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date1904="1" updateLinks="never" codeName="ThisWorkbook"/>
  <mc:AlternateContent xmlns:mc="http://schemas.openxmlformats.org/markup-compatibility/2006">
    <mc:Choice Requires="x15">
      <x15ac:absPath xmlns:x15ac="http://schemas.microsoft.com/office/spreadsheetml/2010/11/ac" url="C:\1)UI\ROO\2019.12 final\"/>
    </mc:Choice>
  </mc:AlternateContent>
  <bookViews>
    <workbookView xWindow="756" yWindow="192" windowWidth="20628" windowHeight="11052" tabRatio="826" activeTab="4"/>
  </bookViews>
  <sheets>
    <sheet name="DATA" sheetId="3" r:id="rId1"/>
    <sheet name="Alias" sheetId="54" r:id="rId2"/>
    <sheet name="OR-CHK" sheetId="2" r:id="rId3"/>
    <sheet name="OR-CHK-UI" sheetId="45" r:id="rId4"/>
    <sheet name="OR-ALL" sheetId="31" r:id="rId5"/>
    <sheet name="OR-OPS" sheetId="30" r:id="rId6"/>
    <sheet name="OR-495" sheetId="56" r:id="rId7"/>
    <sheet name="OR-804" sheetId="29" r:id="rId8"/>
    <sheet name="OR-805" sheetId="28" r:id="rId9"/>
    <sheet name="OR-808" sheetId="26" r:id="rId10"/>
    <sheet name="OR-908" sheetId="43" r:id="rId11"/>
    <sheet name="OR-INT" sheetId="37" r:id="rId12"/>
    <sheet name="OR-FIT" sheetId="23" r:id="rId13"/>
    <sheet name="OR-SCM" sheetId="22" r:id="rId14"/>
    <sheet name="OR-DTE" sheetId="21" r:id="rId15"/>
    <sheet name="OR-OTX" sheetId="20" r:id="rId16"/>
    <sheet name="OR-PLT" sheetId="19" r:id="rId17"/>
    <sheet name="OR-APL" sheetId="18" r:id="rId18"/>
    <sheet name="OR-DEPX" sheetId="51" r:id="rId19"/>
    <sheet name="OR-AMTX" sheetId="50" r:id="rId20"/>
    <sheet name="OR-ADEP" sheetId="52" r:id="rId21"/>
    <sheet name="OR-AAMT" sheetId="53" r:id="rId22"/>
    <sheet name="C-GPL" sheetId="46" r:id="rId23"/>
    <sheet name="C-IPL" sheetId="47" r:id="rId24"/>
    <sheet name="C-DTX" sheetId="48" r:id="rId25"/>
    <sheet name="C-WKC" sheetId="55" r:id="rId26"/>
    <sheet name="OR-ROR" sheetId="11" r:id="rId27"/>
  </sheets>
  <externalReferences>
    <externalReference r:id="rId28"/>
    <externalReference r:id="rId29"/>
  </externalReferences>
  <definedNames>
    <definedName name="_xlnm._FilterDatabase" localSheetId="1" hidden="1">Alias!$A$1:$AC$13309</definedName>
    <definedName name="Allocators">'OR-ALL'!$C$8:$J$97</definedName>
    <definedName name="btime">DATA!$C$35</definedName>
    <definedName name="C_AAM_Titles" localSheetId="24">#REF!,#REF!</definedName>
    <definedName name="C_AAM_Titles" localSheetId="22">#REF!,#REF!</definedName>
    <definedName name="C_AAM_Titles" localSheetId="23">#REF!,#REF!</definedName>
    <definedName name="C_AAM_Titles" localSheetId="25">#REF!,#REF!</definedName>
    <definedName name="C_AAM_Titles" localSheetId="6">#REF!,#REF!</definedName>
    <definedName name="C_AAM_Titles" localSheetId="21">#REF!,#REF!</definedName>
    <definedName name="C_AAM_Titles" localSheetId="20">#REF!,#REF!</definedName>
    <definedName name="C_AAM_Titles" localSheetId="19">#REF!,#REF!</definedName>
    <definedName name="C_AAM_Titles" localSheetId="3">#REF!,#REF!</definedName>
    <definedName name="C_AAM_Titles" localSheetId="18">#REF!,#REF!</definedName>
    <definedName name="C_AAM_Titles">#REF!,#REF!</definedName>
    <definedName name="C_ADP_Titles" localSheetId="24">#REF!,#REF!</definedName>
    <definedName name="C_ADP_Titles" localSheetId="22">#REF!,#REF!</definedName>
    <definedName name="C_ADP_Titles" localSheetId="23">#REF!,#REF!</definedName>
    <definedName name="C_ADP_Titles" localSheetId="25">#REF!,#REF!</definedName>
    <definedName name="C_ADP_Titles" localSheetId="6">#REF!,#REF!</definedName>
    <definedName name="C_ADP_Titles" localSheetId="21">#REF!,#REF!</definedName>
    <definedName name="C_ADP_Titles" localSheetId="20">#REF!,#REF!</definedName>
    <definedName name="C_ADP_Titles" localSheetId="19">#REF!,#REF!</definedName>
    <definedName name="C_ADP_Titles" localSheetId="3">#REF!,#REF!</definedName>
    <definedName name="C_ADP_Titles" localSheetId="18">#REF!,#REF!</definedName>
    <definedName name="C_ADP_Titles">#REF!,#REF!</definedName>
    <definedName name="C_DTX" localSheetId="24">'C-DTX'!$C$2:$K$23</definedName>
    <definedName name="C_DTX_Area" localSheetId="24">'C-DTX'!$H$7:$K$23</definedName>
    <definedName name="C_DTX_Titles" localSheetId="24">#REF!,#REF!</definedName>
    <definedName name="C_DTX_Titles" localSheetId="22">#REF!,#REF!</definedName>
    <definedName name="C_DTX_Titles" localSheetId="23">#REF!,#REF!</definedName>
    <definedName name="C_DTX_Titles" localSheetId="25">#REF!,#REF!</definedName>
    <definedName name="C_DTX_Titles" localSheetId="6">#REF!,#REF!</definedName>
    <definedName name="C_DTX_Titles" localSheetId="21">#REF!,#REF!</definedName>
    <definedName name="C_DTX_Titles" localSheetId="20">#REF!,#REF!</definedName>
    <definedName name="C_DTX_Titles" localSheetId="19">#REF!,#REF!</definedName>
    <definedName name="C_DTX_Titles" localSheetId="3">#REF!,#REF!</definedName>
    <definedName name="C_DTX_Titles" localSheetId="18">#REF!,#REF!</definedName>
    <definedName name="C_DTX_Titles">#REF!,#REF!</definedName>
    <definedName name="C_GPL" localSheetId="22">'C-GPL'!$C$2:$C$25</definedName>
    <definedName name="C_GPL_Area" localSheetId="22">'C-GPL'!$H$9:$R$123</definedName>
    <definedName name="C_GPL_Titles" localSheetId="24">#REF!,#REF!</definedName>
    <definedName name="C_GPL_Titles" localSheetId="22">#REF!,#REF!</definedName>
    <definedName name="C_GPL_Titles" localSheetId="23">#REF!,#REF!</definedName>
    <definedName name="C_GPL_Titles" localSheetId="25">#REF!,#REF!</definedName>
    <definedName name="C_GPL_Titles" localSheetId="6">#REF!,#REF!</definedName>
    <definedName name="C_GPL_Titles" localSheetId="21">#REF!,#REF!</definedName>
    <definedName name="C_GPL_Titles" localSheetId="20">#REF!,#REF!</definedName>
    <definedName name="C_GPL_Titles" localSheetId="19">#REF!,#REF!</definedName>
    <definedName name="C_GPL_Titles" localSheetId="3">#REF!,#REF!</definedName>
    <definedName name="C_GPL_Titles" localSheetId="18">#REF!,#REF!</definedName>
    <definedName name="C_GPL_Titles">#REF!,#REF!</definedName>
    <definedName name="C_IPL" localSheetId="23">'C-IPL'!$E$2:$E$73</definedName>
    <definedName name="C_IPL" localSheetId="25">'C-WKC'!$B$3:$B$22</definedName>
    <definedName name="C_IPL_Area" localSheetId="23">'C-IPL'!$J$9:$T$73</definedName>
    <definedName name="C_IPL_Area" localSheetId="25">'C-WKC'!$J$9:$O$22</definedName>
    <definedName name="C_IPL_Titles" localSheetId="24">#REF!,#REF!</definedName>
    <definedName name="C_IPL_Titles" localSheetId="22">#REF!,#REF!</definedName>
    <definedName name="C_IPL_Titles" localSheetId="23">#REF!,#REF!</definedName>
    <definedName name="C_IPL_Titles" localSheetId="25">#REF!,#REF!</definedName>
    <definedName name="C_IPL_Titles" localSheetId="6">#REF!,#REF!</definedName>
    <definedName name="C_IPL_Titles" localSheetId="21">#REF!,#REF!</definedName>
    <definedName name="C_IPL_Titles" localSheetId="20">#REF!,#REF!</definedName>
    <definedName name="C_IPL_Titles" localSheetId="19">#REF!,#REF!</definedName>
    <definedName name="C_IPL_Titles" localSheetId="3">#REF!,#REF!</definedName>
    <definedName name="C_IPL_Titles" localSheetId="18">#REF!,#REF!</definedName>
    <definedName name="C_IPL_Titles">#REF!,#REF!</definedName>
    <definedName name="copy_area">DATA!$H$41:$L$41</definedName>
    <definedName name="crit_cell">DATA!$A$41</definedName>
    <definedName name="_xlnm.Criteria">DATA!$A$40:$F$41</definedName>
    <definedName name="ctime">DATA!$C$34</definedName>
    <definedName name="Data">DATA!$H$47:$K$432</definedName>
    <definedName name="_xlnm.Database" localSheetId="24">[1]!_xlnm.Database</definedName>
    <definedName name="_xlnm.Database" localSheetId="22">[1]!_xlnm.Database</definedName>
    <definedName name="_xlnm.Database" localSheetId="23">[1]!_xlnm.Database</definedName>
    <definedName name="_xlnm.Database" localSheetId="25">[1]!_xlnm.Database</definedName>
    <definedName name="_xlnm.Database" localSheetId="3">[1]!_xlnm.Database</definedName>
    <definedName name="_xlnm.Database">[2]!_xlnm.Database</definedName>
    <definedName name="Down_vars">DATA!$A$32</definedName>
    <definedName name="E_903_Titles" localSheetId="24">#REF!,#REF!</definedName>
    <definedName name="E_903_Titles" localSheetId="22">#REF!,#REF!</definedName>
    <definedName name="E_903_Titles" localSheetId="23">#REF!,#REF!</definedName>
    <definedName name="E_903_Titles" localSheetId="25">#REF!,#REF!</definedName>
    <definedName name="E_903_Titles" localSheetId="6">#REF!,#REF!</definedName>
    <definedName name="E_903_Titles" localSheetId="21">#REF!,#REF!</definedName>
    <definedName name="E_903_Titles" localSheetId="20">#REF!,#REF!</definedName>
    <definedName name="E_903_Titles" localSheetId="19">#REF!,#REF!</definedName>
    <definedName name="E_903_Titles" localSheetId="3">#REF!,#REF!</definedName>
    <definedName name="E_903_Titles" localSheetId="18">#REF!,#REF!</definedName>
    <definedName name="E_903_Titles">#REF!,#REF!</definedName>
    <definedName name="E_908_Titles" localSheetId="24">#REF!,#REF!</definedName>
    <definedName name="E_908_Titles" localSheetId="22">#REF!,#REF!</definedName>
    <definedName name="E_908_Titles" localSheetId="23">#REF!,#REF!</definedName>
    <definedName name="E_908_Titles" localSheetId="25">#REF!,#REF!</definedName>
    <definedName name="E_908_Titles" localSheetId="6">#REF!,#REF!</definedName>
    <definedName name="E_908_Titles" localSheetId="21">#REF!,#REF!</definedName>
    <definedName name="E_908_Titles" localSheetId="20">#REF!,#REF!</definedName>
    <definedName name="E_908_Titles" localSheetId="19">#REF!,#REF!</definedName>
    <definedName name="E_908_Titles" localSheetId="3">#REF!,#REF!</definedName>
    <definedName name="E_908_Titles" localSheetId="18">#REF!,#REF!</definedName>
    <definedName name="E_908_Titles">#REF!,#REF!</definedName>
    <definedName name="E_928_Titles" localSheetId="24">#REF!,#REF!</definedName>
    <definedName name="E_928_Titles" localSheetId="22">#REF!,#REF!</definedName>
    <definedName name="E_928_Titles" localSheetId="23">#REF!,#REF!</definedName>
    <definedName name="E_928_Titles" localSheetId="25">#REF!,#REF!</definedName>
    <definedName name="E_928_Titles" localSheetId="6">#REF!,#REF!</definedName>
    <definedName name="E_928_Titles" localSheetId="21">#REF!,#REF!</definedName>
    <definedName name="E_928_Titles" localSheetId="20">#REF!,#REF!</definedName>
    <definedName name="E_928_Titles" localSheetId="19">#REF!,#REF!</definedName>
    <definedName name="E_928_Titles" localSheetId="3">#REF!,#REF!</definedName>
    <definedName name="E_928_Titles" localSheetId="18">#REF!,#REF!</definedName>
    <definedName name="E_928_Titles">#REF!,#REF!</definedName>
    <definedName name="E_ADP" localSheetId="21">'OR-AAMT'!$J$3:$J$5</definedName>
    <definedName name="E_ADP" localSheetId="20">'OR-ADEP'!$D$3:$D$6</definedName>
    <definedName name="E_ADP" localSheetId="19">'OR-AMTX'!$F$3:$F$5</definedName>
    <definedName name="E_ADP" localSheetId="18">'OR-DEPX'!$D$3:$D$6</definedName>
    <definedName name="E_ADP_Area" localSheetId="20">'OR-ADEP'!$I$7:$O$57</definedName>
    <definedName name="E_ADP_Area" localSheetId="18">'OR-DEPX'!$I$7:$O$57</definedName>
    <definedName name="E_ADP_Titles" localSheetId="24">#REF!,#REF!</definedName>
    <definedName name="E_ADP_Titles" localSheetId="22">#REF!,#REF!</definedName>
    <definedName name="E_ADP_Titles" localSheetId="23">#REF!,#REF!</definedName>
    <definedName name="E_ADP_Titles" localSheetId="25">#REF!,#REF!</definedName>
    <definedName name="E_ADP_Titles" localSheetId="6">#REF!,#REF!</definedName>
    <definedName name="E_ADP_Titles" localSheetId="21">#REF!,#REF!</definedName>
    <definedName name="E_ADP_Titles" localSheetId="20">#REF!,#REF!</definedName>
    <definedName name="E_ADP_Titles" localSheetId="19">#REF!,#REF!</definedName>
    <definedName name="E_ADP_Titles" localSheetId="3">#REF!,#REF!</definedName>
    <definedName name="E_ADP_Titles" localSheetId="18">#REF!,#REF!</definedName>
    <definedName name="E_ADP_Titles">#REF!,#REF!</definedName>
    <definedName name="E_ALL_Titles" localSheetId="24">#REF!,#REF!</definedName>
    <definedName name="E_ALL_Titles" localSheetId="22">#REF!,#REF!</definedName>
    <definedName name="E_ALL_Titles" localSheetId="23">#REF!,#REF!</definedName>
    <definedName name="E_ALL_Titles" localSheetId="25">#REF!,#REF!</definedName>
    <definedName name="E_ALL_Titles" localSheetId="6">#REF!,#REF!</definedName>
    <definedName name="E_ALL_Titles" localSheetId="21">#REF!,#REF!</definedName>
    <definedName name="E_ALL_Titles" localSheetId="20">#REF!,#REF!</definedName>
    <definedName name="E_ALL_Titles" localSheetId="19">#REF!,#REF!</definedName>
    <definedName name="E_ALL_Titles" localSheetId="3">#REF!,#REF!</definedName>
    <definedName name="E_ALL_Titles" localSheetId="18">#REF!,#REF!</definedName>
    <definedName name="E_ALL_Titles">#REF!,#REF!</definedName>
    <definedName name="E_APL_Titles" localSheetId="24">#REF!,#REF!</definedName>
    <definedName name="E_APL_Titles" localSheetId="22">#REF!,#REF!</definedName>
    <definedName name="E_APL_Titles" localSheetId="23">#REF!,#REF!</definedName>
    <definedName name="E_APL_Titles" localSheetId="25">#REF!,#REF!</definedName>
    <definedName name="E_APL_Titles" localSheetId="6">#REF!,#REF!</definedName>
    <definedName name="E_APL_Titles" localSheetId="21">#REF!,#REF!</definedName>
    <definedName name="E_APL_Titles" localSheetId="20">#REF!,#REF!</definedName>
    <definedName name="E_APL_Titles" localSheetId="19">#REF!,#REF!</definedName>
    <definedName name="E_APL_Titles" localSheetId="3">#REF!,#REF!</definedName>
    <definedName name="E_APL_Titles" localSheetId="18">#REF!,#REF!</definedName>
    <definedName name="E_APL_Titles">#REF!,#REF!</definedName>
    <definedName name="E_CAM_Titles" localSheetId="24">#REF!,#REF!</definedName>
    <definedName name="E_CAM_Titles" localSheetId="22">#REF!,#REF!</definedName>
    <definedName name="E_CAM_Titles" localSheetId="23">#REF!,#REF!</definedName>
    <definedName name="E_CAM_Titles" localSheetId="25">#REF!,#REF!</definedName>
    <definedName name="E_CAM_Titles" localSheetId="6">#REF!,#REF!</definedName>
    <definedName name="E_CAM_Titles" localSheetId="21">#REF!,#REF!</definedName>
    <definedName name="E_CAM_Titles" localSheetId="20">#REF!,#REF!</definedName>
    <definedName name="E_CAM_Titles" localSheetId="19">#REF!,#REF!</definedName>
    <definedName name="E_CAM_Titles" localSheetId="3">#REF!,#REF!</definedName>
    <definedName name="E_CAM_Titles" localSheetId="18">#REF!,#REF!</definedName>
    <definedName name="E_CAM_Titles">#REF!,#REF!</definedName>
    <definedName name="E_CHK" localSheetId="3">'OR-CHK-UI'!$B$3:$C$15</definedName>
    <definedName name="E_CHK_Area" localSheetId="3">'OR-CHK-UI'!$B$8:$L$15</definedName>
    <definedName name="E_DTE_Titles" localSheetId="24">#REF!,#REF!</definedName>
    <definedName name="E_DTE_Titles" localSheetId="22">#REF!,#REF!</definedName>
    <definedName name="E_DTE_Titles" localSheetId="23">#REF!,#REF!</definedName>
    <definedName name="E_DTE_Titles" localSheetId="25">#REF!,#REF!</definedName>
    <definedName name="E_DTE_Titles" localSheetId="6">#REF!,#REF!</definedName>
    <definedName name="E_DTE_Titles" localSheetId="21">#REF!,#REF!</definedName>
    <definedName name="E_DTE_Titles" localSheetId="20">#REF!,#REF!</definedName>
    <definedName name="E_DTE_Titles" localSheetId="19">#REF!,#REF!</definedName>
    <definedName name="E_DTE_Titles" localSheetId="3">#REF!,#REF!</definedName>
    <definedName name="E_DTE_Titles" localSheetId="18">#REF!,#REF!</definedName>
    <definedName name="E_DTE_Titles">#REF!,#REF!</definedName>
    <definedName name="E_FIT_Titles" localSheetId="24">#REF!,#REF!</definedName>
    <definedName name="E_FIT_Titles" localSheetId="22">#REF!,#REF!</definedName>
    <definedName name="E_FIT_Titles" localSheetId="23">#REF!,#REF!</definedName>
    <definedName name="E_FIT_Titles" localSheetId="25">#REF!,#REF!</definedName>
    <definedName name="E_FIT_Titles" localSheetId="6">#REF!,#REF!</definedName>
    <definedName name="E_FIT_Titles" localSheetId="21">#REF!,#REF!</definedName>
    <definedName name="E_FIT_Titles" localSheetId="20">#REF!,#REF!</definedName>
    <definedName name="E_FIT_Titles" localSheetId="19">#REF!,#REF!</definedName>
    <definedName name="E_FIT_Titles" localSheetId="3">#REF!,#REF!</definedName>
    <definedName name="E_FIT_Titles" localSheetId="18">#REF!,#REF!</definedName>
    <definedName name="E_FIT_Titles">#REF!,#REF!</definedName>
    <definedName name="e_Global_22266">Alias!$AB$44:$AC$44</definedName>
    <definedName name="e_Jurisdiction_9466">Alias!$AB$2:$AC$6</definedName>
    <definedName name="e_JurRollup_9866">Alias!$AB$39:$AC$41</definedName>
    <definedName name="E_OPS_Titles" localSheetId="24">#REF!,#REF!</definedName>
    <definedName name="E_OPS_Titles" localSheetId="22">#REF!,#REF!</definedName>
    <definedName name="E_OPS_Titles" localSheetId="23">#REF!,#REF!</definedName>
    <definedName name="E_OPS_Titles" localSheetId="25">#REF!,#REF!</definedName>
    <definedName name="E_OPS_Titles" localSheetId="6">#REF!,#REF!</definedName>
    <definedName name="E_OPS_Titles" localSheetId="21">#REF!,#REF!</definedName>
    <definedName name="E_OPS_Titles" localSheetId="20">#REF!,#REF!</definedName>
    <definedName name="E_OPS_Titles" localSheetId="19">#REF!,#REF!</definedName>
    <definedName name="E_OPS_Titles" localSheetId="3">#REF!,#REF!</definedName>
    <definedName name="E_OPS_Titles" localSheetId="18">#REF!,#REF!</definedName>
    <definedName name="E_OPS_Titles">#REF!,#REF!</definedName>
    <definedName name="E_OTX_Titles" localSheetId="24">#REF!,#REF!</definedName>
    <definedName name="E_OTX_Titles" localSheetId="22">#REF!,#REF!</definedName>
    <definedName name="E_OTX_Titles" localSheetId="23">#REF!,#REF!</definedName>
    <definedName name="E_OTX_Titles" localSheetId="25">#REF!,#REF!</definedName>
    <definedName name="E_OTX_Titles" localSheetId="6">#REF!,#REF!</definedName>
    <definedName name="E_OTX_Titles" localSheetId="21">#REF!,#REF!</definedName>
    <definedName name="E_OTX_Titles" localSheetId="20">#REF!,#REF!</definedName>
    <definedName name="E_OTX_Titles" localSheetId="19">#REF!,#REF!</definedName>
    <definedName name="E_OTX_Titles" localSheetId="3">#REF!,#REF!</definedName>
    <definedName name="E_OTX_Titles" localSheetId="18">#REF!,#REF!</definedName>
    <definedName name="E_OTX_Titles">#REF!,#REF!</definedName>
    <definedName name="E_PLT_Titles" localSheetId="24">#REF!,#REF!</definedName>
    <definedName name="E_PLT_Titles" localSheetId="22">#REF!,#REF!</definedName>
    <definedName name="E_PLT_Titles" localSheetId="23">#REF!,#REF!</definedName>
    <definedName name="E_PLT_Titles" localSheetId="25">#REF!,#REF!</definedName>
    <definedName name="E_PLT_Titles" localSheetId="6">#REF!,#REF!</definedName>
    <definedName name="E_PLT_Titles" localSheetId="21">#REF!,#REF!</definedName>
    <definedName name="E_PLT_Titles" localSheetId="20">#REF!,#REF!</definedName>
    <definedName name="E_PLT_Titles" localSheetId="19">#REF!,#REF!</definedName>
    <definedName name="E_PLT_Titles" localSheetId="3">#REF!,#REF!</definedName>
    <definedName name="E_PLT_Titles" localSheetId="18">#REF!,#REF!</definedName>
    <definedName name="E_PLT_Titles">#REF!,#REF!</definedName>
    <definedName name="E_ROR_Titles" localSheetId="24">#REF!,#REF!</definedName>
    <definedName name="E_ROR_Titles" localSheetId="22">#REF!,#REF!</definedName>
    <definedName name="E_ROR_Titles" localSheetId="23">#REF!,#REF!</definedName>
    <definedName name="E_ROR_Titles" localSheetId="25">#REF!,#REF!</definedName>
    <definedName name="E_ROR_Titles" localSheetId="6">#REF!,#REF!</definedName>
    <definedName name="E_ROR_Titles" localSheetId="21">#REF!,#REF!</definedName>
    <definedName name="E_ROR_Titles" localSheetId="20">#REF!,#REF!</definedName>
    <definedName name="E_ROR_Titles" localSheetId="19">#REF!,#REF!</definedName>
    <definedName name="E_ROR_Titles" localSheetId="3">#REF!,#REF!</definedName>
    <definedName name="E_ROR_Titles" localSheetId="18">#REF!,#REF!</definedName>
    <definedName name="E_ROR_Titles">#REF!,#REF!</definedName>
    <definedName name="E_SCM_Titles" localSheetId="24">#REF!,#REF!</definedName>
    <definedName name="E_SCM_Titles" localSheetId="22">#REF!,#REF!</definedName>
    <definedName name="E_SCM_Titles" localSheetId="23">#REF!,#REF!</definedName>
    <definedName name="E_SCM_Titles" localSheetId="25">#REF!,#REF!</definedName>
    <definedName name="E_SCM_Titles" localSheetId="6">#REF!,#REF!</definedName>
    <definedName name="E_SCM_Titles" localSheetId="21">#REF!,#REF!</definedName>
    <definedName name="E_SCM_Titles" localSheetId="20">#REF!,#REF!</definedName>
    <definedName name="E_SCM_Titles" localSheetId="19">#REF!,#REF!</definedName>
    <definedName name="E_SCM_Titles" localSheetId="3">#REF!,#REF!</definedName>
    <definedName name="E_SCM_Titles" localSheetId="18">#REF!,#REF!</definedName>
    <definedName name="E_SCM_Titles">#REF!,#REF!</definedName>
    <definedName name="e_ServiceCodeGLJurisdiction_9066">Alias!$AB$9:$AC$36</definedName>
    <definedName name="etime">DATA!$C$36</definedName>
    <definedName name="extract_area">DATA!$H$40:$K$41</definedName>
    <definedName name="G_804_Titles" localSheetId="24">#REF!,#REF!</definedName>
    <definedName name="G_804_Titles" localSheetId="22">#REF!,#REF!</definedName>
    <definedName name="G_804_Titles" localSheetId="23">#REF!,#REF!</definedName>
    <definedName name="G_804_Titles" localSheetId="25">#REF!,#REF!</definedName>
    <definedName name="G_804_Titles" localSheetId="6">#REF!,#REF!</definedName>
    <definedName name="G_804_Titles">#REF!,#REF!</definedName>
    <definedName name="G_807_Titles" localSheetId="24">#REF!,#REF!</definedName>
    <definedName name="G_807_Titles" localSheetId="22">#REF!,#REF!</definedName>
    <definedName name="G_807_Titles" localSheetId="23">#REF!,#REF!</definedName>
    <definedName name="G_807_Titles" localSheetId="25">#REF!,#REF!</definedName>
    <definedName name="G_807_Titles" localSheetId="6">#REF!,#REF!</definedName>
    <definedName name="G_807_Titles">#REF!,#REF!</definedName>
    <definedName name="G_928_Titles" localSheetId="24">#REF!,#REF!</definedName>
    <definedName name="G_928_Titles" localSheetId="22">#REF!,#REF!</definedName>
    <definedName name="G_928_Titles" localSheetId="23">#REF!,#REF!</definedName>
    <definedName name="G_928_Titles" localSheetId="25">#REF!,#REF!</definedName>
    <definedName name="G_928_Titles" localSheetId="6">#REF!,#REF!</definedName>
    <definedName name="G_928_Titles">#REF!,#REF!</definedName>
    <definedName name="G_ADP_Titles" localSheetId="24">#REF!,#REF!</definedName>
    <definedName name="G_ADP_Titles" localSheetId="22">#REF!,#REF!</definedName>
    <definedName name="G_ADP_Titles" localSheetId="23">#REF!,#REF!</definedName>
    <definedName name="G_ADP_Titles" localSheetId="6">#REF!,#REF!</definedName>
    <definedName name="G_ADP_Titles">#REF!,#REF!</definedName>
    <definedName name="G_ALL_Titles" localSheetId="24">#REF!,#REF!</definedName>
    <definedName name="G_ALL_Titles" localSheetId="22">#REF!,#REF!</definedName>
    <definedName name="G_ALL_Titles" localSheetId="23">#REF!,#REF!</definedName>
    <definedName name="G_ALL_Titles" localSheetId="25">#REF!,#REF!</definedName>
    <definedName name="G_ALL_Titles" localSheetId="6">#REF!,#REF!</definedName>
    <definedName name="G_ALL_Titles">#REF!,#REF!</definedName>
    <definedName name="G_APL_Titles" localSheetId="24">#REF!,#REF!</definedName>
    <definedName name="G_APL_Titles" localSheetId="22">#REF!,#REF!</definedName>
    <definedName name="G_APL_Titles" localSheetId="23">#REF!,#REF!</definedName>
    <definedName name="G_APL_Titles" localSheetId="25">#REF!,#REF!</definedName>
    <definedName name="G_APL_Titles" localSheetId="6">#REF!,#REF!</definedName>
    <definedName name="G_APL_Titles">#REF!,#REF!</definedName>
    <definedName name="G_CAM_Titles" localSheetId="24">#REF!,#REF!</definedName>
    <definedName name="G_CAM_Titles" localSheetId="22">#REF!,#REF!</definedName>
    <definedName name="G_CAM_Titles" localSheetId="23">#REF!,#REF!</definedName>
    <definedName name="G_CAM_Titles" localSheetId="25">#REF!,#REF!</definedName>
    <definedName name="G_CAM_Titles" localSheetId="6">#REF!,#REF!</definedName>
    <definedName name="G_CAM_Titles">#REF!,#REF!</definedName>
    <definedName name="G_DTE_Titles" localSheetId="24">#REF!,#REF!</definedName>
    <definedName name="G_DTE_Titles" localSheetId="22">#REF!,#REF!</definedName>
    <definedName name="G_DTE_Titles" localSheetId="23">#REF!,#REF!</definedName>
    <definedName name="G_DTE_Titles" localSheetId="25">#REF!,#REF!</definedName>
    <definedName name="G_DTE_Titles" localSheetId="6">#REF!,#REF!</definedName>
    <definedName name="G_DTE_Titles">#REF!,#REF!</definedName>
    <definedName name="G_FIT_Titles" localSheetId="24">#REF!,#REF!</definedName>
    <definedName name="G_FIT_Titles" localSheetId="22">#REF!,#REF!</definedName>
    <definedName name="G_FIT_Titles" localSheetId="23">#REF!,#REF!</definedName>
    <definedName name="G_FIT_Titles" localSheetId="25">#REF!,#REF!</definedName>
    <definedName name="G_FIT_Titles" localSheetId="6">#REF!,#REF!</definedName>
    <definedName name="G_FIT_Titles">#REF!,#REF!</definedName>
    <definedName name="G_OPS_Titles" localSheetId="24">#REF!,#REF!</definedName>
    <definedName name="G_OPS_Titles" localSheetId="22">#REF!,#REF!</definedName>
    <definedName name="G_OPS_Titles" localSheetId="23">#REF!,#REF!</definedName>
    <definedName name="G_OPS_Titles" localSheetId="25">#REF!,#REF!</definedName>
    <definedName name="G_OPS_Titles" localSheetId="6">#REF!,#REF!</definedName>
    <definedName name="G_OPS_Titles">#REF!,#REF!</definedName>
    <definedName name="G_OTX_Titles" localSheetId="24">#REF!,#REF!</definedName>
    <definedName name="G_OTX_Titles" localSheetId="22">#REF!,#REF!</definedName>
    <definedName name="G_OTX_Titles" localSheetId="23">#REF!,#REF!</definedName>
    <definedName name="G_OTX_Titles" localSheetId="25">#REF!,#REF!</definedName>
    <definedName name="G_OTX_Titles" localSheetId="6">#REF!,#REF!</definedName>
    <definedName name="G_OTX_Titles">#REF!,#REF!</definedName>
    <definedName name="G_PLT_Titles" localSheetId="24">#REF!,#REF!</definedName>
    <definedName name="G_PLT_Titles" localSheetId="22">#REF!,#REF!</definedName>
    <definedName name="G_PLT_Titles" localSheetId="23">#REF!,#REF!</definedName>
    <definedName name="G_PLT_Titles" localSheetId="25">#REF!,#REF!</definedName>
    <definedName name="G_PLT_Titles" localSheetId="6">#REF!,#REF!</definedName>
    <definedName name="G_PLT_Titles">#REF!,#REF!</definedName>
    <definedName name="G_ROR_Titles" localSheetId="24">#REF!,#REF!</definedName>
    <definedName name="G_ROR_Titles" localSheetId="22">#REF!,#REF!</definedName>
    <definedName name="G_ROR_Titles" localSheetId="23">#REF!,#REF!</definedName>
    <definedName name="G_ROR_Titles" localSheetId="25">#REF!,#REF!</definedName>
    <definedName name="G_ROR_Titles" localSheetId="6">#REF!,#REF!</definedName>
    <definedName name="G_ROR_Titles">#REF!,#REF!</definedName>
    <definedName name="G_SCM_Titles" localSheetId="24">#REF!,#REF!</definedName>
    <definedName name="G_SCM_Titles" localSheetId="22">#REF!,#REF!</definedName>
    <definedName name="G_SCM_Titles" localSheetId="23">#REF!,#REF!</definedName>
    <definedName name="G_SCM_Titles" localSheetId="25">#REF!,#REF!</definedName>
    <definedName name="G_SCM_Titles" localSheetId="6">#REF!,#REF!</definedName>
    <definedName name="G_SCM_Titles">#REF!,#REF!</definedName>
    <definedName name="Gas_Data_Matrix">DATA!$A$39</definedName>
    <definedName name="ID_sorted">Alias!$L$2:$M$13309</definedName>
    <definedName name="INDEX">DATA!$A$9:$A$39</definedName>
    <definedName name="INDEX_Area">DATA!$A$13:$E$30</definedName>
    <definedName name="l_JurisdictionAllocators_11269">Alias!$V$1056:$W$1284</definedName>
    <definedName name="l_JurRollupAllocators_11266">Alias!$V$936:$W$1053</definedName>
    <definedName name="l_ResultsofOperationsAverage_5700">Alias!$V$2:$W$933</definedName>
    <definedName name="l_ResultsofOperationsImport_22466">Alias!$V$6953:$W$7887</definedName>
    <definedName name="l_ROOOPSAllocated012_19872">Alias!$V$5515:$W$5806</definedName>
    <definedName name="l_ROOOPSAllocated7_42137">Alias!$V$10581:$W$10872</definedName>
    <definedName name="l_ROOOPSAllocated8_33468">Alias!$V$6342:$W$6633</definedName>
    <definedName name="l_ROOOPSAllocated9_19870">Alias!$V$4927:$W$5218</definedName>
    <definedName name="l_ROOOPSAllocatedTotal_36401">Alias!$V$8577:$W$8869</definedName>
    <definedName name="l_ROOOPSDirect012_18466">Alias!$V$4633:$W$4924</definedName>
    <definedName name="l_ROOOPSDirect7_51066">Alias!$V$11924:$W$12215</definedName>
    <definedName name="l_ROOOPSDirect8_51068">Alias!$V$12218:$W$12509</definedName>
    <definedName name="l_ROOOPSDirect9_33470">Alias!$V$5221:$W$5512</definedName>
    <definedName name="l_ROOOPSDirectTotal_36399">Alias!$V$8282:$W$8574</definedName>
    <definedName name="l_ROOOPSTotal_19874">Alias!$V$6636:$W$6928</definedName>
    <definedName name="l_ROOPlantAllocated012_12668">Alias!$V$2463:$W$2852</definedName>
    <definedName name="l_ROOPlantAllocated7_34506">Alias!$V$2855:$W$3244</definedName>
    <definedName name="l_ROOPlantAllocated8_41066">Alias!$V$9921:$W$10310</definedName>
    <definedName name="l_ROOPlantAllocated9_11866">Alias!$V$1679:$W$2068</definedName>
    <definedName name="l_ROOPlantAllocatedTotal_36009">Alias!$V$9529:$W$9918</definedName>
    <definedName name="l_ROOPlantDirect012_11599">Alias!$V$1287:$W$1676</definedName>
    <definedName name="l_ROOPlantDirect012GDAN_67866">Alias!$V$12904:$W$13293</definedName>
    <definedName name="l_ROOPlantDirect7_49066">Alias!$V$10875:$W$11264</definedName>
    <definedName name="l_ROOPlantDirect8_49068">Alias!$V$11267:$W$11656</definedName>
    <definedName name="l_ROOPlantDirect9_25866">Alias!$V$7890:$W$8279</definedName>
    <definedName name="l_ROOPlantDirect9CDAN_66866">Alias!$V$12512:$W$12901</definedName>
    <definedName name="l_ROOPlantDirectTotal_36007">Alias!$V$9137:$W$9526</definedName>
    <definedName name="l_ROOPlantTotal_12182">Alias!$V$2071:$W$2460</definedName>
    <definedName name="l_ROOSupportingDetailAllocated012_16266">Alias!$V$4047:$W$4312</definedName>
    <definedName name="l_ROOSupportingDetailAllocated7_16066">Alias!$V$3512:$W$3777</definedName>
    <definedName name="l_ROOSupportingDetailAllocated8_41282">Alias!$V$10313:$W$10578</definedName>
    <definedName name="l_ROOSupportingDetailAllocated9_33466">Alias!$V$3780:$W$4044</definedName>
    <definedName name="l_ROOSupportingDetailAllocatedTotal_35489">Alias!$V$6074:$W$6339</definedName>
    <definedName name="l_ROOSupportingDetailDirect012_15266">Alias!$V$3247:$W$3509</definedName>
    <definedName name="l_ROOSupportingDetailDirect7_50466">Alias!$V$11659:$W$11921</definedName>
    <definedName name="l_ROOSupportingDetailDirect9_32866">Alias!$V$8872:$W$9134</definedName>
    <definedName name="l_ROOSupportingDetailDirectTotal_35487">Alias!$V$5809:$W$6071</definedName>
    <definedName name="l_ROOSupportingDetailTotal_16466">Alias!$V$4315:$W$4630</definedName>
    <definedName name="l_SystemLevel_22195">Alias!$V$6931:$W$6950</definedName>
    <definedName name="months">DATA!$H$2</definedName>
    <definedName name="_xlnm.Print_Area" localSheetId="24">'C-DTX'!$C$1:$K$24</definedName>
    <definedName name="_xlnm.Print_Area" localSheetId="22">'C-GPL'!$C$1:$R$123</definedName>
    <definedName name="_xlnm.Print_Area" localSheetId="23">'C-IPL'!$E$1:$T$72</definedName>
    <definedName name="_xlnm.Print_Area" localSheetId="25">'C-WKC'!$B$1:$O$24</definedName>
    <definedName name="_xlnm.Print_Area" localSheetId="6">'OR-495'!$E$1:$N$27</definedName>
    <definedName name="_xlnm.Print_Area" localSheetId="7">'OR-804'!$C$1:$L$36</definedName>
    <definedName name="_xlnm.Print_Area" localSheetId="8">'OR-805'!$C$1:$K$25</definedName>
    <definedName name="_xlnm.Print_Area" localSheetId="9">'OR-808'!$C$1:$L$20</definedName>
    <definedName name="_xlnm.Print_Area" localSheetId="10">'OR-908'!$C$1:$K$22</definedName>
    <definedName name="_xlnm.Print_Area" localSheetId="21">'OR-AAMT'!$I$1:$U$58</definedName>
    <definedName name="_xlnm.Print_Area" localSheetId="20">'OR-ADEP'!$C$1:$O$62</definedName>
    <definedName name="_xlnm.Print_Area" localSheetId="4">'OR-ALL'!$C$1:$J$89</definedName>
    <definedName name="_xlnm.Print_Area" localSheetId="19">'OR-AMTX'!$E$1:$Q$54</definedName>
    <definedName name="_xlnm.Print_Area" localSheetId="17">'OR-APL'!$C$1:$J$27</definedName>
    <definedName name="_xlnm.Print_Area" localSheetId="2">'OR-CHK'!$G$1:$N$148</definedName>
    <definedName name="_xlnm.Print_Area" localSheetId="3">'OR-CHK-UI'!$B$1:$L$40</definedName>
    <definedName name="_xlnm.Print_Area" localSheetId="18">'OR-DEPX'!$C$1:$O$62</definedName>
    <definedName name="_xlnm.Print_Area" localSheetId="14">'OR-DTE'!$C$1:$K$15</definedName>
    <definedName name="_xlnm.Print_Area" localSheetId="12">'OR-FIT'!$B$1:$H$36</definedName>
    <definedName name="_xlnm.Print_Area" localSheetId="11">'OR-INT'!$B$1:$H$21</definedName>
    <definedName name="_xlnm.Print_Area" localSheetId="5">'OR-OPS'!$C$1:$J$149</definedName>
    <definedName name="_xlnm.Print_Area" localSheetId="15">'OR-OTX'!$C$1:$J$24</definedName>
    <definedName name="_xlnm.Print_Area" localSheetId="16">'OR-PLT'!$C$1:$K$89</definedName>
    <definedName name="_xlnm.Print_Area" localSheetId="13">'OR-SCM'!$C$1:$K$47</definedName>
    <definedName name="_xlnm.Print_Titles" localSheetId="22">'C-GPL'!$C:$G,'C-GPL'!$1:$7</definedName>
    <definedName name="_xlnm.Print_Titles" localSheetId="23">'C-IPL'!$E:$I,'C-IPL'!$1:$7</definedName>
    <definedName name="_xlnm.Print_Titles" localSheetId="25">'C-WKC'!$1:$7</definedName>
    <definedName name="_xlnm.Print_Titles" localSheetId="21">'OR-AAMT'!$1:$5</definedName>
    <definedName name="_xlnm.Print_Titles" localSheetId="20">'OR-ADEP'!$1:$6</definedName>
    <definedName name="_xlnm.Print_Titles" localSheetId="4">'OR-ALL'!$1:$6</definedName>
    <definedName name="_xlnm.Print_Titles" localSheetId="19">'OR-AMTX'!$1:$5</definedName>
    <definedName name="_xlnm.Print_Titles" localSheetId="17">'OR-APL'!$1:$6</definedName>
    <definedName name="_xlnm.Print_Titles" localSheetId="2">'OR-CHK'!$1:$7</definedName>
    <definedName name="_xlnm.Print_Titles" localSheetId="3">'OR-CHK-UI'!$1:$8</definedName>
    <definedName name="_xlnm.Print_Titles" localSheetId="18">'OR-DEPX'!$1:$6</definedName>
    <definedName name="_xlnm.Print_Titles" localSheetId="5">'OR-OPS'!$1:$6</definedName>
    <definedName name="_xlnm.Print_Titles" localSheetId="16">'OR-PLT'!$1:$6</definedName>
    <definedName name="rbcalc">DATA!$H$3</definedName>
    <definedName name="rbcalc_heading">DATA!$H$5</definedName>
    <definedName name="start">DATA!$A$45</definedName>
    <definedName name="tp_heading">DATA!$H$4</definedName>
    <definedName name="UI_Entity_Groups">Alias!$Y$2:$Z$5</definedName>
    <definedName name="UI_Reports">Alias!$S$2:$T$40</definedName>
    <definedName name="UI_Scenarios">Alias!$P$2:$Q$4</definedName>
    <definedName name="W_804" localSheetId="6">'OR-495'!$E$3:$E$27</definedName>
    <definedName name="W_804">'OR-804'!$C$3:$C$36</definedName>
    <definedName name="W_804_Area" localSheetId="6">'OR-495'!$J$7:$K$27</definedName>
    <definedName name="W_804_Area">'OR-804'!$H$7:$I$36</definedName>
    <definedName name="W_804_Titles" localSheetId="6">#REF!,#REF!</definedName>
    <definedName name="W_804_Titles">#REF!,#REF!</definedName>
    <definedName name="W_805">'OR-805'!$C$3:$C$25</definedName>
    <definedName name="W_805_Area">'OR-805'!$H$7:$J$25</definedName>
    <definedName name="W_805_Titles" localSheetId="6">#REF!,#REF!</definedName>
    <definedName name="W_805_Titles">#REF!,#REF!</definedName>
    <definedName name="W_807_Titles" localSheetId="6">#REF!,#REF!</definedName>
    <definedName name="W_807_Titles">#REF!,#REF!</definedName>
    <definedName name="W_808">'OR-808'!$C$3:$C$18</definedName>
    <definedName name="W_808_Area">'OR-808'!$H$7:$I$19</definedName>
    <definedName name="W_808_Titles" localSheetId="6">#REF!,#REF!</definedName>
    <definedName name="W_808_Titles">#REF!,#REF!</definedName>
    <definedName name="W_903">#REF!</definedName>
    <definedName name="W_903_Area">#REF!</definedName>
    <definedName name="W_903_Titles" localSheetId="6">#REF!,#REF!</definedName>
    <definedName name="W_903_Titles">#REF!,#REF!</definedName>
    <definedName name="W_928_Titles" localSheetId="6">#REF!,#REF!</definedName>
    <definedName name="W_928_Titles">#REF!,#REF!</definedName>
    <definedName name="W_ALL">'OR-ALL'!$C$3:$C$8</definedName>
    <definedName name="W_ALL_Area">'OR-ALL'!$G$7:$J$97</definedName>
    <definedName name="W_ALL_Titles" localSheetId="6">#REF!,#REF!</definedName>
    <definedName name="W_ALL_Titles">#REF!,#REF!</definedName>
    <definedName name="W_APL">'OR-APL'!$C$3:$C$8</definedName>
    <definedName name="W_APL_Titles" localSheetId="6">#REF!,#REF!</definedName>
    <definedName name="W_APL_Titles">#REF!,#REF!</definedName>
    <definedName name="W_ARR_Titles" localSheetId="6">#REF!,#REF!</definedName>
    <definedName name="W_ARR_Titles">#REF!,#REF!</definedName>
    <definedName name="W_CHK">'OR-CHK'!$G$3:$G$132</definedName>
    <definedName name="W_DTE">'OR-DTE'!$C$3:$C$18</definedName>
    <definedName name="W_DTE_Area">'OR-DTE'!$J$7:$J$18</definedName>
    <definedName name="W_DTE_Titles" localSheetId="6">#REF!,#REF!</definedName>
    <definedName name="W_DTE_Titles">#REF!,#REF!</definedName>
    <definedName name="W_FIT">'OR-FIT'!$B$3:$B$36</definedName>
    <definedName name="W_FIT_Titles" localSheetId="6">#REF!,#REF!</definedName>
    <definedName name="W_FIT_Titles">#REF!,#REF!</definedName>
    <definedName name="W_OPS">'OR-OPS'!$C$3:$C$23</definedName>
    <definedName name="W_OPS_Area">'OR-OPS'!$H$8:$J$149</definedName>
    <definedName name="W_OPS_Titles" localSheetId="6">#REF!,#REF!</definedName>
    <definedName name="W_OPS_Titles">#REF!,#REF!</definedName>
    <definedName name="W_OTX">'OR-OTX'!$C$3:$C$21</definedName>
    <definedName name="W_OTX_Area">'OR-OTX'!$H$7:$J$23</definedName>
    <definedName name="W_OTX_Titles" localSheetId="6">#REF!,#REF!</definedName>
    <definedName name="W_OTX_Titles">#REF!,#REF!</definedName>
    <definedName name="W_PLT">'OR-PLT'!$C$3:$C$41</definedName>
    <definedName name="W_PLT_Titles" localSheetId="6">#REF!,#REF!</definedName>
    <definedName name="W_PLT_Titles">#REF!,#REF!</definedName>
    <definedName name="W_ROR_Titles" localSheetId="6">#REF!,#REF!</definedName>
    <definedName name="W_ROR_Titles">#REF!,#REF!</definedName>
    <definedName name="W_SCM">'OR-SCM'!$C$3:$C$45</definedName>
    <definedName name="W_SCM_Area">'OR-SCM'!$H$8:$J$46</definedName>
    <definedName name="W_SCM_Titles" localSheetId="6">#REF!,#REF!</definedName>
    <definedName name="W_SCM_Titles">#REF!,#REF!</definedName>
  </definedNames>
  <calcPr calcId="152511" fullPrecision="0"/>
</workbook>
</file>

<file path=xl/calcChain.xml><?xml version="1.0" encoding="utf-8"?>
<calcChain xmlns="http://schemas.openxmlformats.org/spreadsheetml/2006/main">
  <c r="I127" i="2" l="1"/>
  <c r="H127" i="2"/>
  <c r="J39" i="22" l="1"/>
  <c r="J40" i="22"/>
  <c r="L104" i="2"/>
  <c r="J15" i="19"/>
  <c r="J21" i="22"/>
  <c r="F20" i="52"/>
  <c r="F21" i="52"/>
  <c r="F12" i="52"/>
  <c r="F13" i="52"/>
  <c r="F20" i="51"/>
  <c r="F21" i="51"/>
  <c r="F12" i="51"/>
  <c r="F13" i="51"/>
  <c r="J26" i="22"/>
  <c r="J130" i="30"/>
  <c r="J16" i="22"/>
  <c r="J17" i="22"/>
  <c r="J13" i="22"/>
  <c r="J18" i="22"/>
  <c r="I81" i="19"/>
  <c r="J81" i="19" s="1"/>
  <c r="J15" i="18"/>
  <c r="H12" i="48"/>
  <c r="J14" i="18"/>
  <c r="J131" i="30"/>
  <c r="L24" i="2" s="1"/>
  <c r="L52" i="2" s="1"/>
  <c r="J132" i="30"/>
  <c r="J34" i="22"/>
  <c r="J35" i="22"/>
  <c r="J36" i="22"/>
  <c r="J37" i="22"/>
  <c r="J38" i="22"/>
  <c r="J33" i="22"/>
  <c r="J16" i="18"/>
  <c r="J31" i="22"/>
  <c r="J32" i="22"/>
  <c r="J24" i="30"/>
  <c r="J134" i="30"/>
  <c r="L23" i="2" s="1"/>
  <c r="L49" i="2" s="1"/>
  <c r="J41" i="22"/>
  <c r="T60" i="47"/>
  <c r="M58" i="47"/>
  <c r="Q57" i="47"/>
  <c r="M57" i="47"/>
  <c r="T56" i="47"/>
  <c r="M56" i="47"/>
  <c r="T55" i="47"/>
  <c r="Q55" i="47"/>
  <c r="L11" i="2" l="1"/>
  <c r="L50" i="2" s="1"/>
  <c r="L12" i="2"/>
  <c r="L51" i="2" s="1"/>
  <c r="L61" i="47"/>
  <c r="M59" i="47"/>
  <c r="N61" i="47"/>
  <c r="Q56" i="47"/>
  <c r="T57" i="47"/>
  <c r="I57" i="47" s="1"/>
  <c r="R61" i="47"/>
  <c r="Q59" i="47"/>
  <c r="P61" i="47"/>
  <c r="T59" i="47"/>
  <c r="L127" i="2" s="1"/>
  <c r="N127" i="2" s="1"/>
  <c r="T58" i="47"/>
  <c r="J61" i="47"/>
  <c r="M55" i="47"/>
  <c r="K61" i="47"/>
  <c r="O61" i="47"/>
  <c r="S61" i="47"/>
  <c r="Q58" i="47"/>
  <c r="M60" i="47"/>
  <c r="Q60" i="47"/>
  <c r="I126" i="2"/>
  <c r="H126" i="2"/>
  <c r="I59" i="47" l="1"/>
  <c r="I60" i="47"/>
  <c r="T61" i="47"/>
  <c r="I58" i="47"/>
  <c r="I55" i="47"/>
  <c r="M61" i="47"/>
  <c r="Q61" i="47"/>
  <c r="I56" i="47"/>
  <c r="T51" i="47"/>
  <c r="M49" i="47"/>
  <c r="Q48" i="47"/>
  <c r="M48" i="47"/>
  <c r="T47" i="47"/>
  <c r="M47" i="47"/>
  <c r="T46" i="47"/>
  <c r="Q46" i="47"/>
  <c r="I61" i="47" l="1"/>
  <c r="K52" i="47"/>
  <c r="O52" i="47"/>
  <c r="S52" i="47"/>
  <c r="Q49" i="47"/>
  <c r="M51" i="47"/>
  <c r="Q51" i="47"/>
  <c r="L52" i="47"/>
  <c r="P52" i="47"/>
  <c r="M50" i="47"/>
  <c r="T50" i="47"/>
  <c r="L126" i="2" s="1"/>
  <c r="N126" i="2" s="1"/>
  <c r="T49" i="47"/>
  <c r="J52" i="47"/>
  <c r="M46" i="47"/>
  <c r="N52" i="47"/>
  <c r="Q47" i="47"/>
  <c r="R52" i="47"/>
  <c r="T48" i="47"/>
  <c r="I48" i="47" s="1"/>
  <c r="Q50" i="47"/>
  <c r="I18" i="28"/>
  <c r="I49" i="47" l="1"/>
  <c r="I50" i="47"/>
  <c r="I51" i="47"/>
  <c r="I46" i="47"/>
  <c r="M52" i="47"/>
  <c r="T52" i="47"/>
  <c r="Q52" i="47"/>
  <c r="I47" i="47"/>
  <c r="J135" i="30"/>
  <c r="J14" i="43"/>
  <c r="I104" i="2"/>
  <c r="H104" i="2"/>
  <c r="I52" i="47" l="1"/>
  <c r="I88" i="2"/>
  <c r="H88" i="2"/>
  <c r="J20" i="22" l="1"/>
  <c r="I124" i="2"/>
  <c r="I125" i="2" l="1"/>
  <c r="H125" i="2"/>
  <c r="H124" i="2"/>
  <c r="T33" i="47" l="1"/>
  <c r="M31" i="47"/>
  <c r="Q30" i="47"/>
  <c r="M30" i="47"/>
  <c r="T29" i="47"/>
  <c r="M29" i="47"/>
  <c r="T28" i="47"/>
  <c r="Q28" i="47"/>
  <c r="R74" i="46" l="1"/>
  <c r="O71" i="46"/>
  <c r="K71" i="46"/>
  <c r="R70" i="46"/>
  <c r="K70" i="46"/>
  <c r="R69" i="46"/>
  <c r="O69" i="46"/>
  <c r="G27" i="56"/>
  <c r="E24" i="55" l="1"/>
  <c r="I16" i="28" l="1"/>
  <c r="F77" i="31"/>
  <c r="F80" i="31" s="1"/>
  <c r="F9" i="31"/>
  <c r="F32" i="31" s="1"/>
  <c r="F56" i="31" l="1"/>
  <c r="T15" i="47"/>
  <c r="M13" i="47" l="1"/>
  <c r="Q12" i="47" l="1"/>
  <c r="M12" i="47"/>
  <c r="T11" i="47"/>
  <c r="M11" i="47" l="1"/>
  <c r="T10" i="47"/>
  <c r="Q10" i="47"/>
  <c r="H10" i="20" l="1"/>
  <c r="H47" i="30" s="1"/>
  <c r="J58" i="53" l="1"/>
  <c r="J57" i="53"/>
  <c r="I58" i="53"/>
  <c r="I57" i="53"/>
  <c r="D62" i="52"/>
  <c r="D61" i="52"/>
  <c r="C62" i="52"/>
  <c r="C61" i="52"/>
  <c r="F54" i="50"/>
  <c r="F53" i="50"/>
  <c r="E54" i="50"/>
  <c r="E53" i="50"/>
  <c r="D62" i="51"/>
  <c r="C62" i="51"/>
  <c r="D61" i="51"/>
  <c r="C61" i="51"/>
  <c r="J144" i="2" l="1"/>
  <c r="J143" i="2"/>
  <c r="J142" i="2"/>
  <c r="J137" i="2"/>
  <c r="J136" i="2"/>
  <c r="J135" i="2"/>
  <c r="J13" i="55" l="1"/>
  <c r="H20" i="55"/>
  <c r="J12" i="55"/>
  <c r="N20" i="55"/>
  <c r="J10" i="55"/>
  <c r="L20" i="55"/>
  <c r="J9" i="55"/>
  <c r="I123" i="2"/>
  <c r="I122" i="2"/>
  <c r="I121" i="2"/>
  <c r="I120" i="2"/>
  <c r="I119" i="2"/>
  <c r="I118" i="2"/>
  <c r="I117" i="2"/>
  <c r="I116" i="2"/>
  <c r="I115" i="2"/>
  <c r="I114" i="2"/>
  <c r="I113" i="2"/>
  <c r="I112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I89" i="2"/>
  <c r="I87" i="2"/>
  <c r="I86" i="2"/>
  <c r="H89" i="2"/>
  <c r="H87" i="2"/>
  <c r="H86" i="2"/>
  <c r="I85" i="2"/>
  <c r="I84" i="2"/>
  <c r="I83" i="2"/>
  <c r="I82" i="2"/>
  <c r="I81" i="2"/>
  <c r="I80" i="2"/>
  <c r="I79" i="2"/>
  <c r="I78" i="2"/>
  <c r="I77" i="2"/>
  <c r="I76" i="2"/>
  <c r="H85" i="2"/>
  <c r="H84" i="2"/>
  <c r="H83" i="2"/>
  <c r="H82" i="2"/>
  <c r="H81" i="2"/>
  <c r="H80" i="2"/>
  <c r="H79" i="2"/>
  <c r="H78" i="2"/>
  <c r="H77" i="2"/>
  <c r="H76" i="2"/>
  <c r="I107" i="2"/>
  <c r="I106" i="2"/>
  <c r="I105" i="2"/>
  <c r="H107" i="2"/>
  <c r="H106" i="2"/>
  <c r="H105" i="2"/>
  <c r="I103" i="2"/>
  <c r="I102" i="2"/>
  <c r="I101" i="2"/>
  <c r="I100" i="2"/>
  <c r="I99" i="2"/>
  <c r="I98" i="2"/>
  <c r="I97" i="2"/>
  <c r="I96" i="2"/>
  <c r="I95" i="2"/>
  <c r="H103" i="2"/>
  <c r="H102" i="2"/>
  <c r="H101" i="2"/>
  <c r="H100" i="2"/>
  <c r="H99" i="2"/>
  <c r="H98" i="2"/>
  <c r="H97" i="2"/>
  <c r="H96" i="2"/>
  <c r="H95" i="2"/>
  <c r="I94" i="2"/>
  <c r="H94" i="2"/>
  <c r="I75" i="2"/>
  <c r="I74" i="2"/>
  <c r="I73" i="2"/>
  <c r="I39" i="2"/>
  <c r="L38" i="2"/>
  <c r="I38" i="2"/>
  <c r="I37" i="2"/>
  <c r="I36" i="2"/>
  <c r="I30" i="2"/>
  <c r="I29" i="2"/>
  <c r="I28" i="2"/>
  <c r="I76" i="30" l="1"/>
  <c r="I46" i="30"/>
  <c r="I64" i="19" l="1"/>
  <c r="I63" i="19"/>
  <c r="K22" i="48" l="1"/>
  <c r="J22" i="48"/>
  <c r="I22" i="48"/>
  <c r="H22" i="48"/>
  <c r="E22" i="48"/>
  <c r="E21" i="48"/>
  <c r="E20" i="48"/>
  <c r="E19" i="48"/>
  <c r="T72" i="47"/>
  <c r="P72" i="47"/>
  <c r="L72" i="47"/>
  <c r="J72" i="47"/>
  <c r="G72" i="47"/>
  <c r="G71" i="47"/>
  <c r="G70" i="47"/>
  <c r="G69" i="47"/>
  <c r="E120" i="46"/>
  <c r="T42" i="47"/>
  <c r="M40" i="47" l="1"/>
  <c r="L30" i="53" l="1"/>
  <c r="L32" i="53"/>
  <c r="L29" i="53"/>
  <c r="Q39" i="47"/>
  <c r="M39" i="47"/>
  <c r="T38" i="47"/>
  <c r="M38" i="47" l="1"/>
  <c r="T37" i="47"/>
  <c r="Q37" i="47"/>
  <c r="T24" i="47" l="1"/>
  <c r="M22" i="47" l="1"/>
  <c r="Q21" i="47" l="1"/>
  <c r="M21" i="47"/>
  <c r="T20" i="47"/>
  <c r="M20" i="47" l="1"/>
  <c r="T19" i="47"/>
  <c r="Q19" i="47"/>
  <c r="R123" i="46" l="1"/>
  <c r="N123" i="46"/>
  <c r="J123" i="46"/>
  <c r="H123" i="46"/>
  <c r="E123" i="46"/>
  <c r="E122" i="46"/>
  <c r="E121" i="46"/>
  <c r="R114" i="46"/>
  <c r="O111" i="46" l="1"/>
  <c r="K111" i="46"/>
  <c r="R110" i="46"/>
  <c r="K110" i="46" l="1"/>
  <c r="R109" i="46"/>
  <c r="O109" i="46"/>
  <c r="R104" i="46" l="1"/>
  <c r="O101" i="46" l="1"/>
  <c r="K101" i="46"/>
  <c r="R100" i="46"/>
  <c r="K100" i="46" l="1"/>
  <c r="R99" i="46"/>
  <c r="O99" i="46"/>
  <c r="R94" i="46" l="1"/>
  <c r="O91" i="46" l="1"/>
  <c r="K91" i="46"/>
  <c r="R90" i="46"/>
  <c r="K90" i="46" l="1"/>
  <c r="R89" i="46"/>
  <c r="O89" i="46"/>
  <c r="R84" i="46" l="1"/>
  <c r="S2" i="3" l="1"/>
  <c r="G3" i="55" l="1"/>
  <c r="J4" i="56"/>
  <c r="N4" i="53"/>
  <c r="H3" i="21"/>
  <c r="H3" i="30"/>
  <c r="H3" i="46"/>
  <c r="F4" i="37"/>
  <c r="H4" i="29"/>
  <c r="K3" i="47"/>
  <c r="H3" i="20"/>
  <c r="H4" i="28"/>
  <c r="H3" i="48"/>
  <c r="H3" i="19"/>
  <c r="H4" i="26"/>
  <c r="F4" i="11"/>
  <c r="H3" i="18"/>
  <c r="H4" i="51"/>
  <c r="H3" i="43"/>
  <c r="L4" i="2"/>
  <c r="J4" i="50"/>
  <c r="G4" i="23"/>
  <c r="H4" i="52"/>
  <c r="H3" i="22"/>
  <c r="G4" i="31"/>
  <c r="J17" i="55" l="1"/>
  <c r="O81" i="46"/>
  <c r="K81" i="46"/>
  <c r="R80" i="46"/>
  <c r="K80" i="46" l="1"/>
  <c r="R79" i="46"/>
  <c r="O79" i="46"/>
  <c r="R65" i="46" l="1"/>
  <c r="O62" i="46" l="1"/>
  <c r="K62" i="46"/>
  <c r="R61" i="46"/>
  <c r="K61" i="46" l="1"/>
  <c r="R60" i="46"/>
  <c r="O60" i="46"/>
  <c r="R55" i="46" l="1"/>
  <c r="O52" i="46" l="1"/>
  <c r="K52" i="46"/>
  <c r="R51" i="46"/>
  <c r="K51" i="46" l="1"/>
  <c r="R50" i="46"/>
  <c r="O50" i="46"/>
  <c r="R45" i="46" l="1"/>
  <c r="O42" i="46" l="1"/>
  <c r="K42" i="46"/>
  <c r="R41" i="46"/>
  <c r="K41" i="46" l="1"/>
  <c r="R40" i="46"/>
  <c r="O40" i="46"/>
  <c r="R35" i="46" l="1"/>
  <c r="O32" i="46" l="1"/>
  <c r="K32" i="46"/>
  <c r="R31" i="46"/>
  <c r="K31" i="46" l="1"/>
  <c r="R30" i="46"/>
  <c r="O30" i="46"/>
  <c r="R25" i="46" l="1"/>
  <c r="O22" i="46" l="1"/>
  <c r="K22" i="46"/>
  <c r="R21" i="46"/>
  <c r="K21" i="46" l="1"/>
  <c r="R20" i="46"/>
  <c r="O20" i="46"/>
  <c r="R15" i="46" l="1"/>
  <c r="K13" i="46" l="1"/>
  <c r="O12" i="46" l="1"/>
  <c r="K12" i="46"/>
  <c r="R11" i="46"/>
  <c r="K11" i="46" l="1"/>
  <c r="R10" i="46"/>
  <c r="O10" i="46"/>
  <c r="M37" i="53" l="1"/>
  <c r="L28" i="53"/>
  <c r="O37" i="53"/>
  <c r="N37" i="53"/>
  <c r="T37" i="53"/>
  <c r="I70" i="19" s="1"/>
  <c r="Q28" i="53"/>
  <c r="U28" i="53"/>
  <c r="L31" i="53"/>
  <c r="L33" i="53"/>
  <c r="L34" i="53"/>
  <c r="U34" i="53"/>
  <c r="Q34" i="53"/>
  <c r="R34" i="53" s="1"/>
  <c r="L35" i="53"/>
  <c r="L36" i="53"/>
  <c r="S37" i="53"/>
  <c r="H70" i="19" s="1"/>
  <c r="P36" i="53"/>
  <c r="U36" i="53"/>
  <c r="J70" i="19" l="1"/>
  <c r="L37" i="53"/>
  <c r="U37" i="53"/>
  <c r="L143" i="2" s="1"/>
  <c r="N143" i="2" s="1"/>
  <c r="P37" i="53"/>
  <c r="R36" i="53"/>
  <c r="Q37" i="53"/>
  <c r="R28" i="53"/>
  <c r="R37" i="53" l="1"/>
  <c r="I12" i="28" l="1"/>
  <c r="I10" i="28"/>
  <c r="F93" i="31" l="1"/>
  <c r="H8" i="3"/>
  <c r="J59" i="31" l="1"/>
  <c r="H59" i="31"/>
  <c r="I59" i="31"/>
  <c r="G8" i="11"/>
  <c r="E59" i="31"/>
  <c r="G13" i="31"/>
  <c r="I9" i="26"/>
  <c r="I11" i="26"/>
  <c r="I8" i="28"/>
  <c r="I14" i="28"/>
  <c r="E36" i="29"/>
  <c r="I25" i="28"/>
  <c r="E25" i="28"/>
  <c r="I18" i="26"/>
  <c r="E18" i="26"/>
  <c r="E45" i="31"/>
  <c r="E68" i="31" s="1"/>
  <c r="E26" i="18"/>
  <c r="E149" i="30"/>
  <c r="E23" i="20"/>
  <c r="E89" i="19"/>
  <c r="G10" i="11"/>
  <c r="E46" i="22"/>
  <c r="I20" i="28" l="1"/>
  <c r="I13" i="26"/>
  <c r="G59" i="31"/>
  <c r="J21" i="48" l="1"/>
  <c r="N122" i="46"/>
  <c r="P71" i="47"/>
  <c r="J122" i="46"/>
  <c r="L71" i="47"/>
  <c r="I21" i="48"/>
  <c r="J11" i="19" l="1"/>
  <c r="J85" i="30" l="1"/>
  <c r="D20" i="23" l="1"/>
  <c r="N104" i="2" l="1"/>
  <c r="O73" i="46" l="1"/>
  <c r="K47" i="50"/>
  <c r="J52" i="19"/>
  <c r="K44" i="46"/>
  <c r="R25" i="47"/>
  <c r="T21" i="47"/>
  <c r="J16" i="55"/>
  <c r="J54" i="30"/>
  <c r="H74" i="30"/>
  <c r="G37" i="31"/>
  <c r="K37" i="31"/>
  <c r="I16" i="43"/>
  <c r="I91" i="30" s="1"/>
  <c r="I94" i="30" s="1"/>
  <c r="J8" i="43"/>
  <c r="F38" i="52"/>
  <c r="N66" i="46"/>
  <c r="H28" i="50"/>
  <c r="I37" i="50"/>
  <c r="I12" i="45"/>
  <c r="M12" i="45" s="1"/>
  <c r="L16" i="53"/>
  <c r="L47" i="53"/>
  <c r="J61" i="30"/>
  <c r="J38" i="19"/>
  <c r="Q23" i="47"/>
  <c r="J28" i="22"/>
  <c r="I17" i="45"/>
  <c r="M17" i="45" s="1"/>
  <c r="O93" i="46"/>
  <c r="J84" i="30"/>
  <c r="F11" i="51"/>
  <c r="G16" i="51"/>
  <c r="O51" i="46"/>
  <c r="G51" i="46" s="1"/>
  <c r="L56" i="46"/>
  <c r="M16" i="46"/>
  <c r="J104" i="30"/>
  <c r="M46" i="46"/>
  <c r="J15" i="20"/>
  <c r="L62" i="2" s="1"/>
  <c r="N62" i="2" s="1"/>
  <c r="P43" i="47"/>
  <c r="J45" i="19"/>
  <c r="M59" i="2"/>
  <c r="I33" i="19"/>
  <c r="P16" i="47"/>
  <c r="H105" i="46"/>
  <c r="K99" i="46"/>
  <c r="J11" i="22"/>
  <c r="O47" i="50"/>
  <c r="Q46" i="50"/>
  <c r="L46" i="50"/>
  <c r="K89" i="46"/>
  <c r="H95" i="46"/>
  <c r="J41" i="19"/>
  <c r="M108" i="2"/>
  <c r="M92" i="2" s="1"/>
  <c r="J13" i="18"/>
  <c r="F14" i="51"/>
  <c r="F47" i="52"/>
  <c r="J20" i="19"/>
  <c r="F48" i="51"/>
  <c r="R44" i="46"/>
  <c r="L115" i="2" s="1"/>
  <c r="N115" i="2" s="1"/>
  <c r="G41" i="31"/>
  <c r="L45" i="53"/>
  <c r="G58" i="31"/>
  <c r="J20" i="30"/>
  <c r="I100" i="30"/>
  <c r="J56" i="46"/>
  <c r="J36" i="30"/>
  <c r="H16" i="50"/>
  <c r="J36" i="19"/>
  <c r="H46" i="19"/>
  <c r="L75" i="2" s="1"/>
  <c r="N75" i="2" s="1"/>
  <c r="J27" i="22"/>
  <c r="J23" i="30"/>
  <c r="J30" i="22"/>
  <c r="R43" i="46"/>
  <c r="L97" i="2" s="1"/>
  <c r="N97" i="2" s="1"/>
  <c r="O23" i="46"/>
  <c r="Q26" i="46"/>
  <c r="N46" i="46"/>
  <c r="K15" i="46"/>
  <c r="O24" i="46"/>
  <c r="I73" i="31"/>
  <c r="J26" i="46"/>
  <c r="I44" i="30"/>
  <c r="H29" i="31"/>
  <c r="K24" i="31"/>
  <c r="G24" i="31"/>
  <c r="J12" i="18"/>
  <c r="K69" i="46"/>
  <c r="H75" i="46"/>
  <c r="K84" i="46"/>
  <c r="J43" i="47"/>
  <c r="M37" i="47"/>
  <c r="H16" i="20"/>
  <c r="J13" i="20"/>
  <c r="F51" i="51"/>
  <c r="J16" i="46"/>
  <c r="J54" i="51"/>
  <c r="O54" i="51"/>
  <c r="M55" i="51"/>
  <c r="M42" i="47"/>
  <c r="M24" i="47"/>
  <c r="J15" i="30"/>
  <c r="J14" i="20"/>
  <c r="J13" i="30"/>
  <c r="K33" i="46"/>
  <c r="K65" i="46"/>
  <c r="J36" i="46"/>
  <c r="O55" i="46"/>
  <c r="M36" i="46"/>
  <c r="K15" i="31"/>
  <c r="G15" i="31"/>
  <c r="J79" i="19"/>
  <c r="H84" i="19"/>
  <c r="R13" i="46"/>
  <c r="J25" i="19"/>
  <c r="H46" i="50"/>
  <c r="H45" i="50"/>
  <c r="I75" i="46"/>
  <c r="R23" i="46"/>
  <c r="L95" i="2" s="1"/>
  <c r="N95" i="2" s="1"/>
  <c r="O70" i="46"/>
  <c r="L75" i="46"/>
  <c r="K25" i="46"/>
  <c r="N55" i="51"/>
  <c r="K46" i="51"/>
  <c r="O46" i="51"/>
  <c r="Q33" i="47"/>
  <c r="G45" i="31"/>
  <c r="I46" i="19"/>
  <c r="H55" i="51"/>
  <c r="J12" i="22"/>
  <c r="J55" i="30"/>
  <c r="J24" i="22"/>
  <c r="F45" i="51"/>
  <c r="K14" i="46"/>
  <c r="I19" i="48"/>
  <c r="G30" i="31"/>
  <c r="G61" i="52"/>
  <c r="J120" i="46"/>
  <c r="L69" i="47"/>
  <c r="G61" i="51"/>
  <c r="H23" i="55"/>
  <c r="K30" i="31"/>
  <c r="M57" i="53"/>
  <c r="I53" i="50"/>
  <c r="K10" i="46"/>
  <c r="H16" i="46"/>
  <c r="H60" i="31"/>
  <c r="G57" i="31"/>
  <c r="G60" i="31" s="1"/>
  <c r="J108" i="30"/>
  <c r="L49" i="53"/>
  <c r="H55" i="52"/>
  <c r="Q95" i="46"/>
  <c r="O25" i="46"/>
  <c r="J39" i="52"/>
  <c r="O39" i="52"/>
  <c r="O40" i="52" s="1"/>
  <c r="L136" i="2" s="1"/>
  <c r="N136" i="2" s="1"/>
  <c r="M40" i="52"/>
  <c r="H64" i="19" s="1"/>
  <c r="J64" i="19" s="1"/>
  <c r="I61" i="52"/>
  <c r="T69" i="47"/>
  <c r="J23" i="55"/>
  <c r="O57" i="53"/>
  <c r="R120" i="46"/>
  <c r="K19" i="48"/>
  <c r="K53" i="50"/>
  <c r="I61" i="51"/>
  <c r="G22" i="52"/>
  <c r="F19" i="52"/>
  <c r="F22" i="52" s="1"/>
  <c r="O114" i="46"/>
  <c r="N16" i="47"/>
  <c r="Q11" i="47"/>
  <c r="P26" i="46"/>
  <c r="R22" i="46"/>
  <c r="N75" i="46"/>
  <c r="N130" i="2"/>
  <c r="K53" i="46"/>
  <c r="L21" i="53"/>
  <c r="J106" i="30"/>
  <c r="Q32" i="47"/>
  <c r="J11" i="55"/>
  <c r="I20" i="55"/>
  <c r="K20" i="55"/>
  <c r="J58" i="30"/>
  <c r="J99" i="30"/>
  <c r="J59" i="30"/>
  <c r="I35" i="45"/>
  <c r="M35" i="45" s="1"/>
  <c r="J22" i="22"/>
  <c r="I28" i="45"/>
  <c r="M28" i="45" s="1"/>
  <c r="I40" i="51"/>
  <c r="F39" i="51"/>
  <c r="J60" i="30"/>
  <c r="G19" i="31"/>
  <c r="J68" i="30"/>
  <c r="R52" i="46"/>
  <c r="P56" i="46"/>
  <c r="J85" i="46"/>
  <c r="J18" i="55"/>
  <c r="G20" i="55"/>
  <c r="I128" i="30"/>
  <c r="J86" i="30"/>
  <c r="G18" i="31"/>
  <c r="J58" i="19"/>
  <c r="F46" i="52"/>
  <c r="M41" i="47"/>
  <c r="O104" i="46"/>
  <c r="J25" i="22"/>
  <c r="J17" i="18"/>
  <c r="H24" i="50"/>
  <c r="I16" i="46"/>
  <c r="O25" i="47"/>
  <c r="J87" i="30"/>
  <c r="Q42" i="47"/>
  <c r="G34" i="31"/>
  <c r="K63" i="46"/>
  <c r="O33" i="46"/>
  <c r="T51" i="53"/>
  <c r="Q44" i="53"/>
  <c r="U44" i="53"/>
  <c r="I55" i="51"/>
  <c r="R43" i="47"/>
  <c r="T39" i="47"/>
  <c r="O16" i="47"/>
  <c r="J57" i="30"/>
  <c r="F37" i="52"/>
  <c r="I13" i="21"/>
  <c r="M26" i="46"/>
  <c r="P25" i="50"/>
  <c r="I117" i="30" s="1"/>
  <c r="M20" i="50"/>
  <c r="Q20" i="50"/>
  <c r="Q66" i="46"/>
  <c r="Q38" i="47"/>
  <c r="N43" i="47"/>
  <c r="T40" i="47"/>
  <c r="L107" i="2" s="1"/>
  <c r="N107" i="2" s="1"/>
  <c r="H11" i="48"/>
  <c r="N25" i="53"/>
  <c r="R14" i="46"/>
  <c r="G86" i="31"/>
  <c r="G66" i="31"/>
  <c r="K66" i="31"/>
  <c r="N85" i="46"/>
  <c r="J63" i="30"/>
  <c r="I15" i="45"/>
  <c r="M15" i="45" s="1"/>
  <c r="J23" i="19"/>
  <c r="J12" i="30"/>
  <c r="O84" i="46"/>
  <c r="J14" i="55"/>
  <c r="F53" i="52"/>
  <c r="I114" i="30"/>
  <c r="R83" i="46"/>
  <c r="L118" i="2" s="1"/>
  <c r="N118" i="2" s="1"/>
  <c r="I65" i="31"/>
  <c r="Q31" i="47"/>
  <c r="J54" i="19"/>
  <c r="F50" i="51"/>
  <c r="M42" i="2"/>
  <c r="I10" i="45"/>
  <c r="M10" i="45" s="1"/>
  <c r="J27" i="19"/>
  <c r="G40" i="31"/>
  <c r="O54" i="46"/>
  <c r="L11" i="53"/>
  <c r="N56" i="46"/>
  <c r="F45" i="52"/>
  <c r="J105" i="46"/>
  <c r="J11" i="30"/>
  <c r="J75" i="46"/>
  <c r="J39" i="51"/>
  <c r="O39" i="51"/>
  <c r="O40" i="51" s="1"/>
  <c r="M40" i="51"/>
  <c r="H76" i="30" s="1"/>
  <c r="T31" i="47"/>
  <c r="J65" i="31"/>
  <c r="J115" i="46"/>
  <c r="O74" i="46"/>
  <c r="J50" i="19"/>
  <c r="F47" i="51"/>
  <c r="I16" i="45"/>
  <c r="M16" i="45" s="1"/>
  <c r="L70" i="47"/>
  <c r="I54" i="50"/>
  <c r="G62" i="52"/>
  <c r="K52" i="31"/>
  <c r="G52" i="31"/>
  <c r="J121" i="46"/>
  <c r="G62" i="51"/>
  <c r="M58" i="53"/>
  <c r="I20" i="48"/>
  <c r="H42" i="22"/>
  <c r="J10" i="22"/>
  <c r="J56" i="30"/>
  <c r="K72" i="46"/>
  <c r="J113" i="30"/>
  <c r="I31" i="45"/>
  <c r="M31" i="45" s="1"/>
  <c r="F27" i="52"/>
  <c r="J37" i="50"/>
  <c r="Q15" i="47"/>
  <c r="U50" i="53"/>
  <c r="P50" i="53"/>
  <c r="S51" i="53"/>
  <c r="F37" i="51"/>
  <c r="Q13" i="47"/>
  <c r="J53" i="19"/>
  <c r="F27" i="51"/>
  <c r="J70" i="30"/>
  <c r="M51" i="53"/>
  <c r="L44" i="53"/>
  <c r="H62" i="52"/>
  <c r="J54" i="50"/>
  <c r="P70" i="47"/>
  <c r="H62" i="51"/>
  <c r="N58" i="53"/>
  <c r="J20" i="48"/>
  <c r="N121" i="46"/>
  <c r="J43" i="19"/>
  <c r="F44" i="52"/>
  <c r="I16" i="30"/>
  <c r="R113" i="46"/>
  <c r="L121" i="2" s="1"/>
  <c r="N121" i="2" s="1"/>
  <c r="J15" i="55"/>
  <c r="G10" i="31"/>
  <c r="H14" i="31"/>
  <c r="J18" i="19"/>
  <c r="M17" i="53"/>
  <c r="L15" i="53"/>
  <c r="N38" i="2"/>
  <c r="I16" i="20"/>
  <c r="I77" i="30" s="1"/>
  <c r="I78" i="30" s="1"/>
  <c r="K34" i="47"/>
  <c r="J31" i="19"/>
  <c r="H33" i="19"/>
  <c r="L74" i="2" s="1"/>
  <c r="N74" i="2" s="1"/>
  <c r="J56" i="19"/>
  <c r="H29" i="50"/>
  <c r="I26" i="46"/>
  <c r="F14" i="52"/>
  <c r="S16" i="47"/>
  <c r="F38" i="51"/>
  <c r="H115" i="46"/>
  <c r="K109" i="46"/>
  <c r="K83" i="46"/>
  <c r="I66" i="46"/>
  <c r="J44" i="19"/>
  <c r="J42" i="19"/>
  <c r="J98" i="30"/>
  <c r="L16" i="46"/>
  <c r="O11" i="46"/>
  <c r="H22" i="50"/>
  <c r="G48" i="31"/>
  <c r="L46" i="46"/>
  <c r="O41" i="46"/>
  <c r="F49" i="51"/>
  <c r="O51" i="53"/>
  <c r="P37" i="50"/>
  <c r="I118" i="30" s="1"/>
  <c r="M28" i="50"/>
  <c r="Q28" i="50"/>
  <c r="J37" i="19"/>
  <c r="J15" i="22"/>
  <c r="R111" i="46"/>
  <c r="P115" i="46"/>
  <c r="L16" i="47"/>
  <c r="O102" i="46"/>
  <c r="J67" i="30"/>
  <c r="H13" i="26"/>
  <c r="H34" i="30" s="1"/>
  <c r="J34" i="30" s="1"/>
  <c r="J83" i="19"/>
  <c r="R71" i="46"/>
  <c r="P75" i="46"/>
  <c r="I88" i="30"/>
  <c r="K104" i="46"/>
  <c r="G104" i="46" s="1"/>
  <c r="O15" i="46"/>
  <c r="H31" i="50"/>
  <c r="O46" i="52"/>
  <c r="N55" i="52"/>
  <c r="K46" i="52"/>
  <c r="H85" i="46"/>
  <c r="K79" i="46"/>
  <c r="H40" i="50"/>
  <c r="H41" i="50" s="1"/>
  <c r="J41" i="50"/>
  <c r="J24" i="19"/>
  <c r="I33" i="51"/>
  <c r="F32" i="51"/>
  <c r="J62" i="30"/>
  <c r="I11" i="45"/>
  <c r="M11" i="45" s="1"/>
  <c r="P25" i="47"/>
  <c r="I137" i="30"/>
  <c r="L23" i="53"/>
  <c r="I12" i="19"/>
  <c r="O112" i="46"/>
  <c r="Q14" i="47"/>
  <c r="H13" i="21"/>
  <c r="J9" i="21"/>
  <c r="I85" i="46"/>
  <c r="R103" i="46"/>
  <c r="L120" i="2" s="1"/>
  <c r="N120" i="2" s="1"/>
  <c r="M40" i="2"/>
  <c r="O63" i="46"/>
  <c r="J49" i="19"/>
  <c r="I59" i="19"/>
  <c r="H44" i="30"/>
  <c r="J41" i="30"/>
  <c r="J42" i="31"/>
  <c r="J112" i="30"/>
  <c r="K69" i="31"/>
  <c r="G69" i="31"/>
  <c r="I24" i="45"/>
  <c r="M24" i="45" s="1"/>
  <c r="P66" i="46"/>
  <c r="R62" i="46"/>
  <c r="J72" i="30"/>
  <c r="Q105" i="46"/>
  <c r="J19" i="22"/>
  <c r="J47" i="50"/>
  <c r="L24" i="50"/>
  <c r="O25" i="50"/>
  <c r="H117" i="30" s="1"/>
  <c r="Q24" i="50"/>
  <c r="R64" i="46"/>
  <c r="L117" i="2" s="1"/>
  <c r="N117" i="2" s="1"/>
  <c r="J109" i="30"/>
  <c r="J14" i="48"/>
  <c r="H44" i="50"/>
  <c r="I47" i="50"/>
  <c r="J25" i="50"/>
  <c r="U20" i="53"/>
  <c r="Q20" i="53"/>
  <c r="T25" i="53"/>
  <c r="I69" i="19" s="1"/>
  <c r="I38" i="30"/>
  <c r="G83" i="31"/>
  <c r="J84" i="31" s="1"/>
  <c r="I51" i="31"/>
  <c r="K92" i="46"/>
  <c r="L50" i="53"/>
  <c r="Q36" i="46"/>
  <c r="O25" i="53"/>
  <c r="J32" i="19"/>
  <c r="P36" i="46"/>
  <c r="R32" i="46"/>
  <c r="N95" i="46"/>
  <c r="M28" i="47"/>
  <c r="J34" i="47"/>
  <c r="G77" i="31"/>
  <c r="J73" i="30"/>
  <c r="H13" i="48"/>
  <c r="Q56" i="46"/>
  <c r="N105" i="46"/>
  <c r="K30" i="46"/>
  <c r="H36" i="46"/>
  <c r="J111" i="30"/>
  <c r="K24" i="46"/>
  <c r="M138" i="2"/>
  <c r="Q16" i="46"/>
  <c r="J40" i="19"/>
  <c r="G55" i="52"/>
  <c r="F43" i="52"/>
  <c r="J39" i="19"/>
  <c r="M66" i="46"/>
  <c r="L34" i="47"/>
  <c r="J60" i="31"/>
  <c r="J92" i="30"/>
  <c r="K43" i="46"/>
  <c r="H23" i="50"/>
  <c r="S34" i="47"/>
  <c r="H20" i="31"/>
  <c r="G17" i="31"/>
  <c r="F26" i="52"/>
  <c r="O100" i="46"/>
  <c r="L105" i="46"/>
  <c r="R24" i="46"/>
  <c r="L113" i="2" s="1"/>
  <c r="N113" i="2" s="1"/>
  <c r="J12" i="21"/>
  <c r="N51" i="53"/>
  <c r="H32" i="29"/>
  <c r="H31" i="30" s="1"/>
  <c r="M10" i="47"/>
  <c r="J16" i="47"/>
  <c r="F19" i="51"/>
  <c r="F22" i="51" s="1"/>
  <c r="G22" i="51"/>
  <c r="H10" i="50"/>
  <c r="I12" i="50"/>
  <c r="N120" i="46"/>
  <c r="P69" i="47"/>
  <c r="H61" i="51"/>
  <c r="J53" i="50"/>
  <c r="I23" i="55"/>
  <c r="H61" i="52"/>
  <c r="N57" i="53"/>
  <c r="J19" i="48"/>
  <c r="H9" i="48"/>
  <c r="I14" i="48"/>
  <c r="I25" i="50"/>
  <c r="H20" i="50"/>
  <c r="H114" i="30"/>
  <c r="J103" i="30"/>
  <c r="O94" i="46"/>
  <c r="R33" i="46"/>
  <c r="L96" i="2" s="1"/>
  <c r="N96" i="2" s="1"/>
  <c r="Q46" i="46"/>
  <c r="P34" i="47"/>
  <c r="K94" i="46"/>
  <c r="G94" i="46" s="1"/>
  <c r="M25" i="53"/>
  <c r="L20" i="53"/>
  <c r="F39" i="52"/>
  <c r="I40" i="52"/>
  <c r="R101" i="46"/>
  <c r="P105" i="46"/>
  <c r="M56" i="46"/>
  <c r="O35" i="46"/>
  <c r="Q75" i="46"/>
  <c r="J73" i="31"/>
  <c r="H11" i="50"/>
  <c r="G68" i="31"/>
  <c r="J14" i="30"/>
  <c r="O45" i="46"/>
  <c r="O13" i="46"/>
  <c r="J83" i="30"/>
  <c r="H88" i="30"/>
  <c r="I37" i="45"/>
  <c r="M37" i="45" s="1"/>
  <c r="R121" i="46"/>
  <c r="I62" i="52"/>
  <c r="T70" i="47"/>
  <c r="I62" i="51"/>
  <c r="K54" i="50"/>
  <c r="K20" i="48"/>
  <c r="O58" i="53"/>
  <c r="I23" i="45"/>
  <c r="M23" i="45" s="1"/>
  <c r="M55" i="52"/>
  <c r="O54" i="52"/>
  <c r="J54" i="52"/>
  <c r="I33" i="45"/>
  <c r="M33" i="45" s="1"/>
  <c r="G11" i="31"/>
  <c r="I36" i="31"/>
  <c r="F50" i="52"/>
  <c r="O113" i="46"/>
  <c r="G16" i="52"/>
  <c r="F11" i="52"/>
  <c r="I80" i="19"/>
  <c r="J80" i="19" s="1"/>
  <c r="K14" i="48"/>
  <c r="L46" i="53"/>
  <c r="Q41" i="47"/>
  <c r="O64" i="46"/>
  <c r="J42" i="30"/>
  <c r="O82" i="46"/>
  <c r="H33" i="50"/>
  <c r="F15" i="52"/>
  <c r="J127" i="30"/>
  <c r="K103" i="46"/>
  <c r="I14" i="31"/>
  <c r="O61" i="46"/>
  <c r="L66" i="46"/>
  <c r="T41" i="47"/>
  <c r="L125" i="2" s="1"/>
  <c r="N125" i="2" s="1"/>
  <c r="I74" i="30"/>
  <c r="O65" i="46"/>
  <c r="K93" i="46"/>
  <c r="Q40" i="47"/>
  <c r="T13" i="47"/>
  <c r="L105" i="2" s="1"/>
  <c r="N105" i="2" s="1"/>
  <c r="H32" i="50"/>
  <c r="N16" i="46"/>
  <c r="J51" i="19"/>
  <c r="L24" i="53"/>
  <c r="K45" i="46"/>
  <c r="S25" i="47"/>
  <c r="O110" i="46"/>
  <c r="L115" i="46"/>
  <c r="Q22" i="47"/>
  <c r="J33" i="30"/>
  <c r="K61" i="31"/>
  <c r="G61" i="31"/>
  <c r="O53" i="46"/>
  <c r="J107" i="30"/>
  <c r="J57" i="19"/>
  <c r="J126" i="30"/>
  <c r="J125" i="30"/>
  <c r="H128" i="30"/>
  <c r="R93" i="46"/>
  <c r="L119" i="2" s="1"/>
  <c r="N119" i="2" s="1"/>
  <c r="K112" i="46"/>
  <c r="I55" i="52"/>
  <c r="S43" i="47"/>
  <c r="F54" i="51"/>
  <c r="F46" i="51"/>
  <c r="H46" i="46"/>
  <c r="K40" i="46"/>
  <c r="M34" i="50"/>
  <c r="N34" i="50" s="1"/>
  <c r="Q34" i="50"/>
  <c r="T23" i="47"/>
  <c r="L123" i="2" s="1"/>
  <c r="N123" i="2" s="1"/>
  <c r="H26" i="30"/>
  <c r="J19" i="30"/>
  <c r="P24" i="53"/>
  <c r="U24" i="53"/>
  <c r="S25" i="53"/>
  <c r="H69" i="19" s="1"/>
  <c r="M33" i="47"/>
  <c r="R54" i="46"/>
  <c r="L116" i="2" s="1"/>
  <c r="N116" i="2" s="1"/>
  <c r="I26" i="30"/>
  <c r="I28" i="30" s="1"/>
  <c r="R73" i="46"/>
  <c r="M145" i="2"/>
  <c r="M148" i="2"/>
  <c r="O90" i="46"/>
  <c r="L95" i="46"/>
  <c r="G23" i="31"/>
  <c r="I20" i="45"/>
  <c r="M20" i="45" s="1"/>
  <c r="H40" i="52"/>
  <c r="F36" i="52"/>
  <c r="I42" i="31"/>
  <c r="R72" i="46"/>
  <c r="N26" i="46"/>
  <c r="N36" i="46"/>
  <c r="K25" i="50"/>
  <c r="J17" i="19"/>
  <c r="L40" i="53"/>
  <c r="L41" i="53" s="1"/>
  <c r="N41" i="53"/>
  <c r="I19" i="45"/>
  <c r="M19" i="45" s="1"/>
  <c r="J10" i="30"/>
  <c r="H16" i="30"/>
  <c r="K25" i="47"/>
  <c r="G80" i="31"/>
  <c r="J81" i="31" s="1"/>
  <c r="K81" i="31" s="1"/>
  <c r="H35" i="50"/>
  <c r="F31" i="52"/>
  <c r="H33" i="52"/>
  <c r="I36" i="46"/>
  <c r="M85" i="46"/>
  <c r="O80" i="46"/>
  <c r="L85" i="46"/>
  <c r="K37" i="50"/>
  <c r="H100" i="30"/>
  <c r="J97" i="30"/>
  <c r="Q85" i="46"/>
  <c r="J66" i="30"/>
  <c r="J110" i="30"/>
  <c r="I18" i="45"/>
  <c r="M18" i="45" s="1"/>
  <c r="R82" i="46"/>
  <c r="L100" i="2" s="1"/>
  <c r="N100" i="2" s="1"/>
  <c r="F52" i="51"/>
  <c r="H40" i="51"/>
  <c r="F36" i="51"/>
  <c r="H34" i="50"/>
  <c r="O72" i="46"/>
  <c r="R12" i="46"/>
  <c r="P16" i="46"/>
  <c r="I60" i="31"/>
  <c r="J14" i="31"/>
  <c r="H56" i="46"/>
  <c r="K50" i="46"/>
  <c r="Q44" i="50"/>
  <c r="Q47" i="50" s="1"/>
  <c r="P47" i="50"/>
  <c r="M44" i="50"/>
  <c r="K102" i="46"/>
  <c r="G28" i="52"/>
  <c r="F25" i="52"/>
  <c r="I25" i="45"/>
  <c r="M25" i="45" s="1"/>
  <c r="K72" i="31"/>
  <c r="G72" i="31"/>
  <c r="H73" i="31"/>
  <c r="J95" i="46"/>
  <c r="J51" i="31"/>
  <c r="F32" i="52"/>
  <c r="I33" i="52"/>
  <c r="I95" i="46"/>
  <c r="J37" i="30"/>
  <c r="L25" i="47"/>
  <c r="M19" i="47"/>
  <c r="J25" i="47"/>
  <c r="H51" i="31"/>
  <c r="G49" i="31"/>
  <c r="K49" i="31"/>
  <c r="K55" i="46"/>
  <c r="L36" i="50"/>
  <c r="Q36" i="50"/>
  <c r="O37" i="50"/>
  <c r="H118" i="30" s="1"/>
  <c r="J118" i="30" s="1"/>
  <c r="H59" i="19"/>
  <c r="J32" i="51"/>
  <c r="M33" i="51"/>
  <c r="H46" i="30" s="1"/>
  <c r="O32" i="51"/>
  <c r="O33" i="51" s="1"/>
  <c r="J35" i="30"/>
  <c r="J12" i="43"/>
  <c r="K43" i="31"/>
  <c r="G43" i="31"/>
  <c r="N147" i="2"/>
  <c r="J25" i="30"/>
  <c r="J22" i="19"/>
  <c r="H66" i="46"/>
  <c r="K60" i="46"/>
  <c r="J21" i="30"/>
  <c r="O43" i="47"/>
  <c r="K20" i="46"/>
  <c r="H26" i="46"/>
  <c r="J20" i="31"/>
  <c r="J133" i="30"/>
  <c r="H137" i="30"/>
  <c r="G39" i="31"/>
  <c r="H42" i="31"/>
  <c r="F51" i="52"/>
  <c r="N115" i="46"/>
  <c r="I17" i="50"/>
  <c r="H15" i="50"/>
  <c r="O34" i="46"/>
  <c r="F49" i="52"/>
  <c r="O92" i="46"/>
  <c r="G26" i="31"/>
  <c r="I46" i="46"/>
  <c r="P95" i="46"/>
  <c r="R91" i="46"/>
  <c r="R102" i="46"/>
  <c r="L102" i="2" s="1"/>
  <c r="N102" i="2" s="1"/>
  <c r="I115" i="46"/>
  <c r="F43" i="51"/>
  <c r="G55" i="51"/>
  <c r="M75" i="46"/>
  <c r="R92" i="46"/>
  <c r="L101" i="2" s="1"/>
  <c r="N101" i="2" s="1"/>
  <c r="K82" i="46"/>
  <c r="R63" i="46"/>
  <c r="L99" i="2" s="1"/>
  <c r="N99" i="2" s="1"/>
  <c r="G35" i="31"/>
  <c r="R81" i="46"/>
  <c r="P85" i="46"/>
  <c r="O20" i="55"/>
  <c r="H18" i="18" s="1"/>
  <c r="J18" i="18" s="1"/>
  <c r="M128" i="2"/>
  <c r="M110" i="2" s="1"/>
  <c r="K64" i="46"/>
  <c r="M105" i="46"/>
  <c r="M63" i="2"/>
  <c r="T71" i="47"/>
  <c r="K74" i="31"/>
  <c r="G74" i="31"/>
  <c r="K21" i="48"/>
  <c r="R122" i="46"/>
  <c r="F15" i="51"/>
  <c r="J26" i="19"/>
  <c r="M115" i="46"/>
  <c r="T3" i="3"/>
  <c r="M32" i="47"/>
  <c r="K43" i="47"/>
  <c r="K34" i="46"/>
  <c r="I56" i="46"/>
  <c r="J23" i="22"/>
  <c r="N34" i="47"/>
  <c r="Q29" i="47"/>
  <c r="L43" i="47"/>
  <c r="Q115" i="46"/>
  <c r="I19" i="18"/>
  <c r="J22" i="30"/>
  <c r="P46" i="46"/>
  <c r="R42" i="46"/>
  <c r="M14" i="47"/>
  <c r="J36" i="31"/>
  <c r="O83" i="46"/>
  <c r="F12" i="37"/>
  <c r="J46" i="46"/>
  <c r="H16" i="43"/>
  <c r="H91" i="30" s="1"/>
  <c r="J93" i="30"/>
  <c r="T12" i="47"/>
  <c r="R16" i="47"/>
  <c r="T14" i="47"/>
  <c r="L122" i="2" s="1"/>
  <c r="N122" i="2" s="1"/>
  <c r="M31" i="2"/>
  <c r="L36" i="46"/>
  <c r="O31" i="46"/>
  <c r="H30" i="50"/>
  <c r="H21" i="50"/>
  <c r="O103" i="46"/>
  <c r="J105" i="30"/>
  <c r="G46" i="31"/>
  <c r="K46" i="31"/>
  <c r="J71" i="30"/>
  <c r="O14" i="46"/>
  <c r="I105" i="46"/>
  <c r="J19" i="19"/>
  <c r="L10" i="53"/>
  <c r="M12" i="53"/>
  <c r="M90" i="2"/>
  <c r="M71" i="2" s="1"/>
  <c r="H36" i="50"/>
  <c r="J29" i="22"/>
  <c r="J69" i="30"/>
  <c r="F26" i="51"/>
  <c r="J136" i="30"/>
  <c r="F31" i="51"/>
  <c r="F33" i="51" s="1"/>
  <c r="H33" i="51"/>
  <c r="K74" i="46"/>
  <c r="G12" i="31"/>
  <c r="I22" i="45"/>
  <c r="M22" i="45" s="1"/>
  <c r="J11" i="18"/>
  <c r="M15" i="47"/>
  <c r="F52" i="52"/>
  <c r="I42" i="22"/>
  <c r="O34" i="47"/>
  <c r="G21" i="31"/>
  <c r="K21" i="31"/>
  <c r="K23" i="46"/>
  <c r="J9" i="20"/>
  <c r="J10" i="20" s="1"/>
  <c r="I10" i="20"/>
  <c r="Q24" i="47"/>
  <c r="K114" i="46"/>
  <c r="G114" i="46" s="1"/>
  <c r="R112" i="46"/>
  <c r="L103" i="2" s="1"/>
  <c r="N103" i="2" s="1"/>
  <c r="I29" i="31"/>
  <c r="K27" i="31"/>
  <c r="G27" i="31"/>
  <c r="H36" i="31"/>
  <c r="G33" i="31"/>
  <c r="J43" i="30"/>
  <c r="K35" i="46"/>
  <c r="M95" i="46"/>
  <c r="R53" i="46"/>
  <c r="L98" i="2" s="1"/>
  <c r="N98" i="2" s="1"/>
  <c r="H10" i="48"/>
  <c r="I20" i="31"/>
  <c r="L48" i="53"/>
  <c r="K113" i="46"/>
  <c r="K50" i="52"/>
  <c r="L50" i="52" s="1"/>
  <c r="O50" i="52"/>
  <c r="O50" i="51"/>
  <c r="K50" i="51"/>
  <c r="L50" i="51" s="1"/>
  <c r="J66" i="46"/>
  <c r="G64" i="31"/>
  <c r="T22" i="47"/>
  <c r="L106" i="2" s="1"/>
  <c r="N106" i="2" s="1"/>
  <c r="O43" i="46"/>
  <c r="M23" i="47"/>
  <c r="I82" i="19"/>
  <c r="J82" i="19" s="1"/>
  <c r="G71" i="31"/>
  <c r="L22" i="53"/>
  <c r="G63" i="31"/>
  <c r="H65" i="31"/>
  <c r="G65" i="31" s="1"/>
  <c r="M20" i="55"/>
  <c r="F54" i="52"/>
  <c r="O44" i="46"/>
  <c r="K16" i="47"/>
  <c r="J55" i="19"/>
  <c r="K54" i="46"/>
  <c r="J29" i="31"/>
  <c r="J10" i="19"/>
  <c r="J12" i="19" s="1"/>
  <c r="H12" i="19"/>
  <c r="J23" i="56"/>
  <c r="R34" i="46"/>
  <c r="L114" i="2" s="1"/>
  <c r="N114" i="2" s="1"/>
  <c r="R34" i="47"/>
  <c r="T30" i="47"/>
  <c r="J16" i="19"/>
  <c r="M33" i="52"/>
  <c r="H63" i="19" s="1"/>
  <c r="O32" i="52"/>
  <c r="O33" i="52" s="1"/>
  <c r="L135" i="2" s="1"/>
  <c r="J32" i="52"/>
  <c r="F44" i="51"/>
  <c r="H20" i="28"/>
  <c r="H32" i="30" s="1"/>
  <c r="J32" i="30" s="1"/>
  <c r="I26" i="45"/>
  <c r="M26" i="45" s="1"/>
  <c r="N25" i="47"/>
  <c r="Q20" i="47"/>
  <c r="F48" i="52"/>
  <c r="J14" i="22"/>
  <c r="F53" i="51"/>
  <c r="G28" i="51"/>
  <c r="F25" i="51"/>
  <c r="K73" i="46"/>
  <c r="G73" i="46" s="1"/>
  <c r="L26" i="46"/>
  <c r="O21" i="46"/>
  <c r="J10" i="43"/>
  <c r="T32" i="47"/>
  <c r="L124" i="2" s="1"/>
  <c r="N124" i="2" s="1"/>
  <c r="S64" i="47" l="1"/>
  <c r="G23" i="46"/>
  <c r="G55" i="46"/>
  <c r="L17" i="53"/>
  <c r="I23" i="47"/>
  <c r="J100" i="30"/>
  <c r="G113" i="46"/>
  <c r="I15" i="47"/>
  <c r="J88" i="30"/>
  <c r="I33" i="47"/>
  <c r="I40" i="47"/>
  <c r="G13" i="46"/>
  <c r="F28" i="52"/>
  <c r="I80" i="30"/>
  <c r="J19" i="18"/>
  <c r="G35" i="46"/>
  <c r="L64" i="47"/>
  <c r="G45" i="46"/>
  <c r="H28" i="30"/>
  <c r="M131" i="2"/>
  <c r="J16" i="30"/>
  <c r="G82" i="46"/>
  <c r="G44" i="46"/>
  <c r="L12" i="53"/>
  <c r="G54" i="46"/>
  <c r="G64" i="46"/>
  <c r="G73" i="31"/>
  <c r="F40" i="52"/>
  <c r="J69" i="19"/>
  <c r="H47" i="50"/>
  <c r="G36" i="31"/>
  <c r="H19" i="18"/>
  <c r="G74" i="46"/>
  <c r="H17" i="50"/>
  <c r="G42" i="31"/>
  <c r="F40" i="51"/>
  <c r="J128" i="30"/>
  <c r="G13" i="23" s="1"/>
  <c r="O56" i="46"/>
  <c r="G24" i="46"/>
  <c r="J117" i="30"/>
  <c r="G29" i="31"/>
  <c r="I14" i="47"/>
  <c r="H12" i="50"/>
  <c r="F28" i="51"/>
  <c r="O53" i="53"/>
  <c r="G102" i="46"/>
  <c r="F33" i="52"/>
  <c r="J21" i="19"/>
  <c r="J28" i="19" s="1"/>
  <c r="H28" i="19"/>
  <c r="H60" i="19" s="1"/>
  <c r="I28" i="19"/>
  <c r="I60" i="19" s="1"/>
  <c r="G31" i="46"/>
  <c r="O36" i="46"/>
  <c r="K64" i="47"/>
  <c r="G57" i="51"/>
  <c r="R95" i="46"/>
  <c r="L83" i="2"/>
  <c r="N83" i="2" s="1"/>
  <c r="G91" i="46"/>
  <c r="G60" i="46"/>
  <c r="K66" i="46"/>
  <c r="J33" i="51"/>
  <c r="L32" i="51"/>
  <c r="L33" i="51" s="1"/>
  <c r="L28" i="2" s="1"/>
  <c r="L37" i="50"/>
  <c r="N36" i="50"/>
  <c r="G50" i="46"/>
  <c r="K56" i="46"/>
  <c r="P117" i="46"/>
  <c r="O85" i="46"/>
  <c r="G80" i="46"/>
  <c r="O95" i="46"/>
  <c r="G90" i="46"/>
  <c r="I57" i="52"/>
  <c r="I22" i="47"/>
  <c r="G61" i="46"/>
  <c r="O66" i="46"/>
  <c r="L54" i="52"/>
  <c r="J55" i="52"/>
  <c r="G101" i="46"/>
  <c r="L84" i="2"/>
  <c r="N84" i="2" s="1"/>
  <c r="R105" i="46"/>
  <c r="H25" i="50"/>
  <c r="G57" i="52"/>
  <c r="G32" i="46"/>
  <c r="L78" i="2"/>
  <c r="N78" i="2" s="1"/>
  <c r="R36" i="46"/>
  <c r="U25" i="53"/>
  <c r="L142" i="2" s="1"/>
  <c r="I65" i="19"/>
  <c r="I66" i="19" s="1"/>
  <c r="N57" i="52"/>
  <c r="G83" i="46"/>
  <c r="M53" i="53"/>
  <c r="I13" i="47"/>
  <c r="J42" i="22"/>
  <c r="L58" i="2"/>
  <c r="N58" i="2" s="1"/>
  <c r="L39" i="51"/>
  <c r="L40" i="51" s="1"/>
  <c r="L29" i="2" s="1"/>
  <c r="N29" i="2" s="1"/>
  <c r="J40" i="51"/>
  <c r="Q25" i="50"/>
  <c r="T43" i="47"/>
  <c r="L89" i="2"/>
  <c r="N89" i="2" s="1"/>
  <c r="I39" i="47"/>
  <c r="Q51" i="53"/>
  <c r="R44" i="53"/>
  <c r="I117" i="46"/>
  <c r="I11" i="47"/>
  <c r="Q16" i="47"/>
  <c r="G10" i="46"/>
  <c r="K16" i="46"/>
  <c r="H57" i="51"/>
  <c r="O55" i="51"/>
  <c r="O57" i="51" s="1"/>
  <c r="G33" i="46"/>
  <c r="I24" i="47"/>
  <c r="L54" i="51"/>
  <c r="J55" i="51"/>
  <c r="H18" i="20"/>
  <c r="H77" i="30"/>
  <c r="J77" i="30" s="1"/>
  <c r="N14" i="2"/>
  <c r="H119" i="30"/>
  <c r="O49" i="50"/>
  <c r="P64" i="47"/>
  <c r="M117" i="46"/>
  <c r="F16" i="51"/>
  <c r="H37" i="50"/>
  <c r="J74" i="30"/>
  <c r="J63" i="19"/>
  <c r="O26" i="46"/>
  <c r="G21" i="46"/>
  <c r="Q25" i="47"/>
  <c r="I20" i="47"/>
  <c r="L86" i="2"/>
  <c r="N86" i="2" s="1"/>
  <c r="I12" i="47"/>
  <c r="T16" i="47"/>
  <c r="R46" i="46"/>
  <c r="L79" i="2"/>
  <c r="N79" i="2" s="1"/>
  <c r="G42" i="46"/>
  <c r="I32" i="47"/>
  <c r="H21" i="48"/>
  <c r="J71" i="47"/>
  <c r="H122" i="46"/>
  <c r="F55" i="51"/>
  <c r="G20" i="46"/>
  <c r="K26" i="46"/>
  <c r="M47" i="50"/>
  <c r="N44" i="50"/>
  <c r="L76" i="2"/>
  <c r="N76" i="2" s="1"/>
  <c r="R16" i="46"/>
  <c r="G12" i="46"/>
  <c r="R24" i="53"/>
  <c r="P25" i="53"/>
  <c r="G112" i="46"/>
  <c r="F16" i="52"/>
  <c r="I10" i="47"/>
  <c r="M16" i="47"/>
  <c r="G43" i="46"/>
  <c r="N24" i="50"/>
  <c r="L25" i="50"/>
  <c r="J44" i="30"/>
  <c r="J59" i="19"/>
  <c r="G96" i="31" s="1"/>
  <c r="K85" i="46"/>
  <c r="G79" i="46"/>
  <c r="O55" i="52"/>
  <c r="Q37" i="50"/>
  <c r="Q49" i="50" s="1"/>
  <c r="G109" i="46"/>
  <c r="K115" i="46"/>
  <c r="G14" i="31"/>
  <c r="L112" i="2"/>
  <c r="L110" i="2"/>
  <c r="N110" i="2" s="1"/>
  <c r="N64" i="47"/>
  <c r="N20" i="50"/>
  <c r="M25" i="50"/>
  <c r="R64" i="47"/>
  <c r="I71" i="19"/>
  <c r="I72" i="19" s="1"/>
  <c r="T53" i="53"/>
  <c r="G52" i="46"/>
  <c r="R56" i="46"/>
  <c r="L80" i="2"/>
  <c r="N80" i="2" s="1"/>
  <c r="H120" i="46"/>
  <c r="J69" i="47"/>
  <c r="H19" i="48"/>
  <c r="L46" i="51"/>
  <c r="K55" i="51"/>
  <c r="K57" i="51" s="1"/>
  <c r="G70" i="46"/>
  <c r="O75" i="46"/>
  <c r="J84" i="19"/>
  <c r="I42" i="47"/>
  <c r="J117" i="46"/>
  <c r="M43" i="47"/>
  <c r="I37" i="47"/>
  <c r="K75" i="46"/>
  <c r="G69" i="46"/>
  <c r="K95" i="46"/>
  <c r="G89" i="46"/>
  <c r="L32" i="52"/>
  <c r="L33" i="52" s="1"/>
  <c r="J33" i="52"/>
  <c r="I47" i="30"/>
  <c r="I50" i="30" s="1"/>
  <c r="I18" i="20"/>
  <c r="T4" i="3"/>
  <c r="H2" i="3" s="1"/>
  <c r="F83" i="31"/>
  <c r="H3" i="3"/>
  <c r="H5" i="3" s="1"/>
  <c r="E83" i="31"/>
  <c r="L82" i="2"/>
  <c r="N82" i="2" s="1"/>
  <c r="G81" i="46"/>
  <c r="R85" i="46"/>
  <c r="J137" i="30"/>
  <c r="O64" i="47"/>
  <c r="I19" i="47"/>
  <c r="M25" i="47"/>
  <c r="I119" i="30"/>
  <c r="P49" i="50"/>
  <c r="J26" i="30"/>
  <c r="G110" i="46"/>
  <c r="O115" i="46"/>
  <c r="G103" i="46"/>
  <c r="H65" i="19"/>
  <c r="M57" i="52"/>
  <c r="J114" i="30"/>
  <c r="H38" i="30"/>
  <c r="J31" i="30"/>
  <c r="J38" i="30" s="1"/>
  <c r="G20" i="31"/>
  <c r="Q117" i="46"/>
  <c r="I28" i="47"/>
  <c r="M34" i="47"/>
  <c r="G92" i="46"/>
  <c r="I49" i="50"/>
  <c r="J49" i="50"/>
  <c r="G62" i="46"/>
  <c r="L81" i="2"/>
  <c r="N81" i="2" s="1"/>
  <c r="R66" i="46"/>
  <c r="H50" i="30"/>
  <c r="J13" i="21"/>
  <c r="R115" i="46"/>
  <c r="L85" i="2"/>
  <c r="N85" i="2" s="1"/>
  <c r="G111" i="46"/>
  <c r="M37" i="50"/>
  <c r="N28" i="50"/>
  <c r="N37" i="50" s="1"/>
  <c r="L37" i="2" s="1"/>
  <c r="N37" i="2" s="1"/>
  <c r="G41" i="46"/>
  <c r="O46" i="46"/>
  <c r="G11" i="46"/>
  <c r="O16" i="46"/>
  <c r="J33" i="19"/>
  <c r="G94" i="31" s="1"/>
  <c r="H71" i="19"/>
  <c r="S53" i="53"/>
  <c r="G72" i="46"/>
  <c r="H20" i="48"/>
  <c r="H121" i="46"/>
  <c r="J70" i="47"/>
  <c r="J76" i="30"/>
  <c r="H78" i="30"/>
  <c r="I40" i="45"/>
  <c r="I31" i="47"/>
  <c r="Q43" i="47"/>
  <c r="I38" i="47"/>
  <c r="I57" i="51"/>
  <c r="I41" i="47"/>
  <c r="G22" i="46"/>
  <c r="L77" i="2"/>
  <c r="N77" i="2" s="1"/>
  <c r="R26" i="46"/>
  <c r="H57" i="52"/>
  <c r="I116" i="30"/>
  <c r="N57" i="51"/>
  <c r="H116" i="30"/>
  <c r="M57" i="51"/>
  <c r="J64" i="47"/>
  <c r="G15" i="46"/>
  <c r="L47" i="50"/>
  <c r="N46" i="50"/>
  <c r="K105" i="46"/>
  <c r="G99" i="46"/>
  <c r="L87" i="2"/>
  <c r="N87" i="2" s="1"/>
  <c r="T25" i="47"/>
  <c r="I21" i="47"/>
  <c r="K49" i="50"/>
  <c r="N135" i="2"/>
  <c r="T34" i="47"/>
  <c r="I30" i="47"/>
  <c r="L88" i="2"/>
  <c r="N88" i="2" s="1"/>
  <c r="J91" i="30"/>
  <c r="J94" i="30" s="1"/>
  <c r="H94" i="30"/>
  <c r="I29" i="47"/>
  <c r="Q34" i="47"/>
  <c r="G34" i="46"/>
  <c r="J46" i="30"/>
  <c r="H48" i="30"/>
  <c r="G51" i="31"/>
  <c r="G40" i="46"/>
  <c r="K46" i="46"/>
  <c r="N117" i="46"/>
  <c r="G93" i="46"/>
  <c r="L25" i="53"/>
  <c r="H14" i="48"/>
  <c r="N53" i="53"/>
  <c r="O105" i="46"/>
  <c r="G100" i="46"/>
  <c r="F55" i="52"/>
  <c r="K36" i="46"/>
  <c r="G30" i="46"/>
  <c r="Q25" i="53"/>
  <c r="R20" i="53"/>
  <c r="L46" i="52"/>
  <c r="K55" i="52"/>
  <c r="K57" i="52" s="1"/>
  <c r="G71" i="46"/>
  <c r="R75" i="46"/>
  <c r="L117" i="46"/>
  <c r="L51" i="53"/>
  <c r="P51" i="53"/>
  <c r="R50" i="53"/>
  <c r="U51" i="53"/>
  <c r="G63" i="46"/>
  <c r="I84" i="19"/>
  <c r="J20" i="55"/>
  <c r="G53" i="46"/>
  <c r="J40" i="52"/>
  <c r="L39" i="52"/>
  <c r="L40" i="52" s="1"/>
  <c r="H117" i="46"/>
  <c r="G14" i="46"/>
  <c r="G25" i="46"/>
  <c r="L94" i="2"/>
  <c r="L92" i="2"/>
  <c r="N92" i="2" s="1"/>
  <c r="K89" i="31"/>
  <c r="L65" i="2" s="1"/>
  <c r="N65" i="2" s="1"/>
  <c r="G65" i="46"/>
  <c r="J16" i="20"/>
  <c r="J18" i="20" s="1"/>
  <c r="G84" i="46"/>
  <c r="J46" i="19"/>
  <c r="G95" i="31" s="1"/>
  <c r="J16" i="43"/>
  <c r="R25" i="53" l="1"/>
  <c r="H80" i="30"/>
  <c r="J28" i="30"/>
  <c r="H122" i="30"/>
  <c r="J78" i="30"/>
  <c r="H49" i="50"/>
  <c r="P53" i="53"/>
  <c r="J65" i="19"/>
  <c r="J66" i="19" s="1"/>
  <c r="L16" i="2"/>
  <c r="L49" i="50"/>
  <c r="F57" i="52"/>
  <c r="G46" i="46"/>
  <c r="L48" i="2"/>
  <c r="L53" i="2" s="1"/>
  <c r="N25" i="50"/>
  <c r="L36" i="2" s="1"/>
  <c r="N36" i="2" s="1"/>
  <c r="L55" i="52"/>
  <c r="L57" i="52" s="1"/>
  <c r="G36" i="46"/>
  <c r="I120" i="30"/>
  <c r="L55" i="51"/>
  <c r="L30" i="2" s="1"/>
  <c r="N30" i="2" s="1"/>
  <c r="I16" i="47"/>
  <c r="G105" i="46"/>
  <c r="J57" i="51"/>
  <c r="U53" i="53"/>
  <c r="L140" i="2" s="1"/>
  <c r="N140" i="2" s="1"/>
  <c r="L144" i="2"/>
  <c r="N144" i="2" s="1"/>
  <c r="L44" i="2"/>
  <c r="N44" i="2" s="1"/>
  <c r="G17" i="23"/>
  <c r="Q64" i="47"/>
  <c r="O117" i="46"/>
  <c r="G95" i="46"/>
  <c r="I43" i="47"/>
  <c r="L137" i="2"/>
  <c r="O57" i="52"/>
  <c r="L133" i="2" s="1"/>
  <c r="R117" i="46"/>
  <c r="G16" i="46"/>
  <c r="R51" i="53"/>
  <c r="T64" i="47"/>
  <c r="J57" i="52"/>
  <c r="G66" i="46"/>
  <c r="J60" i="19"/>
  <c r="N94" i="2"/>
  <c r="L108" i="2"/>
  <c r="L53" i="53"/>
  <c r="L55" i="2"/>
  <c r="N55" i="2" s="1"/>
  <c r="G33" i="23"/>
  <c r="J144" i="30" s="1"/>
  <c r="L15" i="2"/>
  <c r="G11" i="23"/>
  <c r="G9" i="23"/>
  <c r="L10" i="2"/>
  <c r="I25" i="47"/>
  <c r="C5" i="28"/>
  <c r="E5" i="47"/>
  <c r="B5" i="55"/>
  <c r="C5" i="43"/>
  <c r="C5" i="52"/>
  <c r="G5" i="2"/>
  <c r="C5" i="30"/>
  <c r="C5" i="26"/>
  <c r="C5" i="21"/>
  <c r="A5" i="11"/>
  <c r="C5" i="31"/>
  <c r="C5" i="19"/>
  <c r="E5" i="56"/>
  <c r="B5" i="45"/>
  <c r="C5" i="46"/>
  <c r="C5" i="18"/>
  <c r="C5" i="22"/>
  <c r="I5" i="53"/>
  <c r="B5" i="23"/>
  <c r="C5" i="51"/>
  <c r="E5" i="50"/>
  <c r="C5" i="29"/>
  <c r="B5" i="37"/>
  <c r="C5" i="20"/>
  <c r="A11" i="3"/>
  <c r="C5" i="48"/>
  <c r="J47" i="30"/>
  <c r="J48" i="30" s="1"/>
  <c r="I48" i="30"/>
  <c r="M64" i="47"/>
  <c r="G85" i="46"/>
  <c r="G26" i="46"/>
  <c r="H66" i="19"/>
  <c r="J119" i="30"/>
  <c r="Q53" i="53"/>
  <c r="L57" i="2"/>
  <c r="G22" i="23"/>
  <c r="N28" i="2"/>
  <c r="H120" i="30"/>
  <c r="J116" i="30"/>
  <c r="H72" i="19"/>
  <c r="J71" i="19"/>
  <c r="J72" i="19" s="1"/>
  <c r="I34" i="47"/>
  <c r="G75" i="46"/>
  <c r="L128" i="2"/>
  <c r="N112" i="2"/>
  <c r="G115" i="46"/>
  <c r="N47" i="50"/>
  <c r="F57" i="51"/>
  <c r="I74" i="19"/>
  <c r="I76" i="19" s="1"/>
  <c r="I86" i="19" s="1"/>
  <c r="I8" i="18" s="1"/>
  <c r="I21" i="18" s="1"/>
  <c r="G56" i="46"/>
  <c r="L71" i="2"/>
  <c r="L73" i="2"/>
  <c r="G97" i="31"/>
  <c r="G3" i="51"/>
  <c r="G3" i="43"/>
  <c r="G3" i="20"/>
  <c r="F3" i="45"/>
  <c r="F3" i="55"/>
  <c r="I3" i="47"/>
  <c r="E3" i="11"/>
  <c r="E3" i="37"/>
  <c r="K3" i="2"/>
  <c r="F3" i="31"/>
  <c r="G3" i="21"/>
  <c r="G3" i="26"/>
  <c r="G3" i="46"/>
  <c r="G3" i="28"/>
  <c r="G3" i="29"/>
  <c r="G3" i="18"/>
  <c r="G3" i="30"/>
  <c r="G3" i="52"/>
  <c r="G3" i="48"/>
  <c r="E10" i="3"/>
  <c r="G3" i="19"/>
  <c r="I3" i="50"/>
  <c r="G3" i="22"/>
  <c r="M3" i="53"/>
  <c r="F3" i="23"/>
  <c r="H4" i="3"/>
  <c r="I3" i="56"/>
  <c r="I122" i="30"/>
  <c r="I139" i="30" s="1"/>
  <c r="M49" i="50"/>
  <c r="J80" i="30"/>
  <c r="K117" i="46"/>
  <c r="N142" i="2"/>
  <c r="H139" i="30" l="1"/>
  <c r="R53" i="53"/>
  <c r="L57" i="51"/>
  <c r="L22" i="2" s="1"/>
  <c r="N22" i="2" s="1"/>
  <c r="L145" i="2"/>
  <c r="J74" i="19"/>
  <c r="L31" i="2"/>
  <c r="J120" i="30"/>
  <c r="B4" i="37"/>
  <c r="C4" i="30"/>
  <c r="C4" i="31"/>
  <c r="C4" i="46"/>
  <c r="C4" i="29"/>
  <c r="C4" i="28"/>
  <c r="C4" i="51"/>
  <c r="C4" i="43"/>
  <c r="C4" i="48"/>
  <c r="B4" i="45"/>
  <c r="B4" i="55"/>
  <c r="C4" i="26"/>
  <c r="E4" i="47"/>
  <c r="C4" i="52"/>
  <c r="E4" i="50"/>
  <c r="C4" i="18"/>
  <c r="I4" i="53"/>
  <c r="C4" i="21"/>
  <c r="C4" i="20"/>
  <c r="A4" i="11"/>
  <c r="G4" i="2"/>
  <c r="C4" i="19"/>
  <c r="A10" i="3"/>
  <c r="E4" i="56"/>
  <c r="B4" i="23"/>
  <c r="C4" i="22"/>
  <c r="L90" i="2"/>
  <c r="N73" i="2"/>
  <c r="J50" i="30"/>
  <c r="L131" i="2"/>
  <c r="N131" i="2" s="1"/>
  <c r="N71" i="2"/>
  <c r="L39" i="2"/>
  <c r="N49" i="50"/>
  <c r="L34" i="2" s="1"/>
  <c r="N34" i="2" s="1"/>
  <c r="J76" i="19"/>
  <c r="J86" i="19" s="1"/>
  <c r="N133" i="2"/>
  <c r="L148" i="2"/>
  <c r="N148" i="2" s="1"/>
  <c r="I64" i="47"/>
  <c r="J122" i="30"/>
  <c r="H74" i="19"/>
  <c r="H76" i="19" s="1"/>
  <c r="H86" i="19" s="1"/>
  <c r="H8" i="18" s="1"/>
  <c r="N15" i="2"/>
  <c r="L19" i="2"/>
  <c r="G117" i="46"/>
  <c r="N137" i="2"/>
  <c r="L138" i="2"/>
  <c r="G15" i="23"/>
  <c r="G18" i="23" s="1"/>
  <c r="L67" i="2" s="1"/>
  <c r="N67" i="2" s="1"/>
  <c r="L59" i="2"/>
  <c r="N57" i="2"/>
  <c r="L13" i="2"/>
  <c r="N10" i="2"/>
  <c r="L25" i="2" l="1"/>
  <c r="L42" i="2"/>
  <c r="J139" i="30"/>
  <c r="J141" i="30" s="1"/>
  <c r="L61" i="2" s="1"/>
  <c r="N39" i="2"/>
  <c r="L40" i="2"/>
  <c r="H21" i="18"/>
  <c r="J8" i="18"/>
  <c r="J21" i="18" s="1"/>
  <c r="L68" i="2" l="1"/>
  <c r="N68" i="2" s="1"/>
  <c r="F14" i="37"/>
  <c r="F16" i="37" s="1"/>
  <c r="G20" i="23" s="1"/>
  <c r="G24" i="23" s="1"/>
  <c r="G28" i="23" s="1"/>
  <c r="G31" i="23" s="1"/>
  <c r="F10" i="11"/>
  <c r="G11" i="11" s="1"/>
  <c r="N61" i="2"/>
  <c r="L63" i="2"/>
  <c r="N4" i="2" l="1"/>
  <c r="N5" i="2"/>
  <c r="J143" i="30"/>
  <c r="J146" i="30" s="1"/>
  <c r="F8" i="11" s="1"/>
  <c r="F12" i="11" s="1"/>
  <c r="G35" i="23"/>
  <c r="G38" i="23" s="1"/>
</calcChain>
</file>

<file path=xl/comments1.xml><?xml version="1.0" encoding="utf-8"?>
<comments xmlns="http://schemas.openxmlformats.org/spreadsheetml/2006/main">
  <authors>
    <author>rzs589</author>
  </authors>
  <commentList>
    <comment ref="L22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28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29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30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34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36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37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38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39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71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92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10" authorId="0" shapeId="0">
      <text>
        <r>
          <rPr>
            <sz val="8"/>
            <color indexed="81"/>
            <rFont val="Tahoma"/>
            <family val="2"/>
          </rPr>
          <t>see hidden rows for more detail</t>
        </r>
      </text>
    </comment>
    <comment ref="L133" authorId="0" shapeId="0">
      <text>
        <r>
          <rPr>
            <sz val="8"/>
            <color indexed="81"/>
            <rFont val="Tahoma"/>
            <family val="2"/>
          </rPr>
          <t>see hidden rows for details</t>
        </r>
      </text>
    </comment>
    <comment ref="L140" authorId="0" shapeId="0">
      <text>
        <r>
          <rPr>
            <sz val="8"/>
            <color indexed="81"/>
            <rFont val="Tahoma"/>
            <family val="2"/>
          </rPr>
          <t>see hidden rows for details</t>
        </r>
      </text>
    </comment>
  </commentList>
</comments>
</file>

<file path=xl/comments2.xml><?xml version="1.0" encoding="utf-8"?>
<comments xmlns="http://schemas.openxmlformats.org/spreadsheetml/2006/main">
  <authors>
    <author>Craig Bertholf</author>
  </authors>
  <commentList>
    <comment ref="E24" authorId="0" shapeId="0">
      <text>
        <r>
          <rPr>
            <b/>
            <sz val="8"/>
            <color indexed="81"/>
            <rFont val="Tahoma"/>
            <family val="2"/>
          </rPr>
          <t>Bookout is when they buy and sell at the same location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Bookout is when they buy and sell at the same location</t>
        </r>
      </text>
    </comment>
  </commentList>
</comments>
</file>

<file path=xl/sharedStrings.xml><?xml version="1.0" encoding="utf-8"?>
<sst xmlns="http://schemas.openxmlformats.org/spreadsheetml/2006/main" count="67951" uniqueCount="3826">
  <si>
    <t>EFFECTIVE TAX RATE</t>
  </si>
  <si>
    <t>Cost of Debt</t>
  </si>
  <si>
    <t>Senate Bill 408</t>
  </si>
  <si>
    <t>AVISTA UTILITIES</t>
  </si>
  <si>
    <t>UNDERGROUND STORAGE PLANT:</t>
  </si>
  <si>
    <t>Wells</t>
  </si>
  <si>
    <t>Lines</t>
  </si>
  <si>
    <t>Compressor Stn Equipment</t>
  </si>
  <si>
    <t>Land Easements</t>
  </si>
  <si>
    <t>Gas Used for Products Extraction</t>
  </si>
  <si>
    <t xml:space="preserve"> *************** OREGON ***************</t>
  </si>
  <si>
    <t>Total FIT/Deferred FIT</t>
  </si>
  <si>
    <t>Land in Fee</t>
  </si>
  <si>
    <t>311XXX</t>
  </si>
  <si>
    <t>LPG Equipment</t>
  </si>
  <si>
    <t>OR-OPS</t>
  </si>
  <si>
    <t>OR-PLT</t>
  </si>
  <si>
    <t>OR-OTX</t>
  </si>
  <si>
    <t>OR-FIT</t>
  </si>
  <si>
    <t>OR-ALL</t>
  </si>
  <si>
    <t>OR-APL</t>
  </si>
  <si>
    <t>OR-804</t>
  </si>
  <si>
    <t>OR-805</t>
  </si>
  <si>
    <t>OR-808</t>
  </si>
  <si>
    <t>OR-INT</t>
  </si>
  <si>
    <t>OR-SCM</t>
  </si>
  <si>
    <t>OR-DTE</t>
  </si>
  <si>
    <t>Elec/Gas North/Oregon 4-Factor</t>
  </si>
  <si>
    <t>Debt</t>
  </si>
  <si>
    <t>Total Weighted Cost</t>
  </si>
  <si>
    <t>G-APL</t>
  </si>
  <si>
    <t>Net Rate Base</t>
  </si>
  <si>
    <t>Interest Deduction for FIT Calculation</t>
  </si>
  <si>
    <t>Capital Structure Ratio</t>
  </si>
  <si>
    <t xml:space="preserve">  Tax Rate</t>
  </si>
  <si>
    <t>Total Federal Income Tax</t>
  </si>
  <si>
    <t xml:space="preserve">   Number of Customers</t>
  </si>
  <si>
    <t>MODEL VARIABLES:</t>
  </si>
  <si>
    <t>Results of Operations Model</t>
  </si>
  <si>
    <t>Number of Months in Test Period:</t>
  </si>
  <si>
    <t>Rate Base Calc Method (E or A):</t>
  </si>
  <si>
    <t>Report Heading--Test Period:</t>
  </si>
  <si>
    <t>Report Heading--Rate Base Calc:</t>
  </si>
  <si>
    <t>GAS REPORT INDEX</t>
  </si>
  <si>
    <t>Report ID:</t>
  </si>
  <si>
    <t xml:space="preserve"> Report OR-OTX)</t>
  </si>
  <si>
    <t>Taxes Other Than FIT</t>
  </si>
  <si>
    <t>Average  (CD AA)</t>
  </si>
  <si>
    <t>Average  (GD AA)</t>
  </si>
  <si>
    <t>Average  (CD AN/ID/WA)</t>
  </si>
  <si>
    <t>TOTAL</t>
  </si>
  <si>
    <t>Account</t>
  </si>
  <si>
    <t>GAS MODEL BALANCING REPORT</t>
  </si>
  <si>
    <t>Reference</t>
  </si>
  <si>
    <t>Description</t>
  </si>
  <si>
    <t>System Total</t>
  </si>
  <si>
    <t>INCOME STATEMENT AMOUNTS:</t>
  </si>
  <si>
    <t>Revenue</t>
  </si>
  <si>
    <t>O&amp;M Expense</t>
  </si>
  <si>
    <t>Depreciation Expense</t>
  </si>
  <si>
    <t>Amortization Expense</t>
  </si>
  <si>
    <t>Total</t>
  </si>
  <si>
    <t>Oregon</t>
  </si>
  <si>
    <t>California</t>
  </si>
  <si>
    <t>Senate Bill 408 Amortization</t>
  </si>
  <si>
    <t xml:space="preserve">  Gas Inventory - Jackson Prairie Expansion</t>
  </si>
  <si>
    <t xml:space="preserve">  Gas Inventory - Jackson Prairie</t>
  </si>
  <si>
    <t>GAS ALLOCATION PERCENTAGES</t>
  </si>
  <si>
    <t>Basis</t>
  </si>
  <si>
    <t>Ref</t>
  </si>
  <si>
    <t xml:space="preserve">  Percent</t>
  </si>
  <si>
    <t>Percentage</t>
  </si>
  <si>
    <t>Input</t>
  </si>
  <si>
    <t>Electric</t>
  </si>
  <si>
    <t>PRODUCTION EXPENSES:</t>
  </si>
  <si>
    <t>UNDERGROUND STORAGE EXPENSES:</t>
  </si>
  <si>
    <t xml:space="preserve">   Direct O &amp; M Accts 580 - 894</t>
  </si>
  <si>
    <t xml:space="preserve">   Direct O &amp; M Accts 901 - 935</t>
  </si>
  <si>
    <t xml:space="preserve">   Direct O &amp; M Accts 901 - 905 Utility 9 Only</t>
  </si>
  <si>
    <t>XXXXXX</t>
  </si>
  <si>
    <t>Gas North/Oregon 4-Factor</t>
  </si>
  <si>
    <t xml:space="preserve">Elec/Gas North 4-Factor </t>
  </si>
  <si>
    <t>Gas North</t>
  </si>
  <si>
    <t>Oregon Gas</t>
  </si>
  <si>
    <t xml:space="preserve">   Direct Labor Accts 580 - 894</t>
  </si>
  <si>
    <t xml:space="preserve">   Direct Labor Accts 901 - 935</t>
  </si>
  <si>
    <t xml:space="preserve">   Net Direct Plant</t>
  </si>
  <si>
    <t>Total Percentages</t>
  </si>
  <si>
    <t>Not Allocated</t>
  </si>
  <si>
    <t>Situs Plant by Functional Group:</t>
  </si>
  <si>
    <t>(Used to functionalize R&amp;P Property Tax on</t>
  </si>
  <si>
    <t>Production</t>
  </si>
  <si>
    <t>Distribution</t>
  </si>
  <si>
    <t>General</t>
  </si>
  <si>
    <t xml:space="preserve">  TOTAL</t>
  </si>
  <si>
    <t>GAS OPERATING STATEMENT</t>
  </si>
  <si>
    <t>Ref/Basis</t>
  </si>
  <si>
    <t>Direct</t>
  </si>
  <si>
    <t>Allocated</t>
  </si>
  <si>
    <t>REVENUES</t>
  </si>
  <si>
    <t>SALES OF GAS:</t>
  </si>
  <si>
    <t>Residential</t>
  </si>
  <si>
    <t>Commercial</t>
  </si>
  <si>
    <t>Industrial-Firm</t>
  </si>
  <si>
    <t>Interruptible</t>
  </si>
  <si>
    <t>Unbilled Revenue</t>
  </si>
  <si>
    <t>SALES TO ULTIMATE CUSTOMERS</t>
  </si>
  <si>
    <t>OTHER OPERATING REVENUES:</t>
  </si>
  <si>
    <t>Sales For Resale</t>
  </si>
  <si>
    <t>Miscellaneous Service Revenues</t>
  </si>
  <si>
    <t>Other Gas Revenues</t>
  </si>
  <si>
    <t>OTHER OPERATING REVENUES</t>
  </si>
  <si>
    <t>TOTAL GAS REVENUES</t>
  </si>
  <si>
    <t>Supervision &amp; Engineering</t>
  </si>
  <si>
    <t>Structures &amp; Improvements</t>
  </si>
  <si>
    <t>Other Equipment</t>
  </si>
  <si>
    <t>Other Gas Purchases</t>
  </si>
  <si>
    <t>Purchased Gas Expenses</t>
  </si>
  <si>
    <t>Natural Gas Storage Transactions</t>
  </si>
  <si>
    <t>Depreciation</t>
  </si>
  <si>
    <t>Other Gas Expenses</t>
  </si>
  <si>
    <t>TOTAL PRODUCTION EXPENSES</t>
  </si>
  <si>
    <t>Mains</t>
  </si>
  <si>
    <t>Other Expenses</t>
  </si>
  <si>
    <t>Rents</t>
  </si>
  <si>
    <t>Communication Equipment</t>
  </si>
  <si>
    <t>DISTRIBUTION EXPENSES:</t>
  </si>
  <si>
    <t xml:space="preserve">  OPERATION</t>
  </si>
  <si>
    <t>S &amp; I - Wells</t>
  </si>
  <si>
    <t>S &amp; I - Compress Station</t>
  </si>
  <si>
    <t>S &amp; I - Office</t>
  </si>
  <si>
    <t>Wells - Leases</t>
  </si>
  <si>
    <t>Meas &amp; Regulating Equipment</t>
  </si>
  <si>
    <t>S &amp; I - Meas/Regulating Station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</si>
  <si>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</si>
  <si>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</si>
  <si>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</si>
  <si>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</si>
  <si>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</si>
  <si>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</si>
  <si>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</si>
  <si>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 xml:space="preserve">  MAINTENANCE</t>
  </si>
  <si>
    <t>Services</t>
  </si>
  <si>
    <t>Meters &amp; House Regulators</t>
  </si>
  <si>
    <t>DISTRIBUTION O&amp;M EXPENSES</t>
  </si>
  <si>
    <t>TOTAL DISTRIBUTION EXPENSES</t>
  </si>
  <si>
    <t>CUSTOMER ACCOUNTS EXPENSES:</t>
  </si>
  <si>
    <t>Supervision</t>
  </si>
  <si>
    <t>Meter Reading Expenses</t>
  </si>
  <si>
    <t>Customer Records &amp; Collection Expenses</t>
  </si>
  <si>
    <t>Uncollectible Accounts</t>
  </si>
  <si>
    <t>Misc Customer Accounts</t>
  </si>
  <si>
    <t>CUSTOMER ACCOUNTS OPERATING EXP</t>
  </si>
  <si>
    <t>CUSTOMER SERVICE &amp; INFO EXPENSES:</t>
  </si>
  <si>
    <t>Customer Assistance Expenses</t>
  </si>
  <si>
    <t>Advertising</t>
  </si>
  <si>
    <t>Misc Customer Service &amp; Info Exp</t>
  </si>
  <si>
    <t>CUSTOMER SVC &amp; INFO OPERATING EXP</t>
  </si>
  <si>
    <t>SALES EXPENSES:</t>
  </si>
  <si>
    <t>Demonstrating &amp; Selling Expenses</t>
  </si>
  <si>
    <t>Miscellaneous Sales Expenses</t>
  </si>
  <si>
    <t>SALES OPERATING EXPENSES</t>
  </si>
  <si>
    <t>ADMINISTRATIVE &amp; GENERAL EXPENSES:</t>
  </si>
  <si>
    <t>Salaries</t>
  </si>
  <si>
    <t>Office Supplies &amp; Expenses</t>
  </si>
  <si>
    <t>A&amp;G Expenses Transferred</t>
  </si>
  <si>
    <t>Outside Services Employed</t>
  </si>
  <si>
    <t>Property Insurance Premium</t>
  </si>
  <si>
    <t>Injuries and Damages</t>
  </si>
  <si>
    <t>Employee Pensions and Benefits</t>
  </si>
  <si>
    <t>Regulatory Commission Expenses</t>
  </si>
  <si>
    <t>Miscellaneous General Expenses</t>
  </si>
  <si>
    <t>Maintenance of General Plant</t>
  </si>
  <si>
    <t>ADMIN &amp; GENERAL OPERATING EXP</t>
  </si>
  <si>
    <t xml:space="preserve">  Gas Inventory - Mist</t>
  </si>
  <si>
    <t>TOTAL ADMIN &amp; GENERAL EXPENSES</t>
  </si>
  <si>
    <t>TOTAL EXPENSES BEFORE FIT</t>
  </si>
  <si>
    <t xml:space="preserve">For Twelve Months Ended </t>
  </si>
  <si>
    <t xml:space="preserve">For Month Ended </t>
  </si>
  <si>
    <t>ALLOCATION RATIOS:</t>
  </si>
  <si>
    <t>DETAIL OF PURCHASED GAS COSTS</t>
  </si>
  <si>
    <t>Annual Throughput</t>
  </si>
  <si>
    <t>TOTAL PURCHASED GAS COSTS</t>
  </si>
  <si>
    <t>DETAIL OF OTHER PURCHASED GAS COSTS</t>
  </si>
  <si>
    <t>Gas Deferral Amortizations</t>
  </si>
  <si>
    <t>Gas Deferrals</t>
  </si>
  <si>
    <t>TOTAL OTHER PURCHASED GAS COSTS</t>
  </si>
  <si>
    <t>DETAIL OF STORAGE GAS COSTS</t>
  </si>
  <si>
    <t>TOTAL STORAGE GAS COST</t>
  </si>
  <si>
    <t xml:space="preserve">   ************* OREGON **************</t>
  </si>
  <si>
    <t>FEDERAL INCOME TAXES--GAS</t>
  </si>
  <si>
    <t>Calculation of Taxable Operating Income:</t>
  </si>
  <si>
    <t>Operating Revenue</t>
  </si>
  <si>
    <t>Off System Purchases - Bookout</t>
  </si>
  <si>
    <t>Operating &amp; Maintenance Expense</t>
  </si>
  <si>
    <t>Book Depreciation &amp; Amortization</t>
  </si>
  <si>
    <t>Taxes Other than FIT</t>
  </si>
  <si>
    <t xml:space="preserve">  Net Operating Income Before FIT</t>
  </si>
  <si>
    <t xml:space="preserve">  Taxable Net Operating Income</t>
  </si>
  <si>
    <t>Deferred FIT</t>
  </si>
  <si>
    <t>C.I.A.C.</t>
  </si>
  <si>
    <t>Injuries &amp; Damages</t>
  </si>
  <si>
    <t>Uncollectibles</t>
  </si>
  <si>
    <t>Deferred Gas Credit and Refunds</t>
  </si>
  <si>
    <t>TOTAL SCHEDULE M ADDITIONS</t>
  </si>
  <si>
    <t>Tax Depreciation</t>
  </si>
  <si>
    <t>TOTAL SCHEDULE M DEDUCTIONS</t>
  </si>
  <si>
    <t>DEFERRED FIT EXPENSE--GAS</t>
  </si>
  <si>
    <t>Deferred Federal Income Tax Expense - Oregon</t>
  </si>
  <si>
    <t xml:space="preserve">  State Income Tax</t>
  </si>
  <si>
    <t>Interdepartmental Sales</t>
  </si>
  <si>
    <t>495XXX</t>
  </si>
  <si>
    <t>Purchased Gas Costs</t>
  </si>
  <si>
    <t>Storage Injections</t>
  </si>
  <si>
    <t>Storage Withdrawals</t>
  </si>
  <si>
    <t>908XXX</t>
  </si>
  <si>
    <t>805XXX</t>
  </si>
  <si>
    <t>808XXX</t>
  </si>
  <si>
    <t>903XXX</t>
  </si>
  <si>
    <t>925XXX</t>
  </si>
  <si>
    <t>926XXX</t>
  </si>
  <si>
    <t>TAXES OTHER THAN FEDERAL INCOME TAX</t>
  </si>
  <si>
    <t xml:space="preserve">  R&amp;P Property Tax</t>
  </si>
  <si>
    <t>DISTRIBUTION</t>
  </si>
  <si>
    <t xml:space="preserve">  Municipal Occupation &amp; License Tax</t>
  </si>
  <si>
    <t xml:space="preserve">  </t>
  </si>
  <si>
    <t>GAS UTILITY PLANT</t>
  </si>
  <si>
    <t>PLANT IN SERVICE</t>
  </si>
  <si>
    <t>INTANGIBLE PLANT:</t>
  </si>
  <si>
    <t xml:space="preserve">  TOTAL INTANGIBLE PLANT</t>
  </si>
  <si>
    <t>PRODUCTION PLANT:</t>
  </si>
  <si>
    <t>Land &amp; Land Rights</t>
  </si>
  <si>
    <t>TOTAL PRODUCTION PLANT</t>
  </si>
  <si>
    <t>DISTRIBUTION PLANT:</t>
  </si>
  <si>
    <t>Measuring &amp; Reg Station Equip-General</t>
  </si>
  <si>
    <t>Measuring &amp; Reg Station Equip-City Gate</t>
  </si>
  <si>
    <t>Meters</t>
  </si>
  <si>
    <t>Industrial Measuring &amp; Reg Sta Equip</t>
  </si>
  <si>
    <t>TOTAL DISTRIBUTION PLANT</t>
  </si>
  <si>
    <t xml:space="preserve">GAS GENERAL PLANT: (From C-GPL) </t>
  </si>
  <si>
    <t>Office Furniture &amp; Equipment</t>
  </si>
  <si>
    <t>Transportation Equipment</t>
  </si>
  <si>
    <t>Stores Equipment</t>
  </si>
  <si>
    <t>Tools, Shop &amp; Garage Equipment</t>
  </si>
  <si>
    <t>Laboratory Equipment</t>
  </si>
  <si>
    <t>Power Operated Equipment</t>
  </si>
  <si>
    <t>Communications Equipment</t>
  </si>
  <si>
    <t>Miscellaneous Equipment</t>
  </si>
  <si>
    <t>TOTAL GAS GENERAL PLANT</t>
  </si>
  <si>
    <t xml:space="preserve">  GROSS PLANT IN SERVICE</t>
  </si>
  <si>
    <t>ACCUMULATED DEPRECIATION</t>
  </si>
  <si>
    <t xml:space="preserve">  TOTAL ACCUMULATED DEPRECIATION</t>
  </si>
  <si>
    <t>ACCUMULATED AMORTIZATION</t>
  </si>
  <si>
    <t>NET GAS UTILITY PLANT</t>
  </si>
  <si>
    <t>ADJUSTMENTS TO NET GAS UTILITY PLANT</t>
  </si>
  <si>
    <t>NET GAS PLANT IN SERVICE</t>
  </si>
  <si>
    <t>OTHER ADJUSTMENTS:</t>
  </si>
  <si>
    <t>TOTAL OTHER ADJUSTMENTS</t>
  </si>
  <si>
    <t>NET RATE BASE</t>
  </si>
  <si>
    <t>COMMON GENERAL PLANT</t>
  </si>
  <si>
    <t>Add: Schedule M Additions</t>
  </si>
  <si>
    <t>Less: Schedule M Deductions</t>
  </si>
  <si>
    <t xml:space="preserve"> ********************** ELECTRIC *************************** </t>
  </si>
  <si>
    <t>389XXX</t>
  </si>
  <si>
    <t>390XXX</t>
  </si>
  <si>
    <t>391XXX</t>
  </si>
  <si>
    <t>392XXX</t>
  </si>
  <si>
    <t>396XXX</t>
  </si>
  <si>
    <t>397XXX</t>
  </si>
  <si>
    <t xml:space="preserve">  TOTAL ACCOUNT</t>
  </si>
  <si>
    <t>Tools, Shop, &amp; Garage Equipment</t>
  </si>
  <si>
    <t>TOTAL GENERAL PLANT</t>
  </si>
  <si>
    <t>Misc Intangible Plant--Mainframe Software</t>
  </si>
  <si>
    <t>Misc Intangible Plant--PC Software</t>
  </si>
  <si>
    <t>Gas Purchases - Financial</t>
  </si>
  <si>
    <t>Other Gas Revenue - Gas Property Rent</t>
  </si>
  <si>
    <t>Gas Net Operating Income</t>
  </si>
  <si>
    <t>Gas Net Adjusted Rate Base</t>
  </si>
  <si>
    <t>Net Operating Income Before FIT</t>
  </si>
  <si>
    <t>Taxable Net Operating Income</t>
  </si>
  <si>
    <t>GAS RATE OF RETURN</t>
  </si>
  <si>
    <t>RATE OF RETURN</t>
  </si>
  <si>
    <t>Net Income Before Taxes</t>
  </si>
  <si>
    <t>Interest Rate Swaps</t>
  </si>
  <si>
    <t>Total Taxes Other Than Income</t>
  </si>
  <si>
    <t>Gas Purchases</t>
  </si>
  <si>
    <t>Demand Costs</t>
  </si>
  <si>
    <t>Off System Purchases</t>
  </si>
  <si>
    <t>Underground Storage</t>
  </si>
  <si>
    <t>Gas Transaction Fees</t>
  </si>
  <si>
    <t xml:space="preserve">  ************* OREGON *************</t>
  </si>
  <si>
    <t xml:space="preserve"> ************* OREGON **************</t>
  </si>
  <si>
    <t xml:space="preserve">  TOTAL ACCUMULATED AMORTIZATION</t>
  </si>
  <si>
    <t>ALLOCATION OF CUSTOMER ASSISTANCE</t>
  </si>
  <si>
    <t>Customer Assistance Expense</t>
  </si>
  <si>
    <t>Conservation Amortization Expense</t>
  </si>
  <si>
    <t>Customer Service &amp; Info Expense</t>
  </si>
  <si>
    <t>TOTAL ACCOUNT 908</t>
  </si>
  <si>
    <t xml:space="preserve">   Adjustments</t>
  </si>
  <si>
    <t xml:space="preserve">Oregon DSM </t>
  </si>
  <si>
    <t xml:space="preserve"> ************** OREGON ***************</t>
  </si>
  <si>
    <t>OTHER EXPENSES:</t>
  </si>
  <si>
    <t>Senate Bill Unbilled Add-Ons Amortization</t>
  </si>
  <si>
    <t>GTI Contribution</t>
  </si>
  <si>
    <t>Scenario:</t>
  </si>
  <si>
    <t>Results of Operations - 12A</t>
  </si>
  <si>
    <t>Results of Operations - 12E</t>
  </si>
  <si>
    <t>Results of Operations - 1A</t>
  </si>
  <si>
    <t>Months</t>
  </si>
  <si>
    <t>Year</t>
  </si>
  <si>
    <t>Month</t>
  </si>
  <si>
    <t>Reports:</t>
  </si>
  <si>
    <t>ROO - Supporting Detail - Direct Total</t>
  </si>
  <si>
    <t>ROO - Supporting Detail - Allocated Total</t>
  </si>
  <si>
    <t>ROO - OPS - Direct Total</t>
  </si>
  <si>
    <t>ROO - OPS - Allocated Total</t>
  </si>
  <si>
    <t>ROO - Plant - Direct Total</t>
  </si>
  <si>
    <t>ROO - Plant - Allocated Total</t>
  </si>
  <si>
    <t>ROO - Plant - Direct 0, 1, 2</t>
  </si>
  <si>
    <t>ROO - Plant - Allocated 0, 1, 2</t>
  </si>
  <si>
    <t>ROO - Plant - Direct 7</t>
  </si>
  <si>
    <t>ROO - Plant - Direct 8</t>
  </si>
  <si>
    <t>ROO - Plant - Direct 9</t>
  </si>
  <si>
    <t>ROO - Plant - Allocated 7</t>
  </si>
  <si>
    <t>ROO - Plant - Allocated 8</t>
  </si>
  <si>
    <t>ROO - Plant - Allocated 9</t>
  </si>
  <si>
    <t>Jurisdiction Allocators</t>
  </si>
  <si>
    <t>Jur Rollup Allocators</t>
  </si>
  <si>
    <t>Entities:</t>
  </si>
  <si>
    <t>Jurisdiction:</t>
  </si>
  <si>
    <t>Idaho Electric</t>
  </si>
  <si>
    <t>Washington Electric</t>
  </si>
  <si>
    <t>Washington Gas</t>
  </si>
  <si>
    <t>Idaho Gas</t>
  </si>
  <si>
    <t>Jur Rollup:</t>
  </si>
  <si>
    <t>Gas South</t>
  </si>
  <si>
    <t>Results of Operations - Import</t>
  </si>
  <si>
    <t>ROO - Supporting Detail - Allocated 7</t>
  </si>
  <si>
    <t>ROO - Supporting Detail - Allocated 9</t>
  </si>
  <si>
    <t>ROO - Supporting Detail - Total</t>
  </si>
  <si>
    <t>ROO - Plant - Direct 0,1,2 - GD-AN</t>
  </si>
  <si>
    <t>ROO - Plant - Direct 9 - CD-AN</t>
  </si>
  <si>
    <t>Service Code / GL Jur:</t>
  </si>
  <si>
    <t>ED-AN  Electric Direct/Allocated North</t>
  </si>
  <si>
    <t>Alias</t>
  </si>
  <si>
    <t>ID</t>
  </si>
  <si>
    <t>Desc</t>
  </si>
  <si>
    <t>Parent</t>
  </si>
  <si>
    <t>G-Parent</t>
  </si>
  <si>
    <t>ID (Model Order)</t>
  </si>
  <si>
    <t xml:space="preserve">Desc </t>
  </si>
  <si>
    <t>Jur Rollup</t>
  </si>
  <si>
    <t>Jurisdiction</t>
  </si>
  <si>
    <t>Service Code / GL Jurisdiction</t>
  </si>
  <si>
    <t>CD-AA  Common Direct/Allocated All</t>
  </si>
  <si>
    <t>CD-AN  Common Direct/Allocated North</t>
  </si>
  <si>
    <t>CD-ID  Common Direct/Idaho</t>
  </si>
  <si>
    <t>CD-WA  Common Direct/Washington</t>
  </si>
  <si>
    <t>E1-AN  Electric Allocated-7/Allocated North</t>
  </si>
  <si>
    <t>E2-AN  Electric Allocated-9/Allocated North</t>
  </si>
  <si>
    <t>E2-ID  Electric Allocated-9/Idaho</t>
  </si>
  <si>
    <t>E2-WA  Electric Allocated-9/Washington</t>
  </si>
  <si>
    <t>ED-ID  Electric Direct/Idaho</t>
  </si>
  <si>
    <t>ED-MT  Electric Direct/Montana</t>
  </si>
  <si>
    <t>ED-OR  Electric Direct/Oregon</t>
  </si>
  <si>
    <t>ED-WA  Electric Direct/Washington</t>
  </si>
  <si>
    <t>G1-AN  Gas Allocated-7/Allocated North</t>
  </si>
  <si>
    <t>G1-AS  Gas Allocated-7/Allocated South</t>
  </si>
  <si>
    <t>G2-AN  Gas Allocated-8/Allocated North</t>
  </si>
  <si>
    <t>G2-ID  Gas Allocated-8/Idaho</t>
  </si>
  <si>
    <t>G2-WA  Gas Allocated-8/Washington</t>
  </si>
  <si>
    <t>G3-AN  Gas Allocated-9/Allocated North</t>
  </si>
  <si>
    <t>G3-AS  Gas Allocated-9/Allocated South</t>
  </si>
  <si>
    <t>GD-AA  Gas Direct/Allocated All</t>
  </si>
  <si>
    <t>GD-AN  Gas Direct/Allocated North</t>
  </si>
  <si>
    <t>GD-AS  Gas Direct/Allocated South</t>
  </si>
  <si>
    <t>GD-ID  Gas Direct/Idaho</t>
  </si>
  <si>
    <t>GD-OR  Gas Direct/Oregon</t>
  </si>
  <si>
    <t>GD-WA  Gas Direct/Washington</t>
  </si>
  <si>
    <t>ZZ-ZZ  No Service/No Jurisdiction</t>
  </si>
  <si>
    <t>Global</t>
  </si>
  <si>
    <t>Results of Operations - Average</t>
  </si>
  <si>
    <t>Option to Use - BS</t>
  </si>
  <si>
    <t>Option to Use - Expense</t>
  </si>
  <si>
    <t>Current Date</t>
  </si>
  <si>
    <t>Copy from Import</t>
  </si>
  <si>
    <t>101000 PLANT IN SERVICE OWNED</t>
  </si>
  <si>
    <t>101030 KFGS DISALLOWED PLANT/PLANT RE</t>
  </si>
  <si>
    <t>101050 BOULDER PARK (BPK) DISALLOWED</t>
  </si>
  <si>
    <t>101060 COYOTE SPRINGS (CS2) DISALLOWE</t>
  </si>
  <si>
    <t>101100 PLANT IN SERVICE LEASED</t>
  </si>
  <si>
    <t>102000 Plant purchased or sold.</t>
  </si>
  <si>
    <t>105000 Production properties held for future use.</t>
  </si>
  <si>
    <t>107000 CWIP</t>
  </si>
  <si>
    <t>107010 CONSTRUCTION OVERHEAD A&amp;G</t>
  </si>
  <si>
    <t>107020 CONSTRUCTION OVERHEAD PRODUCTI</t>
  </si>
  <si>
    <t>107025 SAFETY CLOTHING - PRODUCTION</t>
  </si>
  <si>
    <t>107030 CONSTRUCTION OVERHEAD TRANSMIS</t>
  </si>
  <si>
    <t>107035 SAFETY CLOTHING - TRANSMISSION</t>
  </si>
  <si>
    <t>107040 CONSTRUCTION OVERHEAD DISTRIBU</t>
  </si>
  <si>
    <t>107045 SAFETY CLOTHING - DISTRIBUTION</t>
  </si>
  <si>
    <t>107050 CONSTRUCTION OVERHEAD NORTH GA</t>
  </si>
  <si>
    <t>107060 CONSTRUCTION OVERHEAD SOUTH GA</t>
  </si>
  <si>
    <t>107990 CONSTRUCTION OVERHEAD OFFSET</t>
  </si>
  <si>
    <t>108000 ACCUMULATED PROVISION DEPRECIA</t>
  </si>
  <si>
    <t>108030 Accumulated Depreciation</t>
  </si>
  <si>
    <t>108050 Accumulated Depreciation</t>
  </si>
  <si>
    <t>108X01 Accumulated Depreciation</t>
  </si>
  <si>
    <t>108X02 Accumulated Depreciation</t>
  </si>
  <si>
    <t>108X03 Accumulated Depreciation</t>
  </si>
  <si>
    <t>108X04 Accumulated Depreciation</t>
  </si>
  <si>
    <t>108X05 Accumulated Depreciation</t>
  </si>
  <si>
    <t>108X06 Accumulated Depreciation</t>
  </si>
  <si>
    <t>108X07 Accumulated Depreciation</t>
  </si>
  <si>
    <t>108X08 Accumulated Depreciation</t>
  </si>
  <si>
    <t>108X09 Accumulated Depreciation</t>
  </si>
  <si>
    <t>111000 Accumulated Amortization &amp; Depletion</t>
  </si>
  <si>
    <t>111100 Accumulated Amortization &amp; Depletion</t>
  </si>
  <si>
    <t>111X20 Accumulated Amortization &amp; Depletion</t>
  </si>
  <si>
    <t>111X30 Accumulated Amortization &amp; Depletion</t>
  </si>
  <si>
    <t>111X31 Accumulated Amortization &amp; Depletion</t>
  </si>
  <si>
    <t>111X32 Accumulated Amortization &amp; Depletion</t>
  </si>
  <si>
    <t>111X40 Accumulated Amortization &amp; Depletion</t>
  </si>
  <si>
    <t>111X50 Accumulated Amortization &amp; Depletion</t>
  </si>
  <si>
    <t>111X60 Accumulated Amortization &amp; Depletion</t>
  </si>
  <si>
    <t>111X70 Accumulated Amortization &amp; Depletion</t>
  </si>
  <si>
    <t>114000 Plant acquisition adjustments.</t>
  </si>
  <si>
    <t>115000 Accumulated provision for amortization of electric pla</t>
  </si>
  <si>
    <t>124350 Other investments.</t>
  </si>
  <si>
    <t>124900 Other investments.</t>
  </si>
  <si>
    <t>124930 Other investments.</t>
  </si>
  <si>
    <t>164100 Liquefied natural gas held for processing.</t>
  </si>
  <si>
    <t>164105 Liquefied natural gas held for processing.</t>
  </si>
  <si>
    <t>164110 Liquefied natural gas held for processing.</t>
  </si>
  <si>
    <t>164200 Liquefied natural gas held for processing.</t>
  </si>
  <si>
    <t>182310 Other regulatory assets.</t>
  </si>
  <si>
    <t>182322 Other regulatory assets.</t>
  </si>
  <si>
    <t>182323 Other regulatory assets.</t>
  </si>
  <si>
    <t>182324 Other regulatory assets.</t>
  </si>
  <si>
    <t>182381 Other regulatory assets.</t>
  </si>
  <si>
    <t>182382 Other regulatory assets.</t>
  </si>
  <si>
    <t>186100 Miscellaneous deferred debits.</t>
  </si>
  <si>
    <t>186360 Other regulatory assets.</t>
  </si>
  <si>
    <t>186382 Other regulatory assets.</t>
  </si>
  <si>
    <t>186710 Miscellaneous deferred debits.</t>
  </si>
  <si>
    <t>186800 Miscellaneous deferred debits.</t>
  </si>
  <si>
    <t>190000 Accumulated deferred income taxes.</t>
  </si>
  <si>
    <t>190040 Accumulated deferred income taxes.</t>
  </si>
  <si>
    <t>190110 Accumulated deferred income taxes.</t>
  </si>
  <si>
    <t>190150 Accumulated deferred income taxes.</t>
  </si>
  <si>
    <t>190180 Accumulated deferred income taxes.</t>
  </si>
  <si>
    <t>190200 Accumulated deferred income taxes.</t>
  </si>
  <si>
    <t>190420 Accumulated deferred income taxes.</t>
  </si>
  <si>
    <t>190450 Accumulated deferred income taxes.</t>
  </si>
  <si>
    <t>190610 Accumulated deferred income taxes.</t>
  </si>
  <si>
    <t>190800 Accumulated deferred income taxes.</t>
  </si>
  <si>
    <t>190810 Accumulated deferred income taxes.</t>
  </si>
  <si>
    <t>190820 Accumulated deferred income taxes.</t>
  </si>
  <si>
    <t>190830 Accumulated deferred income taxes.</t>
  </si>
  <si>
    <t>190840 Accumulated deferred income taxes.</t>
  </si>
  <si>
    <t>190850 Accumulated deferred income taxes.</t>
  </si>
  <si>
    <t>191000 Unrecovered purchased gas costs.</t>
  </si>
  <si>
    <t>228000 Accumulated miscellaneous operating provisions.</t>
  </si>
  <si>
    <t>232000 Accounts Payable</t>
  </si>
  <si>
    <t>254028 Other regulatory liabilities.</t>
  </si>
  <si>
    <t>282400 Accumulated Deferred Income Taxes - Property</t>
  </si>
  <si>
    <t>282680 Accumulated Deferred Income Taxes - Property</t>
  </si>
  <si>
    <t>282780 Accumulated Deferred Income Taxes - Property</t>
  </si>
  <si>
    <t>282900 Accumulated Deferred Income Taxes - Property</t>
  </si>
  <si>
    <t>283040 Accumulated Deferred Income Taxes - Other</t>
  </si>
  <si>
    <t>283050 Accumulated Deferred Income Taxes - Other</t>
  </si>
  <si>
    <t>283080 Accumulated Deferred Income Taxes - Other</t>
  </si>
  <si>
    <t>283090 Accumulated Deferred Income Taxes - Other</t>
  </si>
  <si>
    <t>283120 Accumulated Deferred Income Taxes - Other</t>
  </si>
  <si>
    <t>283150 Accumulated Deferred Income Taxes - Other</t>
  </si>
  <si>
    <t>283170 Accumulated Deferred Income Taxes - Other</t>
  </si>
  <si>
    <t>283200 Accumulated Deferred Income Taxes - Other</t>
  </si>
  <si>
    <t>283280 Accumulated Deferred Income Taxes - Other</t>
  </si>
  <si>
    <t>283322 Accumulated Deferred Income Taxes - Other</t>
  </si>
  <si>
    <t>283323 Accumulated Deferred Income Taxes - Other</t>
  </si>
  <si>
    <t>283324 Accumulated Deferred Income Taxes - Other</t>
  </si>
  <si>
    <t>283330 Accumulated Deferred Income Taxes - Other</t>
  </si>
  <si>
    <t>283360 Accumulated Deferred Income Taxes - Other</t>
  </si>
  <si>
    <t>283365 Accumulated Deferred Income Taxes - Other</t>
  </si>
  <si>
    <t>283370 Accumulated Deferred Income Taxes - Other</t>
  </si>
  <si>
    <t>283380 Accumulated Deferred Income Taxes - Other</t>
  </si>
  <si>
    <t>283382 Accumulated Deferred Income Taxes - Other</t>
  </si>
  <si>
    <t>283390 Accumulated Deferred Income Taxes - Other</t>
  </si>
  <si>
    <t>283450 Accumulated Deferred Income Taxes - Other</t>
  </si>
  <si>
    <t>283710 Accumulated Deferred Income Taxes - Other</t>
  </si>
  <si>
    <t>283720 Accumulated Deferred Income Taxes - Other</t>
  </si>
  <si>
    <t>283760 Accumulated Deferred Income Taxes - Other</t>
  </si>
  <si>
    <t>283850 Accumulated Deferred Income Taxes - Other</t>
  </si>
  <si>
    <t>301000P Intangible - Organization</t>
  </si>
  <si>
    <t>302000P Intangible - Franchises &amp; Consents</t>
  </si>
  <si>
    <t>303000P Intangible - Misc Intangible Plant</t>
  </si>
  <si>
    <t>303100P Intangible - Misc Intangible Plant - Mainframe Software</t>
  </si>
  <si>
    <t>303110P Intangible - Misc Intangible Plant - PC Software</t>
  </si>
  <si>
    <t>303120P Intangible - Misc Intangible Plant - PC Software Lease</t>
  </si>
  <si>
    <t>304000P Production Plant - Land Owned in Fee</t>
  </si>
  <si>
    <t>305000P Production Plant - Structures &amp; Improvements</t>
  </si>
  <si>
    <t>310200P Steam Production - Land Owned in Fee</t>
  </si>
  <si>
    <t>310300P Steam Production - Removing Other Prop</t>
  </si>
  <si>
    <t>310400P Steam Production - Easements, Permits</t>
  </si>
  <si>
    <t>311000P Steam Production - Structures &amp; Improvements</t>
  </si>
  <si>
    <t>311100P Steam Production - Structures &amp; Improvements - Landfill</t>
  </si>
  <si>
    <t>312000P Steam Production - Boiler Plant</t>
  </si>
  <si>
    <t>314000P Steam Production - Turbogenerator Units</t>
  </si>
  <si>
    <t>315000P Steam Production - Accessory Electric Equipment</t>
  </si>
  <si>
    <t>316000P Steam Production - Miscellaneous Power Plant Equipment</t>
  </si>
  <si>
    <t>317000P Steam Production - ARO</t>
  </si>
  <si>
    <t>330100P Hydro Production - Settlement</t>
  </si>
  <si>
    <t>330200P Hydro Production - Land Owned in Fee</t>
  </si>
  <si>
    <t>330210P Hydro Production - Land Owned in Fee - Conservation - Habitat</t>
  </si>
  <si>
    <t>330220P Hydro Production - Land Owned in Fee - Recreation</t>
  </si>
  <si>
    <t>330250P Hydro Production - Land Owned in Fee - Conservation - Fisheries</t>
  </si>
  <si>
    <t>330300P Hydro Production - Removing Property of Others</t>
  </si>
  <si>
    <t>330310P Hydro Production - Removing Property of Others - Fish &amp; Wildlife Co</t>
  </si>
  <si>
    <t>330400P Hydro Production - Land Easements</t>
  </si>
  <si>
    <t>330410P Hydro Production - Land Easements - Conservation - Habitat</t>
  </si>
  <si>
    <t>330450P Hydro Production - Land Easements - Conservation - Fisheries</t>
  </si>
  <si>
    <t>331000P Hydro Production - Structures &amp; Improvements</t>
  </si>
  <si>
    <t>331100P Hydro Production - Structures &amp; Improvements - Fish &amp; Wildlife Co</t>
  </si>
  <si>
    <t>331200P Hydro Production - Structures &amp; Improvements - Recreation</t>
  </si>
  <si>
    <t>331260P Hydro Production - Structures &amp; Improvements - Rec Info &amp; Educ</t>
  </si>
  <si>
    <t>332000P Hydro Production - Reservoirs, Dams, Waterways</t>
  </si>
  <si>
    <t>332100P Hydro Production - Reservoirs, Dams, Waterways - Fish &amp; Wildlife Co</t>
  </si>
  <si>
    <t>332150P Hydro Production - Reservoirs, Dams, Waterways - Fish &amp; Wildlife Co</t>
  </si>
  <si>
    <t>332200P Hydro Production - Reservoirs, Dams, Waterways - Recreation</t>
  </si>
  <si>
    <t>333000P Hydro Production - Waterwheels, Turbines, &amp; Generators</t>
  </si>
  <si>
    <t>334000P Hydro Production - Accessory Electric Equipment</t>
  </si>
  <si>
    <t>335000P Hydro Production - Miscellaneous Equipment</t>
  </si>
  <si>
    <t>335100P Hydro Production - Miscellaneous Equipment - Fish &amp; Wildlife Co</t>
  </si>
  <si>
    <t>335200P Hydro Production - Miscellaneous Equipment - Recreation</t>
  </si>
  <si>
    <t>336000P Hydro Production - Roads, Railroads, &amp; Bridges</t>
  </si>
  <si>
    <t>340200P Other Production - Land &amp; Land Rights</t>
  </si>
  <si>
    <t>341000P Other Production - Structures &amp; Improvements</t>
  </si>
  <si>
    <t>342000P Other Production - Fuel Holders, Producers, &amp; Accessories</t>
  </si>
  <si>
    <t>343000P Other Production - Prime Movers</t>
  </si>
  <si>
    <t>344000P Other Production - Generators</t>
  </si>
  <si>
    <t>344010P Other Production - Solar</t>
  </si>
  <si>
    <t>345000P Other Production - Accessory Electric Equipment</t>
  </si>
  <si>
    <t>346000P Other Production - Miscellaneous Power Plant Equipment</t>
  </si>
  <si>
    <t>347000P Other Production - ARO</t>
  </si>
  <si>
    <t>350100P Gas UG Storage - Land Owned in Fee</t>
  </si>
  <si>
    <t>350200P Transmission - Land Owned in Fee / Gas UG Storage - Right of Way</t>
  </si>
  <si>
    <t>350300P Transmission - Removing Property of Others</t>
  </si>
  <si>
    <t>350400P Transmission - Land Easements</t>
  </si>
  <si>
    <t>351100P Gas UG Storage - Structures &amp; Improvements - Wells</t>
  </si>
  <si>
    <t>351200P Transmission - Computer Software / Gas UG Storage - Struct &amp; Improv - CS</t>
  </si>
  <si>
    <t>351300P Gas UG Storage - Structures &amp; Improvements - Measuring &amp; Regulating</t>
  </si>
  <si>
    <t>351400P Gas UG Storage - Structures &amp; Improvements - Office</t>
  </si>
  <si>
    <t>351410P Gas UG Storage - Structures &amp; Improvements - Pump House</t>
  </si>
  <si>
    <t>352000P Transmission - Structures &amp; Improvements / Gas UG Storage - Wells</t>
  </si>
  <si>
    <t>352100P Gas UG Storage - Well Leases</t>
  </si>
  <si>
    <t>352200P Gas UG Storage - Well Reservoirs</t>
  </si>
  <si>
    <t>352300P Gas UG Storage - Well Non-Recoverable</t>
  </si>
  <si>
    <t>353000P Transmission - Station Equipment / Gas UG Storage - Lines</t>
  </si>
  <si>
    <t>354000P Transmission - Towers &amp; Fixtures / Gas UG Storage - Comp Station Equip</t>
  </si>
  <si>
    <t>355000P Transmission - Poles &amp; Fixtures / Gas UG Storage - Meas &amp; Reg Equip</t>
  </si>
  <si>
    <t>356000P Transmission - OH Conductors / Gas UG Storage - Purification Equip</t>
  </si>
  <si>
    <t>357000P Transmission - UG Conduit / Gas UG Storage - Other Equip</t>
  </si>
  <si>
    <t>358000P Transmission - UG Conductors &amp; Devices</t>
  </si>
  <si>
    <t>359000P Transmission - Roads &amp; Trails</t>
  </si>
  <si>
    <t>360105P Distribution - Land Held for Future Use</t>
  </si>
  <si>
    <t>360200P Distribution - Land</t>
  </si>
  <si>
    <t>360400P Distribution - Land Easements</t>
  </si>
  <si>
    <t>361000P Distribution - Structures &amp; Improvements</t>
  </si>
  <si>
    <t>362000P Distribution - Station Equipment</t>
  </si>
  <si>
    <t>364000P Distribution - Poles, Towers, &amp; Fixtures</t>
  </si>
  <si>
    <t>365000P Distribution - OH Conductors &amp; Devices</t>
  </si>
  <si>
    <t>366000P Distribution - UG Conduit</t>
  </si>
  <si>
    <t>367000P Distribution - UG Conductors &amp; Devices</t>
  </si>
  <si>
    <t>368000P Distribution - Line Transformers</t>
  </si>
  <si>
    <t>369100P Distribution - OH Services</t>
  </si>
  <si>
    <t>369200P Distribution - UG Services Spokane Network</t>
  </si>
  <si>
    <t>369300P Distribution - UG Services Other</t>
  </si>
  <si>
    <t>370000P Distribution - Meters</t>
  </si>
  <si>
    <t>373100P Distribution - Street Lights - Mercury Vapor</t>
  </si>
  <si>
    <t>373200P Distribution - Street Lights - UG Conductor</t>
  </si>
  <si>
    <t>373300P Distribution - Street Lights - Decorative and Metal Standards</t>
  </si>
  <si>
    <t>373400P Distribution - Street Lights - High Pressure Sodium Vapor</t>
  </si>
  <si>
    <t>374000P Distribution - ARO</t>
  </si>
  <si>
    <t>374200P Gas Distribution - Land Owned in Fee</t>
  </si>
  <si>
    <t>374400P Gas Distribution - Land Easements</t>
  </si>
  <si>
    <t>375000P Gas Distribution - Structures &amp; Improvements</t>
  </si>
  <si>
    <t>376000P Gas Distribution - Mains</t>
  </si>
  <si>
    <t>376105P Gas Distribution - Mains - Held for Future Use</t>
  </si>
  <si>
    <t>378000P Gas Distribution - Meas &amp; Reg Equip - General</t>
  </si>
  <si>
    <t>379000P Gas Distribution - Meas &amp; Reg Equip - City Gate</t>
  </si>
  <si>
    <t>380000P Gas Distribution - Services</t>
  </si>
  <si>
    <t>380105P Gas Distribution - Services - Held for Future Use</t>
  </si>
  <si>
    <t>381000P Gas Distribution - Meters</t>
  </si>
  <si>
    <t>385000P Gas Distribution - Ind Meas &amp; Reg Equip</t>
  </si>
  <si>
    <t>387000P Gas Distribution - Other Equip</t>
  </si>
  <si>
    <t>389200P General - Land Owned in Fee</t>
  </si>
  <si>
    <t>389300P General - Removing Property of Others</t>
  </si>
  <si>
    <t>389400P General - Land Easements</t>
  </si>
  <si>
    <t>390100P General - Structures &amp; Improvements - Company</t>
  </si>
  <si>
    <t>390200P General - Structures &amp; Improvements - Leasehold Improvements</t>
  </si>
  <si>
    <t>391000P General - Office Furniture &amp; Equipment</t>
  </si>
  <si>
    <t>391100P General - Computer Hardware</t>
  </si>
  <si>
    <t>391700P General - Office Furniture - Lease</t>
  </si>
  <si>
    <t>392000P General - Transportation Equipment - Class 7 &amp; 8</t>
  </si>
  <si>
    <t>392032P General - Transportation Equipment - Class 32</t>
  </si>
  <si>
    <t>392035P General - Transportation Equipment - Class 35</t>
  </si>
  <si>
    <t>392045P General - Transportation Equipment - Class 45</t>
  </si>
  <si>
    <t>392046P General - Transportation Equipment - Class 46</t>
  </si>
  <si>
    <t>392047P General - Transportation Equipment - Class 47</t>
  </si>
  <si>
    <t>392048P General - Transportation Equipment - Class 48</t>
  </si>
  <si>
    <t>392055P General - Transportation Equipment - Class 55</t>
  </si>
  <si>
    <t>392056P General - Transportation Equipment - Class 56</t>
  </si>
  <si>
    <t>392057P General - Transportation Equipment - Class 57</t>
  </si>
  <si>
    <t>392058P General - Transportation Equipment - Class 58</t>
  </si>
  <si>
    <t>392065P General - Transportation Equipment - Class 65</t>
  </si>
  <si>
    <t>392066P General - Transportation Equipment - Class 66</t>
  </si>
  <si>
    <t>392200P General - Transportation Equipment - Lease</t>
  </si>
  <si>
    <t>392230P General - Transportation Equipment - PME</t>
  </si>
  <si>
    <t>392700P General - Transportation Equipment - Leased</t>
  </si>
  <si>
    <t>392758P General - Transportation Equipment - Leased - Class 58</t>
  </si>
  <si>
    <t>393000P General - Stores Equipment</t>
  </si>
  <si>
    <t>394000P General - Tools, Shop &amp; Garage Equipment</t>
  </si>
  <si>
    <t>395000P General - Laboratory Equipment</t>
  </si>
  <si>
    <t>396000P General - Power Operated Equipment - Class 7 &amp; 8</t>
  </si>
  <si>
    <t>396055P General - Power Operated Equipment - Class 55</t>
  </si>
  <si>
    <t>396056P General - Power Operated Equipment - Class 56</t>
  </si>
  <si>
    <t>396057P General - Power Operated Equipment - Class 57</t>
  </si>
  <si>
    <t>396058P General - Power Operated Equipment - Class 58</t>
  </si>
  <si>
    <t>396065P General - Power Operated Equipment - Class 65</t>
  </si>
  <si>
    <t>396066P General - Power Operated Equipment - Class 66</t>
  </si>
  <si>
    <t>396067P General - Power Operated Equipment - Class 67</t>
  </si>
  <si>
    <t>396068P General - Power Operated Equipment - Class 68</t>
  </si>
  <si>
    <t>396200P General - Power Operated Equipment - Lease</t>
  </si>
  <si>
    <t>396700P General - Power Operated Equipment - Lease</t>
  </si>
  <si>
    <t>397000P General - Communications Equipment</t>
  </si>
  <si>
    <t>397200P General - Communications Equipment - Portable</t>
  </si>
  <si>
    <t>397700P General - Communications Equipment - Lease</t>
  </si>
  <si>
    <t>398000P General - Miscellaneous Equipment</t>
  </si>
  <si>
    <t>399100P General - ARO</t>
  </si>
  <si>
    <t>Total Plant In Service - FA Assets</t>
  </si>
  <si>
    <t>301000A Intangible - Organization</t>
  </si>
  <si>
    <t>302000A Intangible - Franchises &amp; Consents</t>
  </si>
  <si>
    <t>303000A Intangible - Misc Intangible Plant</t>
  </si>
  <si>
    <t>303100A Intangible - Misc Intangible Plant - Mainframe Software</t>
  </si>
  <si>
    <t>303110A Intangible - Misc Intangible Plant - PC Software</t>
  </si>
  <si>
    <t>303120A Intangible - Misc Intangible Plant - PC Software Lease</t>
  </si>
  <si>
    <t>304000A Production Plant - Land Owned in Fee</t>
  </si>
  <si>
    <t>305000A Production Plant - Structures &amp; Improvements</t>
  </si>
  <si>
    <t>310200A Steam Production - Land Owned in Fee</t>
  </si>
  <si>
    <t>310300A Steam Production - Removing Other Prop</t>
  </si>
  <si>
    <t>310400A Steam Production - Easements, Permits</t>
  </si>
  <si>
    <t>311000A Steam Production - Structures &amp; Improvements</t>
  </si>
  <si>
    <t>311100A Steam Production - Structures &amp; Improvements - Landfill</t>
  </si>
  <si>
    <t>312000A Steam Production - Boiler Plant</t>
  </si>
  <si>
    <t>314000A Steam Production - Turbogenerator Units</t>
  </si>
  <si>
    <t>315000A Steam Production - Accessory Electric Equipment</t>
  </si>
  <si>
    <t>316000A Steam Production - Miscellaneous Power Plant Equipment</t>
  </si>
  <si>
    <t>317000A Steam Production - ARO</t>
  </si>
  <si>
    <t>330100A Hydro Production - Settlement</t>
  </si>
  <si>
    <t>330200A Hydro Production - Land Owned in Fee</t>
  </si>
  <si>
    <t>330210A Hydro Production - Land Owned in Fee - Conservation - Habitat</t>
  </si>
  <si>
    <t>330220A Hydro Production - Land Owned in Fee - Recreation</t>
  </si>
  <si>
    <t>330250A Hydro Production - Land Owned in Fee - Conservation - Fisheries</t>
  </si>
  <si>
    <t>330300A Hydro Production - Removing Property of Others</t>
  </si>
  <si>
    <t>330310A Hydro Production - Removing Property of Others - Fish &amp; Wildlife Co</t>
  </si>
  <si>
    <t>330400A Hydro Production - Land Easements</t>
  </si>
  <si>
    <t>330410A Hydro Production - Land Easements - Conservation - Habitat</t>
  </si>
  <si>
    <t>330450A Hydro Production - Land Easements - Conservation - Fisheries</t>
  </si>
  <si>
    <t>331000A Hydro Production - Structures &amp; Improvements</t>
  </si>
  <si>
    <t>331100A Hydro Production - Structures &amp; Improvements - Fish &amp; Wildlife Co</t>
  </si>
  <si>
    <t>331200A Hydro Production - Structures &amp; Improvements - Recreation</t>
  </si>
  <si>
    <t>331260A Hydro Production - Structures &amp; Improvements - Rec Info &amp; Educ</t>
  </si>
  <si>
    <t>332000A Hydro Production - Reservoirs, Dams, Waterways</t>
  </si>
  <si>
    <t>332100A Hydro Production - Reservoirs, Dams, Waterways - Fish &amp; Wildlife Co</t>
  </si>
  <si>
    <t>332150A Hydro Production - Reservoirs, Dams, Waterways - Fish &amp; Wildlife Co</t>
  </si>
  <si>
    <t>332200A Hydro Production - Reservoirs, Dams, Waterways - Recreation</t>
  </si>
  <si>
    <t>333000A Hydro Production - Waterwheels, Turbines, &amp; Generators</t>
  </si>
  <si>
    <t>334000A Hydro Production - Accessory Electric Equipment</t>
  </si>
  <si>
    <t>335000A Hydro Production - Miscellaneous Equipment</t>
  </si>
  <si>
    <t>335100A Hydro Production - Miscellaneous Equipment - Fish &amp; Wildlife Co</t>
  </si>
  <si>
    <t>335200A Hydro Production - Miscellaneous Equipment - Recreation</t>
  </si>
  <si>
    <t>336000A Hydro Production - Roads, Railroads, &amp; Bridges</t>
  </si>
  <si>
    <t>340200A Other Production - Land &amp; Land Rights</t>
  </si>
  <si>
    <t>341000A Other Production - Structures &amp; Improvements</t>
  </si>
  <si>
    <t>342000A Other Production - Fuel Holders, Producers, &amp; Accessories</t>
  </si>
  <si>
    <t>343000A Other Production - Prime Movers</t>
  </si>
  <si>
    <t>344000A Other Production - Generators</t>
  </si>
  <si>
    <t>344010A Other Production - Solar</t>
  </si>
  <si>
    <t>345000A Other Production - Accessory Electric Equipment</t>
  </si>
  <si>
    <t>346000A Other Production - Miscellaneous Power Plant Equipment</t>
  </si>
  <si>
    <t>347000A Other Production - ARO</t>
  </si>
  <si>
    <t>350100A Gas UG Storage - Land Owned in Fee</t>
  </si>
  <si>
    <t>350200A Transmission - Land Owned in Fee / Gas UG Storage - Right of Way</t>
  </si>
  <si>
    <t>350300A Transmission - Removing Property of Others</t>
  </si>
  <si>
    <t>350400A Transmission - Land Easements</t>
  </si>
  <si>
    <t>351100A Gas UG Storage - Structures &amp; Improvements - Wells</t>
  </si>
  <si>
    <t>351200A Transmission - Computer Software / Gas UG Storage - Struct &amp; Improv - CS</t>
  </si>
  <si>
    <t>351300A Gas UG Storage - Structures &amp; Improvements - Measuring &amp; Regulating</t>
  </si>
  <si>
    <t>351400A Gas UG Storage - Structures &amp; Improvements - Office</t>
  </si>
  <si>
    <t>351410A Gas UG Storage - Structures &amp; Improvements - Pump House</t>
  </si>
  <si>
    <t>352000A Transmission - Structures &amp; Improvements / Gas UG Storage - Wells</t>
  </si>
  <si>
    <t>352100A Gas UG Storage - Well Leases</t>
  </si>
  <si>
    <t>352200A Gas UG Storage - Well Reservoirs</t>
  </si>
  <si>
    <t>352300A Gas UG Storage - Well Non-Recoverable</t>
  </si>
  <si>
    <t>353000A Transmission - Station Equipment / Gas UG Storage - Lines</t>
  </si>
  <si>
    <t>354000A Transmission - Towers &amp; Fixtures / Gas UG Storage - Comp Station Equip</t>
  </si>
  <si>
    <t>355000A Transmission - Poles &amp; Fixtures / Gas UG Storage - Meas &amp; Reg Equip</t>
  </si>
  <si>
    <t>356000A Transmission - OH Conductors / Gas UG Storage - Purification Equip</t>
  </si>
  <si>
    <t>357000A Transmission - UG Conduit / Gas UG Storage - Other Equip</t>
  </si>
  <si>
    <t>358000A Transmission - UG Conductors &amp; Devices</t>
  </si>
  <si>
    <t>359000A Transmission - Roads &amp; Trails</t>
  </si>
  <si>
    <t>360105A Distribution - Land Held for Future Use</t>
  </si>
  <si>
    <t>360200A Distribution - Land</t>
  </si>
  <si>
    <t>360400A Distribution - Land Easements</t>
  </si>
  <si>
    <t>361000A Distribution - Structures &amp; Improvements</t>
  </si>
  <si>
    <t>362000A Distribution - Station Equipment</t>
  </si>
  <si>
    <t>364000A Distribution - Poles, Towers, &amp; Fixtures</t>
  </si>
  <si>
    <t>365000A Distribution - OH Conductors &amp; Devices</t>
  </si>
  <si>
    <t>366000A Distribution - UG Conduit</t>
  </si>
  <si>
    <t>367000A Distribution - UG Conductors &amp; Devices</t>
  </si>
  <si>
    <t>368000A Distribution - Line Transformers</t>
  </si>
  <si>
    <t>369100A Distribution - OH Services</t>
  </si>
  <si>
    <t>369200A Distribution - UG Services Spokane Network</t>
  </si>
  <si>
    <t>369300A Distribution - UG Services Other</t>
  </si>
  <si>
    <t>370000A Distribution - Meters</t>
  </si>
  <si>
    <t>373100A Distribution - Street Lights - Mercury Vapor</t>
  </si>
  <si>
    <t>373200A Distribution - Street Lights - UG Conductor</t>
  </si>
  <si>
    <t>373300A Distribution - Street Lights - Decorative and Metal Standards</t>
  </si>
  <si>
    <t>373400A Distribution - Street Lights - High Pressure Sodium Vapor</t>
  </si>
  <si>
    <t>374000A Distribution - ARO</t>
  </si>
  <si>
    <t>374200A Gas Distribution - Land Owned in Fee</t>
  </si>
  <si>
    <t>374400A Gas Distribution - Land Easements</t>
  </si>
  <si>
    <t>375000A Gas Distribution - Structures &amp; Improvements</t>
  </si>
  <si>
    <t>376000A Gas Distribution - Mains</t>
  </si>
  <si>
    <t>376105A Gas Distribution - Mains - Held for Future Use</t>
  </si>
  <si>
    <t>378000A Gas Distribution - Meas &amp; Reg Equip - General</t>
  </si>
  <si>
    <t>379000A Gas Distribution - Meas &amp; Reg Equip - City Gate</t>
  </si>
  <si>
    <t>380000A Gas Distribution - Services</t>
  </si>
  <si>
    <t>380105A Gas Distribution - Services - Held for Future Use</t>
  </si>
  <si>
    <t>381000A Gas Distribution - Meters</t>
  </si>
  <si>
    <t>385000A Gas Distribution - Ind Meas &amp; Reg Equip</t>
  </si>
  <si>
    <t>387000A Gas Distribution - Other Equip</t>
  </si>
  <si>
    <t>389200A General - Land Owned in Fee</t>
  </si>
  <si>
    <t>389300A General - Removing Property of Others</t>
  </si>
  <si>
    <t>389400A General - Land Easements</t>
  </si>
  <si>
    <t>390100A General - Structures &amp; Improvements - Company</t>
  </si>
  <si>
    <t>390200A General - Structures &amp; Improvements - Leasehold Improvements</t>
  </si>
  <si>
    <t>391000A General - Office Furniture &amp; Equipment</t>
  </si>
  <si>
    <t>391100A General - Computer Hardware</t>
  </si>
  <si>
    <t>391700A General - Office Furniture - Lease</t>
  </si>
  <si>
    <t>392000A General - Transportation Equipment - Class 7 &amp; 8</t>
  </si>
  <si>
    <t>392032A General - Transportation Equipment - Class 32</t>
  </si>
  <si>
    <t>392035A General - Transportation Equipment - Class 35</t>
  </si>
  <si>
    <t>392045A General - Transportation Equipment - Class 45</t>
  </si>
  <si>
    <t>392046A General - Transportation Equipment - Class 46</t>
  </si>
  <si>
    <t>392047A General - Transportation Equipment - Class 47</t>
  </si>
  <si>
    <t>392048A General - Transportation Equipment - Class 48</t>
  </si>
  <si>
    <t>392055A General - Transportation Equipment - Class 55</t>
  </si>
  <si>
    <t>392056A General - Transportation Equipment - Class 56</t>
  </si>
  <si>
    <t>392057A General - Transportation Equipment - Class 57</t>
  </si>
  <si>
    <t>392058A General - Transportation Equipment - Class 58</t>
  </si>
  <si>
    <t>392065A General - Transportation Equipment - Class 65</t>
  </si>
  <si>
    <t>392066A General - Transportation Equipment - Class 66</t>
  </si>
  <si>
    <t>392200A General - Transportation Equipment - Lease</t>
  </si>
  <si>
    <t>392230A General - Transportation Equipment - PME</t>
  </si>
  <si>
    <t>392700A General - Transportation Equipment - Leased</t>
  </si>
  <si>
    <t>392758A General - Transportation Equipment - Leased - Class 58</t>
  </si>
  <si>
    <t>393000A General - Stores Equipment</t>
  </si>
  <si>
    <t>394000A General - Tools, Shop &amp; Garage Equipment</t>
  </si>
  <si>
    <t>395000A General - Laboratory Equipment</t>
  </si>
  <si>
    <t>396000A General - Power Operated Equipment - Class 7 &amp; 8</t>
  </si>
  <si>
    <t>396055A General - Power Operated Equipment - Class 55</t>
  </si>
  <si>
    <t>396056A General - Power Operated Equipment - Class 56</t>
  </si>
  <si>
    <t>396057A General - Power Operated Equipment - Class 57</t>
  </si>
  <si>
    <t>396058A General - Power Operated Equipment - Class 58</t>
  </si>
  <si>
    <t>396065A General - Power Operated Equipment - Class 65</t>
  </si>
  <si>
    <t>396066A General - Power Operated Equipment - Class 66</t>
  </si>
  <si>
    <t>396067A General - Power Operated Equipment - Class 67</t>
  </si>
  <si>
    <t>396068A General - Power Operated Equipment - Class 68</t>
  </si>
  <si>
    <t>396200A General - Power Operated Equipment - Lease</t>
  </si>
  <si>
    <t>396700A General - Power Operated Equipment - Lease</t>
  </si>
  <si>
    <t>397000A General - Communications Equipment</t>
  </si>
  <si>
    <t>397200A General - Communications Equipment - Portable</t>
  </si>
  <si>
    <t>397700A General - Communications Equipment - Lease</t>
  </si>
  <si>
    <t>398000A General - Miscellaneous Equipment</t>
  </si>
  <si>
    <t>399100A General - ARO</t>
  </si>
  <si>
    <t>Total Accumulated Reserve - FA Reserve</t>
  </si>
  <si>
    <t>301000D Intangible - Organization</t>
  </si>
  <si>
    <t>302000D Intangible - Franchises &amp; Consents</t>
  </si>
  <si>
    <t>303000D Intangible - Misc Intangible Plant</t>
  </si>
  <si>
    <t>303100D Intangible - Misc Intangible Plant - Mainframe Software</t>
  </si>
  <si>
    <t>303110D Intangible - Misc Intangible Plant - PC Software</t>
  </si>
  <si>
    <t>303120D Intangible - Misc Intangible Plant - PC Software Lease</t>
  </si>
  <si>
    <t>304000D Production Plant - Land Owned in Fee</t>
  </si>
  <si>
    <t>305000D Production Plant - Structures &amp; Improvements</t>
  </si>
  <si>
    <t>310200D Steam Production - Land Owned in Fee</t>
  </si>
  <si>
    <t>310300D Steam Production - Removing Other Prop</t>
  </si>
  <si>
    <t>310400D Steam Production - Easements, Permits</t>
  </si>
  <si>
    <t>311000D Steam Production - Structures &amp; Improvements</t>
  </si>
  <si>
    <t>311100D Steam Production - Structures &amp; Improvements - Landfill</t>
  </si>
  <si>
    <t>312000D Steam Production - Boiler Plant</t>
  </si>
  <si>
    <t>314000D Steam Production - Turbogenerator Units</t>
  </si>
  <si>
    <t>315000D Steam Production - Accessory Electric Equipment</t>
  </si>
  <si>
    <t>316000D Steam Production - Miscellaneous Power Plant Equipment</t>
  </si>
  <si>
    <t>317000D Steam Production - ARO</t>
  </si>
  <si>
    <t>330100D Hydro Production - Settlement</t>
  </si>
  <si>
    <t>330200D Hydro Production - Land Owned in Fee</t>
  </si>
  <si>
    <t>330210D Hydro Production - Land Owned in Fee - Conservation - Habitat</t>
  </si>
  <si>
    <t>330220D Hydro Production - Land Owned in Fee - Recreation</t>
  </si>
  <si>
    <t>330250D Hydro Production - Land Owned in Fee - Conservation - Fisheries</t>
  </si>
  <si>
    <t>330300D Hydro Production - Removing Property of Others</t>
  </si>
  <si>
    <t>330310D Hydro Production - Removing Property of Others - Fish &amp; Wildlife Co</t>
  </si>
  <si>
    <t>330400D Hydro Production - Land Easements</t>
  </si>
  <si>
    <t>330410D Hydro Production - Land Easements - Conservation - Habitat</t>
  </si>
  <si>
    <t>330450D Hydro Production - Land Easements - Conservation - Fisheries</t>
  </si>
  <si>
    <t>331000D Hydro Production - Structures &amp; Improvements</t>
  </si>
  <si>
    <t>331100D Hydro Production - Structures &amp; Improvements - Fish &amp; Wildlife Co</t>
  </si>
  <si>
    <t>331200D Hydro Production - Structures &amp; Improvements - Recreation</t>
  </si>
  <si>
    <t>331260D Hydro Production - Structures &amp; Improvements - Rec Info &amp; Educ</t>
  </si>
  <si>
    <t>332000D Hydro Production - Reservoirs, Dams, Waterways</t>
  </si>
  <si>
    <t>332100D Hydro Production - Reservoirs, Dams, Waterways - Fish &amp; Wildlife Co</t>
  </si>
  <si>
    <t>332150D Hydro Production - Reservoirs, Dams, Waterways - Fish &amp; Wildlife Co</t>
  </si>
  <si>
    <t>332200D Hydro Production - Reservoirs, Dams, Waterways - Recreation</t>
  </si>
  <si>
    <t>333000D Hydro Production - Waterwheels, Turbines, &amp; Generators</t>
  </si>
  <si>
    <t>334000D Hydro Production - Accessory Electric Equipment</t>
  </si>
  <si>
    <t>335000D Hydro Production - Miscellaneous Equipment</t>
  </si>
  <si>
    <t>335100D Hydro Production - Miscellaneous Equipment - Fish &amp; Wildlife Co</t>
  </si>
  <si>
    <t>335200D Hydro Production - Miscellaneous Equipment - Recreation</t>
  </si>
  <si>
    <t>336000D Hydro Production - Roads, Railroads, &amp; Bridges</t>
  </si>
  <si>
    <t>340200D Other Production - Land &amp; Land Rights</t>
  </si>
  <si>
    <t>341000D Other Production - Structures &amp; Improvements</t>
  </si>
  <si>
    <t>342000D Other Production - Fuel Holders, Producers, &amp; Accessories</t>
  </si>
  <si>
    <t>343000D Other Production - Prime Movers</t>
  </si>
  <si>
    <t>344000D Other Production - Generators</t>
  </si>
  <si>
    <t>344010D Other Production - Solar</t>
  </si>
  <si>
    <t>345000D Other Production - Accessory Electric Equipment</t>
  </si>
  <si>
    <t>346000D Other Production - Miscellaneous Power Plant Equipment</t>
  </si>
  <si>
    <t>347000D Other Production - ARO</t>
  </si>
  <si>
    <t>350100D Gas UG Storage - Land Owned in Fee</t>
  </si>
  <si>
    <t>350200D Transmission - Land Owned in Fee / Gas UG Storage - Right of Way</t>
  </si>
  <si>
    <t>350300D Transmission - Removing Property of Others</t>
  </si>
  <si>
    <t>350400D Transmission - Land Easements</t>
  </si>
  <si>
    <t>351100D Gas UG Storage - Structures &amp; Improvements - Wells</t>
  </si>
  <si>
    <t>351200D Transmission - Computer Software / Gas UG Storage - Struct &amp; Improv - CS</t>
  </si>
  <si>
    <t>351300D Gas UG Storage - Structures &amp; Improvements - Measuring &amp; Regulating</t>
  </si>
  <si>
    <t>351400D Gas UG Storage - Structures &amp; Improvements - Office</t>
  </si>
  <si>
    <t>351410D Gas UG Storage - Structures &amp; Improvements - Pump House</t>
  </si>
  <si>
    <t>352000D Transmission - Structures &amp; Improvements / Gas UG Storage - Wells</t>
  </si>
  <si>
    <t>352100D Gas UG Storage - Well Leases</t>
  </si>
  <si>
    <t>352200D Gas UG Storage - Well Reservoirs</t>
  </si>
  <si>
    <t>352300D Gas UG Storage - Well Non-Recoverable</t>
  </si>
  <si>
    <t>353000D Transmission - Station Equipment / Gas UG Storage - Lines</t>
  </si>
  <si>
    <t>354000D Transmission - Towers &amp; Fixtures / Gas UG Storage - Comp Station Equip</t>
  </si>
  <si>
    <t>355000D Transmission - Poles &amp; Fixtures / Gas UG Storage - Meas &amp; Reg Equip</t>
  </si>
  <si>
    <t>356000D Transmission - OH Conductors / Gas UG Storage - Purification Equip</t>
  </si>
  <si>
    <t>357000D Transmission - UG Conduit / Gas UG Storage - Other Equip</t>
  </si>
  <si>
    <t>358000D Transmission - UG Conductors &amp; Devices</t>
  </si>
  <si>
    <t>359000D Transmission - Roads &amp; Trails</t>
  </si>
  <si>
    <t>360105D Distribution - Land Held for Future Use</t>
  </si>
  <si>
    <t>360200D Distribution - Land</t>
  </si>
  <si>
    <t>360400D Distribution - Land Easements</t>
  </si>
  <si>
    <t>361000D Distribution - Structures &amp; Improvements</t>
  </si>
  <si>
    <t>362000D Distribution - Station Equipment</t>
  </si>
  <si>
    <t>364000D Distribution - Poles, Towers, &amp; Fixtures</t>
  </si>
  <si>
    <t>365000D Distribution - OH Conductors &amp; Devices</t>
  </si>
  <si>
    <t>366000D Distribution - UG Conduit</t>
  </si>
  <si>
    <t>367000D Distribution - UG Conductors &amp; Devices</t>
  </si>
  <si>
    <t>368000D Distribution - Line Transformers</t>
  </si>
  <si>
    <t>369100D Distribution - OH Services</t>
  </si>
  <si>
    <t>369200D Distribution - UG Services Spokane Network</t>
  </si>
  <si>
    <t>369300D Distribution - UG Services Other</t>
  </si>
  <si>
    <t>370000D Distribution - Meters</t>
  </si>
  <si>
    <t>373100D Distribution - Street Lights - Mercury Vapor</t>
  </si>
  <si>
    <t>373200D Distribution - Street Lights - UG Conductor</t>
  </si>
  <si>
    <t>373300D Distribution - Street Lights - Decorative and Metal Standards</t>
  </si>
  <si>
    <t>373400D Distribution - Street Lights - High Pressure Sodium Vapor</t>
  </si>
  <si>
    <t>374000D Distribution - ARO</t>
  </si>
  <si>
    <t>374200D Gas Distribution - Land Owned in Fee</t>
  </si>
  <si>
    <t>374400D Gas Distribution - Land Easements</t>
  </si>
  <si>
    <t>375000D Gas Distribution - Structures &amp; Improvements</t>
  </si>
  <si>
    <t>376000D Gas Distribution - Mains</t>
  </si>
  <si>
    <t>376105D Gas Distribution - Mains - Held for Future Use</t>
  </si>
  <si>
    <t>378000D Gas Distribution - Meas &amp; Reg Equip - General</t>
  </si>
  <si>
    <t>379000D Gas Distribution - Meas &amp; Reg Equip - City Gate</t>
  </si>
  <si>
    <t>380000D Gas Distribution - Services</t>
  </si>
  <si>
    <t>380105D Gas Distribution - Services - Held for Future Use</t>
  </si>
  <si>
    <t>381000D Gas Distribution - Meters</t>
  </si>
  <si>
    <t>385000D Gas Distribution - Ind Meas &amp; Reg Equip</t>
  </si>
  <si>
    <t>387000D Gas Distribution - Other Equip</t>
  </si>
  <si>
    <t>389200D General - Land Owned in Fee</t>
  </si>
  <si>
    <t>389300D General - Removing Property of Others</t>
  </si>
  <si>
    <t>389400D General - Land Easements</t>
  </si>
  <si>
    <t>390100D General - Structures &amp; Improvements - Company</t>
  </si>
  <si>
    <t>390200D General - Structures &amp; Improvements - Leasehold Improvements</t>
  </si>
  <si>
    <t>391000D General - Office Furniture &amp; Equipment</t>
  </si>
  <si>
    <t>391100D General - Computer Hardware</t>
  </si>
  <si>
    <t>391700D General - Office Furniture - Lease</t>
  </si>
  <si>
    <t>392000D General - Transportation Equipment - Class 7 &amp; 8</t>
  </si>
  <si>
    <t>392032D General - Transportation Equipment - Class 32</t>
  </si>
  <si>
    <t>392035D General - Transportation Equipment - Class 35</t>
  </si>
  <si>
    <t>392045D General - Transportation Equipment - Class 45</t>
  </si>
  <si>
    <t>392046D General - Transportation Equipment - Class 46</t>
  </si>
  <si>
    <t>392047D General - Transportation Equipment - Class 47</t>
  </si>
  <si>
    <t>392048D General - Transportation Equipment - Class 48</t>
  </si>
  <si>
    <t>392055D General - Transportation Equipment - Class 55</t>
  </si>
  <si>
    <t>392056D General - Transportation Equipment - Class 56</t>
  </si>
  <si>
    <t>392057D General - Transportation Equipment - Class 57</t>
  </si>
  <si>
    <t>392058D General - Transportation Equipment - Class 58</t>
  </si>
  <si>
    <t>392065D General - Transportation Equipment - Class 65</t>
  </si>
  <si>
    <t>392066D General - Transportation Equipment - Class 66</t>
  </si>
  <si>
    <t>392200D General - Transportation Equipment - Lease</t>
  </si>
  <si>
    <t>392230D General - Transportation Equipment - PME</t>
  </si>
  <si>
    <t>392700D General - Transportation Equipment - Leased</t>
  </si>
  <si>
    <t>392758D General - Transportation Equipment - Leased - Class 58</t>
  </si>
  <si>
    <t>393000D General - Stores Equipment</t>
  </si>
  <si>
    <t>394000D General - Tools, Shop &amp; Garage Equipment</t>
  </si>
  <si>
    <t>395000D General - Laboratory Equipment</t>
  </si>
  <si>
    <t>396000D General - Power Operated Equipment - Class 7 &amp; 8</t>
  </si>
  <si>
    <t>396055D General - Power Operated Equipment - Class 55</t>
  </si>
  <si>
    <t>396056D General - Power Operated Equipment - Class 56</t>
  </si>
  <si>
    <t>396057D General - Power Operated Equipment - Class 57</t>
  </si>
  <si>
    <t>396058D General - Power Operated Equipment - Class 58</t>
  </si>
  <si>
    <t>396065D General - Power Operated Equipment - Class 65</t>
  </si>
  <si>
    <t>396066D General - Power Operated Equipment - Class 66</t>
  </si>
  <si>
    <t>396067D General - Power Operated Equipment - Class 67</t>
  </si>
  <si>
    <t>396068D General - Power Operated Equipment - Class 68</t>
  </si>
  <si>
    <t>396200D General - Power Operated Equipment - Lease</t>
  </si>
  <si>
    <t>396700D General - Power Operated Equipment - Lease</t>
  </si>
  <si>
    <t>397000D General - Communications Equipment</t>
  </si>
  <si>
    <t>397200D General - Communications Equipment - Portable</t>
  </si>
  <si>
    <t>397700D General - Communications Equipment - Lease</t>
  </si>
  <si>
    <t>398000D General - Miscellaneous Equipment</t>
  </si>
  <si>
    <t>399100D General - ARO</t>
  </si>
  <si>
    <t>Total Depreciation Expense - FA Expense</t>
  </si>
  <si>
    <t>400000 PARENT FOR REVENUE ACCOUNTS</t>
  </si>
  <si>
    <t>403X09 Depreciation expense.</t>
  </si>
  <si>
    <t>403X10 Depreciation expense.</t>
  </si>
  <si>
    <t>403X20 Depreciation expense.</t>
  </si>
  <si>
    <t>403X30 Depreciation expense.</t>
  </si>
  <si>
    <t>403X10 403X20 403X30 Total</t>
  </si>
  <si>
    <t>403X40 Depreciation expense.</t>
  </si>
  <si>
    <t>403X50 Depreciation expense.</t>
  </si>
  <si>
    <t>403X60 Depreciation expense.</t>
  </si>
  <si>
    <t>403X70 Depreciation expense.</t>
  </si>
  <si>
    <t>403X80 Depreciation expense.</t>
  </si>
  <si>
    <t>403X90 Depreciation expense.</t>
  </si>
  <si>
    <t>404X20 Amortization of other limited-term gas plant.</t>
  </si>
  <si>
    <t>404X30 Amortization of other limited-term gas plant.</t>
  </si>
  <si>
    <t>404X31 Amortization of other limited-term gas plant.</t>
  </si>
  <si>
    <t>404X32 Amortization of other limited-term gas plant.</t>
  </si>
  <si>
    <t>404X40 Amortization of other limited-term gas plant.</t>
  </si>
  <si>
    <t>404X50 Amortization of other limited-term gas plant.</t>
  </si>
  <si>
    <t>404X70 Amortization of other limited-term gas plant.</t>
  </si>
  <si>
    <t>405930 Amortization of other plant.</t>
  </si>
  <si>
    <t>406100 Amortization of utility plant acquisition adjustments.</t>
  </si>
  <si>
    <t>407322 Reg Debit Spokane River Relicense</t>
  </si>
  <si>
    <t>407323 Reg Debit Spokane River PM&amp;Es</t>
  </si>
  <si>
    <t>407324 Reg Debit Lake CDA CDR Fund</t>
  </si>
  <si>
    <t>407328 Amortization of regulatory liabilities</t>
  </si>
  <si>
    <t>407329 Amortization of regulatory liabilities</t>
  </si>
  <si>
    <t>407330 Amortization of regulatory liabilities</t>
  </si>
  <si>
    <t>407370 Amortization of regulatory liabilities</t>
  </si>
  <si>
    <t>407380 Amortization of regulatory liabilities</t>
  </si>
  <si>
    <t>407382 Reg Debit Amt CDA Settlement</t>
  </si>
  <si>
    <t>407400 Amortization of CCX Credits</t>
  </si>
  <si>
    <t>407403 Amortization of regulatory liabilities</t>
  </si>
  <si>
    <t>407405 Amortization of regulatory liabilities</t>
  </si>
  <si>
    <t>407406 Amortization of regulatory liabilities</t>
  </si>
  <si>
    <t>407408 Senate Bill Unbilled Add-Ons Amortization</t>
  </si>
  <si>
    <t>407420 Amortization of regulatory liabilities</t>
  </si>
  <si>
    <t>407422 Reg Credit Spokane River Relicense</t>
  </si>
  <si>
    <t>407423 Reg Credit Spokane River PM&amp;Es</t>
  </si>
  <si>
    <t>407424 Reg Credit Lake CDA CDR Fund</t>
  </si>
  <si>
    <t>407428 Amortization of regulatory liabilities</t>
  </si>
  <si>
    <t>407431 Senate Bill 408 Amortization</t>
  </si>
  <si>
    <t>407450 Amortization of regulatory liabilities</t>
  </si>
  <si>
    <t>407482 Reg Credit Amt Lake CDA Settlement</t>
  </si>
  <si>
    <t>407499 Amortization of regulatory liabilities</t>
  </si>
  <si>
    <t>408110 Taxes other than income taxes, other income and deduct</t>
  </si>
  <si>
    <t>408120 Taxes other than income taxes, other income and deduct</t>
  </si>
  <si>
    <t>408130 Taxes other than income taxes, other income and deduct</t>
  </si>
  <si>
    <t>408140 Taxes other than income taxes, other income and deduct</t>
  </si>
  <si>
    <t>408150 Taxes other than income taxes, other income and deduct</t>
  </si>
  <si>
    <t>408160 Taxes other than income taxes, other income and deduct</t>
  </si>
  <si>
    <t>408170 Taxes other than income taxes, other income and deduct</t>
  </si>
  <si>
    <t>408180 Taxes other than income taxes, other income and deduct</t>
  </si>
  <si>
    <t>409000 Income taxes, extraordinary items.</t>
  </si>
  <si>
    <t>409100 Income taxes, extraordinary items.</t>
  </si>
  <si>
    <t>410100 State Deferred Income Tax Expense Above</t>
  </si>
  <si>
    <t>410140 State Deferred Income Tax Expense Above</t>
  </si>
  <si>
    <t>411100 Losses from disposition of allowances.</t>
  </si>
  <si>
    <t>411400 Losses from disposition of allowances.</t>
  </si>
  <si>
    <t>425680 Miscellaneous Amortization</t>
  </si>
  <si>
    <t>426520 Other deductions.</t>
  </si>
  <si>
    <t>440000 Residential sales.</t>
  </si>
  <si>
    <t>442200 Commercial and industrial sales.</t>
  </si>
  <si>
    <t>442300 Commercial and industrial sales.</t>
  </si>
  <si>
    <t>444000 Public street and highway lighting.</t>
  </si>
  <si>
    <t>447000 Sales for resale.</t>
  </si>
  <si>
    <t>448000 Interdepartmental sales.</t>
  </si>
  <si>
    <t>451000 Miscellaneous service revenues.</t>
  </si>
  <si>
    <t>453000 Steam Revenue</t>
  </si>
  <si>
    <t>454000 Rent from electric property.</t>
  </si>
  <si>
    <t>456000 Other electric revenues.</t>
  </si>
  <si>
    <t>480000 Residential sales.</t>
  </si>
  <si>
    <t>481200 Commercial and industrial sales.</t>
  </si>
  <si>
    <t>481250 Commercial and industrial sales.</t>
  </si>
  <si>
    <t>481300 Commercial and industrial sales.</t>
  </si>
  <si>
    <t>481400 Commercial and industrial sales.</t>
  </si>
  <si>
    <t>483000 Sales for resale.</t>
  </si>
  <si>
    <t>483700 Sales for resale.</t>
  </si>
  <si>
    <t>484000 Interdepartmental sales.</t>
  </si>
  <si>
    <t>488000 Miscellaneous service revenues.</t>
  </si>
  <si>
    <t>489300 Revenues from storing gas of others.</t>
  </si>
  <si>
    <t>493000 Rent from gas property.</t>
  </si>
  <si>
    <t>495000 Other gas revenues.</t>
  </si>
  <si>
    <t>495028 Other gas revenues.</t>
  </si>
  <si>
    <t>499000 Provision for rate refunds.</t>
  </si>
  <si>
    <t>500000 Operation supervision and engineering - Fossil Steam</t>
  </si>
  <si>
    <t>501000 Fuel - Fossil Steam</t>
  </si>
  <si>
    <t>502000 Steam expenses - Fossil Steam (Major only).</t>
  </si>
  <si>
    <t>505000 Electric expenses - Fossil Steam (Major only).</t>
  </si>
  <si>
    <t>506000 Miscellaneous steam power expenses - Fossil Steam (Maj</t>
  </si>
  <si>
    <t>507000 Rents - Fossil Steam</t>
  </si>
  <si>
    <t>510000 Maintenance supervision and engineering - Fossil Steam</t>
  </si>
  <si>
    <t>511000 Maintenance of structures - Fossil Steam (Major only).</t>
  </si>
  <si>
    <t>512000 Maintenance of boiler plant - Fossil Steam (Major only</t>
  </si>
  <si>
    <t>513000 Maintenance of electric plant - Fossil Steam (Major on</t>
  </si>
  <si>
    <t>514000 Maintenance of miscellaneous fossil steam plant (Major</t>
  </si>
  <si>
    <t>535000 Operation supervision and engineering - Hydro.</t>
  </si>
  <si>
    <t>536000 Water for power.</t>
  </si>
  <si>
    <t>537000 Hydraulic expenses (Major only).</t>
  </si>
  <si>
    <t>538000 Electric expenses - Hydro (Major only).</t>
  </si>
  <si>
    <t>539000 Miscellaneous hydraulic power generation expenses (Maj</t>
  </si>
  <si>
    <t>540000 Operation supplies and expenses - Hydro (Nonmajor only</t>
  </si>
  <si>
    <t>540100 MT Trust Funds Land Settlement Rents</t>
  </si>
  <si>
    <t>541000 Maintenance supervision and engineering - Hydro (Major</t>
  </si>
  <si>
    <t>542000 Maintenance of structures - Hydro (Major only).</t>
  </si>
  <si>
    <t>543000 Maintenance of reservoirs, dams, and waterways (Major</t>
  </si>
  <si>
    <t>544000 Maintenance of electric plant - Hydro (Major only).</t>
  </si>
  <si>
    <t>545000 Maintenance of hydraulic production plant (Nonmajor on</t>
  </si>
  <si>
    <t>546000 Operation supervision and engineering - Other Power</t>
  </si>
  <si>
    <t>547000 Fuel - Other Power</t>
  </si>
  <si>
    <t>548000 Generation expenses - Other Power(Major only).</t>
  </si>
  <si>
    <t>549000 Miscellaneous other power generation expenses (Major o</t>
  </si>
  <si>
    <t>550000 Operation supplies and expenses - Other Power (Nonmajo</t>
  </si>
  <si>
    <t>551000 Maintenance supervision and engineering - Other Power</t>
  </si>
  <si>
    <t>552000 Maintenance of structures - Other Power (Major only).</t>
  </si>
  <si>
    <t>553000 Maintenance of generating and electric equipment - Oth</t>
  </si>
  <si>
    <t>554000 Maintenance of other power production plant (Nonmajor</t>
  </si>
  <si>
    <t>555000 Purchased power.</t>
  </si>
  <si>
    <t>555100 Purchased power.</t>
  </si>
  <si>
    <t>555380 Purchased power.</t>
  </si>
  <si>
    <t>555550 Purchased power.</t>
  </si>
  <si>
    <t>555700 Purchased power.</t>
  </si>
  <si>
    <t>555710 Purchased power.</t>
  </si>
  <si>
    <t>556000 System control and load dispatching (Major only).</t>
  </si>
  <si>
    <t>557000 Other expenses.</t>
  </si>
  <si>
    <t>557150 Other expenses.</t>
  </si>
  <si>
    <t>557160 Other expenses.</t>
  </si>
  <si>
    <t>557161 Other expenses.</t>
  </si>
  <si>
    <t>557170 Other expenses.</t>
  </si>
  <si>
    <t>557200 Other expenses.</t>
  </si>
  <si>
    <t>557280 Other expenses.</t>
  </si>
  <si>
    <t>557290 Other expenses.</t>
  </si>
  <si>
    <t>557380 Other expenses.</t>
  </si>
  <si>
    <t>557390 Other expenses.</t>
  </si>
  <si>
    <t>557610 Other expenses.</t>
  </si>
  <si>
    <t>557700 Other expenses.</t>
  </si>
  <si>
    <t>560000 Operation supervision and engineering.</t>
  </si>
  <si>
    <t>560350 Operation supervision and engineering.</t>
  </si>
  <si>
    <t>560000 Total</t>
  </si>
  <si>
    <t>561000 Operation supervision and engineering.</t>
  </si>
  <si>
    <t>562000 Station expenses (Major only).</t>
  </si>
  <si>
    <t>563000 Overhead line expenses (Major only).</t>
  </si>
  <si>
    <t>565000 Transmission of electricity by others (Major only).</t>
  </si>
  <si>
    <t>566000 Miscellaneous transmission expenses (Major only).</t>
  </si>
  <si>
    <t>567000 Operation supplies and expenses (Nonmajor only).</t>
  </si>
  <si>
    <t>568000 Maintenance supervision and engineering (Major only).</t>
  </si>
  <si>
    <t>569000 Maintenance of structures (Major only).</t>
  </si>
  <si>
    <t>570000 Maintenance of station equipment (Major only).</t>
  </si>
  <si>
    <t>571000 Maintenance of overhead lines (Major only).</t>
  </si>
  <si>
    <t>572000 Maintenance of underground lines (Major only).</t>
  </si>
  <si>
    <t>573000 Maintenance of miscellaneous transmission plant (Major</t>
  </si>
  <si>
    <t>580000 Operation supervision and engineering.</t>
  </si>
  <si>
    <t>582000 Station  expenses (Major only).</t>
  </si>
  <si>
    <t>583000 Overhead line expenses (Major only).</t>
  </si>
  <si>
    <t>584000 Underground line expenses (Major only).</t>
  </si>
  <si>
    <t>585000 Street lighting and signal system expenses.</t>
  </si>
  <si>
    <t>586000 Meter expenses.</t>
  </si>
  <si>
    <t>587000 Customer installations expenses.</t>
  </si>
  <si>
    <t>588000 Miscellaneous electric distribution expenses.</t>
  </si>
  <si>
    <t>589000 Rents - electric distribution</t>
  </si>
  <si>
    <t>590000 Maintenance supervision and engineering (Major only).</t>
  </si>
  <si>
    <t>591000 Maintenance of structures (Major only).</t>
  </si>
  <si>
    <t>592000 Maintenance of structures and equipment (Nonmajor only</t>
  </si>
  <si>
    <t>593000 Maintenance of overhead lines (Major only).</t>
  </si>
  <si>
    <t>594000 Maintenance of lines (Nonmajor only).</t>
  </si>
  <si>
    <t>595000 Maintenance of line transformers.</t>
  </si>
  <si>
    <t>596000 Maintenance of street lighting and signal systems.</t>
  </si>
  <si>
    <t>597000 Maintenance of meters.</t>
  </si>
  <si>
    <t>598000 Maintenance of miscellaneous distribution plant.</t>
  </si>
  <si>
    <t>804010 Liquified natural gas purchases.</t>
  </si>
  <si>
    <t>805110 Purchased gas cost adjustments.</t>
  </si>
  <si>
    <t>805120 Purchased gas cost adjustments.</t>
  </si>
  <si>
    <t>805270 Purchased gas cost adjustments.</t>
  </si>
  <si>
    <t>808100 Gas delivered to storage-Credit.</t>
  </si>
  <si>
    <t>808200 Gas delivered to storage-Credit.</t>
  </si>
  <si>
    <t>811000 Gas used for products extraction--Credit.</t>
  </si>
  <si>
    <t>813000 Other gas supply expenses.</t>
  </si>
  <si>
    <t>814000 Operation supervision and engineering.</t>
  </si>
  <si>
    <t>824000 Other expenses.</t>
  </si>
  <si>
    <t>837000 Maintenance of other equipment.</t>
  </si>
  <si>
    <t>870000 Operation supervision and engineering.</t>
  </si>
  <si>
    <t>874000 Mains and services expenses.</t>
  </si>
  <si>
    <t>875000 Measuring and regulating station expenses--General.</t>
  </si>
  <si>
    <t>876000 Measuring and regulating station expenses--Industrial.</t>
  </si>
  <si>
    <t>877000 Measuring and regulating station expenses--City gate c</t>
  </si>
  <si>
    <t>878000 Meter and house regulator expenses.</t>
  </si>
  <si>
    <t>879000 Customer installations expenses.</t>
  </si>
  <si>
    <t>880000 Other expenses.</t>
  </si>
  <si>
    <t>881000 Rents.</t>
  </si>
  <si>
    <t>885000 Maintenance supervision and engineering.</t>
  </si>
  <si>
    <t>887000 Maintenance of mains.</t>
  </si>
  <si>
    <t>889000 Maintenance of measuring and regulating station equipm</t>
  </si>
  <si>
    <t>890000 Maintenance of measuring and regulating station equipm</t>
  </si>
  <si>
    <t>891000 Maintenance of measuring and regulating station equipm</t>
  </si>
  <si>
    <t>892000 Maintenance of services.</t>
  </si>
  <si>
    <t>893000 Maintenance of meters and house regulators.</t>
  </si>
  <si>
    <t>894000 Maintenance of other equipment.</t>
  </si>
  <si>
    <t>901000 Supervision (Major only).</t>
  </si>
  <si>
    <t>902000 Meter reading expenses.</t>
  </si>
  <si>
    <t>903000 Customer records and collection expenses.</t>
  </si>
  <si>
    <t>903920 Customer records and collection expenses.</t>
  </si>
  <si>
    <t>903930 Customer records and collection expenses.</t>
  </si>
  <si>
    <t>904000 Uncollectible accounts.</t>
  </si>
  <si>
    <t>905000 Miscellaneous customer accounts expenses (Major only).</t>
  </si>
  <si>
    <t>908000 Customer assistance expenses (Major only)</t>
  </si>
  <si>
    <t>908250 Customer assistance expenses (Major only)</t>
  </si>
  <si>
    <t>908600 Customer assistance expenses (Major only)</t>
  </si>
  <si>
    <t>908610 Customer assistance expenses (Major only)</t>
  </si>
  <si>
    <t>908690 Customer assistance expenses (Major only)</t>
  </si>
  <si>
    <t>908990 Customer assistance expenses (Major only)</t>
  </si>
  <si>
    <t>909000 Informational and instructional advertising expenses (</t>
  </si>
  <si>
    <t>910000 Miscellaneous customer service and informational expen</t>
  </si>
  <si>
    <t>912000 Demonstrating and selling expenses (Major only).</t>
  </si>
  <si>
    <t>913000 Advertising expenses (Major only).</t>
  </si>
  <si>
    <t>916000 Miscellaneous sales expenses (Major only).</t>
  </si>
  <si>
    <t>920000 Administrative and general salaries.</t>
  </si>
  <si>
    <t>921000 Office supplies and expenses.</t>
  </si>
  <si>
    <t>922000 Administrative expenses transferred--Credit.</t>
  </si>
  <si>
    <t>923000 Outside services employed.</t>
  </si>
  <si>
    <t>924000 Property insurance.</t>
  </si>
  <si>
    <t>925000 Injuries and damages.</t>
  </si>
  <si>
    <t>926000 Employee pensions and benefits.</t>
  </si>
  <si>
    <t>927000 Franchise requirements</t>
  </si>
  <si>
    <t>928000 Regulatory commission expenses.</t>
  </si>
  <si>
    <t>930000 Miscellaneous general expenses.</t>
  </si>
  <si>
    <t>931000 Rents.</t>
  </si>
  <si>
    <t>935000 Maintenance of common general plant.</t>
  </si>
  <si>
    <t>997000 Book Depreciation\Intangible Plant Amortization</t>
  </si>
  <si>
    <t>997001 Contributions In Aid of Construction</t>
  </si>
  <si>
    <t>997002 Injuries and Damages</t>
  </si>
  <si>
    <t>997003 Salvage</t>
  </si>
  <si>
    <t>997004 Sched M</t>
  </si>
  <si>
    <t>997005 FAS106 Current Retiree Medical Accrual</t>
  </si>
  <si>
    <t>997006 SCH M CSS HARDWARE LEASE PRIN</t>
  </si>
  <si>
    <t>997007 Sched M</t>
  </si>
  <si>
    <t>997008 DSM Book Amortization</t>
  </si>
  <si>
    <t>997009 Sched M</t>
  </si>
  <si>
    <t>997010 Deferred Gas Credit and Refunds</t>
  </si>
  <si>
    <t>997012 Transportation Dep</t>
  </si>
  <si>
    <t>997015 Airplane Lease Payments</t>
  </si>
  <si>
    <t>997017 Sched M</t>
  </si>
  <si>
    <t>997018 Sched M</t>
  </si>
  <si>
    <t>997019 Sched M</t>
  </si>
  <si>
    <t>997020 FAS87 Current Pension Accrual</t>
  </si>
  <si>
    <t>997021 Sched M</t>
  </si>
  <si>
    <t>997022 SCH M SL/LSE GENERAL OFFICE BL</t>
  </si>
  <si>
    <t>997024 Sched M</t>
  </si>
  <si>
    <t>997025 Sched M</t>
  </si>
  <si>
    <t>997026 Sched M</t>
  </si>
  <si>
    <t>997027 Uncollectibles</t>
  </si>
  <si>
    <t>997028 Sched M</t>
  </si>
  <si>
    <t>997029 FAS 106 Post Retirement Benefits</t>
  </si>
  <si>
    <t>997030 Senate Bill 408</t>
  </si>
  <si>
    <t>997031 Decoupling Mechanism</t>
  </si>
  <si>
    <t>997032 Interest Rate Swaps</t>
  </si>
  <si>
    <t>997034 Sched M</t>
  </si>
  <si>
    <t>997035 Business Energy Tax Credit (BETC)</t>
  </si>
  <si>
    <t>997037 Oregon DSM Accrual</t>
  </si>
  <si>
    <t>997041 Rathdrum Turbine Lease, Tax</t>
  </si>
  <si>
    <t>997043 Washington Deferred Power Costs</t>
  </si>
  <si>
    <t>997044 Non-Monetary Power Costs</t>
  </si>
  <si>
    <t>997045 Section 199 Manufacturing Deduction</t>
  </si>
  <si>
    <t>997046 Nez Perce Settlement</t>
  </si>
  <si>
    <t>997047 Clark Fork Preventive Maint. Exp (PME's)</t>
  </si>
  <si>
    <t>997048 AFUDC</t>
  </si>
  <si>
    <t>997049 Tax Depreciation</t>
  </si>
  <si>
    <t>997050 CS2 Levelized Return</t>
  </si>
  <si>
    <t>997051 Wind Generation AFUDC - ID</t>
  </si>
  <si>
    <t>997053 Renewable Energy Certificate Fees</t>
  </si>
  <si>
    <t>997054 Spokane River Relicensing</t>
  </si>
  <si>
    <t>997055 Deferred Gas Exchange</t>
  </si>
  <si>
    <t>997058 Colstrip Settlement</t>
  </si>
  <si>
    <t>997059 Spokane River Relicensing PME</t>
  </si>
  <si>
    <t>997061 CDA Lake Settlement</t>
  </si>
  <si>
    <t>997062 Gain on Sale of Office Bldg</t>
  </si>
  <si>
    <t>997063 CDA Lake Settlement</t>
  </si>
  <si>
    <t>997065 Amortization of Unbilled Revenue Add-Ins</t>
  </si>
  <si>
    <t>997066 Miscellaneous Schedule M Additions</t>
  </si>
  <si>
    <t>997067 CDA IPA Fund</t>
  </si>
  <si>
    <t>Entity ID - Electric</t>
  </si>
  <si>
    <t>Current Entity</t>
  </si>
  <si>
    <t>Entity ID - Gas North</t>
  </si>
  <si>
    <t>Entity ID - Gas South</t>
  </si>
  <si>
    <t>Total Electric Distribution Plant - Plant In-Service</t>
  </si>
  <si>
    <t>(-) 360200 Land and Land Rights - Plant In-Service</t>
  </si>
  <si>
    <t>Total Electric Distribution Plant - Depr Bal</t>
  </si>
  <si>
    <t>Total Gas Underground Storage Plant - Plant In-Service</t>
  </si>
  <si>
    <t>(-) 350XXX Land and Land Rights - Plant In-Service</t>
  </si>
  <si>
    <t>Total Gas Underground Storage Plant - Depr Bal</t>
  </si>
  <si>
    <t>374200 Land and Land Rights - Plant In-Service</t>
  </si>
  <si>
    <t>Total Gas Distribution - Plant In-Service</t>
  </si>
  <si>
    <t>389XXX General Land and Land Rights - Plant In-Service</t>
  </si>
  <si>
    <t>392XXX Plant In-Service - Plant In-Service</t>
  </si>
  <si>
    <t>Total General Plant - Plant In-Service</t>
  </si>
  <si>
    <t>Line 1</t>
  </si>
  <si>
    <t>Line 2</t>
  </si>
  <si>
    <t>Zero</t>
  </si>
  <si>
    <t>One</t>
  </si>
  <si>
    <t>Jur Rollup = Electric</t>
  </si>
  <si>
    <t>Jur Rollup = Gas North</t>
  </si>
  <si>
    <t>Jur Rollup = Gas South</t>
  </si>
  <si>
    <t>Current Jur</t>
  </si>
  <si>
    <t>Jur = Washington Gas</t>
  </si>
  <si>
    <t>Jur = Idaho Gas</t>
  </si>
  <si>
    <t>Jur = Oregon Gas</t>
  </si>
  <si>
    <t>Number of Customers Ratio (2)</t>
  </si>
  <si>
    <t>Direct Distribution Operating Expense Ratio (3)</t>
  </si>
  <si>
    <t>Jurisdictional 4-Factor Ratio - Rounded (4)</t>
  </si>
  <si>
    <t>Adjusted Jurisdictional 4-Factor Ratio - Rounded (4)</t>
  </si>
  <si>
    <t>Actual Therms Purchased Ratio - Rounded (6)</t>
  </si>
  <si>
    <t>Actual Annual Throughput Ratio - Rounded (10)</t>
  </si>
  <si>
    <t>Rounding Jur</t>
  </si>
  <si>
    <t>Book Depreciation Allocator - Rounded &amp; Adjusted (11)</t>
  </si>
  <si>
    <t>Net Electric Plant % - Rounded (12)</t>
  </si>
  <si>
    <t>Net Gas Plant % - Rounded (12)</t>
  </si>
  <si>
    <t>Net Allocated Schedule Ms % - Rounded (14)</t>
  </si>
  <si>
    <t>(-) 360200 Land &amp; Land Rights - Plant In-Service</t>
  </si>
  <si>
    <t>Electric Distribution Plant - Depr Bal</t>
  </si>
  <si>
    <t>Electric Distribution Plant - Depr Bal - Jur Allo Rollup</t>
  </si>
  <si>
    <t>Distribution Plant - Depreciable Base Allocator</t>
  </si>
  <si>
    <t>Distribution Plant - Depreciable Base Allocator - Rounded</t>
  </si>
  <si>
    <t>Electric - Distribution Plant - Depreciable Base Allocator - Rounded</t>
  </si>
  <si>
    <t>(-) 350XXX Land &amp; Land Rights - Plant In-Service</t>
  </si>
  <si>
    <t>Gas Underground Storage Plant - Depr Bal</t>
  </si>
  <si>
    <t>Gas Underground Storage Plant - Depr Bal - Jur Allo Rollup</t>
  </si>
  <si>
    <t>Gas Underground Storage Plant - Depreciable Base Allocator</t>
  </si>
  <si>
    <t>Gas Underground Storage Plant - Depreciable Base Allocator - Rounded</t>
  </si>
  <si>
    <t>Gas Distribution Plant - Plant In - Service - Total for this Jur Rollup</t>
  </si>
  <si>
    <t>374200 - Plant In - Service - Total for this Jur Rollup</t>
  </si>
  <si>
    <t>Gas Distribution - Plant In - Service - Total for this Jur Rollup</t>
  </si>
  <si>
    <t>Gas Distribution - Plant In - Service - Direct for this Jurisdiction</t>
  </si>
  <si>
    <t>374200 - Plant In - Service - Direct for this Jurisdiction</t>
  </si>
  <si>
    <t>Gas Distribution - Plant In - Service - Direct %</t>
  </si>
  <si>
    <t>Gas Distribution - Plant In - Service - Direct % - Rounded</t>
  </si>
  <si>
    <t>Gas North - Gas Distribution - Plant In - Service - Direct % - Rounded</t>
  </si>
  <si>
    <t>Sum Direct %</t>
  </si>
  <si>
    <t>Gas Distribution - Plant In - Service - Allocated % - Rounded</t>
  </si>
  <si>
    <t>392XXX - Plant In - Service - Total for this Jur Rollup</t>
  </si>
  <si>
    <t>392XXX - Plant In - Service - Direct for this Jurisdiction</t>
  </si>
  <si>
    <t>392XXX - Plant In - Service - Direct %</t>
  </si>
  <si>
    <t>Electric - 392XXX - Plant In - Service - Direct % - Rounded</t>
  </si>
  <si>
    <t>Gas North - 392XXX - Plant In - Service - Direct % - Rounded</t>
  </si>
  <si>
    <t>392XXX - Plant In - Service - Allocated for this Jurisdiction</t>
  </si>
  <si>
    <t>392XXX - Plant In - Service - Allocated %</t>
  </si>
  <si>
    <t>392XXX - Plant In - Service - Allocated % - Rounded</t>
  </si>
  <si>
    <t>General Plant - Plant In - Service - Total for this Jur Rollup</t>
  </si>
  <si>
    <t>389XXX - Plant In - Service - Total for this Jur Rollup</t>
  </si>
  <si>
    <t>Non-Transportation - Plant In - Service - Total for this Jur Rollup</t>
  </si>
  <si>
    <t>General Plant - Plant In - Service - Direct for this Jurisdiction</t>
  </si>
  <si>
    <t>389XXX - Plant In - Service - Direct for this Jurisdiction</t>
  </si>
  <si>
    <t>Non-Transportation - Plant In - Service - Direct for this Jurisdiction</t>
  </si>
  <si>
    <t>Non-Transportation - Plant In - Service - Direct %</t>
  </si>
  <si>
    <t>Non-Transportation - Plant In - Service - Direct % - Force Oregon Gas to 0%</t>
  </si>
  <si>
    <t>Electric - Non-Transportation - Plant In - Service - Direct % - Rounded</t>
  </si>
  <si>
    <t>Gas North - Non-Transportation - Plant In - Service - Direct % - Rounded</t>
  </si>
  <si>
    <t>Gas South - Non-Transportation - Plant In - Service - Direct % - Rounded</t>
  </si>
  <si>
    <t>Colstrip 3 AFUDC Reallocation</t>
  </si>
  <si>
    <t>ROO - Plant - Direct 0,1,2</t>
  </si>
  <si>
    <t>Direct 0,1,2</t>
  </si>
  <si>
    <t>Direct 0,1,2 - GD-AN</t>
  </si>
  <si>
    <t>Direct 7</t>
  </si>
  <si>
    <t>Direct 8</t>
  </si>
  <si>
    <t>Direct 9</t>
  </si>
  <si>
    <t>Direct 9 - CD-AN</t>
  </si>
  <si>
    <t>Allocated 0,1,2</t>
  </si>
  <si>
    <t>Allocated 7</t>
  </si>
  <si>
    <t>Allocated 8</t>
  </si>
  <si>
    <t>Allocated 9</t>
  </si>
  <si>
    <t>P-302000 Franchises &amp; Consents</t>
  </si>
  <si>
    <t>P-303000 Misc Intangible Plant</t>
  </si>
  <si>
    <t>TOTAL INTANGIBLE PLANT</t>
  </si>
  <si>
    <t>P-310XXX Land &amp; Land Rights</t>
  </si>
  <si>
    <t>P-311XXX Structures &amp; Improvements</t>
  </si>
  <si>
    <t>P-312000 Boiler Plant</t>
  </si>
  <si>
    <t>P-314000 Turbogenerator Units</t>
  </si>
  <si>
    <t>P-315000 Accessory Electric Equipment</t>
  </si>
  <si>
    <t>P-316000 Miscellaneous Power Plant Equipment</t>
  </si>
  <si>
    <t>TOTAL STEAM PRODUCTION PLANT</t>
  </si>
  <si>
    <t>P-330XXX Land &amp; Land Rights</t>
  </si>
  <si>
    <t>P-331XXX Structures &amp; Improvements</t>
  </si>
  <si>
    <t>P-332XXX Reservoirs, Dams, &amp; Waterways</t>
  </si>
  <si>
    <t>P-333000 Waterwheels, Turbines, &amp; Generators</t>
  </si>
  <si>
    <t>P-334000 Accessory Electric Equipment</t>
  </si>
  <si>
    <t>P-335XXX Miscellaneous Power Plant Equipment</t>
  </si>
  <si>
    <t>P-336000 Roads, Railroads, &amp; Bridges</t>
  </si>
  <si>
    <t>TOTAL HYDRAULIC PRODUCTION PLANT</t>
  </si>
  <si>
    <t>P-304000 Land &amp; Land Rights</t>
  </si>
  <si>
    <t>P-340200 Land &amp; Land Rights</t>
  </si>
  <si>
    <t>P-341000 Structures &amp; Improvements</t>
  </si>
  <si>
    <t>P-342000 Fuel Holders, Producers, &amp; Accessories</t>
  </si>
  <si>
    <t>P-343000 Prime Movers</t>
  </si>
  <si>
    <t>P-344000 Generators</t>
  </si>
  <si>
    <t>P-345000 Accessory Electric Equipment</t>
  </si>
  <si>
    <t>P-346000 Miscellaneous Power Plant Equipment</t>
  </si>
  <si>
    <t>TOTAL OTHER PRODUCTION PLANT</t>
  </si>
  <si>
    <t>P-350100 Land in Fee (G)</t>
  </si>
  <si>
    <t>P-350200 Land in Fee (E) / Storage Right-of-Way (G)</t>
  </si>
  <si>
    <t>P-350300 Removing Property of Others (E)</t>
  </si>
  <si>
    <t>P-350400 Land Easements (E)</t>
  </si>
  <si>
    <t>P-350XXX Land &amp; Land Rights (E &amp; G)</t>
  </si>
  <si>
    <t>P-351100 S&amp;I - Wells (G)</t>
  </si>
  <si>
    <t>P-351200 Computer Software (E) / S&amp;I - Compress Station (G)</t>
  </si>
  <si>
    <t>P-351300 S&amp;I - Measuring/Regulating Station (G)</t>
  </si>
  <si>
    <t>P-351400 S&amp;I - Office (G)</t>
  </si>
  <si>
    <t>P-351410 S&amp;I Pump House (G)</t>
  </si>
  <si>
    <t>P-351XXX Structures &amp; Improvements (E &amp; G)</t>
  </si>
  <si>
    <t>P-352000 Structures &amp; Improvements (E) / Wells (G)</t>
  </si>
  <si>
    <t>P-352100 Wells - Leases (G)</t>
  </si>
  <si>
    <t>P-352200 Well Reservoirs (G)</t>
  </si>
  <si>
    <t>P-352300 Well Non-Recoverable (G)</t>
  </si>
  <si>
    <t>P-352XXX Structures &amp; Improvements (E) / 352XXX Wells (G)</t>
  </si>
  <si>
    <t>P-353000 Station Equipment (E) / 353000 Lines (G)</t>
  </si>
  <si>
    <t>P-354000 Towers &amp; Fixtures (E) / 354000 Compressor Station Equipment (G)</t>
  </si>
  <si>
    <t>P-355000 Poles &amp; Fixtures (E) / 355000 Measuring &amp; Regulating Equipment (G)</t>
  </si>
  <si>
    <t>P-356000 Overhead Conductors &amp; Devices (E) / 356000 Purification Equipment (G)</t>
  </si>
  <si>
    <t>P-357000 Underground Conduit (E) / 357000 Other Equipment (G)</t>
  </si>
  <si>
    <t>P-358000 Underground Conductors &amp; Devices</t>
  </si>
  <si>
    <t>P-359000 Roads &amp; Trails</t>
  </si>
  <si>
    <t>TOTAL TRANSMISSION PLANT (E) / UNDERGROUND STORAGE PLANT (G)</t>
  </si>
  <si>
    <t>P-360200 Land &amp; Land Rights</t>
  </si>
  <si>
    <t>P-360400 Land Easements</t>
  </si>
  <si>
    <t>P-361000 Structures &amp; Improvements</t>
  </si>
  <si>
    <t>P-362000 Station Equipment</t>
  </si>
  <si>
    <t>P-364000 Poles, Towers, &amp; Fixtures</t>
  </si>
  <si>
    <t>P-365000 Overhead Conductors &amp; Devices</t>
  </si>
  <si>
    <t>P-366000 Underground Conduit</t>
  </si>
  <si>
    <t>P-367000 Underground Conductors &amp; Devices</t>
  </si>
  <si>
    <t>P-368000 Line Transformers</t>
  </si>
  <si>
    <t>P-369XXX Services</t>
  </si>
  <si>
    <t>P-370000 Meters</t>
  </si>
  <si>
    <t>P-373XXX Street Light &amp; Signal Systems</t>
  </si>
  <si>
    <t>TOTAL ELECTRIC DISTRIBUTION PLANT</t>
  </si>
  <si>
    <t>P-374200 Land &amp; Land Rights</t>
  </si>
  <si>
    <t>P-374400 Land &amp; Land Rights</t>
  </si>
  <si>
    <t>P-375000 Structures &amp; Improvements</t>
  </si>
  <si>
    <t>P-376000 Mains</t>
  </si>
  <si>
    <t>P-378000 Measuring &amp; Reg Station Equip-General</t>
  </si>
  <si>
    <t>P-379000 Measuring &amp; Reg Station Equip-City Gate</t>
  </si>
  <si>
    <t>P-380000 Services</t>
  </si>
  <si>
    <t>P-381000 Meters</t>
  </si>
  <si>
    <t>P-382000 Meter Installations</t>
  </si>
  <si>
    <t>P-383000 House Regulators</t>
  </si>
  <si>
    <t>P-384000 House Regulator Installations</t>
  </si>
  <si>
    <t>P-385000 Industrial Measuring &amp; Reg Sta Equip</t>
  </si>
  <si>
    <t>P-387000 Other Equipment</t>
  </si>
  <si>
    <t>TOTAL GAS DISTRIBUTION PLANT</t>
  </si>
  <si>
    <t>P-389XXX Land &amp; Land Rights</t>
  </si>
  <si>
    <t>P-390XXX Structures &amp; Improvements</t>
  </si>
  <si>
    <t>P-391XXX Office Furniture &amp; Equipment</t>
  </si>
  <si>
    <t>P-392XXX Transportation Equipment</t>
  </si>
  <si>
    <t>P-393000 Stores Equipment</t>
  </si>
  <si>
    <t>P-394000 Tools, Shop &amp; Garage Equipment</t>
  </si>
  <si>
    <t>P-395000 Laboratory Equipment</t>
  </si>
  <si>
    <t>P-396XXX Power Operated Equipment</t>
  </si>
  <si>
    <t>P-397XXX Communications Equipment</t>
  </si>
  <si>
    <t>P-398000 Miscellaneous Equipment</t>
  </si>
  <si>
    <t>182381 CDA Post Falls Settlement</t>
  </si>
  <si>
    <t>TOTAL PLANT IN SERVICE</t>
  </si>
  <si>
    <t>107XXX CONSTRUCTION WORK IN PROGRESS</t>
  </si>
  <si>
    <t>GROSS PLANT IN SERVICE</t>
  </si>
  <si>
    <t>A-302000 Franchises &amp; Consents</t>
  </si>
  <si>
    <t>A-303000 Misc Intangible Plant</t>
  </si>
  <si>
    <t>A-310XXX Land &amp; Land Rights</t>
  </si>
  <si>
    <t>A-311XXX Structures &amp; Improvements</t>
  </si>
  <si>
    <t>A-312000 Boiler Plant</t>
  </si>
  <si>
    <t>A-314000 Turbogenerator Units</t>
  </si>
  <si>
    <t>A-315000 Accessory Electric Equipment</t>
  </si>
  <si>
    <t>A-316000 Miscellaneous Power Plant Equipment</t>
  </si>
  <si>
    <t>A-330XXX Land &amp; Land Rights</t>
  </si>
  <si>
    <t>A-331XXX Structures &amp; Improvements</t>
  </si>
  <si>
    <t>A-332XXX Reservoirs, Dams, &amp; Waterways</t>
  </si>
  <si>
    <t>A-333000 Waterwheels, Turbines, &amp; Generators</t>
  </si>
  <si>
    <t>A-334000 Accessory Electric Equipment</t>
  </si>
  <si>
    <t>A-335XXX Miscellaneous Power Plant Equipment</t>
  </si>
  <si>
    <t>A-336000 Roads, Railroads, &amp; Bridges</t>
  </si>
  <si>
    <t>A-304000 Land &amp; Land Rights</t>
  </si>
  <si>
    <t>A-340200 Land &amp; Land Rights</t>
  </si>
  <si>
    <t>A-341000 Structures &amp; Improvements</t>
  </si>
  <si>
    <t>A-342000 Fuel Holders, Producers, &amp; Accessories</t>
  </si>
  <si>
    <t>A-343000 Prime Movers</t>
  </si>
  <si>
    <t>A-344000 Generators</t>
  </si>
  <si>
    <t>A-345000 Accessory Electric Equipment</t>
  </si>
  <si>
    <t>A-346000 Miscellaneous Power Plant Equipment</t>
  </si>
  <si>
    <t>A-350100 Land in Fee (G)</t>
  </si>
  <si>
    <t>A-350200 Land in Fee (E) / Storage Right-of-Way (G)</t>
  </si>
  <si>
    <t>A-350300 Removing Property of Others (E)</t>
  </si>
  <si>
    <t>A-350400 Land Easements (E)</t>
  </si>
  <si>
    <t>A-350XXX Land &amp; Land Rights (E &amp; G)</t>
  </si>
  <si>
    <t>A-351100 S&amp;I - Wells (G)</t>
  </si>
  <si>
    <t>A-351200 Computer Software (E) / Storage Right-of-Way (G)</t>
  </si>
  <si>
    <t>A-351300 S&amp;I - Measuring/Regulating Station (G)</t>
  </si>
  <si>
    <t>A-351400 S&amp;I - Office (G)</t>
  </si>
  <si>
    <t>A-351410 S&amp;I - Pump House (G)</t>
  </si>
  <si>
    <t>A-351XXX Structures &amp; Improvements (E &amp; G)</t>
  </si>
  <si>
    <t>A-352000 Structures &amp; Improvements (E) / Wells (G)</t>
  </si>
  <si>
    <t>A-352100 Wells - Leases (G)</t>
  </si>
  <si>
    <t>A-352200 Well Reservoirs (G)</t>
  </si>
  <si>
    <t>A-352300 Well Non-Recoverable (G)</t>
  </si>
  <si>
    <t>A-352XXX Structures &amp; Improvements (E) / 352XXX Wells (G)</t>
  </si>
  <si>
    <t>A-353000 Station Equipment (E) / 353000 Lines (G)</t>
  </si>
  <si>
    <t>A-354000 Towers &amp; Fixtures (E) / 354000 Compressor Station Equipment (G)</t>
  </si>
  <si>
    <t>A-355000 Poles &amp; Fixtures (E) / 355000 Measuring &amp; Regulating Equipment (G)</t>
  </si>
  <si>
    <t>A-356000 Overhead Conductors &amp; Devices (E) / 356000 Purification Equipment (G)</t>
  </si>
  <si>
    <t>A-357000 Underground Conduit (E) / 357000 Other Equipment (G)</t>
  </si>
  <si>
    <t>A-358000 Underground Conductors &amp; Devices</t>
  </si>
  <si>
    <t>A-359000 Roads &amp; Trails</t>
  </si>
  <si>
    <t>A-360200 Land &amp; Land Rights</t>
  </si>
  <si>
    <t>A-360400 Land Easements</t>
  </si>
  <si>
    <t>A-361000 Structures &amp; Improvements</t>
  </si>
  <si>
    <t>A-362000 Station Equipment</t>
  </si>
  <si>
    <t>A-364000 Poles, Towers, &amp; Fixtures</t>
  </si>
  <si>
    <t>A-365000 Overhead Conductors &amp; Devices</t>
  </si>
  <si>
    <t>A-366000 Underground Conduit</t>
  </si>
  <si>
    <t>A-367000 Underground Conductors &amp; Devices</t>
  </si>
  <si>
    <t>A-368000 Line Transformers</t>
  </si>
  <si>
    <t>A-369XXX Services</t>
  </si>
  <si>
    <t>A-370000 Meters</t>
  </si>
  <si>
    <t>A-373XXX Street Light &amp; Signal Systems</t>
  </si>
  <si>
    <t>A-374200 Land &amp; Land Rights</t>
  </si>
  <si>
    <t>A-374400 Land &amp; Land Rights</t>
  </si>
  <si>
    <t>A-375000 Structures &amp; Improvements</t>
  </si>
  <si>
    <t>A-376000 Mains</t>
  </si>
  <si>
    <t>A-378000 Measuring &amp; Reg Station EquiA-General</t>
  </si>
  <si>
    <t>A-379000 Measuring &amp; Reg Station EquiA-City Gate</t>
  </si>
  <si>
    <t>A-380000 Services</t>
  </si>
  <si>
    <t>A-381000 Meters</t>
  </si>
  <si>
    <t>A-382000 Meter Installations</t>
  </si>
  <si>
    <t>A-383000 House Regulators</t>
  </si>
  <si>
    <t>A-384000 House Regulator Installations</t>
  </si>
  <si>
    <t>A-385000 Industrial Measuring &amp; Reg Sta Equip</t>
  </si>
  <si>
    <t>A-387000 Other Equipment</t>
  </si>
  <si>
    <t>A-389XXX Land &amp; Land Rights</t>
  </si>
  <si>
    <t>A-390XXX Structures &amp; Improvements (Except 390200)</t>
  </si>
  <si>
    <t>A-391XXX Office Furniture &amp; Equipment</t>
  </si>
  <si>
    <t>A-392XXX Transportation Equipment</t>
  </si>
  <si>
    <t>A-393000 Stores Equipment</t>
  </si>
  <si>
    <t>A-394000 Tools, Shop &amp; Garage Equipment</t>
  </si>
  <si>
    <t>A-395000 Laboratory Equipment</t>
  </si>
  <si>
    <t>A-396XXX Power Operated Equipment (Except 396200)</t>
  </si>
  <si>
    <t>A-397XXX Communications Equipment</t>
  </si>
  <si>
    <t>A-398000 Miscellaneous Equipment</t>
  </si>
  <si>
    <t>A-390200 Structures &amp; Improvements</t>
  </si>
  <si>
    <t>A-396200 Power Operated Equipment</t>
  </si>
  <si>
    <t>108X01 Steam Production Plant (E)</t>
  </si>
  <si>
    <t>108000 Hydro Production Plant (E)</t>
  </si>
  <si>
    <t>108X03 Other Production Plant (E)</t>
  </si>
  <si>
    <t>108X05 Distribution Plant (E)</t>
  </si>
  <si>
    <t>108X06 (E) / 1119.X6 (G) - General Plant - Non-Transportation</t>
  </si>
  <si>
    <t>108X07 (E) / 1119.X7 (G) - General Plant - Transportation</t>
  </si>
  <si>
    <t>TOTAL ACCUMULATED DEPRECIATION</t>
  </si>
  <si>
    <t>111X20/30 Intangible Plant--Production &amp; Transmission (E) / Distribution (G)</t>
  </si>
  <si>
    <t>111X70 Leased Power Operated Equipment (E)</t>
  </si>
  <si>
    <t>111X08 Intangible Plant-Computer Software (E&amp;G)</t>
  </si>
  <si>
    <t>TOTAL ACCUMULATED AMORTIZATION</t>
  </si>
  <si>
    <t>NET PLANT IN SERVICE</t>
  </si>
  <si>
    <t>D-302000 Franchises &amp; Consents</t>
  </si>
  <si>
    <t>D-303000 Misc Intangible Plant</t>
  </si>
  <si>
    <t>D-310XXX Land &amp; Land Rights</t>
  </si>
  <si>
    <t>D-311XXX Structures &amp; Improvements</t>
  </si>
  <si>
    <t>D-312000 Boiler Plant</t>
  </si>
  <si>
    <t>D-314000 Turbogenerator Units</t>
  </si>
  <si>
    <t>D-315000 Accessory Electric Equipment</t>
  </si>
  <si>
    <t>D-316000 Miscellaneous Power Plant Equipment</t>
  </si>
  <si>
    <t>D-330XXX Land &amp; Land Rights</t>
  </si>
  <si>
    <t>D-331XXX Structures &amp; Improvements</t>
  </si>
  <si>
    <t>D-332XXX Reservoirs, Dams, &amp; Waterways</t>
  </si>
  <si>
    <t>D-333000 Waterwheels, Turbines, &amp; Generators</t>
  </si>
  <si>
    <t>D-334000 Accessory Electric Equipment</t>
  </si>
  <si>
    <t>D-335XXX Miscellaneous Power Plant Equipment</t>
  </si>
  <si>
    <t>D-336000 Roads, Railroads, &amp; Bridges</t>
  </si>
  <si>
    <t>D-304000 Land &amp; Land Rights</t>
  </si>
  <si>
    <t>D-340200 Land &amp; Land Rights</t>
  </si>
  <si>
    <t>D-341000 Structures &amp; Improvements</t>
  </si>
  <si>
    <t>D-342000 Fuel Holders, Producers, &amp; Accessories</t>
  </si>
  <si>
    <t>D-343000 Prime Movers</t>
  </si>
  <si>
    <t>D-344000 Generators</t>
  </si>
  <si>
    <t>D-345000 Accessory Electric Equipment</t>
  </si>
  <si>
    <t>D-346000 Miscellaneous Power Plant Equipment</t>
  </si>
  <si>
    <t>D-350100 Land in Fee (G)</t>
  </si>
  <si>
    <t>D-350200 Land in Fee (E) / Storage Right-of-Way (G)</t>
  </si>
  <si>
    <t>D-350300 Removing Property of Others (E)</t>
  </si>
  <si>
    <t>D-350400 Land Easements (E)</t>
  </si>
  <si>
    <t>D-350XXX Land &amp; Land Rights</t>
  </si>
  <si>
    <t>D-351100 S&amp;I - Wells (G)</t>
  </si>
  <si>
    <t>D-351200 Computer Software (E) / Storage Right-of-Way (G)</t>
  </si>
  <si>
    <t>D-351300 S&amp;I - Measuring/Regulating Station (G)</t>
  </si>
  <si>
    <t>D-351400 S&amp;I - Office (G)</t>
  </si>
  <si>
    <t>D-351410 S&amp;I - Pump House (G)</t>
  </si>
  <si>
    <t>D-351XXX Structures &amp; Improvements (E &amp; G)</t>
  </si>
  <si>
    <t>D-352000 Structures &amp; Improvements (E) / Wells (G)</t>
  </si>
  <si>
    <t>D-352100 Wells - Leases (G)</t>
  </si>
  <si>
    <t>D-352200 Well Reservoirs (G)</t>
  </si>
  <si>
    <t>D-352300 Well Non-Recoverable (G)</t>
  </si>
  <si>
    <t>D-353000 Station Equipment</t>
  </si>
  <si>
    <t>D-354000 Towers &amp; Fixtures</t>
  </si>
  <si>
    <t>D-355000 Poles &amp; Fixtures</t>
  </si>
  <si>
    <t>D-356000 Overhead Conductors &amp; Devices</t>
  </si>
  <si>
    <t>D-357000 Underground Conduit</t>
  </si>
  <si>
    <t>D-358000 Underground Conductors &amp; Devices</t>
  </si>
  <si>
    <t>D-359000 Roads &amp; Trails</t>
  </si>
  <si>
    <t>D-360200 Land &amp; Land Rights</t>
  </si>
  <si>
    <t>D-360400 Land Easements</t>
  </si>
  <si>
    <t>D-361000 Structures &amp; Improvements</t>
  </si>
  <si>
    <t>D-362000 Station Equipment</t>
  </si>
  <si>
    <t>D-364000 Poles, Towers, &amp; Fixtures</t>
  </si>
  <si>
    <t>D-365000 Overhead Conductors &amp; Devices</t>
  </si>
  <si>
    <t>D-366000 Underground Conduit</t>
  </si>
  <si>
    <t>D-367000 Underground Conductors &amp; Devices</t>
  </si>
  <si>
    <t>D-368000 Line Transformers</t>
  </si>
  <si>
    <t>D-369XXX Services</t>
  </si>
  <si>
    <t>D-370000 Meters</t>
  </si>
  <si>
    <t>D-373XXX Street Light &amp; Signal Systems</t>
  </si>
  <si>
    <t>D-374200 Land &amp; Land Rights</t>
  </si>
  <si>
    <t>D-374400 Land &amp; Land Rights</t>
  </si>
  <si>
    <t>D-375000 Structures &amp; Improvements</t>
  </si>
  <si>
    <t>D-376000 Mains</t>
  </si>
  <si>
    <t>D-378000 Measuring &amp; Reg Station EquiA-General</t>
  </si>
  <si>
    <t>D-379000 Measuring &amp; Reg Station EquiA-City Gate</t>
  </si>
  <si>
    <t>D-380000 Services</t>
  </si>
  <si>
    <t>D-381000 Meters</t>
  </si>
  <si>
    <t>D-382000 Meter Installations</t>
  </si>
  <si>
    <t>D-383000 House Regulators</t>
  </si>
  <si>
    <t>D-384000 House Regulator Installations</t>
  </si>
  <si>
    <t>D-385000 Industrial Measuring &amp; Reg Sta Equip</t>
  </si>
  <si>
    <t>D-387000 Other Equipment</t>
  </si>
  <si>
    <t>D-389XXX Land &amp; Land Rights</t>
  </si>
  <si>
    <t>D-390XXX Structures &amp; Improvements (Except 390200)</t>
  </si>
  <si>
    <t>D-391XXX Office Furniture &amp; Equipment</t>
  </si>
  <si>
    <t>D-393000 Stores Equipment</t>
  </si>
  <si>
    <t>D-394000 Tools, Shop &amp; Garage Equipment</t>
  </si>
  <si>
    <t>D-395000 Laboratory Equipment</t>
  </si>
  <si>
    <t>D-396XXX Power Operated Equipment (Except 396200)</t>
  </si>
  <si>
    <t>D-397XXX Communications Equipment</t>
  </si>
  <si>
    <t>D-398000 Miscellaneous Equipment</t>
  </si>
  <si>
    <t>D-390200 Structures &amp; Improvements</t>
  </si>
  <si>
    <t>TOTAL DEPRECIATION</t>
  </si>
  <si>
    <t>403X10/403X20/403X30 Deprec Exp-Prod Plant</t>
  </si>
  <si>
    <t>403X40/403X80 Depreciation Expense--Transmission Plant (E) / Underground Storage</t>
  </si>
  <si>
    <t>403X50 Depreciation Expense--Distribution Plant (E) / Gas Distribution (G)</t>
  </si>
  <si>
    <t>Total Book Depreciation</t>
  </si>
  <si>
    <t>Depreciation Expense--General Plant - Trans (403X70)</t>
  </si>
  <si>
    <t>404X20 Amortization of Hydro Licensing Costs</t>
  </si>
  <si>
    <t>404X30 Amortization of Limited-Term Plant</t>
  </si>
  <si>
    <t>404X30/404X31/404X32 Amortization--Intangible Plant--Software (E&amp;G)</t>
  </si>
  <si>
    <t>404X40 Amortization Expense - Underground Storage (G)</t>
  </si>
  <si>
    <t>404X50 Amortization of Leasehold Imp (E&amp;G)</t>
  </si>
  <si>
    <t>404X70 Amortization of Leased Transportation Vehicles</t>
  </si>
  <si>
    <t>TOTAL AMORTIZATION</t>
  </si>
  <si>
    <t>TOTAL DEPRECIATION &amp; AMORTIZATION</t>
  </si>
  <si>
    <t>ROO - Plant - Allocated 0,1,2</t>
  </si>
  <si>
    <t>ROO - Plant - Total</t>
  </si>
  <si>
    <t>ROO - Supporting Detail - Direct 0,1,2</t>
  </si>
  <si>
    <t>555700 Bookout Purchases</t>
  </si>
  <si>
    <t>555710 Intercompany Purchase</t>
  </si>
  <si>
    <t>TOTAL ACCOUNT 555</t>
  </si>
  <si>
    <t>557000 Other Expenses</t>
  </si>
  <si>
    <t>557010 Other Power Supply Expense - Financial</t>
  </si>
  <si>
    <t>557150 Fuel - Economic Dispatch</t>
  </si>
  <si>
    <t>557160 Power Supply Expense - Miscellaneous</t>
  </si>
  <si>
    <t>557161 Unbilled Add-Ons</t>
  </si>
  <si>
    <t>557170 Broker Fees - Power</t>
  </si>
  <si>
    <t>557200 Nez Perce</t>
  </si>
  <si>
    <t>557280 Washington ERM Deferred</t>
  </si>
  <si>
    <t>557290 Washington ERM Amortization</t>
  </si>
  <si>
    <t>557380 Idaho PCA Deferred</t>
  </si>
  <si>
    <t>557390 Idaho PCA Amortization</t>
  </si>
  <si>
    <t>557610 Other Expenses - Exposure</t>
  </si>
  <si>
    <t>557700 Turbine Gas Bookout Expense</t>
  </si>
  <si>
    <t>TOTAL ACCOUNT 557</t>
  </si>
  <si>
    <t>903000 Customer Records and Collections</t>
  </si>
  <si>
    <t>903920 A/R Sold - Program Fees</t>
  </si>
  <si>
    <t>903930 A/R Sold - Maturity Yield Fee</t>
  </si>
  <si>
    <t>TOTAL ACCOUNT 903</t>
  </si>
  <si>
    <t>908000 Customer Assistance Expense</t>
  </si>
  <si>
    <t>908250 Conservation Amort</t>
  </si>
  <si>
    <t>908600 DSM Tariff Rider Expense Offset</t>
  </si>
  <si>
    <t>908610 Limited Income Tax Refund Program</t>
  </si>
  <si>
    <t>908690 Schedule 91 Amortization included in Unbilled</t>
  </si>
  <si>
    <t>908990 DSM Amortization</t>
  </si>
  <si>
    <t>997000 Book Depreciation (403.XX, 404.XX &amp; 406.XX )</t>
  </si>
  <si>
    <t>997004 Boulder Park Write Off</t>
  </si>
  <si>
    <t>997007 Idaho PCA</t>
  </si>
  <si>
    <t>997009 Rathdrum Turbine Lease</t>
  </si>
  <si>
    <t>997012 N.E. Tank Farm Diesel Spill</t>
  </si>
  <si>
    <t>997017 Amort - Invest in Exch Pwr (405.92,.93,.95,.98)</t>
  </si>
  <si>
    <t>997018 DSM Tariff Rider - 99</t>
  </si>
  <si>
    <t>997018 DSM Tariff Rider - 4</t>
  </si>
  <si>
    <t>997019 CSS Temporary Service Fees</t>
  </si>
  <si>
    <t>997021 Wartsilla Generators Amortization</t>
  </si>
  <si>
    <t>997024 Kettle Falls Disallowance</t>
  </si>
  <si>
    <t>997025 BPA C&amp;RD Receipts</t>
  </si>
  <si>
    <t>997028 RTO Funding Amortization</t>
  </si>
  <si>
    <t>997029 FAS106 Post Retirement Benefits</t>
  </si>
  <si>
    <t>997033 DSM Tariff Rider - 4</t>
  </si>
  <si>
    <t>997034 Montana Hydro Settlement</t>
  </si>
  <si>
    <t>997052 Noxon Spill</t>
  </si>
  <si>
    <t>997064 Chicago Climate Exchange</t>
  </si>
  <si>
    <t>997065 Amortization - Unbilled Revenue Add-Ins</t>
  </si>
  <si>
    <t xml:space="preserve">997058 Colstrip Settlement </t>
  </si>
  <si>
    <t>997063 CDA Lake Settlement - AN</t>
  </si>
  <si>
    <t>410100 Deferred Federal Income Tax Expense</t>
  </si>
  <si>
    <t>411100 Deferred Federal Income Tax Expense</t>
  </si>
  <si>
    <t>Total Deferred Federal Income Tax Expense</t>
  </si>
  <si>
    <t>408130 State Excise Tax</t>
  </si>
  <si>
    <t>408140 State Kwh Generation Tax</t>
  </si>
  <si>
    <t>408150 R&amp;P Property Tax--Production</t>
  </si>
  <si>
    <t>408180 R&amp;P Property Tax--Transmission</t>
  </si>
  <si>
    <t>409100 State Income Tax--Montana &amp; Oregon</t>
  </si>
  <si>
    <t>408110 State Excise Tax</t>
  </si>
  <si>
    <t>408120 Municipal Occupation &amp; License Tax</t>
  </si>
  <si>
    <t>408160 Miscellaneous State or Local Tax--WA &amp; ID</t>
  </si>
  <si>
    <t>408170 R&amp;P Property Tax--Distribution</t>
  </si>
  <si>
    <t>409100 State Income Tax--Idaho</t>
  </si>
  <si>
    <t>TOTAL TAXES OTHER THAN FIT</t>
  </si>
  <si>
    <t>CIAC--Distribution Plant  (190610)</t>
  </si>
  <si>
    <t>Deferred Gain on Sale of General Office  (190850)</t>
  </si>
  <si>
    <t>Deferred F.I.T. - Plant In Service  (282900)</t>
  </si>
  <si>
    <t>ADFIT - Boulder Park Idaho Write Off (190040)</t>
  </si>
  <si>
    <t>Spokane River Relicensing (283322)</t>
  </si>
  <si>
    <t>Spokane River PM&amp;Es (283323)</t>
  </si>
  <si>
    <t>ADFIT - Lake CDA CDR Fund (283324)</t>
  </si>
  <si>
    <t>ADFIT - MT Lease Payments (283365)</t>
  </si>
  <si>
    <t>CDA Lake Settlement (283382)</t>
  </si>
  <si>
    <t>Colstrip PCB  (283200)</t>
  </si>
  <si>
    <t>TOTAL ACCUM DEFERRED INCOME TAX</t>
  </si>
  <si>
    <t>Kettle Falls Disallowed Accumulated Depr  (108030)</t>
  </si>
  <si>
    <t>Boulder Park Disallowed Plant (101050)</t>
  </si>
  <si>
    <t>Boulder Park Disallowed Accumulated Depr (108050)</t>
  </si>
  <si>
    <t>Weatherization Loans - Sandpoint (124350)</t>
  </si>
  <si>
    <t>DSM Programs (186710)</t>
  </si>
  <si>
    <t>Colstrip Common AFUDC  (186100)</t>
  </si>
  <si>
    <t>Colstrip Disallowed AFUDC  (111100)</t>
  </si>
  <si>
    <t>Spokane River Relicensing (182322)</t>
  </si>
  <si>
    <t>Spokane River PM&amp;Es (182323)</t>
  </si>
  <si>
    <t>Lake CDA CDR Refund (182324)</t>
  </si>
  <si>
    <t>CDA Lake Settlement (182382)</t>
  </si>
  <si>
    <t>CDA Lake Settlement (186382)</t>
  </si>
  <si>
    <t>Montana Riverbed Settlement (186360)</t>
  </si>
  <si>
    <t>Nez Perce Settlement - Idaho (186800)</t>
  </si>
  <si>
    <t>Gain on Sale of General Office Bldg  (253850)</t>
  </si>
  <si>
    <t>Gas Inventory - Jackson Prairie (164100)</t>
  </si>
  <si>
    <t>Gas Inventory - Jackson Prairie Expansion (164105)</t>
  </si>
  <si>
    <t>Gas Inventory - Mist (164110)</t>
  </si>
  <si>
    <t>182324 CDA CDR FUND</t>
  </si>
  <si>
    <t>182381 CDA SETTLEMENT Past Storage</t>
  </si>
  <si>
    <t>804000 Gas Purchases</t>
  </si>
  <si>
    <t>804001 Pipeline Demand Costs</t>
  </si>
  <si>
    <t>804010 Gas Costs - Fixed Hedge</t>
  </si>
  <si>
    <t>804014 GTI Contributions</t>
  </si>
  <si>
    <t>804017 Transaction Fees</t>
  </si>
  <si>
    <t>804140 Gas Research Contributions</t>
  </si>
  <si>
    <t>804170 Gas Transaction Fees</t>
  </si>
  <si>
    <t>804600 Gas Purchases - Financial</t>
  </si>
  <si>
    <t>804700 Off System Gas Purchases - Bookout</t>
  </si>
  <si>
    <t>804999 Off System Gas Purchases</t>
  </si>
  <si>
    <t>TOTAL ACCOUNT 804</t>
  </si>
  <si>
    <t>805110 Gas Exp - Rate Amortizations</t>
  </si>
  <si>
    <t>805120 Gas Expense - Rate Deferrals</t>
  </si>
  <si>
    <t>805980 Gas Expense - Estimated Amortizations</t>
  </si>
  <si>
    <t>805990 Gas Expense - Estimated Deferrals</t>
  </si>
  <si>
    <t>TOTAL ACCOUNT 805</t>
  </si>
  <si>
    <t>TOTAL ACCOUNTS 804/805</t>
  </si>
  <si>
    <t>808100 Gas Storage Withdrawals</t>
  </si>
  <si>
    <t>808200 Gas Storage Injections</t>
  </si>
  <si>
    <t>TOTAL ACCOUNT 808</t>
  </si>
  <si>
    <t>ROO - Supporting Detail - Direct 7</t>
  </si>
  <si>
    <t>ROO - Supporting Detail - Direct 9</t>
  </si>
  <si>
    <t>ROO - Supporting Detail - Allocated 0,1,2</t>
  </si>
  <si>
    <t>Net Operating Income Before FIT - Electric</t>
  </si>
  <si>
    <t>Net Operating Income Before FIT - Gas</t>
  </si>
  <si>
    <t>Net Operating Income Before FIT - to use</t>
  </si>
  <si>
    <t>Less: Interest Expense</t>
  </si>
  <si>
    <t>Tax Rate</t>
  </si>
  <si>
    <t>Production Tax Credit</t>
  </si>
  <si>
    <t>Investment Tax Credit - Noxon</t>
  </si>
  <si>
    <t>Total Net Federal Income Tax</t>
  </si>
  <si>
    <t>Total Net FIT/Deferred FIT</t>
  </si>
  <si>
    <t>ROO - OPS - Direct 0,1,2</t>
  </si>
  <si>
    <t>440000 Residential (E)</t>
  </si>
  <si>
    <t>442200 Commercial - Firm &amp; Int. (E)</t>
  </si>
  <si>
    <t>442300 Industrial (E)</t>
  </si>
  <si>
    <t>444000 Public Street &amp; Highway Lighting (E)</t>
  </si>
  <si>
    <t>480000 Residential (G)</t>
  </si>
  <si>
    <t>4812XX Commercial - Firm &amp; Interruptible (G)</t>
  </si>
  <si>
    <t>4813XX Industrial - Firm (G)</t>
  </si>
  <si>
    <t>481400 Interruptible (G)</t>
  </si>
  <si>
    <t>499XXX Unbilled Revenue</t>
  </si>
  <si>
    <t>Total  General Business Revenue</t>
  </si>
  <si>
    <t>448000 Interdepartmental Revenue (E)</t>
  </si>
  <si>
    <t>484000 Interdepartmental Revenue (G)</t>
  </si>
  <si>
    <t>Total Interdepartmental Revenue</t>
  </si>
  <si>
    <t>Total Sales To Ultimate Customers</t>
  </si>
  <si>
    <t>447XXX Sales for Resale (E)</t>
  </si>
  <si>
    <t>TOTAL SALES</t>
  </si>
  <si>
    <t>451000 Miscellaneous Service Revenue (E)</t>
  </si>
  <si>
    <t>453000 Sales of Water &amp; Water Power (E)</t>
  </si>
  <si>
    <t>454000 Rent from Electric Property (E)</t>
  </si>
  <si>
    <t>456XXX Other Electric Revenues (E)</t>
  </si>
  <si>
    <t>483000 Sales for Resale (G)</t>
  </si>
  <si>
    <t>483600 Sales for Resale (G)</t>
  </si>
  <si>
    <t>488000 Miscellaneous Service Revenues (G)</t>
  </si>
  <si>
    <t>489300 Transportation - Commercial/Industrial (G)</t>
  </si>
  <si>
    <t>493000 Rent from Gas Property (G)</t>
  </si>
  <si>
    <t>495XXX Other Gas Revenues (G)</t>
  </si>
  <si>
    <t>TOTAL OTHER OPERATING REVENUE</t>
  </si>
  <si>
    <t>TOTAL REVENUE</t>
  </si>
  <si>
    <t>500000 Supervision &amp; Engineering</t>
  </si>
  <si>
    <t>501000 Fuel</t>
  </si>
  <si>
    <t>502000 Steam Expense</t>
  </si>
  <si>
    <t>505000 Electric Expense</t>
  </si>
  <si>
    <t>506000 Miscellaneous Steam Power Generation Expense</t>
  </si>
  <si>
    <t>507000 Rent</t>
  </si>
  <si>
    <t>510000 Supervision &amp; Engineering</t>
  </si>
  <si>
    <t>511000 Structures</t>
  </si>
  <si>
    <t>512000 Boiler Plant</t>
  </si>
  <si>
    <t>513000 Electric Plant</t>
  </si>
  <si>
    <t>514000 Miscellaneous Steam Plant</t>
  </si>
  <si>
    <t>TOTAL STEAM POWER GENERATION EXP</t>
  </si>
  <si>
    <t>535000 Supervision &amp; Engineering</t>
  </si>
  <si>
    <t>536000 Water for Power</t>
  </si>
  <si>
    <t>537000 Hydraulic Expense</t>
  </si>
  <si>
    <t>538000 Electric Expense</t>
  </si>
  <si>
    <t>539000 Miscellaneous Hydraulic Power Generation Exp</t>
  </si>
  <si>
    <t>540000 Rent</t>
  </si>
  <si>
    <t>541000 Supervision &amp; Engineering</t>
  </si>
  <si>
    <t>542000 Structures</t>
  </si>
  <si>
    <t>543000 Reservoirs, Dams, &amp; Waterways</t>
  </si>
  <si>
    <t>544000 Electric Plant</t>
  </si>
  <si>
    <t>545000 Miscellaneous Hydraulic Plant</t>
  </si>
  <si>
    <t>TOTAL HYDRO POWER GENERATION EXP</t>
  </si>
  <si>
    <t>546000 Supervision &amp; Engineering</t>
  </si>
  <si>
    <t>547000 Fuel</t>
  </si>
  <si>
    <t>548000 Generation Expense</t>
  </si>
  <si>
    <t>549000 Miscellaneous Other Power Generation Expense</t>
  </si>
  <si>
    <t>550000 Rent</t>
  </si>
  <si>
    <t>551000 Supervision &amp; Engineering</t>
  </si>
  <si>
    <t>552000 Structures</t>
  </si>
  <si>
    <t>553000 Generating &amp; Electric Equipment</t>
  </si>
  <si>
    <t>554000 Miscellaneous Other Power Generation Plant</t>
  </si>
  <si>
    <t>TOTAL OTHER POWER GENERATION EXP</t>
  </si>
  <si>
    <t>555XXX Purchased Power</t>
  </si>
  <si>
    <t>556000 System Control &amp; Load Dispatching</t>
  </si>
  <si>
    <t>557XXX Other Expense</t>
  </si>
  <si>
    <t>TOTAL OTHER POWER SUPPLY EXP</t>
  </si>
  <si>
    <t>TOTAL POWER PRODUCTION O&amp;M EXP</t>
  </si>
  <si>
    <t>TOTAL POWER PRODUCTION O&amp;M EXP not Including Purchased Power</t>
  </si>
  <si>
    <t>560000 Supervision &amp; Engineering</t>
  </si>
  <si>
    <t>561000 Load Dispatching</t>
  </si>
  <si>
    <t>562000 Station Expense</t>
  </si>
  <si>
    <t>563000 Overhead Line Expense</t>
  </si>
  <si>
    <t>565000 Transmission of Electricity by Others</t>
  </si>
  <si>
    <t>566000 Miscellaneous Transmission Expense</t>
  </si>
  <si>
    <t>567000 Rent</t>
  </si>
  <si>
    <t>568000 Supervision &amp; Engineering</t>
  </si>
  <si>
    <t>569000 Structures</t>
  </si>
  <si>
    <t>570000 Station Equipment</t>
  </si>
  <si>
    <t>571000 Overhead Lines</t>
  </si>
  <si>
    <t>572000 Underground Lines</t>
  </si>
  <si>
    <t>573000 Service Miscellaneous</t>
  </si>
  <si>
    <t>TOTAL TRANSMISSION OPERATING EXP</t>
  </si>
  <si>
    <t>580000 Supervision &amp; Engineering</t>
  </si>
  <si>
    <t>582000 Station Expense</t>
  </si>
  <si>
    <t>583000 Overhead Line Expense</t>
  </si>
  <si>
    <t>584000 Underground Line Expense</t>
  </si>
  <si>
    <t>585000 Street Light &amp; Signal System Operation Expense</t>
  </si>
  <si>
    <t>586000 Meter Expense</t>
  </si>
  <si>
    <t>587000 Customer Installations Expense</t>
  </si>
  <si>
    <t>588000 Miscellaneous Distribution Expense</t>
  </si>
  <si>
    <t>589000 Rent</t>
  </si>
  <si>
    <t>590000 Supervision &amp; Engineering</t>
  </si>
  <si>
    <t>591000 Structures</t>
  </si>
  <si>
    <t>592000 Station Equipment</t>
  </si>
  <si>
    <t>593000 Overhead Lines</t>
  </si>
  <si>
    <t>594000 Underground Lines</t>
  </si>
  <si>
    <t>595000 Line Transformers</t>
  </si>
  <si>
    <t>596000 Street Light &amp; Signal System Maintenance Exp</t>
  </si>
  <si>
    <t>597000 Meters</t>
  </si>
  <si>
    <t>598000 Miscellaneous Distribution Expense</t>
  </si>
  <si>
    <t>TOTAL DISTRIBUTION EXP</t>
  </si>
  <si>
    <t>804XXX Gas Purchases</t>
  </si>
  <si>
    <t>805XXX Other Gas Purchases</t>
  </si>
  <si>
    <t>Total 804/805 Purchases</t>
  </si>
  <si>
    <t>807000 Purchased Gas Expenses</t>
  </si>
  <si>
    <t>808XXX-OR Natural Gas Storage Transactions</t>
  </si>
  <si>
    <t>811000 Gas Used for Products Extraction</t>
  </si>
  <si>
    <t>813000 Other Gas Expenses</t>
  </si>
  <si>
    <t>814000 Supervision &amp; Engineering</t>
  </si>
  <si>
    <t>824000 Other Expenses</t>
  </si>
  <si>
    <t>837000 Other Equipment</t>
  </si>
  <si>
    <t>Total Underground Operating Exp</t>
  </si>
  <si>
    <t>870000 Supervision &amp; Engineering</t>
  </si>
  <si>
    <t>871000 Distribution Load Dispatching</t>
  </si>
  <si>
    <t>874000 Mains &amp; Services Expenses</t>
  </si>
  <si>
    <t>875000 Measuring &amp; Reg Sta Exp-General</t>
  </si>
  <si>
    <t>876000 Measuring &amp; Reg Sta Exp-Industrial</t>
  </si>
  <si>
    <t>877000 Measuring &amp; Reg Sta Exp-City Gate</t>
  </si>
  <si>
    <t>878000 Meter &amp; House Regulator Expenses</t>
  </si>
  <si>
    <t>879000 Customer Installation Expenses</t>
  </si>
  <si>
    <t>880000 Other Expenses</t>
  </si>
  <si>
    <t>881000 Rents</t>
  </si>
  <si>
    <t>885000 Supervision &amp; Engineering</t>
  </si>
  <si>
    <t>886000 Structures &amp; Improvements</t>
  </si>
  <si>
    <t>887000 Mains</t>
  </si>
  <si>
    <t>889000 Measuring &amp; Reg Sta Exp-General</t>
  </si>
  <si>
    <t>890000 Measuring &amp; Reg Sta Exp-Industrial</t>
  </si>
  <si>
    <t>891000 Measuring &amp; Reg Sta Exp-City Gate</t>
  </si>
  <si>
    <t>892000 Services</t>
  </si>
  <si>
    <t>893000 Meters &amp; House Regulators</t>
  </si>
  <si>
    <t>894000 Other Equipment</t>
  </si>
  <si>
    <t>Total Distribution O&amp;M Expenses</t>
  </si>
  <si>
    <t>901000 Supervision</t>
  </si>
  <si>
    <t>902000 Meter Reading Expenses</t>
  </si>
  <si>
    <t>903XXX Customer Records &amp; Collection Expenses</t>
  </si>
  <si>
    <t>904000 Uncollectible Accounts</t>
  </si>
  <si>
    <t>905000 Misc Customer Accounts</t>
  </si>
  <si>
    <t>TOTAL CUSTOMER ACCOUNTS EXPENSES</t>
  </si>
  <si>
    <t>908XXX Customer Assistance Expenses</t>
  </si>
  <si>
    <t>909000 Advertising</t>
  </si>
  <si>
    <t>910000 Misc Customer Service &amp; Info Exp</t>
  </si>
  <si>
    <t>TOTAL CUSTOMER SERVICE &amp; INFO EXP</t>
  </si>
  <si>
    <t>912000 Demonstrating &amp; Selling Expenses</t>
  </si>
  <si>
    <t>913000 Advertising</t>
  </si>
  <si>
    <t>916000 Miscellaneous Sales Expenses</t>
  </si>
  <si>
    <t>TOTAL SALES EXPENSES</t>
  </si>
  <si>
    <t>920000 Salaries</t>
  </si>
  <si>
    <t>921000 Office Supplies &amp; Expenses</t>
  </si>
  <si>
    <t>922000 Admin Exp Transferred--Credit</t>
  </si>
  <si>
    <t>923000 Outside Services Employed</t>
  </si>
  <si>
    <t>924000 Property Insurance Premium</t>
  </si>
  <si>
    <t>925XXX Injuries and Damages</t>
  </si>
  <si>
    <t>926XXX Employee Pensions and Benefits</t>
  </si>
  <si>
    <t>927000 Franchise Requirements</t>
  </si>
  <si>
    <t>928000 Regulatory Commission Expenses</t>
  </si>
  <si>
    <t>930000 Miscellaneous General Expenses</t>
  </si>
  <si>
    <t>931000 Rents</t>
  </si>
  <si>
    <t>935000 Maintenance of General Plant</t>
  </si>
  <si>
    <t>TOTAL ADMIN &amp; GEN OPERATING EXP</t>
  </si>
  <si>
    <t>403X09 Depreciation - LNG Plant</t>
  </si>
  <si>
    <t>403X40/403X80 Depreciation Expense--Transmission/Underground Storage</t>
  </si>
  <si>
    <t>403X50 Depreciation Expense--Distribution Plant</t>
  </si>
  <si>
    <t>403X60/403X70 Depreciation - General - Reg</t>
  </si>
  <si>
    <t>403X60/403X70 Depreciation - General - GD-AN/CD-AN</t>
  </si>
  <si>
    <t>403X60/403X70 Depreciation - General - Total</t>
  </si>
  <si>
    <t>404X30/404X31/404X32 Amortization-Intangible Plant-Software</t>
  </si>
  <si>
    <t>404X40 Amortization Expense</t>
  </si>
  <si>
    <t>404X50 Amortization of Leasehold Imp</t>
  </si>
  <si>
    <t>405930 Amortization of Investment in Exchange Power</t>
  </si>
  <si>
    <t>406100 Amort of Acq Adj--Colstrip Common AFUDC</t>
  </si>
  <si>
    <t>407325 CDA IPA Interest Expense</t>
  </si>
  <si>
    <t>407330 Senate Bill 408</t>
  </si>
  <si>
    <t>407380 Amortization of Wartsila Generators</t>
  </si>
  <si>
    <t>407382 Reg Debit Amt CDA Settlement - Allocated</t>
  </si>
  <si>
    <t>407382 Reg Debit Amt CDA Settlement - Direct</t>
  </si>
  <si>
    <t>407403 Disallowed Amortization Expense for K.F. Plant</t>
  </si>
  <si>
    <t>407405 Amortization of Boulder Park Write Off - Idaho</t>
  </si>
  <si>
    <t>407420 Amortization of CS2 Levelized Return</t>
  </si>
  <si>
    <t>407450/407499 Amortization of BPA Residential Exchange Credit</t>
  </si>
  <si>
    <t>Taxes Other Than FIT - Prod &amp; Trans (E-OTX)</t>
  </si>
  <si>
    <t>Taxes Other Than FIT - Distribution</t>
  </si>
  <si>
    <t>Taxes Other Than FIT - Gas North (G-OTX)</t>
  </si>
  <si>
    <t>Taxes Other Than FIT - Gas South (OR-OTX)</t>
  </si>
  <si>
    <t>FEDERAL INCOME TAX - Normal Accrual</t>
  </si>
  <si>
    <t>DEFERRED FEDERAL INCOME TAX</t>
  </si>
  <si>
    <t>AMORTIZED ITC - NOXON</t>
  </si>
  <si>
    <t>Association to Segment E-G</t>
  </si>
  <si>
    <t>Entity Id - Electric</t>
  </si>
  <si>
    <t>Sales to Ultimate Customers</t>
  </si>
  <si>
    <t>Sales for Resale</t>
  </si>
  <si>
    <t>Total Sales of Electricity</t>
  </si>
  <si>
    <t>Other Operating Revenue</t>
  </si>
  <si>
    <t>Total Electric Revenue</t>
  </si>
  <si>
    <t>Steam Power Generation Exp</t>
  </si>
  <si>
    <t>Hydro Power Generation Exp</t>
  </si>
  <si>
    <t>Other Power Generation Exp</t>
  </si>
  <si>
    <t>Other Power Supply Exp</t>
  </si>
  <si>
    <t>Total Power Production O&amp;M Exp</t>
  </si>
  <si>
    <t>Transmission Operating Exp</t>
  </si>
  <si>
    <t>Depr/Amort/Taxes Other Than Income</t>
  </si>
  <si>
    <t>Total Production &amp; Trans Expense</t>
  </si>
  <si>
    <t>Distribution Operating Exp</t>
  </si>
  <si>
    <t>Taxes Other Than Income</t>
  </si>
  <si>
    <t>Total Distribution Expenses</t>
  </si>
  <si>
    <t>Customer Accounts Expenses</t>
  </si>
  <si>
    <t>Customer Service &amp; Info Exp</t>
  </si>
  <si>
    <t>Sales Expenses</t>
  </si>
  <si>
    <t>Admin &amp; Gen Operating Exp</t>
  </si>
  <si>
    <t>Depreciation Exp - General Plant</t>
  </si>
  <si>
    <t>Amortization - Intangible Plant - Software</t>
  </si>
  <si>
    <t>Amortization of Leasehold Imp (404X50)</t>
  </si>
  <si>
    <t>Total Admin &amp; General Expenses</t>
  </si>
  <si>
    <t>Total Expenses Before FIT</t>
  </si>
  <si>
    <t>Federal Income Tax - Normal Accrual</t>
  </si>
  <si>
    <t>Deferred Federal Income Tax</t>
  </si>
  <si>
    <t>Amortized ITC - NOXON</t>
  </si>
  <si>
    <t>Electric Net Operating Income</t>
  </si>
  <si>
    <t>Total Gas Revenue</t>
  </si>
  <si>
    <t>Production Expenses</t>
  </si>
  <si>
    <t>Underground Storage Op Exp</t>
  </si>
  <si>
    <t>Depreciation - LNG Plant (403X09)</t>
  </si>
  <si>
    <t>Total Underground Storage Exp</t>
  </si>
  <si>
    <t>Amortization - Leasehold Imp</t>
  </si>
  <si>
    <t>Amortization - Intangible Distribution Plant</t>
  </si>
  <si>
    <t>Amortization - Decoupling Revenue</t>
  </si>
  <si>
    <t>Decoupling Surcharge</t>
  </si>
  <si>
    <t>Amortized Investment Tax Credit</t>
  </si>
  <si>
    <t>Total Book Depreciation Sched M</t>
  </si>
  <si>
    <t>TOTAL DEFERRED FIT PLUS ITC</t>
  </si>
  <si>
    <t>ROO - OPS - Direct 7</t>
  </si>
  <si>
    <t>ROO - OPS - Direct 8</t>
  </si>
  <si>
    <t>ROO - OPS - Direct 9</t>
  </si>
  <si>
    <t>ROO - OPS - Allocated 0,1,2</t>
  </si>
  <si>
    <t>ROO - OPS - Allocated 7</t>
  </si>
  <si>
    <t>ROO - OPS - Allocated 8</t>
  </si>
  <si>
    <t>ROO - OPS - Allocated 9</t>
  </si>
  <si>
    <t>ROO - OPS - Total</t>
  </si>
  <si>
    <t>System Level</t>
  </si>
  <si>
    <t>Federal Tax Rate</t>
  </si>
  <si>
    <t>Total Production Tax Credit</t>
  </si>
  <si>
    <t>Averaging Method</t>
  </si>
  <si>
    <t>Entity = 1A</t>
  </si>
  <si>
    <t>Entity = 12A</t>
  </si>
  <si>
    <t>Entity = 12E</t>
  </si>
  <si>
    <t>Option = 12 Month Average of Monthly Averages</t>
  </si>
  <si>
    <t>12 month Total</t>
  </si>
  <si>
    <t>Option = 2 Month Average</t>
  </si>
  <si>
    <t>Latest Month</t>
  </si>
  <si>
    <t>Option = End of Period</t>
  </si>
  <si>
    <t>ID (sorted)</t>
  </si>
  <si>
    <t>Scenario</t>
  </si>
  <si>
    <t>Scenario ID</t>
  </si>
  <si>
    <t>Report</t>
  </si>
  <si>
    <t>Report ID</t>
  </si>
  <si>
    <t>Entity</t>
  </si>
  <si>
    <t>Entity ID</t>
  </si>
  <si>
    <t>Line</t>
  </si>
  <si>
    <t>Line ID</t>
  </si>
  <si>
    <t>Entity Group</t>
  </si>
  <si>
    <t>Entity Group ID</t>
  </si>
  <si>
    <t>OR-908</t>
  </si>
  <si>
    <t>**************************************************************************************************************</t>
  </si>
  <si>
    <t>Gas Service - South</t>
  </si>
  <si>
    <t>Average of Monthly Averages Basis</t>
  </si>
  <si>
    <t>Ending Balance Basis</t>
  </si>
  <si>
    <t xml:space="preserve">  Gas Stored - Recoverable Base Gas</t>
  </si>
  <si>
    <t>Acct 399 ARO (not allowed in ratebase)</t>
  </si>
  <si>
    <t>Senate Bill 408 (net)</t>
  </si>
  <si>
    <t xml:space="preserve">   Direct Labor Accts 901 - 905 Utility 9 Only</t>
  </si>
  <si>
    <t>Deferred Compensation</t>
  </si>
  <si>
    <t>Meal Disallowances</t>
  </si>
  <si>
    <t>Paid Time Off</t>
  </si>
  <si>
    <t>FAS106 Post Retirement</t>
  </si>
  <si>
    <t>FAS87 Pension Benefits</t>
  </si>
  <si>
    <t>Redemption Expense Amortization</t>
  </si>
  <si>
    <t>Gas Technology Institute (GTI) Expenses</t>
  </si>
  <si>
    <t>804XXX</t>
  </si>
  <si>
    <t>Gas Costs - Intracompany LDC Gas</t>
  </si>
  <si>
    <t>Off System Purchases - Bookout Offset</t>
  </si>
  <si>
    <t>Recovered Gas Costs - Intervenor Funding  Amort</t>
  </si>
  <si>
    <t>Recovered Gas Costs - Commission Fees Amort</t>
  </si>
  <si>
    <t>Acct 399 ARO (not allowed in Rate Base)</t>
  </si>
  <si>
    <t>Transport Variable Charges</t>
  </si>
  <si>
    <t>Amt/Pct</t>
  </si>
  <si>
    <t>Warning Message</t>
  </si>
  <si>
    <t>Warning Count (Keep but don't print)</t>
  </si>
  <si>
    <t>System Input:</t>
  </si>
  <si>
    <t>Idaho State Tax Rate</t>
  </si>
  <si>
    <t>Oregon State Tax Rate</t>
  </si>
  <si>
    <t>Jur Rollup Input:</t>
  </si>
  <si>
    <t>11285</t>
  </si>
  <si>
    <t>11286</t>
  </si>
  <si>
    <t>11292</t>
  </si>
  <si>
    <t>11293</t>
  </si>
  <si>
    <t>11298</t>
  </si>
  <si>
    <t>11301</t>
  </si>
  <si>
    <t>11521</t>
  </si>
  <si>
    <t>Jurisdiction Input:</t>
  </si>
  <si>
    <t>211666</t>
  </si>
  <si>
    <t>211669</t>
  </si>
  <si>
    <t>11559</t>
  </si>
  <si>
    <t>56873</t>
  </si>
  <si>
    <t>Total Warnings:</t>
  </si>
  <si>
    <t>REQUIRED UIPLANNER INPUT REPORT - GAS SOUTH</t>
  </si>
  <si>
    <t>Global:</t>
  </si>
  <si>
    <t>Direct O&amp;M Accts 500-894 for Basis 7 Calc (see OR-ALL)</t>
  </si>
  <si>
    <t>Direct O&amp;M Accts 901-935 for Basis 7 Calc (see OR-ALL)</t>
  </si>
  <si>
    <t>Direct Labor Accts 500-894 for Basis 7 Calc (see OR-ALL)</t>
  </si>
  <si>
    <t>Direct Labor Accts 901-935 for Basis 7 Calc (see OR-ALL)</t>
  </si>
  <si>
    <t>Number of Customers for Basis 7 Calc (see OR-ALL)</t>
  </si>
  <si>
    <t>Net Direct Plant for Basis 7 Calc (see OR-ALL)</t>
  </si>
  <si>
    <t>Net Direct Plant for Basis 8 Calc (see OR-ALL)</t>
  </si>
  <si>
    <t>Capital Structure Ratio - OR</t>
  </si>
  <si>
    <t>Cost of Debt - OR</t>
  </si>
  <si>
    <t>Number of Customers for Basis 2 Calc (see OR-ALL) - OR</t>
  </si>
  <si>
    <t>Actual Annual Throughput for Basis 10 Calc (see OR-ALL) - OR</t>
  </si>
  <si>
    <t>Message</t>
  </si>
  <si>
    <t>Allocation Calculation Errors</t>
  </si>
  <si>
    <t>RESULTS OF OPERATIONS</t>
  </si>
  <si>
    <t xml:space="preserve"> ******************** ELECTRIC **************************</t>
  </si>
  <si>
    <t xml:space="preserve"> ******************** GAS NORTH ************************</t>
  </si>
  <si>
    <t xml:space="preserve"> ******************* OREGON GAS **********************</t>
  </si>
  <si>
    <t xml:space="preserve">     ED-WA / ID / AN</t>
  </si>
  <si>
    <t xml:space="preserve">     GD-WA / ID / AN</t>
  </si>
  <si>
    <t xml:space="preserve">     GD-OR / AS</t>
  </si>
  <si>
    <t xml:space="preserve">     GD-AA</t>
  </si>
  <si>
    <t xml:space="preserve">     CD-AA</t>
  </si>
  <si>
    <t xml:space="preserve">     CD-WA / ID / AN</t>
  </si>
  <si>
    <t xml:space="preserve">     CD-WA/ ID / AN</t>
  </si>
  <si>
    <t>COMMON INTANGIBLE PLANT</t>
  </si>
  <si>
    <t xml:space="preserve"> ********************** GAS NORTH **************************</t>
  </si>
  <si>
    <t>************** OREGON GAS****************</t>
  </si>
  <si>
    <t>Intangible Plant</t>
  </si>
  <si>
    <t>ED-WA / ID / AN</t>
  </si>
  <si>
    <t>GD-WA / ID / AN</t>
  </si>
  <si>
    <t>GD-OR / AS</t>
  </si>
  <si>
    <t>GD-AA</t>
  </si>
  <si>
    <t>CD-AA</t>
  </si>
  <si>
    <t>CD-WA / ID / AN</t>
  </si>
  <si>
    <t>COMMON ACCUMULATED DEFERRED FIT</t>
  </si>
  <si>
    <t xml:space="preserve"> Gas North</t>
  </si>
  <si>
    <t>GAS-SOUTH AMORTIZATION EXPENSE</t>
  </si>
  <si>
    <t>Assigned or</t>
  </si>
  <si>
    <t>System</t>
  </si>
  <si>
    <t xml:space="preserve"> to Electric</t>
  </si>
  <si>
    <t xml:space="preserve"> to Gas-North</t>
  </si>
  <si>
    <t xml:space="preserve"> to Gas-South</t>
  </si>
  <si>
    <t>Franchises (302000)</t>
  </si>
  <si>
    <t>ED-AN</t>
  </si>
  <si>
    <t>ED-WA</t>
  </si>
  <si>
    <t>CD-AN</t>
  </si>
  <si>
    <t>GD-ID</t>
  </si>
  <si>
    <t>GD-WA</t>
  </si>
  <si>
    <t>GD-OR</t>
  </si>
  <si>
    <t>GD-AN</t>
  </si>
  <si>
    <t>Gas Underground Storage</t>
  </si>
  <si>
    <t>Total Gas Underground Storage</t>
  </si>
  <si>
    <t>Total General Plant</t>
  </si>
  <si>
    <t>Total Amortization Expense</t>
  </si>
  <si>
    <t>GAS-SOUTH DEPRECIATION EXPENSE</t>
  </si>
  <si>
    <t>Electric Production</t>
  </si>
  <si>
    <t>Steam (ED-AN)</t>
  </si>
  <si>
    <t>Hydro (ED-AN)</t>
  </si>
  <si>
    <t>Other (ED-AN)</t>
  </si>
  <si>
    <t>Total Electric Production</t>
  </si>
  <si>
    <t>Electric Transmission</t>
  </si>
  <si>
    <t>Total Electric Transmission</t>
  </si>
  <si>
    <t>Electric Distribution</t>
  </si>
  <si>
    <t>ED-ID</t>
  </si>
  <si>
    <t>Total Electric Distribution</t>
  </si>
  <si>
    <t>Gas Distribution</t>
  </si>
  <si>
    <t>Total Gas Distribution</t>
  </si>
  <si>
    <t>General Plant</t>
  </si>
  <si>
    <t>CD-ID</t>
  </si>
  <si>
    <t>CD-WA</t>
  </si>
  <si>
    <t>Total Depreciation Expense</t>
  </si>
  <si>
    <t>GAS-SOUTH ACCUMULATED DEPRECIATION</t>
  </si>
  <si>
    <t>Total Accumulated Depreciation</t>
  </si>
  <si>
    <t>GAS-SOUTH ACCUMULATED AMORTIZATION</t>
  </si>
  <si>
    <t>Total Accumulated Amortization</t>
  </si>
  <si>
    <t>Gas-South Copy</t>
  </si>
  <si>
    <t>Misc Intangible Plant (303000)</t>
  </si>
  <si>
    <t>3031XX</t>
  </si>
  <si>
    <t>Misc Intangible IT Plant (3031XX)</t>
  </si>
  <si>
    <t>Distribution Plant</t>
  </si>
  <si>
    <t>OR-ADEP</t>
  </si>
  <si>
    <t>OR-AAMT</t>
  </si>
  <si>
    <t>TOTAL UNDERGROUND STORAGE OPER EXP</t>
  </si>
  <si>
    <t>TOTAL UNDERGROUND STORAGE EXPENSES</t>
  </si>
  <si>
    <t>OR-DEPX</t>
  </si>
  <si>
    <t>Depreciation Expense-Underground Storage</t>
  </si>
  <si>
    <t>Depreciation Expense-Distribution</t>
  </si>
  <si>
    <t>Taxes Other Than FIT-Distribution</t>
  </si>
  <si>
    <t>Depreciation Expense-General</t>
  </si>
  <si>
    <t>OR-AMTX</t>
  </si>
  <si>
    <t>Total Depreciation/Amortization Expense</t>
  </si>
  <si>
    <t>C-GPL</t>
  </si>
  <si>
    <t>C-IPL</t>
  </si>
  <si>
    <t>PLANT AMOUNTS  (CHECK ON ENDING BALANCE REPORTS ONLY): OR-PLT, C-GPL, C-IPL</t>
  </si>
  <si>
    <t>TOTAL UNDERGROUND STORAGE PLANT</t>
  </si>
  <si>
    <t>Total Plant in Service</t>
  </si>
  <si>
    <t>Accumulated Depreciation</t>
  </si>
  <si>
    <t>Accumulated Amortization</t>
  </si>
  <si>
    <t>Total Accumulated Depreciation/Amortization</t>
  </si>
  <si>
    <t>Reg Credit Roseburg/Medford Deferral</t>
  </si>
  <si>
    <t>Results of Operations - Accrual Reversal Adjustments [Incremental Time Data]</t>
  </si>
  <si>
    <t>Results of Operations - Adjustments [Incremental Time Data]</t>
  </si>
  <si>
    <t>Base Attributes [Attribute]</t>
  </si>
  <si>
    <t>12A Switch [Attribute]</t>
  </si>
  <si>
    <t>1A Switch [Attribute]</t>
  </si>
  <si>
    <t>ROO Time Data - Imported [Overlay Time-data]</t>
  </si>
  <si>
    <t>Actuals [Actual]</t>
  </si>
  <si>
    <t>12E Switch [Attribute]</t>
  </si>
  <si>
    <t>Formula Case [Formula]</t>
  </si>
  <si>
    <t>2011 - Results of Operations - 1A</t>
  </si>
  <si>
    <t>2011 - Results of Operations - 12A</t>
  </si>
  <si>
    <t>2011 - Results of Operations - 12E</t>
  </si>
  <si>
    <t>GD-CA Gas Direct/California (No Longer Used)</t>
  </si>
  <si>
    <t>Last Actuals Period</t>
  </si>
  <si>
    <t>Last Actuals Date</t>
  </si>
  <si>
    <t>Results of Operations Import</t>
  </si>
  <si>
    <t>RateCast Import</t>
  </si>
  <si>
    <t>117100 Gas Stored-Recoverable Base Gas</t>
  </si>
  <si>
    <t>151120 FUEL STOCK COAL-COLSTRIP</t>
  </si>
  <si>
    <t>151210  FUEL STOCK HOG FUEL-KFGS</t>
  </si>
  <si>
    <t>154100 PLANT MATERIALS &amp; OPER SUPPLIE</t>
  </si>
  <si>
    <t>154300 PLANT MAT &amp; OPER SUP-COYOTE SP</t>
  </si>
  <si>
    <t>154400 PLANT MAT &amp; OPER SUP-COLSTRIP</t>
  </si>
  <si>
    <t>154500 SUPPLY CHAIN RECEIVING INVENTO</t>
  </si>
  <si>
    <t>154550 SUPPLY CHAIN AVERAGE COST VARI</t>
  </si>
  <si>
    <t>154560 SUPPLY CHAIN INVOICE PRICE VAR</t>
  </si>
  <si>
    <t>163000 STORES EXPENSE UNDISTRIBUTED</t>
  </si>
  <si>
    <t>163200 STORES EXPENSE-SUPPLY CHAIN IN</t>
  </si>
  <si>
    <t>163999 STORES EXPENSE WC</t>
  </si>
  <si>
    <t>182312 Other regulatory assets.</t>
  </si>
  <si>
    <t>182325 Other regulatory assets.</t>
  </si>
  <si>
    <t>182335 Other regulatory assets.</t>
  </si>
  <si>
    <t>235199 Customer Deposits Adj</t>
  </si>
  <si>
    <t>253850 Deferred Gain on Sale of Building</t>
  </si>
  <si>
    <t>254025 Other regulatory liabilities.</t>
  </si>
  <si>
    <t>254120 Other regulatory liabilities.</t>
  </si>
  <si>
    <t>254335 Other regulatory liabilities.</t>
  </si>
  <si>
    <t>255000 Other regulatory liabilities.</t>
  </si>
  <si>
    <t>283152 Accumulated Deferred Income Taxes - Other</t>
  </si>
  <si>
    <t>283153 Accumulated Deferred Income Taxes - Other</t>
  </si>
  <si>
    <t>283312 Accumulated Deferred Income Taxes - Other</t>
  </si>
  <si>
    <t>283317 Accumulated Deferred Income Taxes - Other</t>
  </si>
  <si>
    <t>283325 Accumulated Deferred Income Taxes - Other</t>
  </si>
  <si>
    <t>313000P Steam Production - Generators</t>
  </si>
  <si>
    <t>345010P Other Production - Accessory Solar Equipment</t>
  </si>
  <si>
    <t>313000A Steam Production - Generators</t>
  </si>
  <si>
    <t>345010A Other Production - Accessory Solar Equipment</t>
  </si>
  <si>
    <t>313000D Steam Production - Generators</t>
  </si>
  <si>
    <t>345010D Other Production - Accessory Solar Equipment</t>
  </si>
  <si>
    <t>407025 WA GRC Jackson Prairie O&amp;M Deferral</t>
  </si>
  <si>
    <t>407312 Reg Debit Lancaster</t>
  </si>
  <si>
    <t>407325 Lake CDA IPA Interest Expense</t>
  </si>
  <si>
    <t>407335 Amortization of regulatory liabilities</t>
  </si>
  <si>
    <t>407351 Amort- CNC Transmission</t>
  </si>
  <si>
    <t>407395 Optional Renewable Power Rev</t>
  </si>
  <si>
    <t>407425 WA GRC Jackson Prairie Deferral</t>
  </si>
  <si>
    <t>407460 DEF CS2 &amp; COLSTRIP O&amp;M</t>
  </si>
  <si>
    <t>483600 Sales for resale.</t>
  </si>
  <si>
    <t>483711 Sales for resale.</t>
  </si>
  <si>
    <t>483730 Sales for resale.</t>
  </si>
  <si>
    <t>483760 Sales for resale.</t>
  </si>
  <si>
    <t>555312 Purchased power.</t>
  </si>
  <si>
    <t>555313 Purchased power.</t>
  </si>
  <si>
    <t>555690 Purchased power.</t>
  </si>
  <si>
    <t>557010 Other expenses.</t>
  </si>
  <si>
    <t>557312 Other expenses.</t>
  </si>
  <si>
    <t>557395 Other expenses.</t>
  </si>
  <si>
    <t>557711 Other expenses.</t>
  </si>
  <si>
    <t>557730 Other expenses.</t>
  </si>
  <si>
    <t>804000 Liquified natural gas purchases.</t>
  </si>
  <si>
    <t>804001 Liquified natural gas purchases.</t>
  </si>
  <si>
    <t>804002 Liquified natural gas purchases.</t>
  </si>
  <si>
    <t>804014 Liquified natural gas purchases.</t>
  </si>
  <si>
    <t>804017 Liquified natural gas purchases.</t>
  </si>
  <si>
    <t>804600 Liquified natural gas purchases.</t>
  </si>
  <si>
    <t>804700 Liquified natural gas purchases.</t>
  </si>
  <si>
    <t>804711 Liquified natural gas purchases.</t>
  </si>
  <si>
    <t>804730 Liquified natural gas purchases.</t>
  </si>
  <si>
    <t>805115 Purchased gas cost adjustments.</t>
  </si>
  <si>
    <t>805116 Purchased gas cost adjustments.</t>
  </si>
  <si>
    <t>813010 Other gas supply expenses.</t>
  </si>
  <si>
    <t>997016 Redemptions</t>
  </si>
  <si>
    <t>997033 BPA Residential Exchange / DSM Tariff Rider</t>
  </si>
  <si>
    <t>997068 Noxon</t>
  </si>
  <si>
    <t>997069 Lancaster Deferral Op</t>
  </si>
  <si>
    <t>997070 Centralia</t>
  </si>
  <si>
    <t>997071 Oregon Regulatory Fee</t>
  </si>
  <si>
    <t>997072 CDA Fund Settlement-Prepayment</t>
  </si>
  <si>
    <t>997073 DSIT Amortization - ID</t>
  </si>
  <si>
    <t>997080 Book Transportation Depr</t>
  </si>
  <si>
    <t>997081 Deferred Compensation</t>
  </si>
  <si>
    <t>997082 Meal Disallowances</t>
  </si>
  <si>
    <t>997083 Paid Time Off</t>
  </si>
  <si>
    <t>997084 Customer Uncollectibles</t>
  </si>
  <si>
    <t>997085 FAS 106 Post Retirement - OR</t>
  </si>
  <si>
    <t>997086 FAS87 Pension Benefits - OR</t>
  </si>
  <si>
    <t>997087 Redemption Expense Amortization - OR</t>
  </si>
  <si>
    <t>997088 Deferred O&amp;M Colstrip &amp; CS2</t>
  </si>
  <si>
    <t>997089 CNC Transmission</t>
  </si>
  <si>
    <t>Cabinet Gorge Prod Tax Credit</t>
  </si>
  <si>
    <t>Kettle Falls Prod Tax Credit</t>
  </si>
  <si>
    <t>Noxon Tax Credit</t>
  </si>
  <si>
    <t>Colstrip 3 AFUDC Reallocation - Plant Bal</t>
  </si>
  <si>
    <t>Colstrip 3 AFUDC Reallocation - Accum Depr Bal</t>
  </si>
  <si>
    <t>Colstrip 3 AFUDC Reallocation - Total Balance</t>
  </si>
  <si>
    <t>Colstrip 3 AFUDC Reallocation - Monthly Depreciation</t>
  </si>
  <si>
    <t>N/A - Not Applicable FA Asset Input</t>
  </si>
  <si>
    <t>N/A - Not Applicable FA Expense Input</t>
  </si>
  <si>
    <t>N/A - Not Applicable FA Reserve Input</t>
  </si>
  <si>
    <t>N/A - Not Applicable GL Balance Input</t>
  </si>
  <si>
    <t>N/A - Not Applicable Sub-ledger Transaction Input</t>
  </si>
  <si>
    <t/>
  </si>
  <si>
    <t>Direct O &amp; M Accts 500 - 894 for Average (7) Calculation_x001C_</t>
  </si>
  <si>
    <t>Direct O &amp; M Accts 901 - 935 for Average (7) Calculation_x001C_</t>
  </si>
  <si>
    <t>Accts 901 - 905 Utility 9 Only for Average (7) Calculation_x001C_</t>
  </si>
  <si>
    <t>Adjustments for Average (7) Calculation_x001C_</t>
  </si>
  <si>
    <t>Total Direct O&amp;M for Average (7) Calculation</t>
  </si>
  <si>
    <t>Total System Direct O&amp;M for Average (7) Calculation</t>
  </si>
  <si>
    <t>Percentage O&amp;M for Average (7) Calculation</t>
  </si>
  <si>
    <t>Percentage O&amp;M - Rounded for Average (7) Calculation</t>
  </si>
  <si>
    <t>Direct Labor Accts 500 - 894 for Average (7) Calculation_x001C_</t>
  </si>
  <si>
    <t>Direct Labor Accts 901 - 935 for Average (7) Calculation_x001C_</t>
  </si>
  <si>
    <t>Total Direct Labor for Average (7) Calculation</t>
  </si>
  <si>
    <t>Total System Direct Labor for Average (7) Calculation</t>
  </si>
  <si>
    <t>Percentage Labor for Average (7) Calculation</t>
  </si>
  <si>
    <t>Percentage Labor - Rounded for Average (7) Calculation</t>
  </si>
  <si>
    <t>Number of Customers for Average (7) Calculation_x001C_</t>
  </si>
  <si>
    <t>Total System Customers for Average (7) Calculation</t>
  </si>
  <si>
    <t>Percentage Customers for Average (7) Calculation</t>
  </si>
  <si>
    <t>Percentage Customers - Rounded for Average (7) Calculation</t>
  </si>
  <si>
    <t>Net Direct Plant for Average (7) Calculation_x001C_</t>
  </si>
  <si>
    <t>Total System Net Direct Plant for Average (7) Calculation</t>
  </si>
  <si>
    <t>Percentage Plant for Average (7) Calculation</t>
  </si>
  <si>
    <t>Percentage Plant - Rounded for Average (7) Calculation</t>
  </si>
  <si>
    <t>Total Percentages for Average (7) Calculation</t>
  </si>
  <si>
    <t>Pre-Adjusted Elec/Gas North/Oregon 4-Factor Average - CD AA (7)</t>
  </si>
  <si>
    <t>Pre-Adjusted Elec/Gas North/Oregon 4-Factor Average - CD AA - Rounded (7)</t>
  </si>
  <si>
    <t>Sum of Pre-Adjusted Elec/Gas North/Oregon 4-Factor Average - CD AA - Rounded (7)</t>
  </si>
  <si>
    <t>Adjusted Elec/Gas North/Oregon 4-Factor Average - CD AA - Rounded (7)</t>
  </si>
  <si>
    <t>Elec/Gas North/Oregon 4-Factor Average - CD AA - Rounded (7)</t>
  </si>
  <si>
    <t>Direct O &amp; M Accts 500 - 894 for Average (8) Calculation</t>
  </si>
  <si>
    <t>Direct O &amp; M Accts 901 - 935 for Average (8) Calculation</t>
  </si>
  <si>
    <t>Direct O &amp; M Accts 901 - 905 for Average (8) Calculation</t>
  </si>
  <si>
    <t>Total Direct O&amp;M for Average (8) Calculation</t>
  </si>
  <si>
    <t>Total System Direct O&amp;M for Average (8) Calculation</t>
  </si>
  <si>
    <t>Percentage O&amp;M for Average (8) Calculation</t>
  </si>
  <si>
    <t>Percentage O&amp;M - Rounded for Average (8) Calculation</t>
  </si>
  <si>
    <t>Direct Labor Accts 500 - 894 for Average (8) Calculation</t>
  </si>
  <si>
    <t>Direct Labor Accts 901 - 935 for Average (8) Calculation</t>
  </si>
  <si>
    <t>Total Direct Labor for Average (8) Calculation</t>
  </si>
  <si>
    <t>Total System Direct Labor for Average (8) Calculation</t>
  </si>
  <si>
    <t>Percentage Labor for Average (8) Calculation</t>
  </si>
  <si>
    <t>Percentage Labor - Rounded for Average (8) Calculation</t>
  </si>
  <si>
    <t>Number of Customers for Average (8) Calculation</t>
  </si>
  <si>
    <t>Total System Customers for Average (8) Calculation</t>
  </si>
  <si>
    <t>Percentage Customers for Average (8) Calculation</t>
  </si>
  <si>
    <t>Percentage Customers - Rounded for Average (8) Calculation</t>
  </si>
  <si>
    <t>Net Direct Plant - Gas for Average (8) Calculation_x001C_</t>
  </si>
  <si>
    <t>Total System Net Direct Plant for Average (8) Calculation</t>
  </si>
  <si>
    <t>Percentage Plant for Average (8) Calculation</t>
  </si>
  <si>
    <t>Percentage Plant - Rounded for Average (8) Calculation</t>
  </si>
  <si>
    <t>Total Percentages for Average (8) Calculation</t>
  </si>
  <si>
    <t>Gas North/Oregon 4-Factor Average - GD AA (8)</t>
  </si>
  <si>
    <t>Gas North/Oregon 4-Factor Average - GD AA - Rounded (8)</t>
  </si>
  <si>
    <t>Direct O &amp; M Accts 500 - 894 for Average (9) Calculation</t>
  </si>
  <si>
    <t>Direct O &amp; M Accts 901 - 935 for Average (9) Calculation</t>
  </si>
  <si>
    <t>Adjustments for Average (9) Calculation</t>
  </si>
  <si>
    <t>Total Direct O&amp;M for Average (9) Calculation</t>
  </si>
  <si>
    <t>Total System Direct O&amp;M for Average (9) Calculation</t>
  </si>
  <si>
    <t>Percentage O&amp;M for Average (9) Calculation</t>
  </si>
  <si>
    <t>Percentage O&amp;M - Rounded for Average (9) Calculation</t>
  </si>
  <si>
    <t>Direct Labor Accts 500 - 894 for Average (9) Calculation</t>
  </si>
  <si>
    <t>Direct Labor Accts 901 - 935 for Average (9) Calculation</t>
  </si>
  <si>
    <t>Total Direct Labor for Average (9) Calculation</t>
  </si>
  <si>
    <t>Total System Direct Labor for Average (9) Calculation</t>
  </si>
  <si>
    <t>Percentage Labor for Average (9) Calculation</t>
  </si>
  <si>
    <t>Percentage Labor - Rounded for Average (9) Calculation</t>
  </si>
  <si>
    <t>Number of Customers for Average (9) Calculation</t>
  </si>
  <si>
    <t>Total System Customers for Average (9) Calculation</t>
  </si>
  <si>
    <t>Percentage Customers for Average (9) Calculation</t>
  </si>
  <si>
    <t>Percentage Customers - Rounded for Average (9) Calculation</t>
  </si>
  <si>
    <t>Net Direct Plant - Gas North for Average (9) Calculation</t>
  </si>
  <si>
    <t>Net Direct Plant - Electric for Average (9) Calculation_x001C_</t>
  </si>
  <si>
    <t>Net Direct Plant - to use for Average (9) Calculation</t>
  </si>
  <si>
    <t>Total System Net Direct Plant for Average (9) Calculation</t>
  </si>
  <si>
    <t>Percentage Plant for Average (9) Calculation</t>
  </si>
  <si>
    <t>Percentage Plant - Rounded for Average (9) Calculation</t>
  </si>
  <si>
    <t>Total Percentages for Average (9) Calculation</t>
  </si>
  <si>
    <t>Elec/Gas North 4-Factor Average - CD AN/ID/WA (9)</t>
  </si>
  <si>
    <t>Elec/Gas North 4-Factor Average - CD AN/ID/WA - Rounded (9)</t>
  </si>
  <si>
    <t>Total Intangible Plant - Software - Electric</t>
  </si>
  <si>
    <t>Total Intangible Plant - Software - Gas North</t>
  </si>
  <si>
    <t>374200 Land and Land Rights - Plant In-Service - Direct</t>
  </si>
  <si>
    <t>Total Gas Distribution - Plant In-Service - Direct</t>
  </si>
  <si>
    <t>374200 Land and Land Rights - Plant In-Service - Allocated</t>
  </si>
  <si>
    <t>Total Gas Distribution - Plant In-Service - Allocated</t>
  </si>
  <si>
    <t>Total Gas Distribution - Plant In-Service - Allocated-to-Direct Ratio Percentage</t>
  </si>
  <si>
    <t>Situs - Electric - Washington - Production_x001C_</t>
  </si>
  <si>
    <t>Situs - Electric - Washington - Transmission_x001C_</t>
  </si>
  <si>
    <t>Situs - Electric - Washington - Distribution_x001C_</t>
  </si>
  <si>
    <t>Situs - Electric - Washington - General_x001C_</t>
  </si>
  <si>
    <t>Situs - Electric - Idaho - Production_x001C_</t>
  </si>
  <si>
    <t>Situs - Electric - Idaho - Transmission_x001C_</t>
  </si>
  <si>
    <t>Situs - Electric - Idaho - Distribution_x001C_</t>
  </si>
  <si>
    <t>Situs - Electric - Idaho - General_x001C_</t>
  </si>
  <si>
    <t>Situs - Electric - Montana - Production_x001C_</t>
  </si>
  <si>
    <t>Situs - Electric - Montana - Transmission_x001C_</t>
  </si>
  <si>
    <t>Situs - Electric - Montana - Distribution_x001C_</t>
  </si>
  <si>
    <t>Situs - Electric - Oregon - Production_x001C_</t>
  </si>
  <si>
    <t>Situs - Electric - Oregon - Transmission_x001C_</t>
  </si>
  <si>
    <t>Current Date - YYYYMM</t>
  </si>
  <si>
    <t>Last Date of Old Book Depreciation Allocator (11) Calc Method</t>
  </si>
  <si>
    <t>Last Date of Old Situs Plant Underground Storage Manual Input</t>
  </si>
  <si>
    <t>Jur = Washington Electric</t>
  </si>
  <si>
    <t>Jur = Idaho Electric</t>
  </si>
  <si>
    <t>Set CD-WA Allocator</t>
  </si>
  <si>
    <t>Set CD-ID Allocator</t>
  </si>
  <si>
    <t>Set CD-OR Allocator</t>
  </si>
  <si>
    <t>P-182324 CDA Lake CDR</t>
  </si>
  <si>
    <t>Set CD No Allocator</t>
  </si>
  <si>
    <t>P-182325 CDA Lake IPA Fund</t>
  </si>
  <si>
    <t>P-182381 CDA Settlement</t>
  </si>
  <si>
    <t>CD-WA Allocator</t>
  </si>
  <si>
    <t>CD-ID Allocator</t>
  </si>
  <si>
    <t>P-303000 Misc Intangible Plt - (C-IPL)</t>
  </si>
  <si>
    <t>CD-OR Allocator</t>
  </si>
  <si>
    <t>P-303100 Misc Intangible Plt-Mainframe Software - (C-IPL)</t>
  </si>
  <si>
    <t>P-303110 Misc Intangible Plant-PC Software - (C-IPL)</t>
  </si>
  <si>
    <t>Capital Structure Ratio (Debt Ratio)_x001C_</t>
  </si>
  <si>
    <t>Cost of Debt_x001C_</t>
  </si>
  <si>
    <t>TOTAL INTANGIBLE PLANT - Software - Electric</t>
  </si>
  <si>
    <t>Production/Transmission / System Contract Demand Ratio (1)_x001C_</t>
  </si>
  <si>
    <t>TOTAL INTANGIBLE PLANT - Software - Gas North</t>
  </si>
  <si>
    <t>Current Averaging Method</t>
  </si>
  <si>
    <t>Averaging Method - 12A</t>
  </si>
  <si>
    <t>Number of Customers for Ratio (2) Calculation - 12A_x001C_</t>
  </si>
  <si>
    <t>Number of Customers for Ratio (2) Calculation - 1A and 12E_x001C_</t>
  </si>
  <si>
    <t>P-313000 Generators</t>
  </si>
  <si>
    <t>Number of Customers for Ratio (2) Calculation</t>
  </si>
  <si>
    <t>Total Number of Customers for Ratio (2) Calculation</t>
  </si>
  <si>
    <t>Number of Customers Ratio - Rounded (2)</t>
  </si>
  <si>
    <t>P-317000 ARO (Not Reported in ROO - Used in Check)</t>
  </si>
  <si>
    <t>Direct Distribution Operating Expense - Electric for Ratio (3) Calculation</t>
  </si>
  <si>
    <t>Direct Distribution Operating Expense - Gas for Ratio (3) Calculation</t>
  </si>
  <si>
    <t>Direct Distribution Operating Expense - Total for Ratio (3) Calculation</t>
  </si>
  <si>
    <t>Total Direct Distribution Operating Expense for Ratio (3) Calculation</t>
  </si>
  <si>
    <t>Rate Cast Direct Distribution Operating Expense Ratio (3) Override</t>
  </si>
  <si>
    <t>ROO Direct Distribution Operating Expense Ratio (3)</t>
  </si>
  <si>
    <t>Direct Distribution Operating Expense Ratio - Rounded (3)</t>
  </si>
  <si>
    <t>Direct O &amp; M Accts 500 - 598 (E)/ 798 - 894 (G) for Ratio (4) Calculation_x001C_</t>
  </si>
  <si>
    <t>Direct O &amp; M Accts 901 - 935 for Ratio (4) Calculation_x001C_</t>
  </si>
  <si>
    <t>Total Direct O&amp;M for Ratio (4) Calculation</t>
  </si>
  <si>
    <t>Total Electric Direct O&amp;M for Ratio (4) Calculation</t>
  </si>
  <si>
    <t>Percentage O&amp;M for Ratio (4) Calculation</t>
  </si>
  <si>
    <t>Percentage O&amp;M - Rounded for Ratio (4) Calculation</t>
  </si>
  <si>
    <t>Direct Labor Accts 500 - 598 (E)/ 798 - 894 (G) for Ratio (4) Calculation_x001C_</t>
  </si>
  <si>
    <t>Direct Labor Accts 901 - 935 for Ratio (4) Calculation_x001C_</t>
  </si>
  <si>
    <t>Total Direct Labor for Ratio (4) Calculation</t>
  </si>
  <si>
    <t>Total Electric Direct Labor for Ratio (4) Calculation</t>
  </si>
  <si>
    <t>P-347000 ARO (Not Reported in ROO - Used in Check)</t>
  </si>
  <si>
    <t>Percentage Labor for Ratio (4) Calculation</t>
  </si>
  <si>
    <t>Percentage Labor - Rounded for Ratio (4) Calculation</t>
  </si>
  <si>
    <t>Number of Customers for Ratio (4) Calculation_x001C_</t>
  </si>
  <si>
    <t>Total Electric Customers for Ratio (4) Calculation</t>
  </si>
  <si>
    <t>Percentage Customers for Ratio (4) Calculation</t>
  </si>
  <si>
    <t>Percentage Customers - Rounded for Ratio (4) Calculation</t>
  </si>
  <si>
    <t>Net Direct Plant for Ratio (4) Calculation_x001C_</t>
  </si>
  <si>
    <t>Total Electric Net Direct Plant for Ratio (4) Calculation</t>
  </si>
  <si>
    <t>Percentage Plant for Ratio (4) Calculation</t>
  </si>
  <si>
    <t>Percentage Plant - Rounded for Ratio (4) Calculation</t>
  </si>
  <si>
    <t>Total Percentages for Ratio (4) Calculation</t>
  </si>
  <si>
    <t>Pre-Adjusted Jurisdictional 4-Factor Ratio (4)</t>
  </si>
  <si>
    <t>Pre-Adjusted Jurisdictional 4-Factor Ratio - Rounded (4)</t>
  </si>
  <si>
    <t>Sum of Pre-Adjusted Jurisdictional 4-Factor Ratio - Rounded (4)</t>
  </si>
  <si>
    <t>Common PT Ratio (1)</t>
  </si>
  <si>
    <t>Common Jur 4-Factor Ratio (4)</t>
  </si>
  <si>
    <t>Common N/A</t>
  </si>
  <si>
    <t>Common PT Ratio (1) / Jur 4-Factor Ratio (4)</t>
  </si>
  <si>
    <t>Averaging Method - 1A</t>
  </si>
  <si>
    <t>Actual Therms Purchased (6) for 1A_x001C_</t>
  </si>
  <si>
    <t>Actual Therms Purchased (6) for 12A and 12E_x001C_</t>
  </si>
  <si>
    <t>Actual Therms Purchased for Ratio (6) Calculation</t>
  </si>
  <si>
    <t>Total Actual Therms Purchased  for Ratio (6) Calculation</t>
  </si>
  <si>
    <t>Actual Therms Purchased Ratio (6)</t>
  </si>
  <si>
    <t>P-374000 ARO (Not Reported in ROO - Used in Check)</t>
  </si>
  <si>
    <t>Actual Annual Throughput for Ratio (10) Calculation_x001C_</t>
  </si>
  <si>
    <t>Total Actual Annual Throughput  for Ratio (10) Calculation</t>
  </si>
  <si>
    <t>Actual Annual Throughput Ratio for Ratio (10)</t>
  </si>
  <si>
    <t>Book Depreciation for this Jur for Allocator (11) Calculation</t>
  </si>
  <si>
    <t>Depr Exp Prod Plant for this Jur for Allocator (11) Calc</t>
  </si>
  <si>
    <t>Depr Exp Trans/UG Plant for this Jur for Allocator (11) Calc</t>
  </si>
  <si>
    <t>Depr Exp Dist Plant for this Jur for Allocator (11) Calc</t>
  </si>
  <si>
    <t>Depr Exp Gen Plant for this Jur for Allocator (11) Calc</t>
  </si>
  <si>
    <t>Amort-Intangible Plant--MF for this Jur for Allocator (11) Calc</t>
  </si>
  <si>
    <t>Amort-Intangible Plant--PC for this Jur for Allocator (11) Calc</t>
  </si>
  <si>
    <t>Amort-Colstrip AFUDC for this Jur for Allocator (11) Calc</t>
  </si>
  <si>
    <t>Total Depr Exp/Amort for this Jur for Allocator (11) Calc</t>
  </si>
  <si>
    <t>Total Depr Exp/Amort for this Jur Rollup for Allocator (11) Calc</t>
  </si>
  <si>
    <t>Book Depreciation Allocator  for Allocator (11) Calculation</t>
  </si>
  <si>
    <t>Book Depreciation Allocator - Rounded  for Allocator (11) Calculation</t>
  </si>
  <si>
    <t>Sum Book Depreciation Allocator - Rounded  for Allocator (11) Calculation</t>
  </si>
  <si>
    <t>Rounding Adjustment  for Allocator (11) Calculation</t>
  </si>
  <si>
    <t>Rate Cast Book Depreciation Allocator (11) Override</t>
  </si>
  <si>
    <t>P-399100 ARO (Not Reported in ROO - Used in Check)</t>
  </si>
  <si>
    <t>ROO Book Depreciation Allocator (11)</t>
  </si>
  <si>
    <t>Total Intangible Plant for Net Electric Plant Calc (12)</t>
  </si>
  <si>
    <t>Total Production Plant for Net Electric Plant Calc (12)</t>
  </si>
  <si>
    <t>Total Transmission Plant for Net Electric Plant Calc (12)</t>
  </si>
  <si>
    <t>Total Distribution Plant for Net Electric Plant Calc (12)</t>
  </si>
  <si>
    <t>Total General Plant for Net Electric Plant Calc (12)</t>
  </si>
  <si>
    <t>Total 107XXX CWIP for Net Electric Plant Calc (12)</t>
  </si>
  <si>
    <t>Total Accumulated Depreciation for Net Electric Plant Calc (12)</t>
  </si>
  <si>
    <t>Total Accumulated Amortization for Net Electric Plant Calc (12)</t>
  </si>
  <si>
    <t>A-182324 CDA Lake CDR</t>
  </si>
  <si>
    <t>Total for Net Electric Plant Calc (12)</t>
  </si>
  <si>
    <t>A-182325 CDA Lake IPA Fund</t>
  </si>
  <si>
    <t>Total for Net Electric Plant Calc (12) - Jurisdiction Rollup</t>
  </si>
  <si>
    <t>A-182381 CDA Settlement</t>
  </si>
  <si>
    <t>A-303000 Misc Intangible Plant - (C-IPL)</t>
  </si>
  <si>
    <t>Net Electric Plant for Percent (12) Calculation</t>
  </si>
  <si>
    <t>Total Net Electric Plant for Percent (12) Calculation</t>
  </si>
  <si>
    <t>A-303100 Misc Intangible Plt-Mainframe Software - (C-IPL)</t>
  </si>
  <si>
    <t>Net Electric Plant % (12)</t>
  </si>
  <si>
    <t>A-303110 Misc Intangible Plant-PC Software - (C-IPL)</t>
  </si>
  <si>
    <t>Rate Cast Net Electric Plant (12) Override</t>
  </si>
  <si>
    <t>ROO Net Electric Plant (12)</t>
  </si>
  <si>
    <t>A-313000 Generators</t>
  </si>
  <si>
    <t>Net Gas Plant for Percent (12) Calculation</t>
  </si>
  <si>
    <t>A-317000 ARO</t>
  </si>
  <si>
    <t>Total Net Gas Plant  for Percent (12) Calculation</t>
  </si>
  <si>
    <t>TOTAL STEAM PRODUCTION PLANT w/ARO</t>
  </si>
  <si>
    <t>Net Gas Plant % (12)</t>
  </si>
  <si>
    <t>Rate Cast Net Gas Plant (12) Override</t>
  </si>
  <si>
    <t>ROO Net Gas Plant (12)</t>
  </si>
  <si>
    <t>NET PLANT % - Rounded (12)</t>
  </si>
  <si>
    <t>Common Net Plant (12)</t>
  </si>
  <si>
    <t>Common Jur 4-Factor Ratio (4)/ Net Plant (12)</t>
  </si>
  <si>
    <t>A-347000 ARO</t>
  </si>
  <si>
    <t>TOTAL OTHER PRODUCTION PLANT w/ARO</t>
  </si>
  <si>
    <t>Net Electric General Plant % (13) ** MS 2/12/10 - This is a place holder, formul</t>
  </si>
  <si>
    <t>Net Allocated Schedule Ms for Percent (14) Calculation</t>
  </si>
  <si>
    <t>TOTAL PRODUCTION PLANT w/ARO</t>
  </si>
  <si>
    <t>Total Net Allocated Schedule Ms  for Percent (14) Calculation</t>
  </si>
  <si>
    <t>Net Allocated Schedule Ms % (14)</t>
  </si>
  <si>
    <t>Rate Cast Net Allocated Schedule M % (14) Override</t>
  </si>
  <si>
    <t>ROO Net Allocated Schedule M % (14)</t>
  </si>
  <si>
    <t>Total Sales to Ultimate Customers for Jur</t>
  </si>
  <si>
    <t>Total Sales to Ultimate Customers for Jur Rollup</t>
  </si>
  <si>
    <t>Sales to Ultimate Customers % (15)</t>
  </si>
  <si>
    <t>Rate Cast - Sales to Ultimate Customers %  (15) Override</t>
  </si>
  <si>
    <t>ROO Sales to Ultimate Customers % (15)</t>
  </si>
  <si>
    <t>Sales to Ultimate Customers % (15) - Rounded</t>
  </si>
  <si>
    <t>Situs - Gas - Underground Storage - from ROO-Plant Report</t>
  </si>
  <si>
    <t>TOTAL TRANSMISSION PLANT (E) / UNDERGROUND STORAGE PLANT (G): ACCUM DEPR</t>
  </si>
  <si>
    <t>Situs - Gas - Underground Storage - from Input (used prior to 201007 only)_x001C_</t>
  </si>
  <si>
    <t>TOTAL UNDERGROUND STORAGE PLANT (G): ACCUM AMRT</t>
  </si>
  <si>
    <t>Situs - Gas - Underground Storage</t>
  </si>
  <si>
    <t>Situs - Gas - Production</t>
  </si>
  <si>
    <t>Situs - Gas - Distribution - Gas - from ROO-Plant Report</t>
  </si>
  <si>
    <t>Situs - Gas - General - from ROO-Plant Report</t>
  </si>
  <si>
    <t>Situs - Gas - Distribution - from Input_x001C_</t>
  </si>
  <si>
    <t>Situs - Gas - General - from Input_x001C_</t>
  </si>
  <si>
    <t>Situs - Gas - Distribution</t>
  </si>
  <si>
    <t>Situs - Gas - General</t>
  </si>
  <si>
    <t>TOTAL ELECTRIC DISTRIBUTION PLANT (wo Land &amp; Land Rights)</t>
  </si>
  <si>
    <t>A-374000 ARO</t>
  </si>
  <si>
    <t>TOTAL ELECTRIC DISTRIBUTION PLANT w/ARO</t>
  </si>
  <si>
    <t>Gas Distribution Plant - Plant In - Service - Direct Total for this Jur Rollup</t>
  </si>
  <si>
    <t>374200 - Plant In - Service - Direct Total for this Jur Rollup</t>
  </si>
  <si>
    <t>Gas Distribution - Plant In - Service - Direct Total for this Jur Rollup</t>
  </si>
  <si>
    <t>Gas Distribution Plant - Plant In - Service - Allocated Total for this Jur Rollu</t>
  </si>
  <si>
    <t>374200 - Plant In - Service - Allocated Total for this Jur Rollup</t>
  </si>
  <si>
    <t>Gas Distribution - Plant In - Service - Allocated Total for this Jur Rollup</t>
  </si>
  <si>
    <t>A-399100 ARO</t>
  </si>
  <si>
    <t>TOTAL GENERAL PLANT w/ARO</t>
  </si>
  <si>
    <t>A-389XXX Exclusion for Applicable Direct Accumulated Depreciation Calculations</t>
  </si>
  <si>
    <t>Gas North - Gas Distribution - Plant In-Service - Direct % - Rounded</t>
  </si>
  <si>
    <t>Gas North - Gas Distribution - Plant In-Service - Allocated % - Rounded</t>
  </si>
  <si>
    <t>Gas North - Gas Distribution - Plant In-Service - Allocated % Applicable - Round</t>
  </si>
  <si>
    <t>Gas Distribution - Plant In - Service - Allocated %</t>
  </si>
  <si>
    <t>108X04 Transmission Plant (E) / 1119.X4 Underground Storage (G)</t>
  </si>
  <si>
    <t>108X05 / 1119.X5 Distribution Plant (G)</t>
  </si>
  <si>
    <t>108X06 Adjustment for Oregon Direct Accumulated Depreciation</t>
  </si>
  <si>
    <t>392XXX - Plant In - Service - Direct % - Force Oregon Gas to 0%</t>
  </si>
  <si>
    <t>Transportation - Plant In-Service - Direct % - Rounded</t>
  </si>
  <si>
    <t>108X01 Steam Production Plant (E) w/ARO</t>
  </si>
  <si>
    <t>108X01 Steam Production Plant (E) - ARO Only</t>
  </si>
  <si>
    <t>108X03 Other Production Plant (E) w/ARO</t>
  </si>
  <si>
    <t>108X03 Other Production Plant (E) - ARO Only</t>
  </si>
  <si>
    <t>108X05 Distribution Plant (E) w/ARO - w/Land-Land Rights</t>
  </si>
  <si>
    <t>108X05 Distribution Plant (E) w/ARO - wo/Land-Land Rights</t>
  </si>
  <si>
    <t>108X05 Distribution Plant (E) - ARO Only</t>
  </si>
  <si>
    <t>Electric - 392XXX - Plant In - Service - Allocated % - Rounded</t>
  </si>
  <si>
    <t>108X06 (E) / 1119.X6 (G) - General Plant - Non-Transportation w/ARO</t>
  </si>
  <si>
    <t>Gas North - 392XXX - Plant In - Service - Allocated % - Rounded</t>
  </si>
  <si>
    <t>108X06 (E) / 1119.X6 (G) - General Plant - Non-Transportation w/ARO - wo/Land</t>
  </si>
  <si>
    <t>108X06 (E) / 1119.X6 (G) - General Plant - Non-Transportation - ARO Only</t>
  </si>
  <si>
    <t>Sum - Jurisdiction - Direct %</t>
  </si>
  <si>
    <t>Sum - Jur Rollup - Direct %</t>
  </si>
  <si>
    <t>Transportation - Plant In-Service - Allocated % - Rounded</t>
  </si>
  <si>
    <t>111X20 Intangible Plant--Production &amp; Transmission (E) / Distribution (G)</t>
  </si>
  <si>
    <t>111X30 Intangible Plant--Communication Equipment</t>
  </si>
  <si>
    <t>111X31 Intangible Plant--Mainframe Software</t>
  </si>
  <si>
    <t>111X32 Intangible Plant--PC Software</t>
  </si>
  <si>
    <t>111X40 Underground Storage (G)</t>
  </si>
  <si>
    <t>111X50 Leasehold Improvements (E&amp;G)</t>
  </si>
  <si>
    <t>111X60 Leasehold Improvements (E&amp;G)</t>
  </si>
  <si>
    <t>Non-Transportation - Plant In-Service - Direct % - Rounded</t>
  </si>
  <si>
    <t>D-182324 CDA Lake CDR</t>
  </si>
  <si>
    <t>D-182325 CDA Lake IPA Fund</t>
  </si>
  <si>
    <t>D-182381 CDA Settlement</t>
  </si>
  <si>
    <t>Non-Transportation - Plant In-Service - Allocated % - Rounded</t>
  </si>
  <si>
    <t>D-303000 Misc Intangible Plant - (C-IPL)</t>
  </si>
  <si>
    <t>D-303100 Misc Intangible Plt-Mainframe Software - (C-IPL)</t>
  </si>
  <si>
    <t>D-303110 Misc Intangible Plant-PC Software - (C-IPL)</t>
  </si>
  <si>
    <t>Rate Cast - Direct Distribution Operating Exp Ratio (3) Manual Input Override_x001C_</t>
  </si>
  <si>
    <t>Rate Cast - Net Electric Distribution Plant (10) Manual Input Override_x001C_</t>
  </si>
  <si>
    <t>Rate Cast - Book Depreciation Allocator (11) Manual Input Override_x001C_</t>
  </si>
  <si>
    <t>Rate Cast - Net Electric Plant (12) Manual Input Override_x001C_</t>
  </si>
  <si>
    <t>Rate Cast - Net Gas Plant (12) Manual Input Override_x001C_</t>
  </si>
  <si>
    <t>Rate Cast - Net Allocated Schedule Ms % (14) Manual Input Override_x001C_</t>
  </si>
  <si>
    <t>Rate Cast - Municipal Occupation &amp; License Tax - Electric_x001C_</t>
  </si>
  <si>
    <t>D-313000 Generators</t>
  </si>
  <si>
    <t>Rate Cast - Municipal Occupation &amp; License Tax - Gas_x001C_</t>
  </si>
  <si>
    <t>Rate Cast - Sales to Ultimate Customers %  (15) Override_x001C_</t>
  </si>
  <si>
    <t>D-352XXX Structures &amp; Improvements (Except 352100)</t>
  </si>
  <si>
    <t>TOTAL TRANSMISSION PLANT (E) / UNDERGROUND STORAGE PLANT (G): DEPR EXP</t>
  </si>
  <si>
    <t>TOTAL UNDERGROUND STORAGE PLANT (G): AMRT EXP</t>
  </si>
  <si>
    <t>D-392XXX Transportation Equipment (Except 392200)</t>
  </si>
  <si>
    <t>D-392200 Transportation Equipment Leased</t>
  </si>
  <si>
    <t>D-396200 Power Operated Equipment Leased</t>
  </si>
  <si>
    <t>403X60/403X70 Depreciation Expense--General Plant (E&amp;G)</t>
  </si>
  <si>
    <t>Depreciation Expense--General Plant - Non Land / Non Trans (403X60)</t>
  </si>
  <si>
    <t>Depreciation Expense--General Plant - With Land / Non Trans (403X60)</t>
  </si>
  <si>
    <t>Depreciation Expense--General Plant - Non Land (403X60) / With Trans (403X70)</t>
  </si>
  <si>
    <t>404X60 Amortization of Transportation Equipment Leased</t>
  </si>
  <si>
    <t>404X70 Amortization of Power Operated Equipment Leased</t>
  </si>
  <si>
    <t>404X30 Amortization of Intangible Plant - Communication Equipment</t>
  </si>
  <si>
    <t>404X31 Amortization of Intangible Plant - Mainframe Software</t>
  </si>
  <si>
    <t>404X32 Amortization of Intangible Plant - PC Software</t>
  </si>
  <si>
    <t>Current Period of Run (YYYYMM)</t>
  </si>
  <si>
    <t>Last Period of 186800 Input used in Rate Base</t>
  </si>
  <si>
    <t>555000 Purchased Power</t>
  </si>
  <si>
    <t>555312 Purchased Power - Lancaster</t>
  </si>
  <si>
    <t>555313 Energy Deviations - Lancaster</t>
  </si>
  <si>
    <t>555380 Clearwater Purchases - Idaho</t>
  </si>
  <si>
    <t>555550 Non Monetary - Exchange Power</t>
  </si>
  <si>
    <t>555690 Generation Other - Lancaster</t>
  </si>
  <si>
    <t>557312 Lancaster Power Supply Expense Deferred</t>
  </si>
  <si>
    <t>557395 Optional Renewable Power Expense Offset</t>
  </si>
  <si>
    <t>557711 Turbine Gas Bookout Offset</t>
  </si>
  <si>
    <t>557730 Other Power Exp - Intracompany Thermal Gas</t>
  </si>
  <si>
    <t>997016 Redemption Expense</t>
  </si>
  <si>
    <t>997033 BPA Residential Exchange (E)/ DSM Tariff Rider - 99 (G)</t>
  </si>
  <si>
    <t>997085 FAS106 Post Retirement - OR</t>
  </si>
  <si>
    <t>997061 CDA Fund Settlement - AN</t>
  </si>
  <si>
    <t>997061 CDA Fund Settlement</t>
  </si>
  <si>
    <t>TOTAL SCHEDULE Ms</t>
  </si>
  <si>
    <t>997048 AFUDC (Not Reported for ROO - Used for Check)</t>
  </si>
  <si>
    <t>997057 Allocated Interest - OR (Not Reported for ROO)</t>
  </si>
  <si>
    <t>PRODUCTION &amp; TRANSMISSION - Total Taxes Other Than FIT</t>
  </si>
  <si>
    <t>408170 R&amp;P Property Tax--Underground Storage/A&amp;G/Distribution</t>
  </si>
  <si>
    <t>408170 R&amp;P Property Tax--Underground Storage/A&amp;G - To Subtract from Distribution</t>
  </si>
  <si>
    <t>DISTRIBUTION - Total Taxes Other Than FIT</t>
  </si>
  <si>
    <t>FAS 109 Electric Plant (182310)</t>
  </si>
  <si>
    <t>FAS 109 Gas Plant ITC (190180)</t>
  </si>
  <si>
    <t>ADFIT - KF Reserve (190420)</t>
  </si>
  <si>
    <t>ADFIT - WNP3 (283120)</t>
  </si>
  <si>
    <t>ADFIT - FAS 109 Electric Plant (283170)</t>
  </si>
  <si>
    <t>ADFIT - Lancaster (283312)</t>
  </si>
  <si>
    <t>ADFIT - CDA IPA Fund Deposit (283325)</t>
  </si>
  <si>
    <t>Bond Redemptions (283850)</t>
  </si>
  <si>
    <t>Kettle Falls Disallowed Plant  (101030)</t>
  </si>
  <si>
    <t>Gas Stored - Recoverable Base Gas (117100)</t>
  </si>
  <si>
    <t>Invest in Exchange Power  (124900)</t>
  </si>
  <si>
    <t>Invest in Exchange Power  (124930)</t>
  </si>
  <si>
    <t>Lancaster Generation (182312)</t>
  </si>
  <si>
    <t>CDA Lake IPA Fund (182325)</t>
  </si>
  <si>
    <t>Customer Deposits Adj (235199)</t>
  </si>
  <si>
    <t>Interest accrued on PGE Ratebase Credit - WA</t>
  </si>
  <si>
    <t>Remove 186800 Adjustment Not Applicable to Rate Base (after 201108)</t>
  </si>
  <si>
    <t>TOTAL OTHER ADJUSTMENTS - Applicable</t>
  </si>
  <si>
    <t>Gas Inventory</t>
  </si>
  <si>
    <t>Gain on Building</t>
  </si>
  <si>
    <t>Other, Net</t>
  </si>
  <si>
    <t>182325 CDA IPA FUND</t>
  </si>
  <si>
    <t>Colstrip 3 AFUDC Reallocation - Depreciation</t>
  </si>
  <si>
    <t>804002 Transport Variable Charges</t>
  </si>
  <si>
    <t>804711 Gas Costs - Offsystem Bookout Offset</t>
  </si>
  <si>
    <t>804730 Gas Costs - Intracompany LDC Gas</t>
  </si>
  <si>
    <t>805115 Recovered Gas Costs - Intervenor Funding  Amort</t>
  </si>
  <si>
    <t>805116 Recovered Gas Costs - Commission Fees Amort</t>
  </si>
  <si>
    <t>282680 Deferred FIT Expense on Acquisition Adj</t>
  </si>
  <si>
    <t>425680 Acquisition Amortization Expenses</t>
  </si>
  <si>
    <t>Working Capital Factor for Applicable Jurisdictions in Imported Data</t>
  </si>
  <si>
    <t>Working Capital Factor for Non-Applicable Jurisdictions in Imported Data</t>
  </si>
  <si>
    <t>Working Capital Factor to apply to Imported Data</t>
  </si>
  <si>
    <t>151120 FUEL STOCK COAL-COLSTRIP Imported/Allocated from GL Balance</t>
  </si>
  <si>
    <t>151120 FUEL STOCK COAL-COLSTRIP Imported/Allocated from GL Balance with Factor</t>
  </si>
  <si>
    <t>151210 FUEL STOCK HOG FUEL-KFGS Imported/Allocated from GL Balance</t>
  </si>
  <si>
    <t>151210 FUEL STOCK HOG FUEL-KFGS Imported/Allocated from GL Balance with Factor</t>
  </si>
  <si>
    <t>151210 FUEL STOCK HOG FUEL-KFGS</t>
  </si>
  <si>
    <t>154100 PLANT MATERIALS &amp; OPER SUPPLIE Imported/Allocated from GL Balance</t>
  </si>
  <si>
    <t>154100 PLANT MATERIALS &amp; OPER SUPPLIE Imported/Alloc from GL Balance with Factor</t>
  </si>
  <si>
    <t>154300 PLANT MAT &amp; OPER SUP-COYOTE SP Imported from GL Balance</t>
  </si>
  <si>
    <t>154300 PLANT MAT &amp; OPER SUP-COYOTE SP Imported from GL Balance with Factor</t>
  </si>
  <si>
    <t>154400 PLANT MAT &amp; OPER SUP-COLSTRIP  Imported from GL Balance</t>
  </si>
  <si>
    <t>154400 PLANT MAT &amp; OPER SUP-COLSTRIP  Imported from GL Balance with Factor</t>
  </si>
  <si>
    <t>154500 SUPPLY CHAIN RECEIVING INVENTO Imported from GL Balance</t>
  </si>
  <si>
    <t>154500 SUPPLY CHAIN RECEIVING INVENTO Imported from GL Balance with Factor</t>
  </si>
  <si>
    <t>154550 SUPPLY CHAIN AVERAGE COST VARI Imported from GL Balance</t>
  </si>
  <si>
    <t>154550 SUPPLY CHAIN AVERAGE COST VARI Imported from GL Balance with Factor</t>
  </si>
  <si>
    <t>154560 SUPPLY CHAIN INVOICE PRICE VAR Imported from GL Balance</t>
  </si>
  <si>
    <t>154560 SUPPLY CHAIN INVOICE PRICE VAR Imported from GL Balance with Factor</t>
  </si>
  <si>
    <t>408170 R&amp;P Property Tax--Underground Storage</t>
  </si>
  <si>
    <t>UNDERGROUND STORAGE - Total Taxes Other Than FIT</t>
  </si>
  <si>
    <t>408170 R&amp;P Property Tax--A&amp;G</t>
  </si>
  <si>
    <t>ADMINISTRATIVE &amp; GENERAL (A&amp;G) - Total Taxes Other Than FIT</t>
  </si>
  <si>
    <t>Rate Cast Scenario?</t>
  </si>
  <si>
    <t>409000 Current FIT</t>
  </si>
  <si>
    <t>411400 Amortized Investment Tax Credit</t>
  </si>
  <si>
    <t>Functionalized R&amp;P Prop Plant Bal - Transmission/Underground Storage - ROO-Plant</t>
  </si>
  <si>
    <t>Functionalized R&amp;P Prop Plant Bal - Underground Storage - Input</t>
  </si>
  <si>
    <t>Functionalized R&amp;P Prop Plant Bal - Underground Storage - Last Valid Input YYYYM</t>
  </si>
  <si>
    <t>Functionalized R&amp;P Prop Plant Bal - Not Applicable</t>
  </si>
  <si>
    <t>Functionalized R&amp;P Prop Plant Bal - Underground Storage - Bal Used</t>
  </si>
  <si>
    <t>Functionalized R&amp;P Prop Plant Bal - Underground Storage - WA</t>
  </si>
  <si>
    <t>Functionalized R&amp;P Prop Plant Bal - Underground Storage - ID</t>
  </si>
  <si>
    <t>Functionalized R&amp;P Prop Plant Bal - Distribution</t>
  </si>
  <si>
    <t>Functionalized R&amp;P Prop Plant Bal - General</t>
  </si>
  <si>
    <t>Functionalized R&amp;P Prop Plant Bal - TOTAL</t>
  </si>
  <si>
    <t>Functionalized R&amp;P Prop Tax Amount - TOTAL - All</t>
  </si>
  <si>
    <t>Functionalized R&amp;P Prop Tax Amount - TOTAL - WA Gas</t>
  </si>
  <si>
    <t>Functionalized R&amp;P Prop Tax Amount - TOTAL - ID Gas</t>
  </si>
  <si>
    <t>Functionalized R&amp;P Prop Tax Amount - TOTAL - WA, ID Gas</t>
  </si>
  <si>
    <t>Functionalized R&amp;P Prop Tax Percent - Underground Storage</t>
  </si>
  <si>
    <t>Functionalized R&amp;P Prop Tax Percent - Distribution</t>
  </si>
  <si>
    <t>Functionalized R&amp;P Prop Tax Percent - General</t>
  </si>
  <si>
    <t>Functionalized R&amp;P Prop Tax Amount - Underground Storage</t>
  </si>
  <si>
    <t>Functionalized R&amp;P Prop Tax Amount - Distribution</t>
  </si>
  <si>
    <t>Functionalized R&amp;P Prop Tax Amount - General</t>
  </si>
  <si>
    <t>Functionalized R&amp;P Prop Tax Amount - Underground Storage and General</t>
  </si>
  <si>
    <t>System Contract Demand Allocator</t>
  </si>
  <si>
    <t>Functionalized R&amp;P Prop Tax Amount to Allocate - Underground Storage</t>
  </si>
  <si>
    <t>Functionalized R&amp;P Prop Tax Amount Allocated - Underground Storage</t>
  </si>
  <si>
    <t>Jurisdictional Four Factor Allocator</t>
  </si>
  <si>
    <t>Functionalized R&amp;P Prop Tax Amount to Allocate - A&amp;G</t>
  </si>
  <si>
    <t>Functionalized R&amp;P Prop Tax Amount Allocated - A&amp;G</t>
  </si>
  <si>
    <t>813010 GTI Expenses</t>
  </si>
  <si>
    <t>407025 Jackson Prairie Deferral</t>
  </si>
  <si>
    <t>407X28 Amortization - Decoupling Revenue</t>
  </si>
  <si>
    <t>407312 Reg Debit - Lancaster Generation</t>
  </si>
  <si>
    <t>407329 Decoupling Surcharge</t>
  </si>
  <si>
    <t>407335 DSIT Amortization - ID</t>
  </si>
  <si>
    <t>407395 Optional Renewable Power Revenue Offset</t>
  </si>
  <si>
    <t>407428 Reg Credit Decoupling Def Rev</t>
  </si>
  <si>
    <t>Subtotal - Regulatory Amortizations</t>
  </si>
  <si>
    <t>Regulatory Amortizations</t>
  </si>
  <si>
    <t>Federal Tax Rate_x001C_</t>
  </si>
  <si>
    <t>Idaho Tax Rate_x001C_</t>
  </si>
  <si>
    <t>Oregon State Tax Rate_x001C_</t>
  </si>
  <si>
    <t>PLANT - Electric/Gas Split - Electric %_x001C_</t>
  </si>
  <si>
    <t>PLANT - Gas N/S Split - North %_x001C_</t>
  </si>
  <si>
    <t>Is this scenario RateCast? (1=Yes)_x001C_</t>
  </si>
  <si>
    <t>101000 PLANT IN SERVICE OWNED_x001C_</t>
  </si>
  <si>
    <t>101030 KFGS DISALLOWED PLANT/PLANT RE_x001C_</t>
  </si>
  <si>
    <t>101050 BOULDER PARK (BPK) DISALLOWED_x001C_</t>
  </si>
  <si>
    <t>101060 COYOTE SPRINGS (CS2) DISALLOWE_x001C_</t>
  </si>
  <si>
    <t>101100 PLANT IN SERVICE LEASED_x001C_</t>
  </si>
  <si>
    <t>102000 Plant purchased or sold._x001C_</t>
  </si>
  <si>
    <t>105000 Production properties held for future use._x001C_</t>
  </si>
  <si>
    <t>107000 CWIP_x001C_</t>
  </si>
  <si>
    <t>107010 CONSTRUCTION OVERHEAD A&amp;G_x001C_</t>
  </si>
  <si>
    <t>107020 CONSTRUCTION OVERHEAD PRODUCTI_x001C_</t>
  </si>
  <si>
    <t>107025 SAFETY CLOTHING - PRODUCTION_x001C_</t>
  </si>
  <si>
    <t>107030 CONSTRUCTION OVERHEAD TRANSMIS_x001C_</t>
  </si>
  <si>
    <t>107035 SAFETY CLOTHING - TRANSMISSION_x001C_</t>
  </si>
  <si>
    <t>107040 CONSTRUCTION OVERHEAD DISTRIBU_x001C_</t>
  </si>
  <si>
    <t>107045 SAFETY CLOTHING - DISTRIBUTION_x001C_</t>
  </si>
  <si>
    <t>107050 CONSTRUCTION OVERHEAD NORTH GA_x001C_</t>
  </si>
  <si>
    <t>107060 CONSTRUCTION OVERHEAD SOUTH GA_x001C_</t>
  </si>
  <si>
    <t>107990 CONSTRUCTION OVERHEAD OFFSET_x001C_</t>
  </si>
  <si>
    <t>108000 ACCUMULATED PROVISION DEPRECIA_x001C_</t>
  </si>
  <si>
    <t>108030 Accumulated Depreciation_x001C_</t>
  </si>
  <si>
    <t>108050 Accumulated Depreciation_x001C_</t>
  </si>
  <si>
    <t>108X01 Accumulated Depreciation_x001C_</t>
  </si>
  <si>
    <t>108X02 Accumulated Depreciation_x001C_</t>
  </si>
  <si>
    <t>108X03 Accumulated Depreciation_x001C_</t>
  </si>
  <si>
    <t>108X04 Accumulated Depreciation_x001C_</t>
  </si>
  <si>
    <t>108X05 Accumulated Depreciation_x001C_</t>
  </si>
  <si>
    <t>108X06 Accumulated Depreciation_x001C_</t>
  </si>
  <si>
    <t>108X07 Accumulated Depreciation_x001C_</t>
  </si>
  <si>
    <t>108X08 Accumulated Depreciation_x001C_</t>
  </si>
  <si>
    <t>108X09 Accumulated Depreciation_x001C_</t>
  </si>
  <si>
    <t>111000 Accumulated Amortization &amp; Depletion_x001C_</t>
  </si>
  <si>
    <t>111100 Accumulated Amortization &amp; Depletion_x001C_</t>
  </si>
  <si>
    <t>111X20 Accumulated Amortization &amp; Depletion_x001C_</t>
  </si>
  <si>
    <t>111X30 Accumulated Amortization &amp; Depletion_x001C_</t>
  </si>
  <si>
    <t>111X31 Accumulated Amortization &amp; Depletion_x001C_</t>
  </si>
  <si>
    <t>111X32 Accumulated Amortization &amp; Depletion_x001C_</t>
  </si>
  <si>
    <t>111X40 Accumulated Amortization &amp; Depletion_x001C_</t>
  </si>
  <si>
    <t>111X50 Accumulated Amortization &amp; Depletion_x001C_</t>
  </si>
  <si>
    <t>111X60 Accumulated Amortization &amp; Depletion_x001C_</t>
  </si>
  <si>
    <t>111X70 Accumulated Amortization &amp; Depletion_x001C_</t>
  </si>
  <si>
    <t>114000 Plant acquisition adjustments._x001C_</t>
  </si>
  <si>
    <t>115000 Accumulated provision for amortization of electric pla_x001C_</t>
  </si>
  <si>
    <t>117100 Gas Stored-Recoverable Base Gas_x001C_</t>
  </si>
  <si>
    <t>124350 Other investments._x001C_</t>
  </si>
  <si>
    <t>124900 Other investments._x001C_</t>
  </si>
  <si>
    <t>124930 Other investments._x001C_</t>
  </si>
  <si>
    <t>151120 FUEL STOCK COAL-COLSTRIP_x001C_</t>
  </si>
  <si>
    <t>151210  FUEL STOCK HOG FUEL-KFGS_x001C_</t>
  </si>
  <si>
    <t>154100 PLANT MATERIALS &amp; OPER SUPPLIE_x001C_</t>
  </si>
  <si>
    <t>154300 PLANT MAT &amp; OPER SUP-COYOTE SP_x001C_</t>
  </si>
  <si>
    <t>154400 PLANT MAT &amp; OPER SUP-COLSTRIP_x001C_</t>
  </si>
  <si>
    <t>154500 SUPPLY CHAIN RECEIVING INVENTO_x001C_</t>
  </si>
  <si>
    <t>154550 SUPPLY CHAIN AVERAGE COST VARI_x001C_</t>
  </si>
  <si>
    <t>154560 SUPPLY CHAIN INVOICE PRICE VAR_x001C_</t>
  </si>
  <si>
    <t>163000 STORES EXPENSE UNDISTRIBUTED_x001C_</t>
  </si>
  <si>
    <t>163200 STORES EXPENSE-SUPPLY CHAIN IN_x001C_</t>
  </si>
  <si>
    <t>163999 STORES EXPENSE WC_x001C_</t>
  </si>
  <si>
    <t>164100 Liquefied natural gas held for processing._x001C_</t>
  </si>
  <si>
    <t>164105 Liquefied natural gas held for processing._x001C_</t>
  </si>
  <si>
    <t>164110 Liquefied natural gas held for processing._x001C_</t>
  </si>
  <si>
    <t>164200 Liquefied natural gas held for processing._x001C_</t>
  </si>
  <si>
    <t>182310 Other regulatory assets._x001C_</t>
  </si>
  <si>
    <t>182312 Other regulatory assets._x001C_</t>
  </si>
  <si>
    <t>182322 Other regulatory assets._x001C_</t>
  </si>
  <si>
    <t>182323 Other regulatory assets._x001C_</t>
  </si>
  <si>
    <t>182324 Other regulatory assets._x001C_</t>
  </si>
  <si>
    <t>182325 Other regulatory assets._x001C_</t>
  </si>
  <si>
    <t>182335 Other regulatory assets._x001C_</t>
  </si>
  <si>
    <t>182381 Other regulatory assets._x001C_</t>
  </si>
  <si>
    <t>182382 Other regulatory assets._x001C_</t>
  </si>
  <si>
    <t>186100 Miscellaneous deferred debits._x001C_</t>
  </si>
  <si>
    <t>186360 Other regulatory assets._x001C_</t>
  </si>
  <si>
    <t>186382 Other regulatory assets._x001C_</t>
  </si>
  <si>
    <t>186710 Miscellaneous deferred debits._x001C_</t>
  </si>
  <si>
    <t>186800 Miscellaneous deferred debits._x001C_</t>
  </si>
  <si>
    <t>190000 Accumulated deferred income taxes._x001C_</t>
  </si>
  <si>
    <t>190040 Accumulated deferred income taxes._x001C_</t>
  </si>
  <si>
    <t>190110 Accumulated deferred income taxes._x001C_</t>
  </si>
  <si>
    <t>190150 Accumulated deferred income taxes._x001C_</t>
  </si>
  <si>
    <t>190180 Accumulated deferred income taxes._x001C_</t>
  </si>
  <si>
    <t>190200 Accumulated deferred income taxes._x001C_</t>
  </si>
  <si>
    <t>190420 Accumulated deferred income taxes._x001C_</t>
  </si>
  <si>
    <t>190450 Accumulated deferred income taxes._x001C_</t>
  </si>
  <si>
    <t>190610 Accumulated deferred income taxes._x001C_</t>
  </si>
  <si>
    <t>190800 Accumulated deferred income taxes._x001C_</t>
  </si>
  <si>
    <t>190810 Accumulated deferred income taxes._x001C_</t>
  </si>
  <si>
    <t>190820 Accumulated deferred income taxes._x001C_</t>
  </si>
  <si>
    <t>190830 Accumulated deferred income taxes._x001C_</t>
  </si>
  <si>
    <t>190840 Accumulated deferred income taxes._x001C_</t>
  </si>
  <si>
    <t>190850 Accumulated deferred income taxes._x001C_</t>
  </si>
  <si>
    <t>191000 Unrecovered purchased gas costs._x001C_</t>
  </si>
  <si>
    <t>228000 Accumulated miscellaneous operating provisions._x001C_</t>
  </si>
  <si>
    <t>232000 Accounts Payable_x001C_</t>
  </si>
  <si>
    <t>235199 Customer Deposits Adj_x001C_</t>
  </si>
  <si>
    <t>253850 Deferred Gain on Sale of Building_x001C_</t>
  </si>
  <si>
    <t>254025 Other regulatory liabilities._x001C_</t>
  </si>
  <si>
    <t>254028 Other regulatory liabilities._x001C_</t>
  </si>
  <si>
    <t>254120 Other regulatory liabilities._x001C_</t>
  </si>
  <si>
    <t>254335 Other regulatory liabilities._x001C_</t>
  </si>
  <si>
    <t>255000 Other regulatory liabilities._x001C_</t>
  </si>
  <si>
    <t>282400 Accumulated Deferred Income Taxes - Property_x001C_</t>
  </si>
  <si>
    <t>282680 Accumulated Deferred Income Taxes - Property_x001C_</t>
  </si>
  <si>
    <t>282780 Accumulated Deferred Income Taxes - Property_x001C_</t>
  </si>
  <si>
    <t>282900 Accumulated Deferred Income Taxes - Property_x001C_</t>
  </si>
  <si>
    <t>283040 Accumulated Deferred Income Taxes - Other_x001C_</t>
  </si>
  <si>
    <t>283050 Accumulated Deferred Income Taxes - Other_x001C_</t>
  </si>
  <si>
    <t>283080 Accumulated Deferred Income Taxes - Other_x001C_</t>
  </si>
  <si>
    <t>283090 Accumulated Deferred Income Taxes - Other_x001C_</t>
  </si>
  <si>
    <t>283120 Accumulated Deferred Income Taxes - Other_x001C_</t>
  </si>
  <si>
    <t>283150 Accumulated Deferred Income Taxes - Other_x001C_</t>
  </si>
  <si>
    <t>283152 Accumulated Deferred Income Taxes - Other_x001C_</t>
  </si>
  <si>
    <t>283153 Accumulated Deferred Income Taxes - Other_x001C_</t>
  </si>
  <si>
    <t>283170 Accumulated Deferred Income Taxes - Other_x001C_</t>
  </si>
  <si>
    <t>283200 Accumulated Deferred Income Taxes - Other_x001C_</t>
  </si>
  <si>
    <t>283280 Accumulated Deferred Income Taxes - Other_x001C_</t>
  </si>
  <si>
    <t>283312 Accumulated Deferred Income Taxes - Other_x001C_</t>
  </si>
  <si>
    <t>283317 Accumulated Deferred Income Taxes - Other_x001C_</t>
  </si>
  <si>
    <t>283322 Accumulated Deferred Income Taxes - Other_x001C_</t>
  </si>
  <si>
    <t>283323 Accumulated Deferred Income Taxes - Other_x001C_</t>
  </si>
  <si>
    <t>283324 Accumulated Deferred Income Taxes - Other_x001C_</t>
  </si>
  <si>
    <t>283325 Accumulated Deferred Income Taxes - Other_x001C_</t>
  </si>
  <si>
    <t>283330 Accumulated Deferred Income Taxes - Other_x001C_</t>
  </si>
  <si>
    <t>283360 Accumulated Deferred Income Taxes - Other_x001C_</t>
  </si>
  <si>
    <t>283365 Accumulated Deferred Income Taxes - Other_x001C_</t>
  </si>
  <si>
    <t>283370 Accumulated Deferred Income Taxes - Other_x001C_</t>
  </si>
  <si>
    <t>283380 Accumulated Deferred Income Taxes - Other_x001C_</t>
  </si>
  <si>
    <t>283382 Accumulated Deferred Income Taxes - Other_x001C_</t>
  </si>
  <si>
    <t>283390 Accumulated Deferred Income Taxes - Other_x001C_</t>
  </si>
  <si>
    <t>283450 Accumulated Deferred Income Taxes - Other_x001C_</t>
  </si>
  <si>
    <t>283710 Accumulated Deferred Income Taxes - Other_x001C_</t>
  </si>
  <si>
    <t>283720 Accumulated Deferred Income Taxes - Other_x001C_</t>
  </si>
  <si>
    <t>283760 Accumulated Deferred Income Taxes - Other_x001C_</t>
  </si>
  <si>
    <t>283850 Accumulated Deferred Income Taxes - Other_x001C_</t>
  </si>
  <si>
    <t>301000P Intangible - Organization_x001C_</t>
  </si>
  <si>
    <t>302000P Intangible - Franchises &amp; Consents_x001C_</t>
  </si>
  <si>
    <t>303000P Intangible - Misc Intangible Plant_x001C_</t>
  </si>
  <si>
    <t>303100P Intangible - Misc Intangible Plant - Mainframe Software_x001C_</t>
  </si>
  <si>
    <t>303110P Intangible - Misc Intangible Plant - PC Software_x001C_</t>
  </si>
  <si>
    <t>303120P Intangible - Misc Intangible Plant - PC Software Lease_x001C_</t>
  </si>
  <si>
    <t>304000P Production Plant - Land Owned in Fee_x001C_</t>
  </si>
  <si>
    <t>305000P Production Plant - Structures &amp; Improvements_x001C_</t>
  </si>
  <si>
    <t>310200P Steam Production - Land Owned in Fee_x001C_</t>
  </si>
  <si>
    <t>310300P Steam Production - Removing Other Prop_x001C_</t>
  </si>
  <si>
    <t>310400P Steam Production - Easements, Permits_x001C_</t>
  </si>
  <si>
    <t>311000P Steam Production - Structures &amp; Improvements_x001C_</t>
  </si>
  <si>
    <t>311100P Steam Production - Structures &amp; Improvements - Landfill_x001C_</t>
  </si>
  <si>
    <t>312000P Steam Production - Boiler Plant_x001C_</t>
  </si>
  <si>
    <t>313000P Steam Production - Generators_x001C_</t>
  </si>
  <si>
    <t>314000P Steam Production - Turbogenerator Units_x001C_</t>
  </si>
  <si>
    <t>315000P Steam Production - Accessory Electric Equipment_x001C_</t>
  </si>
  <si>
    <t>316000P Steam Production - Miscellaneous Power Plant Equipment_x001C_</t>
  </si>
  <si>
    <t>317000P Steam Production - ARO_x001C_</t>
  </si>
  <si>
    <t>330100P Hydro Production - Settlement_x001C_</t>
  </si>
  <si>
    <t>330200P Hydro Production - Land Owned in Fee_x001C_</t>
  </si>
  <si>
    <t>330210P Hydro Production - Land Owned in Fee - Conservation - Habitat_x001C_</t>
  </si>
  <si>
    <t>330220P Hydro Production - Land Owned in Fee - Recreation_x001C_</t>
  </si>
  <si>
    <t>330250P Hydro Production - Land Owned in Fee - Conservation - Fisheries_x001C_</t>
  </si>
  <si>
    <t>330300P Hydro Production - Removing Property of Others_x001C_</t>
  </si>
  <si>
    <t>330310P Hydro Production - Removing Property of Others - Fish &amp; Wildlife Co_x001C_</t>
  </si>
  <si>
    <t>330400P Hydro Production - Land Easements_x001C_</t>
  </si>
  <si>
    <t>330410P Hydro Production - Land Easements - Conservation - Habitat_x001C_</t>
  </si>
  <si>
    <t>330450P Hydro Production - Land Easements - Conservation - Fisheries_x001C_</t>
  </si>
  <si>
    <t>331000P Hydro Production - Structures &amp; Improvements_x001C_</t>
  </si>
  <si>
    <t>331100P Hydro Production - Structures &amp; Improvements - Fish &amp; Wildlife Co_x001C_</t>
  </si>
  <si>
    <t>331200P Hydro Production - Structures &amp; Improvements - Recreation_x001C_</t>
  </si>
  <si>
    <t>331260P Hydro Production - Structures &amp; Improvements - Rec Info &amp; Educ_x001C_</t>
  </si>
  <si>
    <t>332000P Hydro Production - Reservoirs, Dams, Waterways_x001C_</t>
  </si>
  <si>
    <t>332100P Hydro Production - Reservoirs, Dams, Waterways - Fish &amp; Wildlife Co_x001C_</t>
  </si>
  <si>
    <t>332150P Hydro Production - Reservoirs, Dams, Waterways - Fish &amp; Wildlife Co_x001C_</t>
  </si>
  <si>
    <t>332200P Hydro Production - Reservoirs, Dams, Waterways - Recreation_x001C_</t>
  </si>
  <si>
    <t>333000P Hydro Production - Waterwheels, Turbines, &amp; Generators_x001C_</t>
  </si>
  <si>
    <t>334000P Hydro Production - Accessory Electric Equipment_x001C_</t>
  </si>
  <si>
    <t>335000P Hydro Production - Miscellaneous Equipment_x001C_</t>
  </si>
  <si>
    <t>335100P Hydro Production - Miscellaneous Equipment - Fish &amp; Wildlife Co_x001C_</t>
  </si>
  <si>
    <t>335200P Hydro Production - Miscellaneous Equipment - Recreation_x001C_</t>
  </si>
  <si>
    <t>336000P Hydro Production - Roads, Railroads, &amp; Bridges_x001C_</t>
  </si>
  <si>
    <t>340200P Other Production - Land &amp; Land Rights_x001C_</t>
  </si>
  <si>
    <t>341000P Other Production - Structures &amp; Improvements_x001C_</t>
  </si>
  <si>
    <t>342000P Other Production - Fuel Holders, Producers, &amp; Accessories_x001C_</t>
  </si>
  <si>
    <t>343000P Other Production - Prime Movers_x001C_</t>
  </si>
  <si>
    <t>344000P Other Production - Generators_x001C_</t>
  </si>
  <si>
    <t>344010P Other Production - Solar_x001C_</t>
  </si>
  <si>
    <t>345000P Other Production - Accessory Electric Equipment_x001C_</t>
  </si>
  <si>
    <t>345010P Other Production - Accessory Solar Equipment_x001C_</t>
  </si>
  <si>
    <t>346000P Other Production - Miscellaneous Power Plant Equipment_x001C_</t>
  </si>
  <si>
    <t>347000P Other Production - ARO_x001C_</t>
  </si>
  <si>
    <t>350100P Gas UG Storage - Land Owned in Fee_x001C_</t>
  </si>
  <si>
    <t>350200P Transmission - Land Owned in Fee / Gas UG Storage - Right of Way_x001C_</t>
  </si>
  <si>
    <t>350300P Transmission - Removing Property of Others_x001C_</t>
  </si>
  <si>
    <t>350400P Transmission - Land Easements_x001C_</t>
  </si>
  <si>
    <t>351100P Gas UG Storage - Structures &amp; Improvements - Wells_x001C_</t>
  </si>
  <si>
    <t>351200P Transmission - Computer Software / Gas UG Storage - Struct &amp; Improv - CS_x001C_</t>
  </si>
  <si>
    <t>351300P Gas UG Storage - Structures &amp; Improvements - Measuring &amp; Regulating_x001C_</t>
  </si>
  <si>
    <t>351400P Gas UG Storage - Structures &amp; Improvements - Office_x001C_</t>
  </si>
  <si>
    <t>351410P Gas UG Storage - Structures &amp; Improvements - Pump House_x001C_</t>
  </si>
  <si>
    <t>352000P Transmission - Structures &amp; Improvements / Gas UG Storage - Wells_x001C_</t>
  </si>
  <si>
    <t>352100P Gas UG Storage - Well Leases_x001C_</t>
  </si>
  <si>
    <t>352200P Gas UG Storage - Well Reservoirs_x001C_</t>
  </si>
  <si>
    <t>352300P Gas UG Storage - Well Non-Recoverable_x001C_</t>
  </si>
  <si>
    <t>353000P Transmission - Station Equipment / Gas UG Storage - Lines_x001C_</t>
  </si>
  <si>
    <t>354000P Transmission - Towers &amp; Fixtures / Gas UG Storage - Comp Station Equip_x001C_</t>
  </si>
  <si>
    <t>355000P Transmission - Poles &amp; Fixtures / Gas UG Storage - Meas &amp; Reg Equip_x001C_</t>
  </si>
  <si>
    <t>356000P Transmission - OH Conductors / Gas UG Storage - Purification Equip_x001C_</t>
  </si>
  <si>
    <t>357000P Transmission - UG Conduit / Gas UG Storage - Other Equip_x001C_</t>
  </si>
  <si>
    <t>358000P Transmission - UG Conductors &amp; Devices_x001C_</t>
  </si>
  <si>
    <t>359000P Transmission - Roads &amp; Trails_x001C_</t>
  </si>
  <si>
    <t>360105P Distribution - Land Held for Future Use_x001C_</t>
  </si>
  <si>
    <t>360200P Distribution - Land_x001C_</t>
  </si>
  <si>
    <t>360400P Distribution - Land Easements_x001C_</t>
  </si>
  <si>
    <t>361000P Distribution - Structures &amp; Improvements_x001C_</t>
  </si>
  <si>
    <t>362000P Distribution - Station Equipment_x001C_</t>
  </si>
  <si>
    <t>364000P Distribution - Poles, Towers, &amp; Fixtures_x001C_</t>
  </si>
  <si>
    <t>365000P Distribution - OH Conductors &amp; Devices_x001C_</t>
  </si>
  <si>
    <t>366000P Distribution - UG Conduit_x001C_</t>
  </si>
  <si>
    <t>367000P Distribution - UG Conductors &amp; Devices_x001C_</t>
  </si>
  <si>
    <t>368000P Distribution - Line Transformers_x001C_</t>
  </si>
  <si>
    <t>369100P Distribution - OH Services_x001C_</t>
  </si>
  <si>
    <t>369200P Distribution - UG Services Spokane Network_x001C_</t>
  </si>
  <si>
    <t>369300P Distribution - UG Services Other_x001C_</t>
  </si>
  <si>
    <t>370000P Distribution - Meters_x001C_</t>
  </si>
  <si>
    <t>373100P Distribution - Street Lights - Mercury Vapor_x001C_</t>
  </si>
  <si>
    <t>373200P Distribution - Street Lights - UG Conductor_x001C_</t>
  </si>
  <si>
    <t>373300P Distribution - Street Lights - Decorative and Metal Standards_x001C_</t>
  </si>
  <si>
    <t>373400P Distribution - Street Lights - High Pressure Sodium Vapor_x001C_</t>
  </si>
  <si>
    <t>374000P Distribution - ARO_x001C_</t>
  </si>
  <si>
    <t>374200P Gas Distribution - Land Owned in Fee_x001C_</t>
  </si>
  <si>
    <t>374400P Gas Distribution - Land Easements_x001C_</t>
  </si>
  <si>
    <t>375000P Gas Distribution - Structures &amp; Improvements_x001C_</t>
  </si>
  <si>
    <t>376000P Gas Distribution - Mains_x001C_</t>
  </si>
  <si>
    <t>376105P Gas Distribution - Mains - Held for Future Use_x001C_</t>
  </si>
  <si>
    <t>378000P Gas Distribution - Meas &amp; Reg Equip - General_x001C_</t>
  </si>
  <si>
    <t>379000P Gas Distribution - Meas &amp; Reg Equip - City Gate_x001C_</t>
  </si>
  <si>
    <t>380000P Gas Distribution - Services_x001C_</t>
  </si>
  <si>
    <t>380105P Gas Distribution - Services - Held for Future Use_x001C_</t>
  </si>
  <si>
    <t>381000P Gas Distribution - Meters_x001C_</t>
  </si>
  <si>
    <t>385000P Gas Distribution - Ind Meas &amp; Reg Equip_x001C_</t>
  </si>
  <si>
    <t>387000P Gas Distribution - Other Equip_x001C_</t>
  </si>
  <si>
    <t>389200P General - Land Owned in Fee_x001C_</t>
  </si>
  <si>
    <t>389300P General - Removing Property of Others_x001C_</t>
  </si>
  <si>
    <t>389400P General - Land Easements_x001C_</t>
  </si>
  <si>
    <t>390100P General - Structures &amp; Improvements - Company_x001C_</t>
  </si>
  <si>
    <t>390200P General - Structures &amp; Improvements - Leasehold Improvements_x001C_</t>
  </si>
  <si>
    <t>391000P General - Office Furniture &amp; Equipment_x001C_</t>
  </si>
  <si>
    <t>391100P General - Computer Hardware_x001C_</t>
  </si>
  <si>
    <t>391700P General - Office Furniture - Lease_x001C_</t>
  </si>
  <si>
    <t>392000P General - Transportation Equipment - Class 7 &amp; 8_x001C_</t>
  </si>
  <si>
    <t>392032P General - Transportation Equipment - Class 32_x001C_</t>
  </si>
  <si>
    <t>392035P General - Transportation Equipment - Class 35_x001C_</t>
  </si>
  <si>
    <t>392045P General - Transportation Equipment - Class 45_x001C_</t>
  </si>
  <si>
    <t>392046P General - Transportation Equipment - Class 46_x001C_</t>
  </si>
  <si>
    <t>392047P General - Transportation Equipment - Class 47_x001C_</t>
  </si>
  <si>
    <t>392048P General - Transportation Equipment - Class 48_x001C_</t>
  </si>
  <si>
    <t>392055P General - Transportation Equipment - Class 55_x001C_</t>
  </si>
  <si>
    <t>392056P General - Transportation Equipment - Class 56_x001C_</t>
  </si>
  <si>
    <t>392057P General - Transportation Equipment - Class 57_x001C_</t>
  </si>
  <si>
    <t>392058P General - Transportation Equipment - Class 58_x001C_</t>
  </si>
  <si>
    <t>392065P General - Transportation Equipment - Class 65_x001C_</t>
  </si>
  <si>
    <t>392066P General - Transportation Equipment - Class 66_x001C_</t>
  </si>
  <si>
    <t>392200P General - Transportation Equipment - Lease_x001C_</t>
  </si>
  <si>
    <t>392230P General - Transportation Equipment - PME_x001C_</t>
  </si>
  <si>
    <t>392700P General - Transportation Equipment - Leased_x001C_</t>
  </si>
  <si>
    <t>392758P General - Transportation Equipment - Leased - Class 58_x001C_</t>
  </si>
  <si>
    <t>393000P General - Stores Equipment_x001C_</t>
  </si>
  <si>
    <t>394000P General - Tools, Shop &amp; Garage Equipment_x001C_</t>
  </si>
  <si>
    <t>395000P General - Laboratory Equipment_x001C_</t>
  </si>
  <si>
    <t>396000P General - Power Operated Equipment - Class 7 &amp; 8_x001C_</t>
  </si>
  <si>
    <t>396055P General - Power Operated Equipment - Class 55_x001C_</t>
  </si>
  <si>
    <t>396056P General - Power Operated Equipment - Class 56_x001C_</t>
  </si>
  <si>
    <t>396057P General - Power Operated Equipment - Class 57_x001C_</t>
  </si>
  <si>
    <t>396058P General - Power Operated Equipment - Class 58_x001C_</t>
  </si>
  <si>
    <t>396065P General - Power Operated Equipment - Class 65_x001C_</t>
  </si>
  <si>
    <t>396066P General - Power Operated Equipment - Class 66_x001C_</t>
  </si>
  <si>
    <t>396067P General - Power Operated Equipment - Class 67_x001C_</t>
  </si>
  <si>
    <t>396068P General - Power Operated Equipment - Class 68_x001C_</t>
  </si>
  <si>
    <t>396200P General - Power Operated Equipment - Lease_x001C_</t>
  </si>
  <si>
    <t>396700P General - Power Operated Equipment - Lease_x001C_</t>
  </si>
  <si>
    <t>397000P General - Communications Equipment_x001C_</t>
  </si>
  <si>
    <t>397200P General - Communications Equipment - Portable_x001C_</t>
  </si>
  <si>
    <t>397700P General - Communications Equipment - Lease_x001C_</t>
  </si>
  <si>
    <t>398000P General - Miscellaneous Equipment_x001C_</t>
  </si>
  <si>
    <t>399100P General - ARO_x001C_</t>
  </si>
  <si>
    <t>301000A Intangible - Organization_x001C_</t>
  </si>
  <si>
    <t>302000A Intangible - Franchises &amp; Consents_x001C_</t>
  </si>
  <si>
    <t>303000A Intangible - Misc Intangible Plant_x001C_</t>
  </si>
  <si>
    <t>303100A Intangible - Misc Intangible Plant - Mainframe Software_x001C_</t>
  </si>
  <si>
    <t>303110A Intangible - Misc Intangible Plant - PC Software_x001C_</t>
  </si>
  <si>
    <t>303120A Intangible - Misc Intangible Plant - PC Software Lease_x001C_</t>
  </si>
  <si>
    <t>304000A Production Plant - Land Owned in Fee_x001C_</t>
  </si>
  <si>
    <t>305000A Production Plant - Structures &amp; Improvements_x001C_</t>
  </si>
  <si>
    <t>310200A Steam Production - Land Owned in Fee_x001C_</t>
  </si>
  <si>
    <t>310300A Steam Production - Removing Other Prop_x001C_</t>
  </si>
  <si>
    <t>310400A Steam Production - Easements, Permits_x001C_</t>
  </si>
  <si>
    <t>311000A Steam Production - Structures &amp; Improvements_x001C_</t>
  </si>
  <si>
    <t>311100A Steam Production - Structures &amp; Improvements - Landfill_x001C_</t>
  </si>
  <si>
    <t>312000A Steam Production - Boiler Plant_x001C_</t>
  </si>
  <si>
    <t>313000A Steam Production - Generators_x001C_</t>
  </si>
  <si>
    <t>314000A Steam Production - Turbogenerator Units_x001C_</t>
  </si>
  <si>
    <t>315000A Steam Production - Accessory Electric Equipment_x001C_</t>
  </si>
  <si>
    <t>316000A Steam Production - Miscellaneous Power Plant Equipment_x001C_</t>
  </si>
  <si>
    <t>317000A Steam Production - ARO_x001C_</t>
  </si>
  <si>
    <t>330100A Hydro Production - Settlement_x001C_</t>
  </si>
  <si>
    <t>330200A Hydro Production - Land Owned in Fee_x001C_</t>
  </si>
  <si>
    <t>330210A Hydro Production - Land Owned in Fee - Conservation - Habitat_x001C_</t>
  </si>
  <si>
    <t>330220A Hydro Production - Land Owned in Fee - Recreation_x001C_</t>
  </si>
  <si>
    <t>330250A Hydro Production - Land Owned in Fee - Conservation - Fisheries_x001C_</t>
  </si>
  <si>
    <t>330300A Hydro Production - Removing Property of Others_x001C_</t>
  </si>
  <si>
    <t>330310A Hydro Production - Removing Property of Others - Fish &amp; Wildlife Co_x001C_</t>
  </si>
  <si>
    <t>330400A Hydro Production - Land Easements_x001C_</t>
  </si>
  <si>
    <t>330410A Hydro Production - Land Easements - Conservation - Habitat_x001C_</t>
  </si>
  <si>
    <t>330450A Hydro Production - Land Easements - Conservation - Fisheries_x001C_</t>
  </si>
  <si>
    <t>331000A Hydro Production - Structures &amp; Improvements_x001C_</t>
  </si>
  <si>
    <t>331100A Hydro Production - Structures &amp; Improvements - Fish &amp; Wildlife Co_x001C_</t>
  </si>
  <si>
    <t>331200A Hydro Production - Structures &amp; Improvements - Recreation_x001C_</t>
  </si>
  <si>
    <t>331260A Hydro Production - Structures &amp; Improvements - Rec Info &amp; Educ_x001C_</t>
  </si>
  <si>
    <t>332000A Hydro Production - Reservoirs, Dams, Waterways_x001C_</t>
  </si>
  <si>
    <t>332100A Hydro Production - Reservoirs, Dams, Waterways - Fish &amp; Wildlife Co_x001C_</t>
  </si>
  <si>
    <t>332150A Hydro Production - Reservoirs, Dams, Waterways - Fish &amp; Wildlife Co_x001C_</t>
  </si>
  <si>
    <t>332200A Hydro Production - Reservoirs, Dams, Waterways - Recreation_x001C_</t>
  </si>
  <si>
    <t>333000A Hydro Production - Waterwheels, Turbines, &amp; Generators_x001C_</t>
  </si>
  <si>
    <t>334000A Hydro Production - Accessory Electric Equipment_x001C_</t>
  </si>
  <si>
    <t>335000A Hydro Production - Miscellaneous Equipment_x001C_</t>
  </si>
  <si>
    <t>335100A Hydro Production - Miscellaneous Equipment - Fish &amp; Wildlife Co_x001C_</t>
  </si>
  <si>
    <t>335200A Hydro Production - Miscellaneous Equipment - Recreation_x001C_</t>
  </si>
  <si>
    <t>336000A Hydro Production - Roads, Railroads, &amp; Bridges_x001C_</t>
  </si>
  <si>
    <t>340200A Other Production - Land &amp; Land Rights_x001C_</t>
  </si>
  <si>
    <t>341000A Other Production - Structures &amp; Improvements_x001C_</t>
  </si>
  <si>
    <t>342000A Other Production - Fuel Holders, Producers, &amp; Accessories_x001C_</t>
  </si>
  <si>
    <t>343000A Other Production - Prime Movers_x001C_</t>
  </si>
  <si>
    <t>344000A Other Production - Generators_x001C_</t>
  </si>
  <si>
    <t>344010A Other Production - Solar_x001C_</t>
  </si>
  <si>
    <t>345000A Other Production - Accessory Electric Equipment_x001C_</t>
  </si>
  <si>
    <t>345010A Other Production - Accessory Solar Equipment_x001C_</t>
  </si>
  <si>
    <t>346000A Other Production - Miscellaneous Power Plant Equipment_x001C_</t>
  </si>
  <si>
    <t>347000A Other Production - ARO_x001C_</t>
  </si>
  <si>
    <t>350100A Gas UG Storage - Land Owned in Fee_x001C_</t>
  </si>
  <si>
    <t>350200A Transmission - Land Owned in Fee / Gas UG Storage - Right of Way_x001C_</t>
  </si>
  <si>
    <t>350300A Transmission - Removing Property of Others_x001C_</t>
  </si>
  <si>
    <t>350400A Transmission - Land Easements_x001C_</t>
  </si>
  <si>
    <t>351100A Gas UG Storage - Structures &amp; Improvements - Wells_x001C_</t>
  </si>
  <si>
    <t>351200A Transmission - Computer Software / Gas UG Storage - Struct &amp; Improv - CS_x001C_</t>
  </si>
  <si>
    <t>351300A Gas UG Storage - Structures &amp; Improvements - Measuring &amp; Regulating_x001C_</t>
  </si>
  <si>
    <t>351400A Gas UG Storage - Structures &amp; Improvements - Office_x001C_</t>
  </si>
  <si>
    <t>351410A Gas UG Storage - Structures &amp; Improvements - Pump House_x001C_</t>
  </si>
  <si>
    <t>352000A Transmission - Structures &amp; Improvements / Gas UG Storage - Wells_x001C_</t>
  </si>
  <si>
    <t>352100A Gas UG Storage - Well Leases_x001C_</t>
  </si>
  <si>
    <t>352200A Gas UG Storage - Well Reservoirs_x001C_</t>
  </si>
  <si>
    <t>352300A Gas UG Storage - Well Non-Recoverable_x001C_</t>
  </si>
  <si>
    <t>353000A Transmission - Station Equipment / Gas UG Storage - Lines_x001C_</t>
  </si>
  <si>
    <t>354000A Transmission - Towers &amp; Fixtures / Gas UG Storage - Comp Station Equip_x001C_</t>
  </si>
  <si>
    <t>355000A Transmission - Poles &amp; Fixtures / Gas UG Storage - Meas &amp; Reg Equip_x001C_</t>
  </si>
  <si>
    <t>356000A Transmission - OH Conductors / Gas UG Storage - Purification Equip_x001C_</t>
  </si>
  <si>
    <t>357000A Transmission - UG Conduit / Gas UG Storage - Other Equip_x001C_</t>
  </si>
  <si>
    <t>358000A Transmission - UG Conductors &amp; Devices_x001C_</t>
  </si>
  <si>
    <t>359000A Transmission - Roads &amp; Trails_x001C_</t>
  </si>
  <si>
    <t>360105A Distribution - Land Held for Future Use_x001C_</t>
  </si>
  <si>
    <t>360200A Distribution - Land_x001C_</t>
  </si>
  <si>
    <t>360400A Distribution - Land Easements_x001C_</t>
  </si>
  <si>
    <t>361000A Distribution - Structures &amp; Improvements_x001C_</t>
  </si>
  <si>
    <t>362000A Distribution - Station Equipment_x001C_</t>
  </si>
  <si>
    <t>364000A Distribution - Poles, Towers, &amp; Fixtures_x001C_</t>
  </si>
  <si>
    <t>365000A Distribution - OH Conductors &amp; Devices_x001C_</t>
  </si>
  <si>
    <t>366000A Distribution - UG Conduit_x001C_</t>
  </si>
  <si>
    <t>367000A Distribution - UG Conductors &amp; Devices_x001C_</t>
  </si>
  <si>
    <t>368000A Distribution - Line Transformers_x001C_</t>
  </si>
  <si>
    <t>369100A Distribution - OH Services_x001C_</t>
  </si>
  <si>
    <t>369200A Distribution - UG Services Spokane Network_x001C_</t>
  </si>
  <si>
    <t>369300A Distribution - UG Services Other_x001C_</t>
  </si>
  <si>
    <t>370000A Distribution - Meters_x001C_</t>
  </si>
  <si>
    <t>373100A Distribution - Street Lights - Mercury Vapor_x001C_</t>
  </si>
  <si>
    <t>373200A Distribution - Street Lights - UG Conductor_x001C_</t>
  </si>
  <si>
    <t>373300A Distribution - Street Lights - Decorative and Metal Standards_x001C_</t>
  </si>
  <si>
    <t>373400A Distribution - Street Lights - High Pressure Sodium Vapor_x001C_</t>
  </si>
  <si>
    <t>374000A Distribution - ARO_x001C_</t>
  </si>
  <si>
    <t>374200A Gas Distribution - Land Owned in Fee_x001C_</t>
  </si>
  <si>
    <t>374400A Gas Distribution - Land Easements_x001C_</t>
  </si>
  <si>
    <t>375000A Gas Distribution - Structures &amp; Improvements_x001C_</t>
  </si>
  <si>
    <t>376000A Gas Distribution - Mains_x001C_</t>
  </si>
  <si>
    <t>376105A Gas Distribution - Mains - Held for Future Use_x001C_</t>
  </si>
  <si>
    <t>378000A Gas Distribution - Meas &amp; Reg Equip - General_x001C_</t>
  </si>
  <si>
    <t>379000A Gas Distribution - Meas &amp; Reg Equip - City Gate_x001C_</t>
  </si>
  <si>
    <t>380000A Gas Distribution - Services_x001C_</t>
  </si>
  <si>
    <t>380105A Gas Distribution - Services - Held for Future Use_x001C_</t>
  </si>
  <si>
    <t>381000A Gas Distribution - Meters_x001C_</t>
  </si>
  <si>
    <t>385000A Gas Distribution - Ind Meas &amp; Reg Equip_x001C_</t>
  </si>
  <si>
    <t>387000A Gas Distribution - Other Equip_x001C_</t>
  </si>
  <si>
    <t>389200A General - Land Owned in Fee_x001C_</t>
  </si>
  <si>
    <t>389300A General - Removing Property of Others_x001C_</t>
  </si>
  <si>
    <t>389400A General - Land Easements_x001C_</t>
  </si>
  <si>
    <t>390100A General - Structures &amp; Improvements - Company_x001C_</t>
  </si>
  <si>
    <t>390200A General - Structures &amp; Improvements - Leasehold Improvements_x001C_</t>
  </si>
  <si>
    <t>391000A General - Office Furniture &amp; Equipment_x001C_</t>
  </si>
  <si>
    <t>391100A General - Computer Hardware_x001C_</t>
  </si>
  <si>
    <t>391700A General - Office Furniture - Lease_x001C_</t>
  </si>
  <si>
    <t>392000A General - Transportation Equipment - Class 7 &amp; 8_x001C_</t>
  </si>
  <si>
    <t>392032A General - Transportation Equipment - Class 32_x001C_</t>
  </si>
  <si>
    <t>392035A General - Transportation Equipment - Class 35_x001C_</t>
  </si>
  <si>
    <t>392045A General - Transportation Equipment - Class 45_x001C_</t>
  </si>
  <si>
    <t>392046A General - Transportation Equipment - Class 46_x001C_</t>
  </si>
  <si>
    <t>392047A General - Transportation Equipment - Class 47_x001C_</t>
  </si>
  <si>
    <t>392048A General - Transportation Equipment - Class 48_x001C_</t>
  </si>
  <si>
    <t>392055A General - Transportation Equipment - Class 55_x001C_</t>
  </si>
  <si>
    <t>392056A General - Transportation Equipment - Class 56_x001C_</t>
  </si>
  <si>
    <t>392057A General - Transportation Equipment - Class 57_x001C_</t>
  </si>
  <si>
    <t>392058A General - Transportation Equipment - Class 58_x001C_</t>
  </si>
  <si>
    <t>392065A General - Transportation Equipment - Class 65_x001C_</t>
  </si>
  <si>
    <t>392066A General - Transportation Equipment - Class 66_x001C_</t>
  </si>
  <si>
    <t>392200A General - Transportation Equipment - Lease_x001C_</t>
  </si>
  <si>
    <t>392230A General - Transportation Equipment - PME_x001C_</t>
  </si>
  <si>
    <t>392700A General - Transportation Equipment - Leased_x001C_</t>
  </si>
  <si>
    <t>392758A General - Transportation Equipment - Leased - Class 58_x001C_</t>
  </si>
  <si>
    <t>393000A General - Stores Equipment_x001C_</t>
  </si>
  <si>
    <t>394000A General - Tools, Shop &amp; Garage Equipment_x001C_</t>
  </si>
  <si>
    <t>395000A General - Laboratory Equipment_x001C_</t>
  </si>
  <si>
    <t>396000A General - Power Operated Equipment - Class 7 &amp; 8_x001C_</t>
  </si>
  <si>
    <t>396055A General - Power Operated Equipment - Class 55_x001C_</t>
  </si>
  <si>
    <t>396056A General - Power Operated Equipment - Class 56_x001C_</t>
  </si>
  <si>
    <t>396057A General - Power Operated Equipment - Class 57_x001C_</t>
  </si>
  <si>
    <t>396058A General - Power Operated Equipment - Class 58_x001C_</t>
  </si>
  <si>
    <t>396065A General - Power Operated Equipment - Class 65_x001C_</t>
  </si>
  <si>
    <t>396066A General - Power Operated Equipment - Class 66_x001C_</t>
  </si>
  <si>
    <t>396067A General - Power Operated Equipment - Class 67_x001C_</t>
  </si>
  <si>
    <t>396068A General - Power Operated Equipment - Class 68_x001C_</t>
  </si>
  <si>
    <t>396200A General - Power Operated Equipment - Lease_x001C_</t>
  </si>
  <si>
    <t>396700A General - Power Operated Equipment - Lease_x001C_</t>
  </si>
  <si>
    <t>397000A General - Communications Equipment_x001C_</t>
  </si>
  <si>
    <t>397200A General - Communications Equipment - Portable_x001C_</t>
  </si>
  <si>
    <t>397700A General - Communications Equipment - Lease_x001C_</t>
  </si>
  <si>
    <t>398000A General - Miscellaneous Equipment_x001C_</t>
  </si>
  <si>
    <t>399100A General - ARO_x001C_</t>
  </si>
  <si>
    <t>301000D Intangible - Organization_x001C_</t>
  </si>
  <si>
    <t>302000D Intangible - Franchises &amp; Consents_x001C_</t>
  </si>
  <si>
    <t>303000D Intangible - Misc Intangible Plant_x001C_</t>
  </si>
  <si>
    <t>303100D Intangible - Misc Intangible Plant - Mainframe Software_x001C_</t>
  </si>
  <si>
    <t>303110D Intangible - Misc Intangible Plant - PC Software_x001C_</t>
  </si>
  <si>
    <t>303120D Intangible - Misc Intangible Plant - PC Software Lease_x001C_</t>
  </si>
  <si>
    <t>304000D Production Plant - Land Owned in Fee_x001C_</t>
  </si>
  <si>
    <t>305000D Production Plant - Structures &amp; Improvements_x001C_</t>
  </si>
  <si>
    <t>310200D Steam Production - Land Owned in Fee_x001C_</t>
  </si>
  <si>
    <t>310300D Steam Production - Removing Other Prop_x001C_</t>
  </si>
  <si>
    <t>310400D Steam Production - Easements, Permits_x001C_</t>
  </si>
  <si>
    <t>311000D Steam Production - Structures &amp; Improvements_x001C_</t>
  </si>
  <si>
    <t>311100D Steam Production - Structures &amp; Improvements - Landfill_x001C_</t>
  </si>
  <si>
    <t>312000D Steam Production - Boiler Plant_x001C_</t>
  </si>
  <si>
    <t>313000D Steam Production - Generators_x001C_</t>
  </si>
  <si>
    <t>314000D Steam Production - Turbogenerator Units_x001C_</t>
  </si>
  <si>
    <t>315000D Steam Production - Accessory Electric Equipment_x001C_</t>
  </si>
  <si>
    <t>316000D Steam Production - Miscellaneous Power Plant Equipment_x001C_</t>
  </si>
  <si>
    <t>317000D Steam Production - ARO_x001C_</t>
  </si>
  <si>
    <t>330100D Hydro Production - Settlement_x001C_</t>
  </si>
  <si>
    <t>330200D Hydro Production - Land Owned in Fee_x001C_</t>
  </si>
  <si>
    <t>330210D Hydro Production - Land Owned in Fee - Conservation - Habitat_x001C_</t>
  </si>
  <si>
    <t>330220D Hydro Production - Land Owned in Fee - Recreation_x001C_</t>
  </si>
  <si>
    <t>330250D Hydro Production - Land Owned in Fee - Conservation - Fisheries_x001C_</t>
  </si>
  <si>
    <t>330300D Hydro Production - Removing Property of Others_x001C_</t>
  </si>
  <si>
    <t>330310D Hydro Production - Removing Property of Others - Fish &amp; Wildlife Co_x001C_</t>
  </si>
  <si>
    <t>330400D Hydro Production - Land Easements_x001C_</t>
  </si>
  <si>
    <t>330410D Hydro Production - Land Easements - Conservation - Habitat_x001C_</t>
  </si>
  <si>
    <t>330450D Hydro Production - Land Easements - Conservation - Fisheries_x001C_</t>
  </si>
  <si>
    <t>331000D Hydro Production - Structures &amp; Improvements_x001C_</t>
  </si>
  <si>
    <t>331100D Hydro Production - Structures &amp; Improvements - Fish &amp; Wildlife Co_x001C_</t>
  </si>
  <si>
    <t>331200D Hydro Production - Structures &amp; Improvements - Recreation_x001C_</t>
  </si>
  <si>
    <t>331260D Hydro Production - Structures &amp; Improvements - Rec Info &amp; Educ_x001C_</t>
  </si>
  <si>
    <t>332000D Hydro Production - Reservoirs, Dams, Waterways_x001C_</t>
  </si>
  <si>
    <t>332100D Hydro Production - Reservoirs, Dams, Waterways - Fish &amp; Wildlife Co_x001C_</t>
  </si>
  <si>
    <t>332150D Hydro Production - Reservoirs, Dams, Waterways - Fish &amp; Wildlife Co_x001C_</t>
  </si>
  <si>
    <t>332200D Hydro Production - Reservoirs, Dams, Waterways - Recreation_x001C_</t>
  </si>
  <si>
    <t>333000D Hydro Production - Waterwheels, Turbines, &amp; Generators_x001C_</t>
  </si>
  <si>
    <t>334000D Hydro Production - Accessory Electric Equipment_x001C_</t>
  </si>
  <si>
    <t>335000D Hydro Production - Miscellaneous Equipment_x001C_</t>
  </si>
  <si>
    <t>335100D Hydro Production - Miscellaneous Equipment - Fish &amp; Wildlife Co_x001C_</t>
  </si>
  <si>
    <t>335200D Hydro Production - Miscellaneous Equipment - Recreation_x001C_</t>
  </si>
  <si>
    <t>336000D Hydro Production - Roads, Railroads, &amp; Bridges_x001C_</t>
  </si>
  <si>
    <t>340200D Other Production - Land &amp; Land Rights_x001C_</t>
  </si>
  <si>
    <t>341000D Other Production - Structures &amp; Improvements_x001C_</t>
  </si>
  <si>
    <t>342000D Other Production - Fuel Holders, Producers, &amp; Accessories_x001C_</t>
  </si>
  <si>
    <t>343000D Other Production - Prime Movers_x001C_</t>
  </si>
  <si>
    <t>344000D Other Production - Generators_x001C_</t>
  </si>
  <si>
    <t>344010D Other Production - Solar_x001C_</t>
  </si>
  <si>
    <t>345000D Other Production - Accessory Electric Equipment_x001C_</t>
  </si>
  <si>
    <t>345010D Other Production - Accessory Solar Equipment_x001C_</t>
  </si>
  <si>
    <t>346000D Other Production - Miscellaneous Power Plant Equipment_x001C_</t>
  </si>
  <si>
    <t>347000D Other Production - ARO_x001C_</t>
  </si>
  <si>
    <t>350100D Gas UG Storage - Land Owned in Fee_x001C_</t>
  </si>
  <si>
    <t>350200D Transmission - Land Owned in Fee / Gas UG Storage - Right of Way_x001C_</t>
  </si>
  <si>
    <t>350300D Transmission - Removing Property of Others_x001C_</t>
  </si>
  <si>
    <t>350400D Transmission - Land Easements_x001C_</t>
  </si>
  <si>
    <t>351100D Gas UG Storage - Structures &amp; Improvements - Wells_x001C_</t>
  </si>
  <si>
    <t>351200D Transmission - Computer Software / Gas UG Storage - Struct &amp; Improv - CS_x001C_</t>
  </si>
  <si>
    <t>351300D Gas UG Storage - Structures &amp; Improvements - Measuring &amp; Regulating_x001C_</t>
  </si>
  <si>
    <t>351400D Gas UG Storage - Structures &amp; Improvements - Office_x001C_</t>
  </si>
  <si>
    <t>351410D Gas UG Storage - Structures &amp; Improvements - Pump House_x001C_</t>
  </si>
  <si>
    <t>352000D Transmission - Structures &amp; Improvements / Gas UG Storage - Wells_x001C_</t>
  </si>
  <si>
    <t>352100D Gas UG Storage - Well Leases_x001C_</t>
  </si>
  <si>
    <t>352200D Gas UG Storage - Well Reservoirs_x001C_</t>
  </si>
  <si>
    <t>352300D Gas UG Storage - Well Non-Recoverable_x001C_</t>
  </si>
  <si>
    <t>353000D Transmission - Station Equipment / Gas UG Storage - Lines_x001C_</t>
  </si>
  <si>
    <t>354000D Transmission - Towers &amp; Fixtures / Gas UG Storage - Comp Station Equip_x001C_</t>
  </si>
  <si>
    <t>355000D Transmission - Poles &amp; Fixtures / Gas UG Storage - Meas &amp; Reg Equip_x001C_</t>
  </si>
  <si>
    <t>356000D Transmission - OH Conductors / Gas UG Storage - Purification Equip_x001C_</t>
  </si>
  <si>
    <t>357000D Transmission - UG Conduit / Gas UG Storage - Other Equip_x001C_</t>
  </si>
  <si>
    <t>358000D Transmission - UG Conductors &amp; Devices_x001C_</t>
  </si>
  <si>
    <t>359000D Transmission - Roads &amp; Trails_x001C_</t>
  </si>
  <si>
    <t>360105D Distribution - Land Held for Future Use_x001C_</t>
  </si>
  <si>
    <t>360200D Distribution - Land_x001C_</t>
  </si>
  <si>
    <t>360400D Distribution - Land Easements_x001C_</t>
  </si>
  <si>
    <t>361000D Distribution - Structures &amp; Improvements_x001C_</t>
  </si>
  <si>
    <t>362000D Distribution - Station Equipment_x001C_</t>
  </si>
  <si>
    <t>364000D Distribution - Poles, Towers, &amp; Fixtures_x001C_</t>
  </si>
  <si>
    <t>365000D Distribution - OH Conductors &amp; Devices_x001C_</t>
  </si>
  <si>
    <t>366000D Distribution - UG Conduit_x001C_</t>
  </si>
  <si>
    <t>367000D Distribution - UG Conductors &amp; Devices_x001C_</t>
  </si>
  <si>
    <t>368000D Distribution - Line Transformers_x001C_</t>
  </si>
  <si>
    <t>369100D Distribution - OH Services_x001C_</t>
  </si>
  <si>
    <t>369200D Distribution - UG Services Spokane Network_x001C_</t>
  </si>
  <si>
    <t>369300D Distribution - UG Services Other_x001C_</t>
  </si>
  <si>
    <t>370000D Distribution - Meters_x001C_</t>
  </si>
  <si>
    <t>373100D Distribution - Street Lights - Mercury Vapor_x001C_</t>
  </si>
  <si>
    <t>373200D Distribution - Street Lights - UG Conductor_x001C_</t>
  </si>
  <si>
    <t>373300D Distribution - Street Lights - Decorative and Metal Standards_x001C_</t>
  </si>
  <si>
    <t>373400D Distribution - Street Lights - High Pressure Sodium Vapor_x001C_</t>
  </si>
  <si>
    <t>374000D Distribution - ARO_x001C_</t>
  </si>
  <si>
    <t>374200D Gas Distribution - Land Owned in Fee_x001C_</t>
  </si>
  <si>
    <t>374400D Gas Distribution - Land Easements_x001C_</t>
  </si>
  <si>
    <t>375000D Gas Distribution - Structures &amp; Improvements_x001C_</t>
  </si>
  <si>
    <t>376000D Gas Distribution - Mains_x001C_</t>
  </si>
  <si>
    <t>376105D Gas Distribution - Mains - Held for Future Use_x001C_</t>
  </si>
  <si>
    <t>378000D Gas Distribution - Meas &amp; Reg Equip - General_x001C_</t>
  </si>
  <si>
    <t>379000D Gas Distribution - Meas &amp; Reg Equip - City Gate_x001C_</t>
  </si>
  <si>
    <t>380000D Gas Distribution - Services_x001C_</t>
  </si>
  <si>
    <t>380105D Gas Distribution - Services - Held for Future Use_x001C_</t>
  </si>
  <si>
    <t>381000D Gas Distribution - Meters_x001C_</t>
  </si>
  <si>
    <t>385000D Gas Distribution - Ind Meas &amp; Reg Equip_x001C_</t>
  </si>
  <si>
    <t>387000D Gas Distribution - Other Equip_x001C_</t>
  </si>
  <si>
    <t>389200D General - Land Owned in Fee_x001C_</t>
  </si>
  <si>
    <t>389300D General - Removing Property of Others_x001C_</t>
  </si>
  <si>
    <t>389400D General - Land Easements_x001C_</t>
  </si>
  <si>
    <t>390100D General - Structures &amp; Improvements - Company_x001C_</t>
  </si>
  <si>
    <t>390200D General - Structures &amp; Improvements - Leasehold Improvements_x001C_</t>
  </si>
  <si>
    <t>391000D General - Office Furniture &amp; Equipment_x001C_</t>
  </si>
  <si>
    <t>391100D General - Computer Hardware_x001C_</t>
  </si>
  <si>
    <t>391700D General - Office Furniture - Lease_x001C_</t>
  </si>
  <si>
    <t>392000D General - Transportation Equipment - Class 7 &amp; 8_x001C_</t>
  </si>
  <si>
    <t>392032D General - Transportation Equipment - Class 32_x001C_</t>
  </si>
  <si>
    <t>392035D General - Transportation Equipment - Class 35_x001C_</t>
  </si>
  <si>
    <t>392045D General - Transportation Equipment - Class 45_x001C_</t>
  </si>
  <si>
    <t>392046D General - Transportation Equipment - Class 46_x001C_</t>
  </si>
  <si>
    <t>392047D General - Transportation Equipment - Class 47_x001C_</t>
  </si>
  <si>
    <t>392048D General - Transportation Equipment - Class 48_x001C_</t>
  </si>
  <si>
    <t>392055D General - Transportation Equipment - Class 55_x001C_</t>
  </si>
  <si>
    <t>392056D General - Transportation Equipment - Class 56_x001C_</t>
  </si>
  <si>
    <t>392057D General - Transportation Equipment - Class 57_x001C_</t>
  </si>
  <si>
    <t>392058D General - Transportation Equipment - Class 58_x001C_</t>
  </si>
  <si>
    <t>392065D General - Transportation Equipment - Class 65_x001C_</t>
  </si>
  <si>
    <t>392066D General - Transportation Equipment - Class 66_x001C_</t>
  </si>
  <si>
    <t>392200D General - Transportation Equipment - Lease_x001C_</t>
  </si>
  <si>
    <t>392230D General - Transportation Equipment - PME_x001C_</t>
  </si>
  <si>
    <t>392700D General - Transportation Equipment - Leased_x001C_</t>
  </si>
  <si>
    <t>392758D General - Transportation Equipment - Leased - Class 58_x001C_</t>
  </si>
  <si>
    <t>393000D General - Stores Equipment_x001C_</t>
  </si>
  <si>
    <t>394000D General - Tools, Shop &amp; Garage Equipment_x001C_</t>
  </si>
  <si>
    <t>395000D General - Laboratory Equipment_x001C_</t>
  </si>
  <si>
    <t>396000D General - Power Operated Equipment - Class 7 &amp; 8_x001C_</t>
  </si>
  <si>
    <t>396055D General - Power Operated Equipment - Class 55_x001C_</t>
  </si>
  <si>
    <t>396056D General - Power Operated Equipment - Class 56_x001C_</t>
  </si>
  <si>
    <t>396057D General - Power Operated Equipment - Class 57_x001C_</t>
  </si>
  <si>
    <t>396058D General - Power Operated Equipment - Class 58_x001C_</t>
  </si>
  <si>
    <t>396065D General - Power Operated Equipment - Class 65_x001C_</t>
  </si>
  <si>
    <t>396066D General - Power Operated Equipment - Class 66_x001C_</t>
  </si>
  <si>
    <t>396067D General - Power Operated Equipment - Class 67_x001C_</t>
  </si>
  <si>
    <t>396068D General - Power Operated Equipment - Class 68_x001C_</t>
  </si>
  <si>
    <t>396200D General - Power Operated Equipment - Lease_x001C_</t>
  </si>
  <si>
    <t>396700D General - Power Operated Equipment - Lease_x001C_</t>
  </si>
  <si>
    <t>397000D General - Communications Equipment_x001C_</t>
  </si>
  <si>
    <t>397200D General - Communications Equipment - Portable_x001C_</t>
  </si>
  <si>
    <t>397700D General - Communications Equipment - Lease_x001C_</t>
  </si>
  <si>
    <t>398000D General - Miscellaneous Equipment_x001C_</t>
  </si>
  <si>
    <t>399100D General - ARO_x001C_</t>
  </si>
  <si>
    <t>400000 PARENT FOR REVENUE ACCOUNTS_x001C_</t>
  </si>
  <si>
    <t>403X09 Depreciation expense._x001C_</t>
  </si>
  <si>
    <t>403X30 Depreciation expense._x001C_</t>
  </si>
  <si>
    <t>403X40 Depreciation expense._x001C_</t>
  </si>
  <si>
    <t>403X50 Depreciation expense._x001C_</t>
  </si>
  <si>
    <t>403X60 Depreciation expense._x001C_</t>
  </si>
  <si>
    <t>403X70 Depreciation expense._x001C_</t>
  </si>
  <si>
    <t>403X80 Depreciation expense._x001C_</t>
  </si>
  <si>
    <t>403X90 Depreciation expense._x001C_</t>
  </si>
  <si>
    <t>404X20 Amortization of other limited-term gas plant._x001C_</t>
  </si>
  <si>
    <t>404X30 Amortization of other limited-term gas plant._x001C_</t>
  </si>
  <si>
    <t>404X31 Amortization of other limited-term gas plant._x001C_</t>
  </si>
  <si>
    <t>404X32 Amortization of other limited-term gas plant._x001C_</t>
  </si>
  <si>
    <t>404X40 Amortization of other limited-term gas plant._x001C_</t>
  </si>
  <si>
    <t>404X50 Amortization of other limited-term gas plant._x001C_</t>
  </si>
  <si>
    <t>404X70 Amortization of other limited-term gas plant._x001C_</t>
  </si>
  <si>
    <t>405930 Amortization of other plant._x001C_</t>
  </si>
  <si>
    <t>406100 Amortization of utility plant acquisition adjustments._x001C_</t>
  </si>
  <si>
    <t>407025 WA GRC Jackson Prairie O&amp;M Deferral_x001C_</t>
  </si>
  <si>
    <t>407312 Reg Debit Lancaster_x001C_</t>
  </si>
  <si>
    <t>407322 Reg Debit Spokane River Relicense_x001C_</t>
  </si>
  <si>
    <t>407323 Reg Debit Spokane River PM&amp;Es_x001C_</t>
  </si>
  <si>
    <t>407324 Reg Debit Lake CDA CDR Fund_x001C_</t>
  </si>
  <si>
    <t>407325 Lake CDA IPA Interest Expense_x001C_</t>
  </si>
  <si>
    <t>407328 Amortization of regulatory liabilities_x001C_</t>
  </si>
  <si>
    <t>407329 Amortization of regulatory liabilities_x001C_</t>
  </si>
  <si>
    <t>407330 Amortization of regulatory liabilities_x001C_</t>
  </si>
  <si>
    <t>407335 Amortization of regulatory liabilities_x001C_</t>
  </si>
  <si>
    <t>407351 Amort- CNC Transmission_x001C_</t>
  </si>
  <si>
    <t>407370 Amortization of regulatory liabilities_x001C_</t>
  </si>
  <si>
    <t>407380 Amortization of regulatory liabilities_x001C_</t>
  </si>
  <si>
    <t>407382 Reg Debit Amt CDA Settlement_x001C_</t>
  </si>
  <si>
    <t>407395 Optional Renewable Power Rev_x001C_</t>
  </si>
  <si>
    <t>407400 Amortization of CCX Credits_x001C_</t>
  </si>
  <si>
    <t>407403 Amortization of regulatory liabilities_x001C_</t>
  </si>
  <si>
    <t>407405 Amortization of regulatory liabilities_x001C_</t>
  </si>
  <si>
    <t>407406 Amortization of regulatory liabilities_x001C_</t>
  </si>
  <si>
    <t>407408 Senate Bill Unbilled Add-Ons Amortization_x001C_</t>
  </si>
  <si>
    <t>407420 Amortization of regulatory liabilities_x001C_</t>
  </si>
  <si>
    <t>407422 Reg Credit Spokane River Relicense_x001C_</t>
  </si>
  <si>
    <t>407423 Reg Credit Spokane River PM&amp;Es_x001C_</t>
  </si>
  <si>
    <t>407424 Reg Credit Lake CDA CDR Fund_x001C_</t>
  </si>
  <si>
    <t>407425 WA GRC Jackson Prairie Deferral_x001C_</t>
  </si>
  <si>
    <t>407428 Amortization of regulatory liabilities_x001C_</t>
  </si>
  <si>
    <t>407431 Senate Bill 408 Amortization_x001C_</t>
  </si>
  <si>
    <t>407450 Amortization of regulatory liabilities_x001C_</t>
  </si>
  <si>
    <t>407460 DEF CS2 &amp; COLSTRIP O&amp;M_x001C_</t>
  </si>
  <si>
    <t>407482 Reg Credit Amt Lake CDA Settlement_x001C_</t>
  </si>
  <si>
    <t>407499 Amortization of regulatory liabilities_x001C_</t>
  </si>
  <si>
    <t>408110 Taxes other than income taxes, other income and deduct_x001C_</t>
  </si>
  <si>
    <t>408120 Taxes other than income taxes, other income and deduct_x001C_</t>
  </si>
  <si>
    <t>408130 Taxes other than income taxes, other income and deduct_x001C_</t>
  </si>
  <si>
    <t>408140 Taxes other than income taxes, other income and deduct_x001C_</t>
  </si>
  <si>
    <t>408150 Taxes other than income taxes, other income and deduct_x001C_</t>
  </si>
  <si>
    <t>408160 Taxes other than income taxes, other income and deduct_x001C_</t>
  </si>
  <si>
    <t>408170 Taxes other than income taxes, other income and deduct_x001C_</t>
  </si>
  <si>
    <t>408180 Taxes other than income taxes, other income and deduct_x001C_</t>
  </si>
  <si>
    <t>409000 Income taxes, extraordinary items._x001C_</t>
  </si>
  <si>
    <t>409100 Income taxes, extraordinary items._x001C_</t>
  </si>
  <si>
    <t>410100 State Deferred Income Tax Expense Above_x001C_</t>
  </si>
  <si>
    <t>410140 State Deferred Income Tax Expense Above_x001C_</t>
  </si>
  <si>
    <t>411100 Losses from disposition of allowances._x001C_</t>
  </si>
  <si>
    <t>411400 Losses from disposition of allowances._x001C_</t>
  </si>
  <si>
    <t>425680 Miscellaneous Amortization_x001C_</t>
  </si>
  <si>
    <t>426520 Other deductions._x001C_</t>
  </si>
  <si>
    <t>440000 Residential sales._x001C_</t>
  </si>
  <si>
    <t>442200 Commercial and industrial sales._x001C_</t>
  </si>
  <si>
    <t>442300 Commercial and industrial sales._x001C_</t>
  </si>
  <si>
    <t>444000 Public street and highway lighting._x001C_</t>
  </si>
  <si>
    <t>447000 Sales for resale._x001C_</t>
  </si>
  <si>
    <t>448000 Interdepartmental sales._x001C_</t>
  </si>
  <si>
    <t>451000 Miscellaneous service revenues._x001C_</t>
  </si>
  <si>
    <t>453000 Steam Revenue_x001C_</t>
  </si>
  <si>
    <t>454000 Rent from electric property._x001C_</t>
  </si>
  <si>
    <t>456000 Other electric revenues._x001C_</t>
  </si>
  <si>
    <t>480000 Residential sales._x001C_</t>
  </si>
  <si>
    <t>481200 Commercial and industrial sales._x001C_</t>
  </si>
  <si>
    <t>481250 Commercial and industrial sales._x001C_</t>
  </si>
  <si>
    <t>481300 Commercial and industrial sales._x001C_</t>
  </si>
  <si>
    <t>481400 Commercial and industrial sales._x001C_</t>
  </si>
  <si>
    <t>483000 Sales for resale._x001C_</t>
  </si>
  <si>
    <t>483600 Sales for resale._x001C_</t>
  </si>
  <si>
    <t>483700 Sales for resale._x001C_</t>
  </si>
  <si>
    <t>483711 Sales for resale._x001C_</t>
  </si>
  <si>
    <t>483730 Sales for resale._x001C_</t>
  </si>
  <si>
    <t>483760 Sales for resale._x001C_</t>
  </si>
  <si>
    <t>484000 Interdepartmental sales._x001C_</t>
  </si>
  <si>
    <t>488000 Miscellaneous service revenues._x001C_</t>
  </si>
  <si>
    <t>489300 Revenues from storing gas of others._x001C_</t>
  </si>
  <si>
    <t>493000 Rent from gas property._x001C_</t>
  </si>
  <si>
    <t>495000 Other gas revenues._x001C_</t>
  </si>
  <si>
    <t>495028 Other gas revenues._x001C_</t>
  </si>
  <si>
    <t>499000 Provision for rate refunds._x001C_</t>
  </si>
  <si>
    <t>500000 Operation supervision and engineering - Fossil Steam_x001C_</t>
  </si>
  <si>
    <t>501000 Fuel - Fossil Steam_x001C_</t>
  </si>
  <si>
    <t>502000 Steam expenses - Fossil Steam (Major only)._x001C_</t>
  </si>
  <si>
    <t>505000 Electric expenses - Fossil Steam (Major only)._x001C_</t>
  </si>
  <si>
    <t>506000 Miscellaneous steam power expenses - Fossil Steam (Maj_x001C_</t>
  </si>
  <si>
    <t>507000 Rents - Fossil Steam_x001C_</t>
  </si>
  <si>
    <t>510000 Maintenance supervision and engineering - Fossil Steam_x001C_</t>
  </si>
  <si>
    <t>511000 Maintenance of structures - Fossil Steam (Major only)._x001C_</t>
  </si>
  <si>
    <t>512000 Maintenance of boiler plant - Fossil Steam (Major only_x001C_</t>
  </si>
  <si>
    <t>513000 Maintenance of electric plant - Fossil Steam (Major on_x001C_</t>
  </si>
  <si>
    <t>514000 Maintenance of miscellaneous fossil steam plant (Major_x001C_</t>
  </si>
  <si>
    <t>535000 Operation supervision and engineering - Hydro._x001C_</t>
  </si>
  <si>
    <t>536000 Water for power._x001C_</t>
  </si>
  <si>
    <t>537000 Hydraulic expenses (Major only)._x001C_</t>
  </si>
  <si>
    <t>538000 Electric expenses - Hydro (Major only)._x001C_</t>
  </si>
  <si>
    <t>539000 Miscellaneous hydraulic power generation expenses (Maj_x001C_</t>
  </si>
  <si>
    <t>540000 Operation supplies and expenses - Hydro (Nonmajor only_x001C_</t>
  </si>
  <si>
    <t>540100 MT Trust Funds Land Settlement Rents_x001C_</t>
  </si>
  <si>
    <t>541000 Maintenance supervision and engineering - Hydro (Major_x001C_</t>
  </si>
  <si>
    <t>542000 Maintenance of structures - Hydro (Major only)._x001C_</t>
  </si>
  <si>
    <t>543000 Maintenance of reservoirs, dams, and waterways (Major_x001C_</t>
  </si>
  <si>
    <t>544000 Maintenance of electric plant - Hydro (Major only)._x001C_</t>
  </si>
  <si>
    <t>545000 Maintenance of hydraulic production plant (Nonmajor on_x001C_</t>
  </si>
  <si>
    <t>546000 Operation supervision and engineering - Other Power_x001C_</t>
  </si>
  <si>
    <t>547000 Fuel - Other Power_x001C_</t>
  </si>
  <si>
    <t>548000 Generation expenses - Other Power(Major only)._x001C_</t>
  </si>
  <si>
    <t>549000 Miscellaneous other power generation expenses (Major o_x001C_</t>
  </si>
  <si>
    <t>550000 Operation supplies and expenses - Other Power (Nonmajo_x001C_</t>
  </si>
  <si>
    <t>551000 Maintenance supervision and engineering - Other Power_x001C_</t>
  </si>
  <si>
    <t>552000 Maintenance of structures - Other Power (Major only)._x001C_</t>
  </si>
  <si>
    <t>553000 Maintenance of generating and electric equipment - Oth_x001C_</t>
  </si>
  <si>
    <t>554000 Maintenance of other power production plant (Nonmajor_x001C_</t>
  </si>
  <si>
    <t>555000 Purchased power._x001C_</t>
  </si>
  <si>
    <t>555100 Purchased power._x001C_</t>
  </si>
  <si>
    <t>555312 Purchased power._x001C_</t>
  </si>
  <si>
    <t>555313 Purchased power._x001C_</t>
  </si>
  <si>
    <t>555380 Purchased power._x001C_</t>
  </si>
  <si>
    <t>555550 Purchased power._x001C_</t>
  </si>
  <si>
    <t>555690 Purchased power._x001C_</t>
  </si>
  <si>
    <t>555700 Purchased power._x001C_</t>
  </si>
  <si>
    <t>555710 Purchased power._x001C_</t>
  </si>
  <si>
    <t>556000 System control and load dispatching (Major only)._x001C_</t>
  </si>
  <si>
    <t>557000 Other expenses._x001C_</t>
  </si>
  <si>
    <t>557010 Other expenses._x001C_</t>
  </si>
  <si>
    <t>557150 Other expenses._x001C_</t>
  </si>
  <si>
    <t>557160 Other expenses._x001C_</t>
  </si>
  <si>
    <t>557161 Other expenses._x001C_</t>
  </si>
  <si>
    <t>557170 Other expenses._x001C_</t>
  </si>
  <si>
    <t>557200 Other expenses._x001C_</t>
  </si>
  <si>
    <t>557280 Other expenses._x001C_</t>
  </si>
  <si>
    <t>557290 Other expenses._x001C_</t>
  </si>
  <si>
    <t>557312 Other expenses._x001C_</t>
  </si>
  <si>
    <t>557380 Other expenses._x001C_</t>
  </si>
  <si>
    <t>557390 Other expenses._x001C_</t>
  </si>
  <si>
    <t>557395 Other expenses._x001C_</t>
  </si>
  <si>
    <t>557610 Other expenses._x001C_</t>
  </si>
  <si>
    <t>557700 Other expenses._x001C_</t>
  </si>
  <si>
    <t>557711 Other expenses._x001C_</t>
  </si>
  <si>
    <t>557730 Other expenses._x001C_</t>
  </si>
  <si>
    <t>560000 Operation supervision and engineering._x001C_</t>
  </si>
  <si>
    <t>560350 Operation supervision and engineering._x001C_</t>
  </si>
  <si>
    <t>561000 Operation supervision and engineering._x001C_</t>
  </si>
  <si>
    <t>562000 Station expenses (Major only)._x001C_</t>
  </si>
  <si>
    <t>563000 Overhead line expenses (Major only)._x001C_</t>
  </si>
  <si>
    <t>565000 Transmission of electricity by others (Major only)._x001C_</t>
  </si>
  <si>
    <t>566000 Miscellaneous transmission expenses (Major only)._x001C_</t>
  </si>
  <si>
    <t>567000 Operation supplies and expenses (Nonmajor only)._x001C_</t>
  </si>
  <si>
    <t>568000 Maintenance supervision and engineering (Major only)._x001C_</t>
  </si>
  <si>
    <t>569000 Maintenance of structures (Major only)._x001C_</t>
  </si>
  <si>
    <t>570000 Maintenance of station equipment (Major only)._x001C_</t>
  </si>
  <si>
    <t>571000 Maintenance of overhead lines (Major only)._x001C_</t>
  </si>
  <si>
    <t>572000 Maintenance of underground lines (Major only)._x001C_</t>
  </si>
  <si>
    <t>573000 Maintenance of miscellaneous transmission plant (Major_x001C_</t>
  </si>
  <si>
    <t>580000 Operation supervision and engineering._x001C_</t>
  </si>
  <si>
    <t>582000 Station  expenses (Major only)._x001C_</t>
  </si>
  <si>
    <t>583000 Overhead line expenses (Major only)._x001C_</t>
  </si>
  <si>
    <t>584000 Underground line expenses (Major only)._x001C_</t>
  </si>
  <si>
    <t>585000 Street lighting and signal system expenses._x001C_</t>
  </si>
  <si>
    <t>586000 Meter expenses._x001C_</t>
  </si>
  <si>
    <t>587000 Customer installations expenses._x001C_</t>
  </si>
  <si>
    <t>588000 Miscellaneous electric distribution expenses._x001C_</t>
  </si>
  <si>
    <t>589000 Rents - electric distribution_x001C_</t>
  </si>
  <si>
    <t>590000 Maintenance supervision and engineering (Major only)._x001C_</t>
  </si>
  <si>
    <t>591000 Maintenance of structures (Major only)._x001C_</t>
  </si>
  <si>
    <t>592000 Maintenance of structures and equipment (Nonmajor only_x001C_</t>
  </si>
  <si>
    <t>593000 Maintenance of overhead lines (Major only)._x001C_</t>
  </si>
  <si>
    <t>594000 Maintenance of lines (Nonmajor only)._x001C_</t>
  </si>
  <si>
    <t>595000 Maintenance of line transformers._x001C_</t>
  </si>
  <si>
    <t>596000 Maintenance of street lighting and signal systems._x001C_</t>
  </si>
  <si>
    <t>597000 Maintenance of meters._x001C_</t>
  </si>
  <si>
    <t>598000 Maintenance of miscellaneous distribution plant._x001C_</t>
  </si>
  <si>
    <t>804000 Liquified natural gas purchases._x001C_</t>
  </si>
  <si>
    <t>804001 Liquified natural gas purchases._x001C_</t>
  </si>
  <si>
    <t>804002 Liquified natural gas purchases._x001C_</t>
  </si>
  <si>
    <t>804010 Liquified natural gas purchases._x001C_</t>
  </si>
  <si>
    <t>804014 Liquified natural gas purchases._x001C_</t>
  </si>
  <si>
    <t>804017 Liquified natural gas purchases._x001C_</t>
  </si>
  <si>
    <t>804600 Liquified natural gas purchases._x001C_</t>
  </si>
  <si>
    <t>804700 Liquified natural gas purchases._x001C_</t>
  </si>
  <si>
    <t>804711 Liquified natural gas purchases._x001C_</t>
  </si>
  <si>
    <t>804730 Liquified natural gas purchases._x001C_</t>
  </si>
  <si>
    <t>805110 Purchased gas cost adjustments._x001C_</t>
  </si>
  <si>
    <t>805115 Purchased gas cost adjustments._x001C_</t>
  </si>
  <si>
    <t>805116 Purchased gas cost adjustments._x001C_</t>
  </si>
  <si>
    <t>805120 Purchased gas cost adjustments._x001C_</t>
  </si>
  <si>
    <t>805270 Purchased gas cost adjustments._x001C_</t>
  </si>
  <si>
    <t>808100 Gas delivered to storage-Credit._x001C_</t>
  </si>
  <si>
    <t>808200 Gas delivered to storage-Credit._x001C_</t>
  </si>
  <si>
    <t>811000 Gas used for products extraction--Credit._x001C_</t>
  </si>
  <si>
    <t>813000 Other gas supply expenses._x001C_</t>
  </si>
  <si>
    <t>813010 Other gas supply expenses._x001C_</t>
  </si>
  <si>
    <t>814000 Operation supervision and engineering._x001C_</t>
  </si>
  <si>
    <t>824000 Other expenses._x001C_</t>
  </si>
  <si>
    <t>837000 Maintenance of other equipment._x001C_</t>
  </si>
  <si>
    <t>870000 Operation supervision and engineering._x001C_</t>
  </si>
  <si>
    <t>874000 Mains and services expenses._x001C_</t>
  </si>
  <si>
    <t>875000 Measuring and regulating station expenses--General._x001C_</t>
  </si>
  <si>
    <t>876000 Measuring and regulating station expenses--Industrial._x001C_</t>
  </si>
  <si>
    <t>877000 Measuring and regulating station expenses--City gate c_x001C_</t>
  </si>
  <si>
    <t>878000 Meter and house regulator expenses._x001C_</t>
  </si>
  <si>
    <t>879000 Customer installations expenses._x001C_</t>
  </si>
  <si>
    <t>880000 Other expenses._x001C_</t>
  </si>
  <si>
    <t>881000 Rents._x001C_</t>
  </si>
  <si>
    <t>885000 Maintenance supervision and engineering._x001C_</t>
  </si>
  <si>
    <t>887000 Maintenance of mains._x001C_</t>
  </si>
  <si>
    <t>889000 Maintenance of measuring and regulating station equipm_x001C_</t>
  </si>
  <si>
    <t>890000 Maintenance of measuring and regulating station equipm_x001C_</t>
  </si>
  <si>
    <t>891000 Maintenance of measuring and regulating station equipm_x001C_</t>
  </si>
  <si>
    <t>892000 Maintenance of services._x001C_</t>
  </si>
  <si>
    <t>893000 Maintenance of meters and house regulators._x001C_</t>
  </si>
  <si>
    <t>894000 Maintenance of other equipment._x001C_</t>
  </si>
  <si>
    <t>901000 Supervision (Major only)._x001C_</t>
  </si>
  <si>
    <t>902000 Meter reading expenses._x001C_</t>
  </si>
  <si>
    <t>903000 Customer records and collection expenses._x001C_</t>
  </si>
  <si>
    <t>903920 Customer records and collection expenses._x001C_</t>
  </si>
  <si>
    <t>903930 Customer records and collection expenses._x001C_</t>
  </si>
  <si>
    <t>904000 Uncollectible accounts._x001C_</t>
  </si>
  <si>
    <t>905000 Miscellaneous customer accounts expenses (Major only)._x001C_</t>
  </si>
  <si>
    <t>908000 Customer assistance expenses (Major only)_x001C_</t>
  </si>
  <si>
    <t>908250 Customer assistance expenses (Major only)_x001C_</t>
  </si>
  <si>
    <t>908600 Customer assistance expenses (Major only)_x001C_</t>
  </si>
  <si>
    <t>908610 Customer assistance expenses (Major only)_x001C_</t>
  </si>
  <si>
    <t>908690 Customer assistance expenses (Major only)_x001C_</t>
  </si>
  <si>
    <t>908990 Customer assistance expenses (Major only)_x001C_</t>
  </si>
  <si>
    <t>909000 Informational and instructional advertising expenses (_x001C_</t>
  </si>
  <si>
    <t>910000 Miscellaneous customer service and informational expen_x001C_</t>
  </si>
  <si>
    <t>912000 Demonstrating and selling expenses (Major only)._x001C_</t>
  </si>
  <si>
    <t>913000 Advertising expenses (Major only)._x001C_</t>
  </si>
  <si>
    <t>916000 Miscellaneous sales expenses (Major only)._x001C_</t>
  </si>
  <si>
    <t>920000 Administrative and general salaries._x001C_</t>
  </si>
  <si>
    <t>921000 Office supplies and expenses._x001C_</t>
  </si>
  <si>
    <t>922000 Administrative expenses transferred--Credit._x001C_</t>
  </si>
  <si>
    <t>923000 Outside services employed._x001C_</t>
  </si>
  <si>
    <t>924000 Property insurance._x001C_</t>
  </si>
  <si>
    <t>925000 Injuries and damages._x001C_</t>
  </si>
  <si>
    <t>926000 Employee pensions and benefits._x001C_</t>
  </si>
  <si>
    <t>927000 Franchise requirements_x001C_</t>
  </si>
  <si>
    <t>928000 Regulatory commission expenses._x001C_</t>
  </si>
  <si>
    <t>930000 Miscellaneous general expenses._x001C_</t>
  </si>
  <si>
    <t>931000 Rents._x001C_</t>
  </si>
  <si>
    <t>935000 Maintenance of common general plant._x001C_</t>
  </si>
  <si>
    <t>997000 Book Depreciation\Intangible Plant Amortization_x001C_</t>
  </si>
  <si>
    <t>997001 Contributions In Aid of Construction_x001C_</t>
  </si>
  <si>
    <t>997002 Injuries and Damages_x001C_</t>
  </si>
  <si>
    <t>997003 Salvage_x001C_</t>
  </si>
  <si>
    <t>997004 Sched M_x001C_</t>
  </si>
  <si>
    <t>997005 FAS106 Current Retiree Medical Accrual_x001C_</t>
  </si>
  <si>
    <t>997006 SCH M CSS HARDWARE LEASE PRIN_x001C_</t>
  </si>
  <si>
    <t>997007 Sched M_x001C_</t>
  </si>
  <si>
    <t>997008 DSM Book Amortization_x001C_</t>
  </si>
  <si>
    <t>997009 Sched M_x001C_</t>
  </si>
  <si>
    <t>997010 Deferred Gas Credit and Refunds_x001C_</t>
  </si>
  <si>
    <t>997012 Transportation Dep_x001C_</t>
  </si>
  <si>
    <t>997015 Airplane Lease Payments_x001C_</t>
  </si>
  <si>
    <t>997016 Redemptions_x001C_</t>
  </si>
  <si>
    <t>997017 Sched M_x001C_</t>
  </si>
  <si>
    <t>997018 Sched M_x001C_</t>
  </si>
  <si>
    <t>997019 Sched M_x001C_</t>
  </si>
  <si>
    <t>997020 FAS87 Current Pension Accrual_x001C_</t>
  </si>
  <si>
    <t>997021 Sched M_x001C_</t>
  </si>
  <si>
    <t>997022 SCH M SL/LSE GENERAL OFFICE BL_x001C_</t>
  </si>
  <si>
    <t>997024 Sched M_x001C_</t>
  </si>
  <si>
    <t>997025 Sched M_x001C_</t>
  </si>
  <si>
    <t>997026 Sched M_x001C_</t>
  </si>
  <si>
    <t>997027 Uncollectibles_x001C_</t>
  </si>
  <si>
    <t>997028 Sched M_x001C_</t>
  </si>
  <si>
    <t>997029 FAS 106 Post Retirement Benefits_x001C_</t>
  </si>
  <si>
    <t>997030 Senate Bill 408_x001C_</t>
  </si>
  <si>
    <t>997031 Decoupling Mechanism_x001C_</t>
  </si>
  <si>
    <t>997032 Interest Rate Swaps_x001C_</t>
  </si>
  <si>
    <t>997033 BPA Residential Exchange / DSM Tariff Rider_x001C_</t>
  </si>
  <si>
    <t>997034 Sched M_x001C_</t>
  </si>
  <si>
    <t>997035 Business Energy Tax Credit (BETC)_x001C_</t>
  </si>
  <si>
    <t>997037 Oregon DSM Accrual_x001C_</t>
  </si>
  <si>
    <t>997041 Rathdrum Turbine Lease, Tax_x001C_</t>
  </si>
  <si>
    <t>997043 Washington Deferred Power Costs_x001C_</t>
  </si>
  <si>
    <t>997044 Non-Monetary Power Costs_x001C_</t>
  </si>
  <si>
    <t>997045 Section 199 Manufacturing Deduction_x001C_</t>
  </si>
  <si>
    <t>997046 Nez Perce Settlement_x001C_</t>
  </si>
  <si>
    <t>997047 Clark Fork Preventive Maint. Exp (PME's)_x001C_</t>
  </si>
  <si>
    <t>997048 AFUDC_x001C_</t>
  </si>
  <si>
    <t>997049 Tax Depreciation_x001C_</t>
  </si>
  <si>
    <t>997050 CS2 Levelized Return_x001C_</t>
  </si>
  <si>
    <t>997051 Wind Generation AFUDC - ID_x001C_</t>
  </si>
  <si>
    <t>997052 Noxon Spill_x001C_</t>
  </si>
  <si>
    <t>997053 Renewable Energy Certificate Fees_x001C_</t>
  </si>
  <si>
    <t>997054 Spokane River Relicensing_x001C_</t>
  </si>
  <si>
    <t>997055 Deferred Gas Exchange_x001C_</t>
  </si>
  <si>
    <t>997058 Colstrip Settlement_x001C_</t>
  </si>
  <si>
    <t>997059 Spokane River Relicensing PME_x001C_</t>
  </si>
  <si>
    <t>997061 CDA Lake Settlement_x001C_</t>
  </si>
  <si>
    <t>997062 Gain on Sale of Office Bldg_x001C_</t>
  </si>
  <si>
    <t>997063 CDA Lake Settlement_x001C_</t>
  </si>
  <si>
    <t>997064 Chicago Climate Exchange_x001C_</t>
  </si>
  <si>
    <t>997065 Amortization of Unbilled Revenue Add-Ins_x001C_</t>
  </si>
  <si>
    <t>997066 Miscellaneous Schedule M Additions_x001C_</t>
  </si>
  <si>
    <t>997067 CDA IPA Fund_x001C_</t>
  </si>
  <si>
    <t>997068 Noxon_x001C_</t>
  </si>
  <si>
    <t>997069 Lancaster Deferral Op_x001C_</t>
  </si>
  <si>
    <t>997070 Centralia_x001C_</t>
  </si>
  <si>
    <t>997071 Oregon Regulatory Fee_x001C_</t>
  </si>
  <si>
    <t>997072 CDA Fund Settlement-Prepayment_x001C_</t>
  </si>
  <si>
    <t>997073 DSIT Amortization - ID_x001C_</t>
  </si>
  <si>
    <t>997080 Book Transportation Depr_x001C_</t>
  </si>
  <si>
    <t>997081 Deferred Compensation_x001C_</t>
  </si>
  <si>
    <t>997082 Meal Disallowances_x001C_</t>
  </si>
  <si>
    <t>997083 Paid Time Off_x001C_</t>
  </si>
  <si>
    <t>997084 Customer Uncollectibles_x001C_</t>
  </si>
  <si>
    <t>997085 FAS 106 Post Retirement - OR_x001C_</t>
  </si>
  <si>
    <t>997086 FAS87 Pension Benefits - OR_x001C_</t>
  </si>
  <si>
    <t>997087 Redemption Expense Amortization - OR_x001C_</t>
  </si>
  <si>
    <t>997088 Deferred O&amp;M Colstrip &amp; CS2_x001C_</t>
  </si>
  <si>
    <t>997089 CNC Transmission_x001C_</t>
  </si>
  <si>
    <t>Cabinet Gorge Prod Tax Credit_x001C_</t>
  </si>
  <si>
    <t>Kettle Falls Prod Tax Credit_x001C_</t>
  </si>
  <si>
    <t>Noxon Tax Credit_x001C_</t>
  </si>
  <si>
    <t>Colstrip 3 AFUDC Reallocation - Plant Bal_x001C_</t>
  </si>
  <si>
    <t>Colstrip 3 AFUDC Reallocation - Accum Depr Bal_x001C_</t>
  </si>
  <si>
    <t>Colstrip 3 AFUDC Reallocation - Monthly Depreciation_x001C_</t>
  </si>
  <si>
    <t>N/A - Not Applicable FA Asset Input_x001C_</t>
  </si>
  <si>
    <t>N/A - Not Applicable FA Expense Input_x001C_</t>
  </si>
  <si>
    <t>N/A - Not Applicable FA Reserve Input_x001C_</t>
  </si>
  <si>
    <t>N/A - Not Applicable GL Balance Input_x001C_</t>
  </si>
  <si>
    <t>N/A - Not Applicable Sub-ledger Transaction Input_x001C_</t>
  </si>
  <si>
    <t>_x001C_</t>
  </si>
  <si>
    <t>ROO - Supporting Detail - Allocated 8</t>
  </si>
  <si>
    <t>TOTAL SENATE BILL 408</t>
  </si>
  <si>
    <t>Production/Transmission</t>
  </si>
  <si>
    <t>Total Production/Transmission</t>
  </si>
  <si>
    <t>Total Distribution</t>
  </si>
  <si>
    <t>General Plant - 303000</t>
  </si>
  <si>
    <t>Total General Plant - 303000</t>
  </si>
  <si>
    <t>General Plant - 390200, 396200</t>
  </si>
  <si>
    <t>Total General Plant - 390200, 396200</t>
  </si>
  <si>
    <t>Misc Intangible Plt (303000)</t>
  </si>
  <si>
    <t>Miscellaneous IT Intangible Plant - 3031XX</t>
  </si>
  <si>
    <t>Total Miscellaneous IT Intangible Plant - 3031XX</t>
  </si>
  <si>
    <t>******** GAS-SOUTH ********</t>
  </si>
  <si>
    <t>******** OREGON ********</t>
  </si>
  <si>
    <t>**** The following is obsolete as of 201111 and will not be printed. ***</t>
  </si>
  <si>
    <t>Amortization Expense-General Plant-303000</t>
  </si>
  <si>
    <t>Amortization Expense-Misc IT Intangible Plant-3031XX</t>
  </si>
  <si>
    <t>Amortization Expense-General Plant-390200, 396200</t>
  </si>
  <si>
    <t>Misc IT Intangible IT Plant - 3031XX</t>
  </si>
  <si>
    <t>Allocation Ratios:</t>
  </si>
  <si>
    <t>Service -</t>
  </si>
  <si>
    <t>Gas-North</t>
  </si>
  <si>
    <t>Gas-South</t>
  </si>
  <si>
    <t>TOTAL UG STORAGE DEPR/AMRT/NON-FIT TAXES</t>
  </si>
  <si>
    <t>TOTAL DISTR DEPR/AMRT/NON-FIT TAXES</t>
  </si>
  <si>
    <t>TOTAL A&amp;G DEPR/AMRT/NON-FIT TAXES</t>
  </si>
  <si>
    <t>Gas North/Oregon JP Factor % (see OR-ALL)</t>
  </si>
  <si>
    <t>JP</t>
  </si>
  <si>
    <t>Gas North/Oregon JP Factor %</t>
  </si>
  <si>
    <t>Jurisdiction/Service JP Factor %</t>
  </si>
  <si>
    <t>UNDERGROUND STORAGE</t>
  </si>
  <si>
    <t xml:space="preserve">  R&amp;P Property Tax - Storage</t>
  </si>
  <si>
    <t>TOTAL UNDERGROUND STORAGE TAX</t>
  </si>
  <si>
    <t>TOTAL DISTRIBUTION TAX</t>
  </si>
  <si>
    <t>Taxes Other Than FIT-Underground Storage</t>
  </si>
  <si>
    <t>Amortization - Unbilled Revenue Add-Ins</t>
  </si>
  <si>
    <t>TOTAL SCHEDULE M ADJUSTMENTS</t>
  </si>
  <si>
    <t>Schedule M Adjustments</t>
  </si>
  <si>
    <t>Add: Schedule M Adjustments</t>
  </si>
  <si>
    <t>Less: Book Depreciation</t>
  </si>
  <si>
    <t>ACCUMULATED DFIT</t>
  </si>
  <si>
    <t>TOTAL ACCUMULATED DFIT</t>
  </si>
  <si>
    <t>ADFIT - Common Plant (282900 from C-DTX)</t>
  </si>
  <si>
    <t>ADFIT - Bond Redemptions</t>
  </si>
  <si>
    <t>ADFIT - Gas Plant in Service</t>
  </si>
  <si>
    <t xml:space="preserve">  TOTAL ACCUMULATED DEPR/AMORT</t>
  </si>
  <si>
    <t>Book Deprec/Amort and Reg Amortization</t>
  </si>
  <si>
    <t>INTEREST DEDUCTION FOR FIT--OREGON</t>
  </si>
  <si>
    <t>AMA Actual Debt Ratio</t>
  </si>
  <si>
    <t>AMA Actual Debt Cost</t>
  </si>
  <si>
    <t>Capital Structure  - Debt Ratio</t>
  </si>
  <si>
    <t>483XXX</t>
  </si>
  <si>
    <t>Purification Equipment</t>
  </si>
  <si>
    <t>F&amp;O Net Income</t>
  </si>
  <si>
    <t>Add Back: State Income Tax</t>
  </si>
  <si>
    <t>NET OPERATING INCOME (LOSS) BEFORE FIT</t>
  </si>
  <si>
    <t>GAS NET OPERATING INCOME (LOSS)</t>
  </si>
  <si>
    <t>Gas Net Operating Income (Loss)</t>
  </si>
  <si>
    <t>AFUDC</t>
  </si>
  <si>
    <t>Sch M Adjustments excluding Book Depr</t>
  </si>
  <si>
    <t>Reg Amort Roseburg/Medford Deferral</t>
  </si>
  <si>
    <t>283750</t>
  </si>
  <si>
    <t>ADFIT - Common Plant (283750 from C-DTX)</t>
  </si>
  <si>
    <t>Net Operating Income (Loss) Before FIT</t>
  </si>
  <si>
    <t>Direct O&amp;M Accts 500-894 for Basis 8 Calc (see OR-ALL)</t>
  </si>
  <si>
    <t>Direct O&amp;M Accts 901-935 for Basis 8 Calc (see OR-ALL)</t>
  </si>
  <si>
    <t>Direct Labor Accts 500-894 for Basis 8 Calc (see OR-ALL)</t>
  </si>
  <si>
    <t>Direct Labor Accts 901-935 for Basis 8 Calc (see OR-ALL)</t>
  </si>
  <si>
    <t>287078</t>
  </si>
  <si>
    <t>287072</t>
  </si>
  <si>
    <t>287073</t>
  </si>
  <si>
    <t>287079</t>
  </si>
  <si>
    <t>9,4</t>
  </si>
  <si>
    <t>UIPLANNER Total</t>
  </si>
  <si>
    <t>Federal Income Tax (Acct 409000)</t>
  </si>
  <si>
    <t>Deferred FIT Expense (Accts 410100 &amp; 411100)</t>
  </si>
  <si>
    <t>Sub1</t>
  </si>
  <si>
    <t>Sub2</t>
  </si>
  <si>
    <t>Sub3</t>
  </si>
  <si>
    <t>Sub4</t>
  </si>
  <si>
    <t>Sub5</t>
  </si>
  <si>
    <t>41557</t>
  </si>
  <si>
    <t>41558</t>
  </si>
  <si>
    <t>41559</t>
  </si>
  <si>
    <t>41560</t>
  </si>
  <si>
    <t>41561</t>
  </si>
  <si>
    <t>41562</t>
  </si>
  <si>
    <t>41563</t>
  </si>
  <si>
    <t>41564</t>
  </si>
  <si>
    <t>41565</t>
  </si>
  <si>
    <t>41566</t>
  </si>
  <si>
    <t>41494</t>
  </si>
  <si>
    <t>41495</t>
  </si>
  <si>
    <t>41496</t>
  </si>
  <si>
    <t>27099</t>
  </si>
  <si>
    <t>27104</t>
  </si>
  <si>
    <t>58076</t>
  </si>
  <si>
    <t>58087</t>
  </si>
  <si>
    <t>58098</t>
  </si>
  <si>
    <t>265504</t>
  </si>
  <si>
    <t>220501</t>
  </si>
  <si>
    <t>45421</t>
  </si>
  <si>
    <t>45124</t>
  </si>
  <si>
    <t>60335</t>
  </si>
  <si>
    <t>45511</t>
  </si>
  <si>
    <t>65639</t>
  </si>
  <si>
    <t>44711</t>
  </si>
  <si>
    <t>282244</t>
  </si>
  <si>
    <t>22157</t>
  </si>
  <si>
    <t>19305</t>
  </si>
  <si>
    <t>173904</t>
  </si>
  <si>
    <t>12283</t>
  </si>
  <si>
    <t>27319</t>
  </si>
  <si>
    <t>59886</t>
  </si>
  <si>
    <t>27459</t>
  </si>
  <si>
    <t>108478</t>
  </si>
  <si>
    <t>27094</t>
  </si>
  <si>
    <t>283230</t>
  </si>
  <si>
    <t>27109</t>
  </si>
  <si>
    <t>Rate of Return (ROR) is computed using AMA Actual Capital Structure and AMA Actual Debt Cost, and may not reflect results that would be</t>
  </si>
  <si>
    <t>computed for "commission basis" reporting or other regulatory compliance reports.</t>
  </si>
  <si>
    <t>Provision for Rate Refund</t>
  </si>
  <si>
    <t>Based on Data From:</t>
  </si>
  <si>
    <t>Direct-WA</t>
  </si>
  <si>
    <t>Direct-ID</t>
  </si>
  <si>
    <t>Direct-OR</t>
  </si>
  <si>
    <t>Deferral Collins Agreement</t>
  </si>
  <si>
    <t>COMMON WORKING CAPITAL</t>
  </si>
  <si>
    <t xml:space="preserve"> ***************** SYSTEM  *******************</t>
  </si>
  <si>
    <t xml:space="preserve"> ***** ELECTRIC *****</t>
  </si>
  <si>
    <t xml:space="preserve"> ***** GAS NORTH *****</t>
  </si>
  <si>
    <t xml:space="preserve"> *GAS SOUTH*</t>
  </si>
  <si>
    <t>Washington</t>
  </si>
  <si>
    <t>Idaho</t>
  </si>
  <si>
    <t>7/4</t>
  </si>
  <si>
    <t>Jur Rollup/Jurisdictional 4-Factor Ratios</t>
  </si>
  <si>
    <t>C-WKC</t>
  </si>
  <si>
    <t>Repairs 481 (a)</t>
  </si>
  <si>
    <t>4893XX</t>
  </si>
  <si>
    <t>Transportation Revenues</t>
  </si>
  <si>
    <t>GAS ALLOCATION OF OTHER REVENUE</t>
  </si>
  <si>
    <t>Electric Charging Stations</t>
  </si>
  <si>
    <t>419872</t>
  </si>
  <si>
    <t>419890</t>
  </si>
  <si>
    <t>Decoupling Mechanism</t>
  </si>
  <si>
    <t>63719</t>
  </si>
  <si>
    <t>DSM Tariff Rider</t>
  </si>
  <si>
    <t>Amortize OR Residual Balances</t>
  </si>
  <si>
    <t>Conservation Amortization included in Unbilled</t>
  </si>
  <si>
    <t>Merchandise Processing Fee</t>
  </si>
  <si>
    <t>Reg Credit-Deferral-FISERVE</t>
  </si>
  <si>
    <t>431876</t>
  </si>
  <si>
    <t>Misc Intangible Plant--Software 12.5 YR</t>
  </si>
  <si>
    <t>432872</t>
  </si>
  <si>
    <t>432890</t>
  </si>
  <si>
    <t>Misc Intangible Plant--AMI Software</t>
  </si>
  <si>
    <t>433512</t>
  </si>
  <si>
    <t>433530</t>
  </si>
  <si>
    <t xml:space="preserve">MDM Depreciation </t>
  </si>
  <si>
    <t>Other Reg Amort</t>
  </si>
  <si>
    <t>Reg Debit-Deferral-MDM Depreciation</t>
  </si>
  <si>
    <t>Federal Income Tax</t>
  </si>
  <si>
    <t>FEDERAL INCOME TAX</t>
  </si>
  <si>
    <t>Other Gas Revenue-Miscellaneous</t>
  </si>
  <si>
    <t>Deferred Exchange Reservation</t>
  </si>
  <si>
    <t>Entitlement Penalties</t>
  </si>
  <si>
    <t>Other Gas Rev-Decoupling Mechanism</t>
  </si>
  <si>
    <t>Contra Decoupling Deferral</t>
  </si>
  <si>
    <t>Residential Decoupling Deferral</t>
  </si>
  <si>
    <t>Amortization Res Decoupling Deferral</t>
  </si>
  <si>
    <t>Non-Res Decoupling Deferred Rev</t>
  </si>
  <si>
    <t>Amortization Non-Res Decoupling</t>
  </si>
  <si>
    <t>Other Gas Revenue-DSM Lost Margin</t>
  </si>
  <si>
    <t>Other Gas Revenue-Margin Reduction</t>
  </si>
  <si>
    <t>Other Gas Revenue-Glendale System</t>
  </si>
  <si>
    <t>Other Gas Revenue-PPP Recovery</t>
  </si>
  <si>
    <t>Gas Customers-Other Gas Revenues</t>
  </si>
  <si>
    <t>TOTAL OTHER GAS REVENUES</t>
  </si>
  <si>
    <t>GAS SCHEDULE M ADJUSTMENTS</t>
  </si>
  <si>
    <t>SCHEDULE M ADJUSTMENTS:</t>
  </si>
  <si>
    <t>TOTAL DEFERRED FEDERAL INCOME TAX EXPENSE</t>
  </si>
  <si>
    <t>NET GAS UTILITY PLANT before ADFIT</t>
  </si>
  <si>
    <t xml:space="preserve">  Working Capital</t>
  </si>
  <si>
    <t>ADFIT - Common Plant (For Report APL)</t>
  </si>
  <si>
    <t>Fuel Stock Coal-Colstrip</t>
  </si>
  <si>
    <t>Fuel Stock Hog Ffuel-KFGS</t>
  </si>
  <si>
    <t>Plant Materials &amp; Oper Supplies</t>
  </si>
  <si>
    <t>Plant Materials &amp; Oper Supplies - CS2</t>
  </si>
  <si>
    <t>Plant Materials &amp; Oper Supplies - Colstrip</t>
  </si>
  <si>
    <t>Supply Chain Receiving Inventory</t>
  </si>
  <si>
    <t>Supply Chain Average Cost Variance</t>
  </si>
  <si>
    <t>Supply Chain Invoice Price Variance</t>
  </si>
  <si>
    <t>Common Working Capital</t>
  </si>
  <si>
    <t>Investor-Supplied Working Capital</t>
  </si>
  <si>
    <t>Provision for Rate Refund-Tax Reform</t>
  </si>
  <si>
    <t>Tax Reform Amortization</t>
  </si>
  <si>
    <t xml:space="preserve">  Rate Base-Regulatory Liability-Nonplant Excess</t>
  </si>
  <si>
    <t>433076</t>
  </si>
  <si>
    <t>Federal Income Tax on 2017 Income at 35%</t>
  </si>
  <si>
    <t xml:space="preserve">   Total Federal Tax</t>
  </si>
  <si>
    <t>FISERVE</t>
  </si>
  <si>
    <t>Capitalized Transportation</t>
  </si>
  <si>
    <t>AFUDC Equity Tax Flow Through</t>
  </si>
  <si>
    <t>AFUDC Equity CWIP</t>
  </si>
  <si>
    <t>AFUDC Debt CWIP</t>
  </si>
  <si>
    <t>AFUDC Equity DFIT Deferral</t>
  </si>
  <si>
    <t>Reg Debit - AFUDC Amortization</t>
  </si>
  <si>
    <t>282919</t>
  </si>
  <si>
    <t>ADFIT - Plant AFUDC Equity (282919 from C-DTX)</t>
  </si>
  <si>
    <t>445090</t>
  </si>
  <si>
    <t>445076</t>
  </si>
  <si>
    <t>O&amp;M Per F&amp;O</t>
  </si>
  <si>
    <t>Revenue per F&amp;O</t>
  </si>
  <si>
    <t>Deprec per F&amp;O</t>
  </si>
  <si>
    <t>Less: 407336</t>
  </si>
  <si>
    <t>Less: REG Amort</t>
  </si>
  <si>
    <t>Less: 407311</t>
  </si>
  <si>
    <t>Amortization Tax Reform</t>
  </si>
  <si>
    <t>Less: 407230</t>
  </si>
  <si>
    <t>Less: 407319</t>
  </si>
  <si>
    <t>434732</t>
  </si>
  <si>
    <t>Transportation Depreciation</t>
  </si>
  <si>
    <t>Steam (ED-ID)</t>
  </si>
  <si>
    <t>Steam (ED-WA)</t>
  </si>
  <si>
    <t xml:space="preserve">  Regulatory Asset - AFUDC</t>
  </si>
  <si>
    <t xml:space="preserve">  Accumulated Amortization - AFUDC</t>
  </si>
  <si>
    <t>Leases</t>
  </si>
  <si>
    <t>Underground Storage Right-of-Way</t>
  </si>
  <si>
    <t>TOTAL REGULATORY DEFERRALS/AMORTIZATION</t>
  </si>
  <si>
    <t>AFUDC Tax CPI</t>
  </si>
  <si>
    <t>Transportation Tax Disallowance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</si>
</sst>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000.00"/>
    <numFmt numFmtId="166" formatCode="000"/>
    <numFmt numFmtId="167" formatCode="00"/>
    <numFmt numFmtId="168" formatCode="0000"/>
    <numFmt numFmtId="169" formatCode="General_)"/>
    <numFmt numFmtId="170" formatCode="0.00_)"/>
    <numFmt numFmtId="171" formatCode="###0"/>
    <numFmt numFmtId="172" formatCode="#,##0.0000"/>
    <numFmt numFmtId="173" formatCode="[$-409]mmmm\ d\,\ yyyy;@"/>
    <numFmt numFmtId="174" formatCode="0000.0"/>
  </numFmts>
  <fonts count="59">
    <font>
      <sz val="10"/>
      <name val="Tms Rmn"/>
    </font>
    <font>
      <sz val="11"/>
      <color theme="1"/>
      <name val="Calibri"/>
      <family val="2"/>
      <scheme val="minor"/>
    </font>
    <font>
      <sz val="10"/>
      <name val="Geneva"/>
    </font>
    <font>
      <sz val="11"/>
      <name val="Tms Rmn"/>
    </font>
    <font>
      <sz val="11"/>
      <name val="Courier"/>
      <family val="3"/>
    </font>
    <font>
      <sz val="11"/>
      <color indexed="12"/>
      <name val="Tms Rmn"/>
    </font>
    <font>
      <b/>
      <sz val="11"/>
      <name val="Tms Rmn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indexed="10"/>
      <name val="Tms Rmn"/>
    </font>
    <font>
      <b/>
      <sz val="11"/>
      <color indexed="12"/>
      <name val="Tms Rmn"/>
    </font>
    <font>
      <b/>
      <sz val="10"/>
      <name val="Tms Rmn"/>
    </font>
    <font>
      <sz val="8"/>
      <name val="Tms Rmn"/>
    </font>
    <font>
      <b/>
      <sz val="10"/>
      <color indexed="10"/>
      <name val="Tms Rmn"/>
    </font>
    <font>
      <sz val="10"/>
      <name val="Tms Rmn"/>
    </font>
    <font>
      <sz val="10"/>
      <color indexed="8"/>
      <name val="Tms Rmn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color indexed="10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i/>
      <sz val="11"/>
      <name val="Tms Rmn"/>
    </font>
    <font>
      <b/>
      <sz val="11"/>
      <color indexed="53"/>
      <name val="Tms Rmn"/>
    </font>
    <font>
      <b/>
      <sz val="11"/>
      <color rgb="FFFF0000"/>
      <name val="Tms Rmn"/>
    </font>
    <font>
      <b/>
      <sz val="10"/>
      <color rgb="FFFF0000"/>
      <name val="Tms Rmn"/>
    </font>
    <font>
      <sz val="9"/>
      <name val="Tms Rmn"/>
    </font>
    <font>
      <sz val="11"/>
      <color rgb="FFFF0000"/>
      <name val="Tms Rmn"/>
    </font>
    <font>
      <sz val="8"/>
      <color rgb="FFFF0000"/>
      <name val="Tms Rmn"/>
    </font>
    <font>
      <sz val="12"/>
      <name val="Tms Rmn"/>
    </font>
    <font>
      <b/>
      <sz val="12"/>
      <name val="Tms Rmn"/>
    </font>
    <font>
      <b/>
      <sz val="12"/>
      <color indexed="12"/>
      <name val="Tms Rmn"/>
    </font>
    <font>
      <sz val="10"/>
      <color theme="1"/>
      <name val="Tms Rmn"/>
    </font>
    <font>
      <sz val="11"/>
      <color indexed="8"/>
      <name val="Tms Rmn"/>
    </font>
    <font>
      <sz val="11"/>
      <color theme="1"/>
      <name val="Tms Rmn"/>
    </font>
    <font>
      <sz val="10"/>
      <name val="Tahoma"/>
      <family val="2"/>
    </font>
    <font>
      <sz val="12"/>
      <name val="Times New Roman"/>
      <family val="1"/>
    </font>
    <font>
      <sz val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theme="8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948">
    <xf numFmtId="0" fontId="0" fillId="0" borderId="0"/>
    <xf numFmtId="9" fontId="2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4" fillId="15" borderId="22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26" fillId="16" borderId="25" applyNumberFormat="0" applyAlignment="0" applyProtection="0"/>
    <xf numFmtId="0" fontId="31" fillId="42" borderId="0">
      <alignment horizontal="left"/>
    </xf>
    <xf numFmtId="0" fontId="32" fillId="42" borderId="0">
      <alignment horizontal="right"/>
    </xf>
    <xf numFmtId="0" fontId="32" fillId="42" borderId="0">
      <alignment horizontal="center"/>
    </xf>
    <xf numFmtId="0" fontId="32" fillId="42" borderId="0">
      <alignment horizontal="right"/>
    </xf>
    <xf numFmtId="0" fontId="33" fillId="42" borderId="0">
      <alignment horizontal="left"/>
    </xf>
    <xf numFmtId="40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22" fillId="14" borderId="22" applyNumberFormat="0" applyAlignment="0" applyProtection="0"/>
    <xf numFmtId="0" fontId="31" fillId="42" borderId="0">
      <alignment horizontal="left"/>
    </xf>
    <xf numFmtId="0" fontId="31" fillId="42" borderId="0">
      <alignment horizontal="left"/>
    </xf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25" fillId="0" borderId="24" applyNumberFormat="0" applyFill="0" applyAlignment="0" applyProtection="0"/>
    <xf numFmtId="0" fontId="34" fillId="3" borderId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0" fontId="23" fillId="15" borderId="23" applyNumberFormat="0" applyAlignment="0" applyProtection="0"/>
    <xf numFmtId="40" fontId="35" fillId="2" borderId="0">
      <alignment horizontal="right"/>
    </xf>
    <xf numFmtId="0" fontId="36" fillId="2" borderId="0">
      <alignment horizontal="right"/>
    </xf>
    <xf numFmtId="0" fontId="37" fillId="2" borderId="10"/>
    <xf numFmtId="0" fontId="37" fillId="0" borderId="0" applyBorder="0">
      <alignment horizontal="centerContinuous"/>
    </xf>
    <xf numFmtId="0" fontId="38" fillId="0" borderId="0" applyBorder="0">
      <alignment horizontal="centerContinuous"/>
    </xf>
    <xf numFmtId="0" fontId="31" fillId="42" borderId="0">
      <alignment horizontal="center"/>
    </xf>
    <xf numFmtId="49" fontId="39" fillId="42" borderId="0">
      <alignment horizontal="center"/>
    </xf>
    <xf numFmtId="0" fontId="32" fillId="42" borderId="0">
      <alignment horizontal="center"/>
    </xf>
    <xf numFmtId="0" fontId="32" fillId="42" borderId="0">
      <alignment horizontal="centerContinuous"/>
    </xf>
    <xf numFmtId="0" fontId="40" fillId="42" borderId="0">
      <alignment horizontal="left"/>
    </xf>
    <xf numFmtId="49" fontId="40" fillId="42" borderId="0">
      <alignment horizontal="center"/>
    </xf>
    <xf numFmtId="0" fontId="31" fillId="42" borderId="0">
      <alignment horizontal="left"/>
    </xf>
    <xf numFmtId="49" fontId="40" fillId="42" borderId="0">
      <alignment horizontal="left"/>
    </xf>
    <xf numFmtId="0" fontId="31" fillId="42" borderId="0">
      <alignment horizontal="centerContinuous"/>
    </xf>
    <xf numFmtId="0" fontId="31" fillId="42" borderId="0">
      <alignment horizontal="right"/>
    </xf>
    <xf numFmtId="49" fontId="31" fillId="42" borderId="0">
      <alignment horizontal="left"/>
    </xf>
    <xf numFmtId="0" fontId="32" fillId="42" borderId="0">
      <alignment horizontal="right"/>
    </xf>
    <xf numFmtId="0" fontId="40" fillId="43" borderId="0">
      <alignment horizontal="center"/>
    </xf>
    <xf numFmtId="0" fontId="41" fillId="43" borderId="0">
      <alignment horizontal="center"/>
    </xf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42" fillId="42" borderId="0">
      <alignment horizont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3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0" fontId="1" fillId="17" borderId="26" applyNumberFormat="0" applyFont="0" applyAlignment="0" applyProtection="0"/>
    <xf numFmtId="9" fontId="56" fillId="0" borderId="0" applyFont="0" applyFill="0" applyBorder="0" applyAlignment="0" applyProtection="0"/>
  </cellStyleXfs>
  <cellXfs count="478">
    <xf numFmtId="0" fontId="0" fillId="0" borderId="0" xfId="0"/>
    <xf numFmtId="0" fontId="3" fillId="0" borderId="0" xfId="0" applyFont="1"/>
    <xf numFmtId="1" fontId="3" fillId="0" borderId="0" xfId="0" applyNumberFormat="1" applyFont="1"/>
    <xf numFmtId="167" fontId="3" fillId="0" borderId="0" xfId="0" applyNumberFormat="1" applyFont="1"/>
    <xf numFmtId="3" fontId="3" fillId="0" borderId="0" xfId="0" applyNumberFormat="1" applyFont="1"/>
    <xf numFmtId="21" fontId="3" fillId="0" borderId="0" xfId="0" applyNumberFormat="1" applyFont="1"/>
    <xf numFmtId="166" fontId="3" fillId="0" borderId="0" xfId="0" applyNumberFormat="1" applyFont="1"/>
    <xf numFmtId="165" fontId="3" fillId="0" borderId="6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65" fontId="3" fillId="0" borderId="11" xfId="0" applyNumberFormat="1" applyFont="1" applyBorder="1" applyAlignment="1">
      <alignment horizontal="center"/>
    </xf>
    <xf numFmtId="0" fontId="3" fillId="0" borderId="12" xfId="0" applyFont="1" applyBorder="1"/>
    <xf numFmtId="165" fontId="3" fillId="0" borderId="13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6" xfId="0" applyNumberFormat="1" applyFont="1" applyBorder="1"/>
    <xf numFmtId="1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3" fontId="3" fillId="0" borderId="13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1" fontId="3" fillId="0" borderId="0" xfId="0" applyNumberFormat="1" applyFont="1" applyBorder="1"/>
    <xf numFmtId="2" fontId="3" fillId="0" borderId="0" xfId="0" applyNumberFormat="1" applyFont="1" applyBorder="1"/>
    <xf numFmtId="167" fontId="3" fillId="0" borderId="0" xfId="0" applyNumberFormat="1" applyFont="1" applyBorder="1"/>
    <xf numFmtId="166" fontId="3" fillId="0" borderId="0" xfId="0" applyNumberFormat="1" applyFont="1" applyBorder="1"/>
    <xf numFmtId="0" fontId="3" fillId="0" borderId="0" xfId="0" applyFont="1" applyBorder="1"/>
    <xf numFmtId="1" fontId="4" fillId="0" borderId="0" xfId="0" applyNumberFormat="1" applyFont="1" applyBorder="1" applyAlignment="1">
      <alignment horizontal="left"/>
    </xf>
    <xf numFmtId="165" fontId="3" fillId="0" borderId="13" xfId="0" applyNumberFormat="1" applyFont="1" applyBorder="1" applyAlignment="1">
      <alignment horizontal="center"/>
    </xf>
    <xf numFmtId="3" fontId="3" fillId="0" borderId="13" xfId="0" applyNumberFormat="1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Border="1"/>
    <xf numFmtId="3" fontId="3" fillId="0" borderId="16" xfId="0" applyNumberFormat="1" applyFont="1" applyBorder="1"/>
    <xf numFmtId="3" fontId="3" fillId="0" borderId="0" xfId="0" applyNumberFormat="1" applyFont="1" applyAlignment="1">
      <alignment horizontal="left"/>
    </xf>
    <xf numFmtId="165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" fontId="6" fillId="0" borderId="0" xfId="0" applyNumberFormat="1" applyFont="1"/>
    <xf numFmtId="3" fontId="9" fillId="0" borderId="0" xfId="0" applyNumberFormat="1" applyFont="1"/>
    <xf numFmtId="1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3" fontId="0" fillId="0" borderId="0" xfId="0" applyNumberFormat="1"/>
    <xf numFmtId="3" fontId="0" fillId="0" borderId="5" xfId="0" applyNumberFormat="1" applyBorder="1"/>
    <xf numFmtId="165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65" fontId="0" fillId="0" borderId="11" xfId="0" applyNumberForma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1" fontId="0" fillId="0" borderId="0" xfId="0" applyNumberFormat="1" applyFont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0" fontId="6" fillId="0" borderId="0" xfId="0" applyFont="1"/>
    <xf numFmtId="1" fontId="3" fillId="0" borderId="0" xfId="0" applyNumberFormat="1" applyFont="1" applyBorder="1" applyAlignment="1">
      <alignment horizontal="left"/>
    </xf>
    <xf numFmtId="3" fontId="0" fillId="0" borderId="0" xfId="0" applyNumberFormat="1" applyFont="1"/>
    <xf numFmtId="3" fontId="3" fillId="0" borderId="0" xfId="0" quotePrefix="1" applyNumberFormat="1" applyFont="1"/>
    <xf numFmtId="0" fontId="0" fillId="0" borderId="0" xfId="0" applyFont="1"/>
    <xf numFmtId="3" fontId="3" fillId="0" borderId="0" xfId="0" applyNumberFormat="1" applyFont="1" applyFill="1"/>
    <xf numFmtId="1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3" fillId="3" borderId="17" xfId="0" applyNumberFormat="1" applyFont="1" applyFill="1" applyBorder="1"/>
    <xf numFmtId="0" fontId="0" fillId="0" borderId="0" xfId="0" applyFill="1"/>
    <xf numFmtId="167" fontId="3" fillId="0" borderId="0" xfId="0" quotePrefix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3" fontId="14" fillId="0" borderId="0" xfId="0" applyNumberFormat="1" applyFont="1"/>
    <xf numFmtId="3" fontId="11" fillId="0" borderId="0" xfId="0" applyNumberFormat="1" applyFont="1"/>
    <xf numFmtId="3" fontId="0" fillId="4" borderId="0" xfId="0" applyNumberFormat="1" applyFill="1"/>
    <xf numFmtId="3" fontId="14" fillId="4" borderId="0" xfId="0" applyNumberFormat="1" applyFont="1" applyFill="1"/>
    <xf numFmtId="0" fontId="0" fillId="4" borderId="0" xfId="0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left"/>
    </xf>
    <xf numFmtId="3" fontId="14" fillId="0" borderId="0" xfId="0" applyNumberFormat="1" applyFont="1" applyFill="1"/>
    <xf numFmtId="3" fontId="11" fillId="4" borderId="0" xfId="0" applyNumberFormat="1" applyFont="1" applyFill="1"/>
    <xf numFmtId="0" fontId="0" fillId="0" borderId="0" xfId="0" quotePrefix="1"/>
    <xf numFmtId="0" fontId="0" fillId="7" borderId="0" xfId="0" applyFill="1"/>
    <xf numFmtId="1" fontId="0" fillId="7" borderId="0" xfId="0" applyNumberFormat="1" applyFill="1"/>
    <xf numFmtId="167" fontId="0" fillId="7" borderId="0" xfId="0" applyNumberFormat="1" applyFill="1"/>
    <xf numFmtId="3" fontId="0" fillId="7" borderId="0" xfId="0" applyNumberFormat="1" applyFill="1"/>
    <xf numFmtId="21" fontId="0" fillId="0" borderId="0" xfId="0" applyNumberFormat="1"/>
    <xf numFmtId="166" fontId="0" fillId="7" borderId="0" xfId="0" applyNumberFormat="1" applyFill="1"/>
    <xf numFmtId="3" fontId="0" fillId="7" borderId="1" xfId="0" applyNumberFormat="1" applyFont="1" applyFill="1" applyBorder="1"/>
    <xf numFmtId="1" fontId="14" fillId="5" borderId="0" xfId="0" applyNumberFormat="1" applyFont="1" applyFill="1"/>
    <xf numFmtId="3" fontId="11" fillId="8" borderId="0" xfId="0" applyNumberFormat="1" applyFont="1" applyFill="1"/>
    <xf numFmtId="0" fontId="11" fillId="9" borderId="0" xfId="0" applyFont="1" applyFill="1"/>
    <xf numFmtId="3" fontId="0" fillId="7" borderId="1" xfId="0" applyNumberFormat="1" applyFont="1" applyFill="1" applyBorder="1" applyAlignment="1">
      <alignment horizontal="right"/>
    </xf>
    <xf numFmtId="1" fontId="14" fillId="4" borderId="0" xfId="0" applyNumberFormat="1" applyFont="1" applyFill="1" applyAlignment="1">
      <alignment horizontal="left"/>
    </xf>
    <xf numFmtId="2" fontId="0" fillId="7" borderId="0" xfId="0" applyNumberFormat="1" applyFill="1"/>
    <xf numFmtId="2" fontId="0" fillId="7" borderId="2" xfId="0" applyNumberFormat="1" applyFill="1" applyBorder="1"/>
    <xf numFmtId="3" fontId="0" fillId="7" borderId="3" xfId="0" applyNumberFormat="1" applyFill="1" applyBorder="1"/>
    <xf numFmtId="3" fontId="0" fillId="7" borderId="4" xfId="0" applyNumberFormat="1" applyFill="1" applyBorder="1"/>
    <xf numFmtId="1" fontId="11" fillId="9" borderId="0" xfId="0" applyNumberFormat="1" applyFont="1" applyFill="1"/>
    <xf numFmtId="0" fontId="14" fillId="7" borderId="0" xfId="0" applyFont="1" applyFill="1"/>
    <xf numFmtId="173" fontId="13" fillId="7" borderId="0" xfId="0" quotePrefix="1" applyNumberFormat="1" applyFont="1" applyFill="1" applyAlignment="1">
      <alignment horizontal="left"/>
    </xf>
    <xf numFmtId="21" fontId="0" fillId="7" borderId="0" xfId="0" applyNumberFormat="1" applyFill="1"/>
    <xf numFmtId="3" fontId="15" fillId="2" borderId="0" xfId="0" applyNumberFormat="1" applyFont="1" applyFill="1"/>
    <xf numFmtId="1" fontId="14" fillId="2" borderId="0" xfId="0" applyNumberFormat="1" applyFont="1" applyFill="1"/>
    <xf numFmtId="166" fontId="14" fillId="2" borderId="0" xfId="0" applyNumberFormat="1" applyFont="1" applyFill="1"/>
    <xf numFmtId="1" fontId="14" fillId="0" borderId="0" xfId="0" applyNumberFormat="1" applyFont="1"/>
    <xf numFmtId="166" fontId="14" fillId="0" borderId="0" xfId="0" applyNumberFormat="1" applyFont="1"/>
    <xf numFmtId="3" fontId="3" fillId="10" borderId="0" xfId="0" applyNumberFormat="1" applyFont="1" applyFill="1"/>
    <xf numFmtId="0" fontId="3" fillId="0" borderId="0" xfId="0" applyFont="1" applyAlignment="1">
      <alignment horizontal="right"/>
    </xf>
    <xf numFmtId="3" fontId="3" fillId="0" borderId="18" xfId="0" applyNumberFormat="1" applyFont="1" applyBorder="1"/>
    <xf numFmtId="1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4" fontId="14" fillId="0" borderId="0" xfId="0" applyNumberFormat="1" applyFont="1"/>
    <xf numFmtId="3" fontId="3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left"/>
    </xf>
    <xf numFmtId="49" fontId="0" fillId="0" borderId="0" xfId="0" applyNumberFormat="1"/>
    <xf numFmtId="0" fontId="11" fillId="0" borderId="0" xfId="0" applyFont="1" applyAlignment="1">
      <alignment horizontal="righ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right"/>
    </xf>
    <xf numFmtId="165" fontId="3" fillId="0" borderId="2" xfId="0" applyNumberFormat="1" applyFont="1" applyBorder="1"/>
    <xf numFmtId="165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Alignment="1">
      <alignment horizontal="left"/>
    </xf>
    <xf numFmtId="165" fontId="6" fillId="0" borderId="11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3" fontId="6" fillId="0" borderId="5" xfId="0" applyNumberFormat="1" applyFont="1" applyBorder="1"/>
    <xf numFmtId="0" fontId="43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left"/>
    </xf>
    <xf numFmtId="0" fontId="43" fillId="0" borderId="0" xfId="0" applyFont="1" applyBorder="1"/>
    <xf numFmtId="3" fontId="43" fillId="0" borderId="0" xfId="0" applyNumberFormat="1" applyFont="1"/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/>
    <xf numFmtId="166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left"/>
    </xf>
    <xf numFmtId="3" fontId="44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3" fontId="6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64" fontId="6" fillId="7" borderId="0" xfId="0" applyNumberFormat="1" applyFont="1" applyFill="1" applyAlignment="1">
      <alignment horizontal="right"/>
    </xf>
    <xf numFmtId="3" fontId="45" fillId="0" borderId="0" xfId="0" applyNumberFormat="1" applyFont="1" applyAlignment="1">
      <alignment horizontal="left"/>
    </xf>
    <xf numFmtId="3" fontId="6" fillId="0" borderId="0" xfId="0" applyNumberFormat="1" applyFont="1" applyFill="1" applyAlignment="1">
      <alignment horizontal="right" vertical="top"/>
    </xf>
    <xf numFmtId="3" fontId="6" fillId="7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center"/>
    </xf>
    <xf numFmtId="164" fontId="3" fillId="10" borderId="0" xfId="0" applyNumberFormat="1" applyFont="1" applyFill="1"/>
    <xf numFmtId="0" fontId="12" fillId="0" borderId="0" xfId="0" applyFont="1"/>
    <xf numFmtId="1" fontId="12" fillId="0" borderId="0" xfId="0" applyNumberFormat="1" applyFont="1" applyAlignment="1">
      <alignment horizontal="center"/>
    </xf>
    <xf numFmtId="3" fontId="12" fillId="0" borderId="0" xfId="0" applyNumberFormat="1" applyFont="1"/>
    <xf numFmtId="167" fontId="3" fillId="0" borderId="0" xfId="0" applyNumberFormat="1" applyFont="1" applyAlignment="1">
      <alignment horizontal="left"/>
    </xf>
    <xf numFmtId="3" fontId="12" fillId="0" borderId="0" xfId="0" applyNumberFormat="1" applyFont="1" applyBorder="1"/>
    <xf numFmtId="0" fontId="6" fillId="0" borderId="0" xfId="0" applyFont="1" applyBorder="1"/>
    <xf numFmtId="37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37" fontId="3" fillId="0" borderId="0" xfId="0" applyNumberFormat="1" applyFont="1"/>
    <xf numFmtId="3" fontId="3" fillId="0" borderId="0" xfId="0" applyNumberFormat="1" applyFont="1" applyAlignment="1">
      <alignment horizontal="center"/>
    </xf>
    <xf numFmtId="37" fontId="3" fillId="0" borderId="0" xfId="0" applyNumberFormat="1" applyFont="1" applyBorder="1"/>
    <xf numFmtId="37" fontId="3" fillId="0" borderId="0" xfId="0" applyNumberFormat="1" applyFont="1" applyFill="1" applyBorder="1"/>
    <xf numFmtId="37" fontId="6" fillId="0" borderId="0" xfId="0" applyNumberFormat="1" applyFont="1" applyBorder="1"/>
    <xf numFmtId="37" fontId="3" fillId="10" borderId="0" xfId="0" applyNumberFormat="1" applyFont="1" applyFill="1" applyBorder="1"/>
    <xf numFmtId="3" fontId="3" fillId="0" borderId="17" xfId="0" applyNumberFormat="1" applyFont="1" applyBorder="1"/>
    <xf numFmtId="0" fontId="0" fillId="0" borderId="0" xfId="0" applyFont="1" applyAlignment="1">
      <alignment horizontal="left"/>
    </xf>
    <xf numFmtId="3" fontId="3" fillId="3" borderId="0" xfId="0" applyNumberFormat="1" applyFont="1" applyFill="1" applyBorder="1"/>
    <xf numFmtId="165" fontId="3" fillId="0" borderId="0" xfId="0" applyNumberFormat="1" applyFont="1" applyBorder="1" applyAlignment="1">
      <alignment horizontal="left"/>
    </xf>
    <xf numFmtId="0" fontId="46" fillId="0" borderId="0" xfId="0" applyFont="1"/>
    <xf numFmtId="3" fontId="3" fillId="0" borderId="0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left"/>
    </xf>
    <xf numFmtId="49" fontId="47" fillId="0" borderId="0" xfId="0" applyNumberFormat="1" applyFont="1" applyAlignment="1">
      <alignment horizontal="left"/>
    </xf>
    <xf numFmtId="0" fontId="47" fillId="0" borderId="0" xfId="0" applyFont="1" applyAlignment="1">
      <alignment horizontal="left"/>
    </xf>
    <xf numFmtId="49" fontId="47" fillId="0" borderId="0" xfId="1" applyNumberFormat="1" applyFont="1" applyAlignment="1">
      <alignment horizontal="left"/>
    </xf>
    <xf numFmtId="0" fontId="3" fillId="0" borderId="13" xfId="0" applyFont="1" applyBorder="1" applyAlignment="1">
      <alignment horizontal="center"/>
    </xf>
    <xf numFmtId="3" fontId="47" fillId="0" borderId="13" xfId="0" applyNumberFormat="1" applyFont="1" applyBorder="1" applyAlignment="1">
      <alignment horizontal="left"/>
    </xf>
    <xf numFmtId="165" fontId="47" fillId="0" borderId="13" xfId="0" applyNumberFormat="1" applyFont="1" applyBorder="1" applyAlignment="1">
      <alignment horizontal="left"/>
    </xf>
    <xf numFmtId="0" fontId="47" fillId="0" borderId="13" xfId="0" applyFont="1" applyBorder="1"/>
    <xf numFmtId="3" fontId="47" fillId="0" borderId="13" xfId="0" applyNumberFormat="1" applyFont="1" applyBorder="1" applyAlignment="1">
      <alignment horizontal="right"/>
    </xf>
    <xf numFmtId="3" fontId="48" fillId="0" borderId="0" xfId="0" applyNumberFormat="1" applyFont="1"/>
    <xf numFmtId="3" fontId="48" fillId="0" borderId="0" xfId="0" quotePrefix="1" applyNumberFormat="1" applyFont="1"/>
    <xf numFmtId="3" fontId="46" fillId="0" borderId="0" xfId="0" applyNumberFormat="1" applyFont="1"/>
    <xf numFmtId="3" fontId="49" fillId="0" borderId="0" xfId="0" applyNumberFormat="1" applyFont="1"/>
    <xf numFmtId="3" fontId="49" fillId="0" borderId="0" xfId="0" applyNumberFormat="1" applyFont="1" applyBorder="1"/>
    <xf numFmtId="49" fontId="12" fillId="0" borderId="0" xfId="0" applyNumberFormat="1" applyFont="1"/>
    <xf numFmtId="49" fontId="47" fillId="0" borderId="0" xfId="0" applyNumberFormat="1" applyFont="1"/>
    <xf numFmtId="3" fontId="3" fillId="10" borderId="18" xfId="0" applyNumberFormat="1" applyFont="1" applyFill="1" applyBorder="1"/>
    <xf numFmtId="3" fontId="45" fillId="0" borderId="0" xfId="0" applyNumberFormat="1" applyFont="1"/>
    <xf numFmtId="165" fontId="50" fillId="0" borderId="0" xfId="0" applyNumberFormat="1" applyFont="1"/>
    <xf numFmtId="3" fontId="50" fillId="0" borderId="0" xfId="0" applyNumberFormat="1" applyFont="1"/>
    <xf numFmtId="0" fontId="50" fillId="0" borderId="0" xfId="0" applyFont="1"/>
    <xf numFmtId="3" fontId="50" fillId="0" borderId="0" xfId="0" applyNumberFormat="1" applyFont="1" applyBorder="1"/>
    <xf numFmtId="165" fontId="50" fillId="0" borderId="2" xfId="0" applyNumberFormat="1" applyFont="1" applyBorder="1"/>
    <xf numFmtId="165" fontId="50" fillId="0" borderId="3" xfId="0" applyNumberFormat="1" applyFont="1" applyBorder="1"/>
    <xf numFmtId="0" fontId="50" fillId="0" borderId="3" xfId="0" applyFont="1" applyBorder="1" applyAlignment="1">
      <alignment horizontal="left"/>
    </xf>
    <xf numFmtId="0" fontId="50" fillId="0" borderId="4" xfId="0" applyFont="1" applyBorder="1"/>
    <xf numFmtId="0" fontId="50" fillId="0" borderId="8" xfId="0" applyFont="1" applyBorder="1" applyAlignment="1">
      <alignment horizontal="center"/>
    </xf>
    <xf numFmtId="3" fontId="51" fillId="0" borderId="5" xfId="0" applyNumberFormat="1" applyFont="1" applyBorder="1"/>
    <xf numFmtId="165" fontId="50" fillId="0" borderId="6" xfId="0" applyNumberFormat="1" applyFont="1" applyBorder="1"/>
    <xf numFmtId="0" fontId="50" fillId="0" borderId="6" xfId="0" applyFont="1" applyBorder="1"/>
    <xf numFmtId="0" fontId="50" fillId="0" borderId="7" xfId="0" applyFont="1" applyBorder="1"/>
    <xf numFmtId="165" fontId="51" fillId="0" borderId="11" xfId="0" applyNumberFormat="1" applyFont="1" applyBorder="1" applyAlignment="1">
      <alignment horizontal="center"/>
    </xf>
    <xf numFmtId="0" fontId="50" fillId="0" borderId="9" xfId="0" applyFont="1" applyBorder="1"/>
    <xf numFmtId="0" fontId="50" fillId="0" borderId="10" xfId="0" applyFont="1" applyBorder="1"/>
    <xf numFmtId="0" fontId="50" fillId="0" borderId="12" xfId="0" applyFont="1" applyBorder="1"/>
    <xf numFmtId="165" fontId="50" fillId="0" borderId="13" xfId="0" applyNumberFormat="1" applyFont="1" applyBorder="1"/>
    <xf numFmtId="0" fontId="50" fillId="0" borderId="13" xfId="0" applyFont="1" applyBorder="1"/>
    <xf numFmtId="0" fontId="50" fillId="0" borderId="14" xfId="0" applyFont="1" applyBorder="1"/>
    <xf numFmtId="0" fontId="50" fillId="0" borderId="15" xfId="0" applyFont="1" applyBorder="1" applyAlignment="1">
      <alignment horizontal="center"/>
    </xf>
    <xf numFmtId="3" fontId="50" fillId="0" borderId="13" xfId="0" applyNumberFormat="1" applyFont="1" applyBorder="1" applyAlignment="1">
      <alignment horizontal="center"/>
    </xf>
    <xf numFmtId="165" fontId="50" fillId="0" borderId="13" xfId="0" applyNumberFormat="1" applyFont="1" applyBorder="1" applyAlignment="1">
      <alignment horizontal="center"/>
    </xf>
    <xf numFmtId="3" fontId="50" fillId="0" borderId="13" xfId="0" applyNumberFormat="1" applyFont="1" applyBorder="1" applyAlignment="1">
      <alignment horizontal="right"/>
    </xf>
    <xf numFmtId="165" fontId="50" fillId="0" borderId="0" xfId="0" applyNumberFormat="1" applyFont="1" applyBorder="1" applyAlignment="1">
      <alignment horizontal="center"/>
    </xf>
    <xf numFmtId="0" fontId="50" fillId="0" borderId="0" xfId="0" applyFont="1" applyBorder="1"/>
    <xf numFmtId="37" fontId="50" fillId="0" borderId="0" xfId="0" applyNumberFormat="1" applyFont="1" applyBorder="1"/>
    <xf numFmtId="37" fontId="50" fillId="0" borderId="0" xfId="0" applyNumberFormat="1" applyFont="1"/>
    <xf numFmtId="168" fontId="50" fillId="0" borderId="0" xfId="0" applyNumberFormat="1" applyFont="1" applyAlignment="1">
      <alignment horizontal="center"/>
    </xf>
    <xf numFmtId="37" fontId="50" fillId="6" borderId="0" xfId="0" applyNumberFormat="1" applyFont="1" applyFill="1" applyBorder="1"/>
    <xf numFmtId="37" fontId="50" fillId="0" borderId="3" xfId="0" applyNumberFormat="1" applyFont="1" applyBorder="1"/>
    <xf numFmtId="165" fontId="50" fillId="0" borderId="0" xfId="0" applyNumberFormat="1" applyFont="1" applyAlignment="1">
      <alignment horizontal="center"/>
    </xf>
    <xf numFmtId="37" fontId="50" fillId="0" borderId="13" xfId="0" applyNumberFormat="1" applyFont="1" applyBorder="1"/>
    <xf numFmtId="49" fontId="50" fillId="0" borderId="0" xfId="0" applyNumberFormat="1" applyFont="1" applyAlignment="1">
      <alignment horizontal="center"/>
    </xf>
    <xf numFmtId="37" fontId="50" fillId="0" borderId="6" xfId="0" applyNumberFormat="1" applyFont="1" applyBorder="1"/>
    <xf numFmtId="3" fontId="50" fillId="0" borderId="0" xfId="0" applyNumberFormat="1" applyFont="1" applyFill="1" applyAlignment="1">
      <alignment horizontal="center"/>
    </xf>
    <xf numFmtId="165" fontId="50" fillId="0" borderId="0" xfId="0" applyNumberFormat="1" applyFont="1" applyFill="1" applyAlignment="1">
      <alignment horizontal="center"/>
    </xf>
    <xf numFmtId="3" fontId="50" fillId="0" borderId="0" xfId="0" applyNumberFormat="1" applyFont="1" applyFill="1"/>
    <xf numFmtId="0" fontId="50" fillId="0" borderId="0" xfId="0" applyFont="1" applyFill="1"/>
    <xf numFmtId="3" fontId="50" fillId="0" borderId="0" xfId="0" applyNumberFormat="1" applyFont="1" applyFill="1" applyBorder="1"/>
    <xf numFmtId="3" fontId="50" fillId="0" borderId="0" xfId="0" applyNumberFormat="1" applyFont="1" applyAlignment="1">
      <alignment horizontal="left"/>
    </xf>
    <xf numFmtId="168" fontId="50" fillId="0" borderId="0" xfId="0" applyNumberFormat="1" applyFont="1" applyFill="1" applyAlignment="1">
      <alignment horizontal="center"/>
    </xf>
    <xf numFmtId="37" fontId="50" fillId="0" borderId="0" xfId="0" applyNumberFormat="1" applyFont="1" applyFill="1" applyBorder="1"/>
    <xf numFmtId="37" fontId="50" fillId="6" borderId="13" xfId="0" applyNumberFormat="1" applyFont="1" applyFill="1" applyBorder="1"/>
    <xf numFmtId="1" fontId="50" fillId="0" borderId="0" xfId="0" applyNumberFormat="1" applyFont="1" applyAlignment="1">
      <alignment horizontal="center"/>
    </xf>
    <xf numFmtId="164" fontId="50" fillId="0" borderId="0" xfId="0" applyNumberFormat="1" applyFont="1" applyBorder="1"/>
    <xf numFmtId="164" fontId="50" fillId="0" borderId="0" xfId="0" applyNumberFormat="1" applyFont="1"/>
    <xf numFmtId="165" fontId="50" fillId="0" borderId="11" xfId="0" applyNumberFormat="1" applyFont="1" applyBorder="1" applyAlignment="1">
      <alignment horizontal="center"/>
    </xf>
    <xf numFmtId="37" fontId="50" fillId="6" borderId="0" xfId="0" applyNumberFormat="1" applyFont="1" applyFill="1"/>
    <xf numFmtId="37" fontId="50" fillId="0" borderId="16" xfId="0" applyNumberFormat="1" applyFont="1" applyBorder="1"/>
    <xf numFmtId="3" fontId="50" fillId="0" borderId="3" xfId="0" applyNumberFormat="1" applyFont="1" applyBorder="1"/>
    <xf numFmtId="0" fontId="50" fillId="0" borderId="11" xfId="0" applyFont="1" applyBorder="1" applyAlignment="1">
      <alignment horizontal="center"/>
    </xf>
    <xf numFmtId="166" fontId="50" fillId="0" borderId="0" xfId="0" applyNumberFormat="1" applyFont="1" applyAlignment="1">
      <alignment horizontal="center"/>
    </xf>
    <xf numFmtId="10" fontId="50" fillId="44" borderId="0" xfId="0" applyNumberFormat="1" applyFont="1" applyFill="1"/>
    <xf numFmtId="0" fontId="51" fillId="0" borderId="0" xfId="0" applyFont="1"/>
    <xf numFmtId="172" fontId="51" fillId="0" borderId="0" xfId="0" applyNumberFormat="1" applyFont="1"/>
    <xf numFmtId="0" fontId="50" fillId="0" borderId="0" xfId="0" applyFont="1" applyAlignment="1">
      <alignment horizontal="center"/>
    </xf>
    <xf numFmtId="0" fontId="50" fillId="0" borderId="0" xfId="0" applyFont="1" applyBorder="1" applyAlignment="1">
      <alignment horizontal="left"/>
    </xf>
    <xf numFmtId="0" fontId="50" fillId="0" borderId="0" xfId="0" applyFont="1" applyBorder="1" applyAlignment="1">
      <alignment horizontal="center"/>
    </xf>
    <xf numFmtId="168" fontId="50" fillId="0" borderId="0" xfId="0" applyNumberFormat="1" applyFont="1" applyBorder="1" applyAlignment="1">
      <alignment horizontal="center"/>
    </xf>
    <xf numFmtId="3" fontId="50" fillId="0" borderId="0" xfId="0" applyNumberFormat="1" applyFont="1" applyBorder="1" applyAlignment="1">
      <alignment horizontal="left"/>
    </xf>
    <xf numFmtId="168" fontId="50" fillId="0" borderId="0" xfId="0" applyNumberFormat="1" applyFont="1" applyAlignment="1">
      <alignment horizontal="left"/>
    </xf>
    <xf numFmtId="0" fontId="50" fillId="0" borderId="15" xfId="0" applyFont="1" applyBorder="1"/>
    <xf numFmtId="0" fontId="50" fillId="0" borderId="0" xfId="0" applyFont="1" applyAlignment="1">
      <alignment horizontal="right"/>
    </xf>
    <xf numFmtId="0" fontId="50" fillId="0" borderId="6" xfId="0" applyFont="1" applyBorder="1" applyAlignment="1">
      <alignment horizontal="center"/>
    </xf>
    <xf numFmtId="164" fontId="50" fillId="6" borderId="0" xfId="1" applyNumberFormat="1" applyFont="1" applyFill="1"/>
    <xf numFmtId="164" fontId="50" fillId="0" borderId="6" xfId="0" applyNumberFormat="1" applyFont="1" applyBorder="1"/>
    <xf numFmtId="165" fontId="51" fillId="0" borderId="11" xfId="0" applyNumberFormat="1" applyFont="1" applyBorder="1" applyAlignment="1">
      <alignment horizontal="center" shrinkToFit="1"/>
    </xf>
    <xf numFmtId="165" fontId="6" fillId="0" borderId="11" xfId="0" applyNumberFormat="1" applyFont="1" applyBorder="1" applyAlignment="1">
      <alignment horizontal="center" shrinkToFit="1"/>
    </xf>
    <xf numFmtId="0" fontId="50" fillId="0" borderId="6" xfId="0" applyFont="1" applyBorder="1" applyAlignment="1">
      <alignment horizontal="left"/>
    </xf>
    <xf numFmtId="37" fontId="50" fillId="10" borderId="0" xfId="0" applyNumberFormat="1" applyFont="1" applyFill="1"/>
    <xf numFmtId="3" fontId="50" fillId="0" borderId="0" xfId="0" applyNumberFormat="1" applyFont="1" applyAlignment="1"/>
    <xf numFmtId="9" fontId="50" fillId="0" borderId="0" xfId="0" applyNumberFormat="1" applyFont="1"/>
    <xf numFmtId="37" fontId="50" fillId="0" borderId="0" xfId="0" applyNumberFormat="1" applyFont="1" applyAlignment="1">
      <alignment shrinkToFit="1"/>
    </xf>
    <xf numFmtId="37" fontId="50" fillId="0" borderId="0" xfId="0" applyNumberFormat="1" applyFont="1" applyBorder="1" applyAlignment="1">
      <alignment shrinkToFit="1"/>
    </xf>
    <xf numFmtId="37" fontId="50" fillId="0" borderId="3" xfId="0" applyNumberFormat="1" applyFont="1" applyBorder="1" applyAlignment="1">
      <alignment shrinkToFit="1"/>
    </xf>
    <xf numFmtId="37" fontId="50" fillId="0" borderId="0" xfId="0" applyNumberFormat="1" applyFont="1" applyFill="1" applyAlignment="1">
      <alignment shrinkToFit="1"/>
    </xf>
    <xf numFmtId="37" fontId="50" fillId="10" borderId="0" xfId="0" applyNumberFormat="1" applyFont="1" applyFill="1" applyAlignment="1">
      <alignment shrinkToFit="1"/>
    </xf>
    <xf numFmtId="3" fontId="50" fillId="0" borderId="0" xfId="0" applyNumberFormat="1" applyFont="1" applyBorder="1" applyAlignment="1">
      <alignment horizontal="right"/>
    </xf>
    <xf numFmtId="3" fontId="51" fillId="0" borderId="0" xfId="0" applyNumberFormat="1" applyFont="1" applyBorder="1" applyAlignment="1"/>
    <xf numFmtId="3" fontId="51" fillId="0" borderId="0" xfId="0" applyNumberFormat="1" applyFont="1" applyBorder="1" applyAlignment="1">
      <alignment horizontal="center"/>
    </xf>
    <xf numFmtId="3" fontId="51" fillId="0" borderId="0" xfId="0" applyNumberFormat="1" applyFont="1" applyBorder="1" applyAlignment="1">
      <alignment horizontal="right"/>
    </xf>
    <xf numFmtId="0" fontId="51" fillId="0" borderId="0" xfId="0" applyFont="1" applyBorder="1" applyAlignment="1">
      <alignment horizontal="center"/>
    </xf>
    <xf numFmtId="3" fontId="51" fillId="0" borderId="13" xfId="0" applyNumberFormat="1" applyFont="1" applyBorder="1" applyAlignment="1">
      <alignment horizontal="center"/>
    </xf>
    <xf numFmtId="3" fontId="51" fillId="0" borderId="13" xfId="0" applyNumberFormat="1" applyFont="1" applyBorder="1" applyAlignment="1"/>
    <xf numFmtId="3" fontId="51" fillId="0" borderId="13" xfId="0" applyNumberFormat="1" applyFont="1" applyBorder="1" applyAlignment="1">
      <alignment horizontal="right"/>
    </xf>
    <xf numFmtId="3" fontId="51" fillId="0" borderId="0" xfId="0" applyNumberFormat="1" applyFont="1" applyAlignment="1"/>
    <xf numFmtId="0" fontId="50" fillId="0" borderId="0" xfId="0" applyFont="1" applyAlignment="1"/>
    <xf numFmtId="0" fontId="50" fillId="0" borderId="0" xfId="0" applyFont="1" applyBorder="1" applyAlignment="1"/>
    <xf numFmtId="37" fontId="50" fillId="44" borderId="0" xfId="0" applyNumberFormat="1" applyFont="1" applyFill="1"/>
    <xf numFmtId="165" fontId="50" fillId="0" borderId="0" xfId="0" applyNumberFormat="1" applyFont="1" applyBorder="1" applyAlignment="1"/>
    <xf numFmtId="37" fontId="51" fillId="0" borderId="0" xfId="0" applyNumberFormat="1" applyFont="1" applyBorder="1"/>
    <xf numFmtId="37" fontId="50" fillId="10" borderId="0" xfId="0" applyNumberFormat="1" applyFont="1" applyFill="1" applyBorder="1"/>
    <xf numFmtId="0" fontId="51" fillId="0" borderId="0" xfId="0" applyFont="1" applyBorder="1"/>
    <xf numFmtId="0" fontId="51" fillId="0" borderId="0" xfId="0" applyFont="1" applyAlignment="1">
      <alignment horizontal="center"/>
    </xf>
    <xf numFmtId="0" fontId="50" fillId="0" borderId="0" xfId="0" applyFont="1" applyBorder="1" applyAlignment="1">
      <alignment horizontal="right"/>
    </xf>
    <xf numFmtId="37" fontId="50" fillId="0" borderId="0" xfId="0" applyNumberFormat="1" applyFont="1" applyAlignment="1">
      <alignment horizontal="center"/>
    </xf>
    <xf numFmtId="37" fontId="50" fillId="0" borderId="0" xfId="0" applyNumberFormat="1" applyFont="1" applyAlignment="1">
      <alignment horizontal="left"/>
    </xf>
    <xf numFmtId="164" fontId="50" fillId="0" borderId="0" xfId="0" applyNumberFormat="1" applyFont="1" applyAlignment="1">
      <alignment horizontal="right"/>
    </xf>
    <xf numFmtId="3" fontId="51" fillId="0" borderId="0" xfId="0" applyNumberFormat="1" applyFont="1" applyBorder="1" applyAlignment="1">
      <alignment shrinkToFit="1"/>
    </xf>
    <xf numFmtId="3" fontId="51" fillId="0" borderId="0" xfId="0" applyNumberFormat="1" applyFont="1" applyAlignment="1">
      <alignment shrinkToFit="1"/>
    </xf>
    <xf numFmtId="3" fontId="51" fillId="0" borderId="7" xfId="0" applyNumberFormat="1" applyFont="1" applyBorder="1" applyAlignment="1">
      <alignment shrinkToFit="1"/>
    </xf>
    <xf numFmtId="37" fontId="50" fillId="44" borderId="0" xfId="0" applyNumberFormat="1" applyFont="1" applyFill="1" applyAlignment="1">
      <alignment shrinkToFit="1"/>
    </xf>
    <xf numFmtId="37" fontId="50" fillId="0" borderId="10" xfId="0" applyNumberFormat="1" applyFont="1" applyBorder="1" applyAlignment="1">
      <alignment shrinkToFit="1"/>
    </xf>
    <xf numFmtId="37" fontId="50" fillId="0" borderId="13" xfId="0" applyNumberFormat="1" applyFont="1" applyBorder="1" applyAlignment="1">
      <alignment shrinkToFit="1"/>
    </xf>
    <xf numFmtId="37" fontId="50" fillId="0" borderId="14" xfId="0" applyNumberFormat="1" applyFont="1" applyBorder="1" applyAlignment="1">
      <alignment shrinkToFit="1"/>
    </xf>
    <xf numFmtId="37" fontId="51" fillId="0" borderId="6" xfId="0" applyNumberFormat="1" applyFont="1" applyBorder="1" applyAlignment="1">
      <alignment shrinkToFit="1"/>
    </xf>
    <xf numFmtId="37" fontId="51" fillId="0" borderId="7" xfId="0" applyNumberFormat="1" applyFont="1" applyBorder="1" applyAlignment="1">
      <alignment shrinkToFit="1"/>
    </xf>
    <xf numFmtId="37" fontId="51" fillId="0" borderId="0" xfId="0" applyNumberFormat="1" applyFont="1" applyBorder="1" applyAlignment="1">
      <alignment shrinkToFit="1"/>
    </xf>
    <xf numFmtId="37" fontId="51" fillId="0" borderId="10" xfId="0" applyNumberFormat="1" applyFont="1" applyBorder="1" applyAlignment="1">
      <alignment shrinkToFit="1"/>
    </xf>
    <xf numFmtId="37" fontId="51" fillId="0" borderId="0" xfId="0" applyNumberFormat="1" applyFont="1" applyAlignment="1">
      <alignment shrinkToFit="1"/>
    </xf>
    <xf numFmtId="37" fontId="51" fillId="0" borderId="13" xfId="0" applyNumberFormat="1" applyFont="1" applyBorder="1" applyAlignment="1">
      <alignment shrinkToFit="1"/>
    </xf>
    <xf numFmtId="37" fontId="51" fillId="0" borderId="14" xfId="0" applyNumberFormat="1" applyFont="1" applyBorder="1" applyAlignment="1">
      <alignment shrinkToFit="1"/>
    </xf>
    <xf numFmtId="37" fontId="50" fillId="44" borderId="10" xfId="0" applyNumberFormat="1" applyFont="1" applyFill="1" applyBorder="1" applyAlignment="1">
      <alignment shrinkToFit="1"/>
    </xf>
    <xf numFmtId="37" fontId="50" fillId="10" borderId="13" xfId="0" applyNumberFormat="1" applyFont="1" applyFill="1" applyBorder="1" applyAlignment="1">
      <alignment shrinkToFit="1"/>
    </xf>
    <xf numFmtId="37" fontId="50" fillId="44" borderId="13" xfId="0" applyNumberFormat="1" applyFont="1" applyFill="1" applyBorder="1" applyAlignment="1">
      <alignment shrinkToFit="1"/>
    </xf>
    <xf numFmtId="37" fontId="50" fillId="10" borderId="0" xfId="0" applyNumberFormat="1" applyFont="1" applyFill="1" applyBorder="1" applyAlignment="1">
      <alignment shrinkToFit="1"/>
    </xf>
    <xf numFmtId="37" fontId="50" fillId="44" borderId="14" xfId="0" applyNumberFormat="1" applyFont="1" applyFill="1" applyBorder="1" applyAlignment="1">
      <alignment shrinkToFit="1"/>
    </xf>
    <xf numFmtId="37" fontId="50" fillId="44" borderId="0" xfId="0" applyNumberFormat="1" applyFont="1" applyFill="1" applyBorder="1" applyAlignment="1">
      <alignment shrinkToFit="1"/>
    </xf>
    <xf numFmtId="37" fontId="50" fillId="10" borderId="10" xfId="0" applyNumberFormat="1" applyFont="1" applyFill="1" applyBorder="1" applyAlignment="1">
      <alignment shrinkToFit="1"/>
    </xf>
    <xf numFmtId="37" fontId="51" fillId="0" borderId="3" xfId="0" applyNumberFormat="1" applyFont="1" applyBorder="1" applyAlignment="1">
      <alignment shrinkToFit="1"/>
    </xf>
    <xf numFmtId="37" fontId="51" fillId="0" borderId="4" xfId="0" applyNumberFormat="1" applyFont="1" applyBorder="1" applyAlignment="1">
      <alignment shrinkToFit="1"/>
    </xf>
    <xf numFmtId="3" fontId="50" fillId="0" borderId="6" xfId="0" applyNumberFormat="1" applyFont="1" applyBorder="1" applyAlignment="1">
      <alignment horizontal="center"/>
    </xf>
    <xf numFmtId="3" fontId="50" fillId="0" borderId="0" xfId="0" applyNumberFormat="1" applyFont="1" applyBorder="1" applyAlignment="1"/>
    <xf numFmtId="3" fontId="51" fillId="0" borderId="0" xfId="0" applyNumberFormat="1" applyFont="1" applyBorder="1"/>
    <xf numFmtId="0" fontId="50" fillId="0" borderId="0" xfId="0" applyFont="1" applyAlignment="1">
      <alignment shrinkToFit="1"/>
    </xf>
    <xf numFmtId="37" fontId="50" fillId="10" borderId="10" xfId="0" applyNumberFormat="1" applyFont="1" applyFill="1" applyBorder="1" applyAlignment="1">
      <alignment horizontal="right" shrinkToFit="1"/>
    </xf>
    <xf numFmtId="37" fontId="50" fillId="0" borderId="10" xfId="0" applyNumberFormat="1" applyFont="1" applyBorder="1" applyAlignment="1">
      <alignment horizontal="right" shrinkToFit="1"/>
    </xf>
    <xf numFmtId="3" fontId="51" fillId="0" borderId="9" xfId="0" applyNumberFormat="1" applyFont="1" applyBorder="1"/>
    <xf numFmtId="0" fontId="50" fillId="0" borderId="0" xfId="0" applyFont="1" applyAlignment="1">
      <alignment horizontal="left"/>
    </xf>
    <xf numFmtId="0" fontId="50" fillId="0" borderId="13" xfId="0" applyFont="1" applyBorder="1" applyAlignment="1">
      <alignment horizontal="left"/>
    </xf>
    <xf numFmtId="3" fontId="50" fillId="0" borderId="13" xfId="0" applyNumberFormat="1" applyFont="1" applyBorder="1" applyAlignment="1">
      <alignment horizontal="left"/>
    </xf>
    <xf numFmtId="0" fontId="50" fillId="0" borderId="13" xfId="0" applyFont="1" applyBorder="1" applyAlignment="1">
      <alignment horizontal="right"/>
    </xf>
    <xf numFmtId="164" fontId="50" fillId="0" borderId="3" xfId="0" applyNumberFormat="1" applyFont="1" applyBorder="1"/>
    <xf numFmtId="174" fontId="50" fillId="0" borderId="0" xfId="0" applyNumberFormat="1" applyFont="1" applyAlignment="1">
      <alignment horizontal="center"/>
    </xf>
    <xf numFmtId="1" fontId="50" fillId="0" borderId="0" xfId="0" applyNumberFormat="1" applyFont="1" applyAlignment="1">
      <alignment horizontal="left"/>
    </xf>
    <xf numFmtId="164" fontId="50" fillId="10" borderId="0" xfId="0" applyNumberFormat="1" applyFont="1" applyFill="1"/>
    <xf numFmtId="3" fontId="50" fillId="0" borderId="7" xfId="0" applyNumberFormat="1" applyFont="1" applyBorder="1" applyAlignment="1">
      <alignment horizontal="center" shrinkToFit="1"/>
    </xf>
    <xf numFmtId="3" fontId="50" fillId="0" borderId="0" xfId="0" applyNumberFormat="1" applyFont="1" applyBorder="1" applyAlignment="1">
      <alignment horizontal="center" shrinkToFit="1"/>
    </xf>
    <xf numFmtId="37" fontId="50" fillId="0" borderId="9" xfId="0" applyNumberFormat="1" applyFont="1" applyFill="1" applyBorder="1" applyAlignment="1">
      <alignment shrinkToFit="1"/>
    </xf>
    <xf numFmtId="37" fontId="50" fillId="44" borderId="9" xfId="0" applyNumberFormat="1" applyFont="1" applyFill="1" applyBorder="1" applyAlignment="1">
      <alignment shrinkToFit="1"/>
    </xf>
    <xf numFmtId="37" fontId="50" fillId="10" borderId="4" xfId="0" applyNumberFormat="1" applyFont="1" applyFill="1" applyBorder="1" applyAlignment="1">
      <alignment shrinkToFit="1"/>
    </xf>
    <xf numFmtId="37" fontId="50" fillId="0" borderId="4" xfId="0" applyNumberFormat="1" applyFont="1" applyBorder="1" applyAlignment="1">
      <alignment shrinkToFit="1"/>
    </xf>
    <xf numFmtId="37" fontId="50" fillId="0" borderId="2" xfId="0" applyNumberFormat="1" applyFont="1" applyBorder="1" applyAlignment="1">
      <alignment shrinkToFit="1"/>
    </xf>
    <xf numFmtId="37" fontId="50" fillId="0" borderId="9" xfId="0" applyNumberFormat="1" applyFont="1" applyBorder="1" applyAlignment="1">
      <alignment shrinkToFit="1"/>
    </xf>
    <xf numFmtId="165" fontId="50" fillId="0" borderId="0" xfId="0" applyNumberFormat="1" applyFont="1" applyBorder="1"/>
    <xf numFmtId="9" fontId="50" fillId="0" borderId="0" xfId="0" applyNumberFormat="1" applyFont="1" applyAlignment="1">
      <alignment horizontal="left"/>
    </xf>
    <xf numFmtId="1" fontId="50" fillId="0" borderId="0" xfId="0" applyNumberFormat="1" applyFont="1" applyFill="1" applyAlignment="1">
      <alignment horizontal="center"/>
    </xf>
    <xf numFmtId="3" fontId="50" fillId="0" borderId="0" xfId="0" applyNumberFormat="1" applyFont="1" applyFill="1" applyAlignment="1">
      <alignment horizontal="left"/>
    </xf>
    <xf numFmtId="9" fontId="50" fillId="0" borderId="0" xfId="0" applyNumberFormat="1" applyFont="1" applyFill="1" applyAlignment="1">
      <alignment horizontal="left"/>
    </xf>
    <xf numFmtId="3" fontId="50" fillId="0" borderId="3" xfId="0" applyNumberFormat="1" applyFont="1" applyBorder="1" applyAlignment="1">
      <alignment horizontal="left"/>
    </xf>
    <xf numFmtId="1" fontId="50" fillId="0" borderId="0" xfId="0" applyNumberFormat="1" applyFont="1" applyBorder="1" applyAlignment="1">
      <alignment horizontal="center"/>
    </xf>
    <xf numFmtId="0" fontId="50" fillId="0" borderId="10" xfId="0" applyFont="1" applyBorder="1" applyAlignment="1">
      <alignment horizontal="right" shrinkToFit="1"/>
    </xf>
    <xf numFmtId="3" fontId="50" fillId="0" borderId="0" xfId="0" applyNumberFormat="1" applyFont="1" applyBorder="1" applyAlignment="1">
      <alignment horizontal="right" shrinkToFit="1"/>
    </xf>
    <xf numFmtId="3" fontId="50" fillId="0" borderId="7" xfId="0" applyNumberFormat="1" applyFont="1" applyBorder="1" applyAlignment="1">
      <alignment horizontal="right" shrinkToFit="1"/>
    </xf>
    <xf numFmtId="0" fontId="50" fillId="0" borderId="10" xfId="0" applyFont="1" applyBorder="1" applyAlignment="1">
      <alignment horizontal="center" shrinkToFit="1"/>
    </xf>
    <xf numFmtId="3" fontId="50" fillId="0" borderId="10" xfId="0" applyNumberFormat="1" applyFont="1" applyBorder="1" applyAlignment="1">
      <alignment horizontal="center" shrinkToFit="1"/>
    </xf>
    <xf numFmtId="37" fontId="50" fillId="10" borderId="3" xfId="0" applyNumberFormat="1" applyFont="1" applyFill="1" applyBorder="1" applyAlignment="1">
      <alignment shrinkToFit="1"/>
    </xf>
    <xf numFmtId="37" fontId="50" fillId="10" borderId="10" xfId="0" applyNumberFormat="1" applyFont="1" applyFill="1" applyBorder="1" applyAlignment="1">
      <alignment horizontal="center" shrinkToFit="1"/>
    </xf>
    <xf numFmtId="37" fontId="50" fillId="0" borderId="0" xfId="0" applyNumberFormat="1" applyFont="1" applyBorder="1" applyAlignment="1">
      <alignment horizontal="center" shrinkToFit="1"/>
    </xf>
    <xf numFmtId="37" fontId="50" fillId="0" borderId="10" xfId="0" applyNumberFormat="1" applyFont="1" applyBorder="1" applyAlignment="1">
      <alignment horizontal="center" shrinkToFit="1"/>
    </xf>
    <xf numFmtId="2" fontId="50" fillId="0" borderId="0" xfId="0" applyNumberFormat="1" applyFont="1"/>
    <xf numFmtId="164" fontId="50" fillId="0" borderId="16" xfId="0" applyNumberFormat="1" applyFont="1" applyBorder="1"/>
    <xf numFmtId="0" fontId="52" fillId="0" borderId="0" xfId="0" applyFont="1"/>
    <xf numFmtId="38" fontId="50" fillId="0" borderId="0" xfId="2945" applyNumberFormat="1" applyFont="1" applyBorder="1"/>
    <xf numFmtId="3" fontId="0" fillId="0" borderId="0" xfId="0" applyNumberFormat="1" applyFont="1" applyFill="1" applyBorder="1"/>
    <xf numFmtId="3" fontId="0" fillId="0" borderId="0" xfId="0" applyNumberFormat="1" applyFont="1" applyBorder="1"/>
    <xf numFmtId="3" fontId="0" fillId="0" borderId="0" xfId="0" applyNumberFormat="1" applyFont="1" applyFill="1"/>
    <xf numFmtId="0" fontId="0" fillId="10" borderId="0" xfId="0" applyFont="1" applyFill="1"/>
    <xf numFmtId="165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37" fontId="3" fillId="0" borderId="0" xfId="0" applyNumberFormat="1" applyFont="1" applyProtection="1"/>
    <xf numFmtId="37" fontId="3" fillId="0" borderId="0" xfId="0" applyNumberFormat="1" applyFont="1" applyAlignment="1" applyProtection="1">
      <alignment horizontal="center"/>
    </xf>
    <xf numFmtId="37" fontId="3" fillId="0" borderId="0" xfId="0" applyNumberFormat="1" applyFont="1" applyAlignment="1" applyProtection="1">
      <alignment horizontal="left"/>
    </xf>
    <xf numFmtId="14" fontId="5" fillId="0" borderId="0" xfId="0" applyNumberFormat="1" applyFont="1" applyFill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right"/>
    </xf>
    <xf numFmtId="164" fontId="3" fillId="0" borderId="13" xfId="0" applyNumberFormat="1" applyFont="1" applyBorder="1" applyAlignment="1" applyProtection="1">
      <alignment horizontal="right"/>
    </xf>
    <xf numFmtId="170" fontId="3" fillId="0" borderId="0" xfId="0" applyNumberFormat="1" applyFont="1" applyProtection="1"/>
    <xf numFmtId="169" fontId="3" fillId="0" borderId="0" xfId="0" applyNumberFormat="1" applyFont="1" applyProtection="1"/>
    <xf numFmtId="37" fontId="3" fillId="6" borderId="0" xfId="0" applyNumberFormat="1" applyFont="1" applyFill="1" applyProtection="1"/>
    <xf numFmtId="37" fontId="3" fillId="0" borderId="6" xfId="0" applyNumberFormat="1" applyFont="1" applyBorder="1" applyProtection="1"/>
    <xf numFmtId="164" fontId="3" fillId="0" borderId="6" xfId="0" applyNumberFormat="1" applyFont="1" applyBorder="1" applyProtection="1"/>
    <xf numFmtId="164" fontId="3" fillId="6" borderId="6" xfId="0" applyNumberFormat="1" applyFont="1" applyFill="1" applyBorder="1" applyProtection="1"/>
    <xf numFmtId="164" fontId="3" fillId="0" borderId="0" xfId="0" applyNumberFormat="1" applyFont="1" applyProtection="1"/>
    <xf numFmtId="37" fontId="3" fillId="10" borderId="0" xfId="0" applyNumberFormat="1" applyFont="1" applyFill="1" applyAlignment="1" applyProtection="1">
      <alignment horizontal="right"/>
    </xf>
    <xf numFmtId="164" fontId="3" fillId="10" borderId="6" xfId="0" applyNumberFormat="1" applyFont="1" applyFill="1" applyBorder="1" applyProtection="1"/>
    <xf numFmtId="164" fontId="3" fillId="0" borderId="16" xfId="0" applyNumberFormat="1" applyFont="1" applyBorder="1" applyProtection="1"/>
    <xf numFmtId="164" fontId="3" fillId="6" borderId="16" xfId="0" applyNumberFormat="1" applyFont="1" applyFill="1" applyBorder="1" applyProtection="1"/>
    <xf numFmtId="14" fontId="5" fillId="0" borderId="0" xfId="0" applyNumberFormat="1" applyFont="1" applyFill="1" applyAlignment="1">
      <alignment horizontal="center"/>
    </xf>
    <xf numFmtId="1" fontId="53" fillId="0" borderId="0" xfId="2577" applyNumberFormat="1" applyFont="1"/>
    <xf numFmtId="14" fontId="54" fillId="0" borderId="0" xfId="0" applyNumberFormat="1" applyFont="1" applyAlignment="1">
      <alignment horizontal="center"/>
    </xf>
    <xf numFmtId="37" fontId="3" fillId="10" borderId="6" xfId="0" applyNumberFormat="1" applyFont="1" applyFill="1" applyBorder="1" applyProtection="1"/>
    <xf numFmtId="164" fontId="3" fillId="0" borderId="0" xfId="0" applyNumberFormat="1" applyFont="1" applyBorder="1" applyProtection="1"/>
    <xf numFmtId="37" fontId="3" fillId="10" borderId="0" xfId="0" applyNumberFormat="1" applyFont="1" applyFill="1" applyProtection="1"/>
    <xf numFmtId="164" fontId="3" fillId="0" borderId="17" xfId="0" applyNumberFormat="1" applyFont="1" applyBorder="1" applyProtection="1"/>
    <xf numFmtId="164" fontId="3" fillId="6" borderId="17" xfId="0" applyNumberFormat="1" applyFont="1" applyFill="1" applyBorder="1" applyProtection="1"/>
    <xf numFmtId="3" fontId="54" fillId="0" borderId="0" xfId="0" applyNumberFormat="1" applyFont="1"/>
    <xf numFmtId="3" fontId="3" fillId="6" borderId="0" xfId="0" applyNumberFormat="1" applyFont="1" applyFill="1"/>
    <xf numFmtId="164" fontId="3" fillId="0" borderId="16" xfId="0" applyNumberFormat="1" applyFont="1" applyBorder="1"/>
    <xf numFmtId="164" fontId="3" fillId="0" borderId="3" xfId="0" applyNumberFormat="1" applyFont="1" applyBorder="1" applyProtection="1"/>
    <xf numFmtId="164" fontId="3" fillId="6" borderId="3" xfId="0" applyNumberFormat="1" applyFont="1" applyFill="1" applyBorder="1" applyProtection="1"/>
    <xf numFmtId="1" fontId="55" fillId="0" borderId="0" xfId="2577" applyNumberFormat="1" applyFont="1"/>
    <xf numFmtId="3" fontId="50" fillId="0" borderId="0" xfId="0" applyNumberFormat="1" applyFont="1" applyAlignment="1">
      <alignment shrinkToFit="1"/>
    </xf>
    <xf numFmtId="3" fontId="50" fillId="0" borderId="0" xfId="0" applyNumberFormat="1" applyFont="1" applyBorder="1" applyAlignment="1">
      <alignment shrinkToFit="1"/>
    </xf>
    <xf numFmtId="49" fontId="50" fillId="0" borderId="0" xfId="0" applyNumberFormat="1" applyFont="1" applyFill="1" applyAlignment="1">
      <alignment horizontal="center"/>
    </xf>
    <xf numFmtId="37" fontId="50" fillId="6" borderId="0" xfId="0" applyNumberFormat="1" applyFont="1" applyFill="1" applyAlignment="1">
      <alignment shrinkToFit="1"/>
    </xf>
    <xf numFmtId="1" fontId="55" fillId="0" borderId="0" xfId="2609" applyNumberFormat="1" applyFont="1"/>
    <xf numFmtId="1" fontId="55" fillId="0" borderId="0" xfId="2621" applyNumberFormat="1" applyFont="1"/>
    <xf numFmtId="37" fontId="50" fillId="0" borderId="0" xfId="0" applyNumberFormat="1" applyFont="1" applyFill="1" applyBorder="1" applyAlignment="1">
      <alignment shrinkToFit="1"/>
    </xf>
    <xf numFmtId="1" fontId="55" fillId="0" borderId="0" xfId="2610" applyNumberFormat="1" applyFont="1"/>
    <xf numFmtId="1" fontId="55" fillId="0" borderId="0" xfId="2622" applyNumberFormat="1" applyFont="1"/>
    <xf numFmtId="171" fontId="50" fillId="0" borderId="0" xfId="0" applyNumberFormat="1" applyFont="1" applyAlignment="1">
      <alignment horizontal="center"/>
    </xf>
    <xf numFmtId="3" fontId="50" fillId="10" borderId="0" xfId="0" applyNumberFormat="1" applyFont="1" applyFill="1"/>
    <xf numFmtId="49" fontId="3" fillId="0" borderId="0" xfId="0" applyNumberFormat="1" applyFont="1" applyAlignment="1">
      <alignment horizontal="center"/>
    </xf>
    <xf numFmtId="49" fontId="3" fillId="0" borderId="2" xfId="0" applyNumberFormat="1" applyFont="1" applyBorder="1"/>
    <xf numFmtId="49" fontId="6" fillId="0" borderId="5" xfId="0" applyNumberFormat="1" applyFont="1" applyBorder="1"/>
    <xf numFmtId="49" fontId="3" fillId="0" borderId="9" xfId="0" applyNumberFormat="1" applyFont="1" applyBorder="1"/>
    <xf numFmtId="49" fontId="3" fillId="0" borderId="12" xfId="0" applyNumberFormat="1" applyFont="1" applyBorder="1"/>
    <xf numFmtId="49" fontId="3" fillId="0" borderId="0" xfId="0" applyNumberFormat="1" applyFont="1" applyBorder="1"/>
    <xf numFmtId="165" fontId="3" fillId="0" borderId="0" xfId="0" applyNumberFormat="1" applyFont="1" applyBorder="1"/>
    <xf numFmtId="3" fontId="3" fillId="0" borderId="9" xfId="0" applyNumberFormat="1" applyFont="1" applyBorder="1"/>
    <xf numFmtId="3" fontId="3" fillId="0" borderId="9" xfId="0" applyNumberFormat="1" applyFont="1" applyBorder="1" applyAlignment="1"/>
    <xf numFmtId="49" fontId="3" fillId="0" borderId="13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 shrinkToFit="1"/>
    </xf>
    <xf numFmtId="0" fontId="3" fillId="0" borderId="9" xfId="0" applyFont="1" applyBorder="1" applyAlignment="1">
      <alignment shrinkToFit="1"/>
    </xf>
    <xf numFmtId="3" fontId="3" fillId="0" borderId="10" xfId="0" applyNumberFormat="1" applyFont="1" applyBorder="1" applyAlignment="1">
      <alignment horizontal="center"/>
    </xf>
    <xf numFmtId="37" fontId="3" fillId="44" borderId="9" xfId="0" applyNumberFormat="1" applyFont="1" applyFill="1" applyBorder="1" applyAlignment="1">
      <alignment horizontal="right" shrinkToFit="1"/>
    </xf>
    <xf numFmtId="37" fontId="3" fillId="44" borderId="0" xfId="0" applyNumberFormat="1" applyFont="1" applyFill="1" applyAlignment="1">
      <alignment horizontal="right" shrinkToFit="1"/>
    </xf>
    <xf numFmtId="37" fontId="3" fillId="0" borderId="0" xfId="0" applyNumberFormat="1" applyFont="1" applyBorder="1" applyAlignment="1">
      <alignment horizontal="right" shrinkToFit="1"/>
    </xf>
    <xf numFmtId="37" fontId="3" fillId="0" borderId="9" xfId="0" applyNumberFormat="1" applyFont="1" applyBorder="1" applyAlignment="1">
      <alignment horizontal="right" shrinkToFit="1"/>
    </xf>
    <xf numFmtId="37" fontId="3" fillId="0" borderId="9" xfId="0" applyNumberFormat="1" applyFont="1" applyBorder="1" applyAlignment="1">
      <alignment shrinkToFit="1"/>
    </xf>
    <xf numFmtId="3" fontId="3" fillId="0" borderId="10" xfId="0" applyNumberFormat="1" applyFont="1" applyBorder="1"/>
    <xf numFmtId="37" fontId="3" fillId="0" borderId="3" xfId="0" applyNumberFormat="1" applyFont="1" applyBorder="1" applyAlignment="1">
      <alignment horizontal="right" shrinkToFit="1"/>
    </xf>
    <xf numFmtId="37" fontId="3" fillId="0" borderId="2" xfId="0" applyNumberFormat="1" applyFont="1" applyBorder="1" applyAlignment="1">
      <alignment horizontal="right" shrinkToFi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/>
    <xf numFmtId="164" fontId="3" fillId="44" borderId="0" xfId="0" applyNumberFormat="1" applyFont="1" applyFill="1" applyAlignment="1">
      <alignment horizontal="right" shrinkToFit="1"/>
    </xf>
    <xf numFmtId="164" fontId="3" fillId="0" borderId="0" xfId="0" applyNumberFormat="1" applyFont="1" applyAlignment="1">
      <alignment shrinkToFit="1"/>
    </xf>
    <xf numFmtId="3" fontId="50" fillId="0" borderId="3" xfId="0" applyNumberFormat="1" applyFont="1" applyBorder="1" applyAlignment="1">
      <alignment horizontal="left" shrinkToFit="1"/>
    </xf>
    <xf numFmtId="3" fontId="50" fillId="0" borderId="3" xfId="0" applyNumberFormat="1" applyFont="1" applyBorder="1" applyAlignment="1">
      <alignment shrinkToFit="1"/>
    </xf>
    <xf numFmtId="37" fontId="3" fillId="44" borderId="10" xfId="0" applyNumberFormat="1" applyFont="1" applyFill="1" applyBorder="1" applyAlignment="1">
      <alignment horizontal="right" shrinkToFit="1"/>
    </xf>
    <xf numFmtId="3" fontId="50" fillId="0" borderId="0" xfId="0" applyNumberFormat="1" applyFont="1" applyBorder="1" applyAlignment="1">
      <alignment horizontal="center"/>
    </xf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0" fontId="0" fillId="0" borderId="0" xfId="0" applyFont="1" applyFill="1"/>
    <xf numFmtId="37" fontId="50" fillId="0" borderId="0" xfId="0" applyNumberFormat="1" applyFont="1" applyFill="1"/>
    <xf numFmtId="3" fontId="3" fillId="0" borderId="0" xfId="0" applyNumberFormat="1" applyFont="1" applyFill="1" applyBorder="1"/>
    <xf numFmtId="0" fontId="3" fillId="0" borderId="0" xfId="0" applyFont="1" applyFill="1"/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0" fontId="0" fillId="0" borderId="13" xfId="0" applyFont="1" applyBorder="1"/>
    <xf numFmtId="49" fontId="12" fillId="0" borderId="0" xfId="0" applyNumberFormat="1" applyFont="1" applyAlignment="1">
      <alignment horizontal="left"/>
    </xf>
    <xf numFmtId="37" fontId="50" fillId="44" borderId="0" xfId="0" applyNumberFormat="1" applyFont="1" applyFill="1" applyBorder="1"/>
    <xf numFmtId="37" fontId="50" fillId="44" borderId="10" xfId="0" applyNumberFormat="1" applyFont="1" applyFill="1" applyBorder="1"/>
    <xf numFmtId="37" fontId="50" fillId="0" borderId="12" xfId="0" applyNumberFormat="1" applyFont="1" applyBorder="1" applyAlignment="1">
      <alignment shrinkToFit="1"/>
    </xf>
    <xf numFmtId="37" fontId="50" fillId="10" borderId="3" xfId="0" applyNumberFormat="1" applyFont="1" applyFill="1" applyBorder="1"/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3" fillId="0" borderId="28" xfId="0" applyNumberFormat="1" applyFont="1" applyBorder="1"/>
    <xf numFmtId="3" fontId="3" fillId="0" borderId="29" xfId="0" applyNumberFormat="1" applyFont="1" applyBorder="1"/>
    <xf numFmtId="3" fontId="6" fillId="0" borderId="18" xfId="0" applyNumberFormat="1" applyFont="1" applyBorder="1"/>
    <xf numFmtId="3" fontId="6" fillId="10" borderId="17" xfId="0" applyNumberFormat="1" applyFont="1" applyFill="1" applyBorder="1"/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7" fontId="51" fillId="0" borderId="9" xfId="0" applyNumberFormat="1" applyFont="1" applyBorder="1" applyAlignment="1">
      <alignment shrinkToFit="1"/>
    </xf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center"/>
    </xf>
    <xf numFmtId="37" fontId="50" fillId="6" borderId="3" xfId="0" applyNumberFormat="1" applyFont="1" applyFill="1" applyBorder="1"/>
    <xf numFmtId="37" fontId="50" fillId="0" borderId="3" xfId="0" applyNumberFormat="1" applyFont="1" applyFill="1" applyBorder="1"/>
    <xf numFmtId="3" fontId="50" fillId="0" borderId="0" xfId="0" applyNumberFormat="1" applyFont="1" applyAlignment="1">
      <alignment horizontal="center"/>
    </xf>
    <xf numFmtId="3" fontId="50" fillId="0" borderId="0" xfId="0" applyNumberFormat="1" applyFont="1" applyBorder="1" applyAlignment="1">
      <alignment horizontal="center"/>
    </xf>
    <xf numFmtId="3" fontId="50" fillId="0" borderId="0" xfId="0" applyNumberFormat="1" applyFont="1" applyAlignment="1">
      <alignment horizontal="center"/>
    </xf>
  </cellXfs>
  <cellStyles count="3948">
    <cellStyle name="20% - Accent1 10" xfId="2"/>
    <cellStyle name="20% - Accent1 10 2" xfId="2946"/>
    <cellStyle name="20% - Accent1 11" xfId="3"/>
    <cellStyle name="20% - Accent1 11 2" xfId="2947"/>
    <cellStyle name="20% - Accent1 12" xfId="4"/>
    <cellStyle name="20% - Accent1 12 2" xfId="2948"/>
    <cellStyle name="20% - Accent1 13" xfId="5"/>
    <cellStyle name="20% - Accent1 13 2" xfId="2949"/>
    <cellStyle name="20% - Accent1 14" xfId="6"/>
    <cellStyle name="20% - Accent1 14 2" xfId="2950"/>
    <cellStyle name="20% - Accent1 15" xfId="7"/>
    <cellStyle name="20% - Accent1 15 2" xfId="2951"/>
    <cellStyle name="20% - Accent1 16" xfId="8"/>
    <cellStyle name="20% - Accent1 16 2" xfId="2952"/>
    <cellStyle name="20% - Accent1 17" xfId="9"/>
    <cellStyle name="20% - Accent1 17 2" xfId="2953"/>
    <cellStyle name="20% - Accent1 18" xfId="10"/>
    <cellStyle name="20% - Accent1 18 2" xfId="2954"/>
    <cellStyle name="20% - Accent1 19" xfId="11"/>
    <cellStyle name="20% - Accent1 19 2" xfId="2955"/>
    <cellStyle name="20% - Accent1 2" xfId="12"/>
    <cellStyle name="20% - Accent1 2 2" xfId="2956"/>
    <cellStyle name="20% - Accent1 20" xfId="13"/>
    <cellStyle name="20% - Accent1 20 2" xfId="2957"/>
    <cellStyle name="20% - Accent1 21" xfId="14"/>
    <cellStyle name="20% - Accent1 21 2" xfId="2958"/>
    <cellStyle name="20% - Accent1 22" xfId="15"/>
    <cellStyle name="20% - Accent1 22 2" xfId="2959"/>
    <cellStyle name="20% - Accent1 23" xfId="16"/>
    <cellStyle name="20% - Accent1 23 2" xfId="2960"/>
    <cellStyle name="20% - Accent1 24" xfId="17"/>
    <cellStyle name="20% - Accent1 24 2" xfId="2961"/>
    <cellStyle name="20% - Accent1 25" xfId="18"/>
    <cellStyle name="20% - Accent1 25 2" xfId="2962"/>
    <cellStyle name="20% - Accent1 26" xfId="19"/>
    <cellStyle name="20% - Accent1 26 2" xfId="2963"/>
    <cellStyle name="20% - Accent1 27" xfId="20"/>
    <cellStyle name="20% - Accent1 27 2" xfId="2964"/>
    <cellStyle name="20% - Accent1 28" xfId="21"/>
    <cellStyle name="20% - Accent1 28 2" xfId="2965"/>
    <cellStyle name="20% - Accent1 29" xfId="22"/>
    <cellStyle name="20% - Accent1 29 2" xfId="2966"/>
    <cellStyle name="20% - Accent1 3" xfId="23"/>
    <cellStyle name="20% - Accent1 3 2" xfId="2967"/>
    <cellStyle name="20% - Accent1 30" xfId="24"/>
    <cellStyle name="20% - Accent1 30 2" xfId="2968"/>
    <cellStyle name="20% - Accent1 31" xfId="25"/>
    <cellStyle name="20% - Accent1 31 2" xfId="2969"/>
    <cellStyle name="20% - Accent1 32" xfId="26"/>
    <cellStyle name="20% - Accent1 32 2" xfId="2970"/>
    <cellStyle name="20% - Accent1 33" xfId="27"/>
    <cellStyle name="20% - Accent1 33 2" xfId="2971"/>
    <cellStyle name="20% - Accent1 34" xfId="28"/>
    <cellStyle name="20% - Accent1 34 2" xfId="2972"/>
    <cellStyle name="20% - Accent1 35" xfId="29"/>
    <cellStyle name="20% - Accent1 35 2" xfId="2973"/>
    <cellStyle name="20% - Accent1 36" xfId="30"/>
    <cellStyle name="20% - Accent1 36 2" xfId="2974"/>
    <cellStyle name="20% - Accent1 37" xfId="31"/>
    <cellStyle name="20% - Accent1 37 2" xfId="2975"/>
    <cellStyle name="20% - Accent1 38" xfId="32"/>
    <cellStyle name="20% - Accent1 38 2" xfId="2976"/>
    <cellStyle name="20% - Accent1 39" xfId="33"/>
    <cellStyle name="20% - Accent1 39 2" xfId="2977"/>
    <cellStyle name="20% - Accent1 4" xfId="34"/>
    <cellStyle name="20% - Accent1 4 2" xfId="2978"/>
    <cellStyle name="20% - Accent1 40" xfId="35"/>
    <cellStyle name="20% - Accent1 40 2" xfId="2979"/>
    <cellStyle name="20% - Accent1 41" xfId="36"/>
    <cellStyle name="20% - Accent1 41 2" xfId="2980"/>
    <cellStyle name="20% - Accent1 42" xfId="37"/>
    <cellStyle name="20% - Accent1 42 2" xfId="2981"/>
    <cellStyle name="20% - Accent1 43" xfId="38"/>
    <cellStyle name="20% - Accent1 43 2" xfId="2982"/>
    <cellStyle name="20% - Accent1 44" xfId="39"/>
    <cellStyle name="20% - Accent1 44 2" xfId="2983"/>
    <cellStyle name="20% - Accent1 45" xfId="40"/>
    <cellStyle name="20% - Accent1 45 2" xfId="2984"/>
    <cellStyle name="20% - Accent1 46" xfId="41"/>
    <cellStyle name="20% - Accent1 46 2" xfId="2985"/>
    <cellStyle name="20% - Accent1 47" xfId="42"/>
    <cellStyle name="20% - Accent1 47 2" xfId="2986"/>
    <cellStyle name="20% - Accent1 48" xfId="43"/>
    <cellStyle name="20% - Accent1 48 2" xfId="2987"/>
    <cellStyle name="20% - Accent1 49" xfId="44"/>
    <cellStyle name="20% - Accent1 49 2" xfId="2988"/>
    <cellStyle name="20% - Accent1 5" xfId="45"/>
    <cellStyle name="20% - Accent1 5 2" xfId="2989"/>
    <cellStyle name="20% - Accent1 50" xfId="46"/>
    <cellStyle name="20% - Accent1 50 2" xfId="2990"/>
    <cellStyle name="20% - Accent1 51" xfId="47"/>
    <cellStyle name="20% - Accent1 51 2" xfId="2991"/>
    <cellStyle name="20% - Accent1 52" xfId="48"/>
    <cellStyle name="20% - Accent1 52 2" xfId="2992"/>
    <cellStyle name="20% - Accent1 53" xfId="49"/>
    <cellStyle name="20% - Accent1 53 2" xfId="2993"/>
    <cellStyle name="20% - Accent1 54" xfId="50"/>
    <cellStyle name="20% - Accent1 54 2" xfId="2994"/>
    <cellStyle name="20% - Accent1 55" xfId="51"/>
    <cellStyle name="20% - Accent1 55 2" xfId="2995"/>
    <cellStyle name="20% - Accent1 56" xfId="52"/>
    <cellStyle name="20% - Accent1 56 2" xfId="2996"/>
    <cellStyle name="20% - Accent1 57" xfId="53"/>
    <cellStyle name="20% - Accent1 57 2" xfId="2997"/>
    <cellStyle name="20% - Accent1 58" xfId="54"/>
    <cellStyle name="20% - Accent1 58 2" xfId="2998"/>
    <cellStyle name="20% - Accent1 59" xfId="55"/>
    <cellStyle name="20% - Accent1 59 2" xfId="2999"/>
    <cellStyle name="20% - Accent1 6" xfId="56"/>
    <cellStyle name="20% - Accent1 6 2" xfId="3000"/>
    <cellStyle name="20% - Accent1 60" xfId="57"/>
    <cellStyle name="20% - Accent1 60 2" xfId="3001"/>
    <cellStyle name="20% - Accent1 61" xfId="58"/>
    <cellStyle name="20% - Accent1 61 2" xfId="3002"/>
    <cellStyle name="20% - Accent1 62" xfId="59"/>
    <cellStyle name="20% - Accent1 62 2" xfId="3003"/>
    <cellStyle name="20% - Accent1 63" xfId="60"/>
    <cellStyle name="20% - Accent1 63 2" xfId="3004"/>
    <cellStyle name="20% - Accent1 64" xfId="61"/>
    <cellStyle name="20% - Accent1 64 2" xfId="3005"/>
    <cellStyle name="20% - Accent1 65" xfId="62"/>
    <cellStyle name="20% - Accent1 65 2" xfId="3006"/>
    <cellStyle name="20% - Accent1 66" xfId="63"/>
    <cellStyle name="20% - Accent1 66 2" xfId="3007"/>
    <cellStyle name="20% - Accent1 67" xfId="64"/>
    <cellStyle name="20% - Accent1 67 2" xfId="3008"/>
    <cellStyle name="20% - Accent1 68" xfId="65"/>
    <cellStyle name="20% - Accent1 68 2" xfId="3009"/>
    <cellStyle name="20% - Accent1 69" xfId="66"/>
    <cellStyle name="20% - Accent1 69 2" xfId="3010"/>
    <cellStyle name="20% - Accent1 7" xfId="67"/>
    <cellStyle name="20% - Accent1 7 2" xfId="3011"/>
    <cellStyle name="20% - Accent1 70" xfId="68"/>
    <cellStyle name="20% - Accent1 70 2" xfId="3012"/>
    <cellStyle name="20% - Accent1 71" xfId="69"/>
    <cellStyle name="20% - Accent1 71 2" xfId="3013"/>
    <cellStyle name="20% - Accent1 72" xfId="70"/>
    <cellStyle name="20% - Accent1 72 2" xfId="3014"/>
    <cellStyle name="20% - Accent1 8" xfId="71"/>
    <cellStyle name="20% - Accent1 8 2" xfId="3015"/>
    <cellStyle name="20% - Accent1 9" xfId="72"/>
    <cellStyle name="20% - Accent1 9 2" xfId="3016"/>
    <cellStyle name="20% - Accent2 10" xfId="73"/>
    <cellStyle name="20% - Accent2 10 2" xfId="3017"/>
    <cellStyle name="20% - Accent2 11" xfId="74"/>
    <cellStyle name="20% - Accent2 11 2" xfId="3018"/>
    <cellStyle name="20% - Accent2 12" xfId="75"/>
    <cellStyle name="20% - Accent2 12 2" xfId="3019"/>
    <cellStyle name="20% - Accent2 13" xfId="76"/>
    <cellStyle name="20% - Accent2 13 2" xfId="3020"/>
    <cellStyle name="20% - Accent2 14" xfId="77"/>
    <cellStyle name="20% - Accent2 14 2" xfId="3021"/>
    <cellStyle name="20% - Accent2 15" xfId="78"/>
    <cellStyle name="20% - Accent2 15 2" xfId="3022"/>
    <cellStyle name="20% - Accent2 16" xfId="79"/>
    <cellStyle name="20% - Accent2 16 2" xfId="3023"/>
    <cellStyle name="20% - Accent2 17" xfId="80"/>
    <cellStyle name="20% - Accent2 17 2" xfId="3024"/>
    <cellStyle name="20% - Accent2 18" xfId="81"/>
    <cellStyle name="20% - Accent2 18 2" xfId="3025"/>
    <cellStyle name="20% - Accent2 19" xfId="82"/>
    <cellStyle name="20% - Accent2 19 2" xfId="3026"/>
    <cellStyle name="20% - Accent2 2" xfId="83"/>
    <cellStyle name="20% - Accent2 2 2" xfId="3027"/>
    <cellStyle name="20% - Accent2 20" xfId="84"/>
    <cellStyle name="20% - Accent2 20 2" xfId="3028"/>
    <cellStyle name="20% - Accent2 21" xfId="85"/>
    <cellStyle name="20% - Accent2 21 2" xfId="3029"/>
    <cellStyle name="20% - Accent2 22" xfId="86"/>
    <cellStyle name="20% - Accent2 22 2" xfId="3030"/>
    <cellStyle name="20% - Accent2 23" xfId="87"/>
    <cellStyle name="20% - Accent2 23 2" xfId="3031"/>
    <cellStyle name="20% - Accent2 24" xfId="88"/>
    <cellStyle name="20% - Accent2 24 2" xfId="3032"/>
    <cellStyle name="20% - Accent2 25" xfId="89"/>
    <cellStyle name="20% - Accent2 25 2" xfId="3033"/>
    <cellStyle name="20% - Accent2 26" xfId="90"/>
    <cellStyle name="20% - Accent2 26 2" xfId="3034"/>
    <cellStyle name="20% - Accent2 27" xfId="91"/>
    <cellStyle name="20% - Accent2 27 2" xfId="3035"/>
    <cellStyle name="20% - Accent2 28" xfId="92"/>
    <cellStyle name="20% - Accent2 28 2" xfId="3036"/>
    <cellStyle name="20% - Accent2 29" xfId="93"/>
    <cellStyle name="20% - Accent2 29 2" xfId="3037"/>
    <cellStyle name="20% - Accent2 3" xfId="94"/>
    <cellStyle name="20% - Accent2 3 2" xfId="3038"/>
    <cellStyle name="20% - Accent2 30" xfId="95"/>
    <cellStyle name="20% - Accent2 30 2" xfId="3039"/>
    <cellStyle name="20% - Accent2 31" xfId="96"/>
    <cellStyle name="20% - Accent2 31 2" xfId="3040"/>
    <cellStyle name="20% - Accent2 32" xfId="97"/>
    <cellStyle name="20% - Accent2 32 2" xfId="3041"/>
    <cellStyle name="20% - Accent2 33" xfId="98"/>
    <cellStyle name="20% - Accent2 33 2" xfId="3042"/>
    <cellStyle name="20% - Accent2 34" xfId="99"/>
    <cellStyle name="20% - Accent2 34 2" xfId="3043"/>
    <cellStyle name="20% - Accent2 35" xfId="100"/>
    <cellStyle name="20% - Accent2 35 2" xfId="3044"/>
    <cellStyle name="20% - Accent2 36" xfId="101"/>
    <cellStyle name="20% - Accent2 36 2" xfId="3045"/>
    <cellStyle name="20% - Accent2 37" xfId="102"/>
    <cellStyle name="20% - Accent2 37 2" xfId="3046"/>
    <cellStyle name="20% - Accent2 38" xfId="103"/>
    <cellStyle name="20% - Accent2 38 2" xfId="3047"/>
    <cellStyle name="20% - Accent2 39" xfId="104"/>
    <cellStyle name="20% - Accent2 39 2" xfId="3048"/>
    <cellStyle name="20% - Accent2 4" xfId="105"/>
    <cellStyle name="20% - Accent2 4 2" xfId="3049"/>
    <cellStyle name="20% - Accent2 40" xfId="106"/>
    <cellStyle name="20% - Accent2 40 2" xfId="3050"/>
    <cellStyle name="20% - Accent2 41" xfId="107"/>
    <cellStyle name="20% - Accent2 41 2" xfId="3051"/>
    <cellStyle name="20% - Accent2 42" xfId="108"/>
    <cellStyle name="20% - Accent2 42 2" xfId="3052"/>
    <cellStyle name="20% - Accent2 43" xfId="109"/>
    <cellStyle name="20% - Accent2 43 2" xfId="3053"/>
    <cellStyle name="20% - Accent2 44" xfId="110"/>
    <cellStyle name="20% - Accent2 44 2" xfId="3054"/>
    <cellStyle name="20% - Accent2 45" xfId="111"/>
    <cellStyle name="20% - Accent2 45 2" xfId="3055"/>
    <cellStyle name="20% - Accent2 46" xfId="112"/>
    <cellStyle name="20% - Accent2 46 2" xfId="3056"/>
    <cellStyle name="20% - Accent2 47" xfId="113"/>
    <cellStyle name="20% - Accent2 47 2" xfId="3057"/>
    <cellStyle name="20% - Accent2 48" xfId="114"/>
    <cellStyle name="20% - Accent2 48 2" xfId="3058"/>
    <cellStyle name="20% - Accent2 49" xfId="115"/>
    <cellStyle name="20% - Accent2 49 2" xfId="3059"/>
    <cellStyle name="20% - Accent2 5" xfId="116"/>
    <cellStyle name="20% - Accent2 5 2" xfId="3060"/>
    <cellStyle name="20% - Accent2 50" xfId="117"/>
    <cellStyle name="20% - Accent2 50 2" xfId="3061"/>
    <cellStyle name="20% - Accent2 51" xfId="118"/>
    <cellStyle name="20% - Accent2 51 2" xfId="3062"/>
    <cellStyle name="20% - Accent2 52" xfId="119"/>
    <cellStyle name="20% - Accent2 52 2" xfId="3063"/>
    <cellStyle name="20% - Accent2 53" xfId="120"/>
    <cellStyle name="20% - Accent2 53 2" xfId="3064"/>
    <cellStyle name="20% - Accent2 54" xfId="121"/>
    <cellStyle name="20% - Accent2 54 2" xfId="3065"/>
    <cellStyle name="20% - Accent2 55" xfId="122"/>
    <cellStyle name="20% - Accent2 55 2" xfId="3066"/>
    <cellStyle name="20% - Accent2 56" xfId="123"/>
    <cellStyle name="20% - Accent2 56 2" xfId="3067"/>
    <cellStyle name="20% - Accent2 57" xfId="124"/>
    <cellStyle name="20% - Accent2 57 2" xfId="3068"/>
    <cellStyle name="20% - Accent2 58" xfId="125"/>
    <cellStyle name="20% - Accent2 58 2" xfId="3069"/>
    <cellStyle name="20% - Accent2 59" xfId="126"/>
    <cellStyle name="20% - Accent2 59 2" xfId="3070"/>
    <cellStyle name="20% - Accent2 6" xfId="127"/>
    <cellStyle name="20% - Accent2 6 2" xfId="3071"/>
    <cellStyle name="20% - Accent2 60" xfId="128"/>
    <cellStyle name="20% - Accent2 60 2" xfId="3072"/>
    <cellStyle name="20% - Accent2 61" xfId="129"/>
    <cellStyle name="20% - Accent2 61 2" xfId="3073"/>
    <cellStyle name="20% - Accent2 62" xfId="130"/>
    <cellStyle name="20% - Accent2 62 2" xfId="3074"/>
    <cellStyle name="20% - Accent2 63" xfId="131"/>
    <cellStyle name="20% - Accent2 63 2" xfId="3075"/>
    <cellStyle name="20% - Accent2 64" xfId="132"/>
    <cellStyle name="20% - Accent2 64 2" xfId="3076"/>
    <cellStyle name="20% - Accent2 65" xfId="133"/>
    <cellStyle name="20% - Accent2 65 2" xfId="3077"/>
    <cellStyle name="20% - Accent2 66" xfId="134"/>
    <cellStyle name="20% - Accent2 66 2" xfId="3078"/>
    <cellStyle name="20% - Accent2 67" xfId="135"/>
    <cellStyle name="20% - Accent2 67 2" xfId="3079"/>
    <cellStyle name="20% - Accent2 68" xfId="136"/>
    <cellStyle name="20% - Accent2 68 2" xfId="3080"/>
    <cellStyle name="20% - Accent2 69" xfId="137"/>
    <cellStyle name="20% - Accent2 69 2" xfId="3081"/>
    <cellStyle name="20% - Accent2 7" xfId="138"/>
    <cellStyle name="20% - Accent2 7 2" xfId="3082"/>
    <cellStyle name="20% - Accent2 70" xfId="139"/>
    <cellStyle name="20% - Accent2 70 2" xfId="3083"/>
    <cellStyle name="20% - Accent2 71" xfId="140"/>
    <cellStyle name="20% - Accent2 71 2" xfId="3084"/>
    <cellStyle name="20% - Accent2 72" xfId="141"/>
    <cellStyle name="20% - Accent2 72 2" xfId="3085"/>
    <cellStyle name="20% - Accent2 8" xfId="142"/>
    <cellStyle name="20% - Accent2 8 2" xfId="3086"/>
    <cellStyle name="20% - Accent2 9" xfId="143"/>
    <cellStyle name="20% - Accent2 9 2" xfId="3087"/>
    <cellStyle name="20% - Accent3 10" xfId="144"/>
    <cellStyle name="20% - Accent3 10 2" xfId="3088"/>
    <cellStyle name="20% - Accent3 11" xfId="145"/>
    <cellStyle name="20% - Accent3 11 2" xfId="3089"/>
    <cellStyle name="20% - Accent3 12" xfId="146"/>
    <cellStyle name="20% - Accent3 12 2" xfId="3090"/>
    <cellStyle name="20% - Accent3 13" xfId="147"/>
    <cellStyle name="20% - Accent3 13 2" xfId="3091"/>
    <cellStyle name="20% - Accent3 14" xfId="148"/>
    <cellStyle name="20% - Accent3 14 2" xfId="3092"/>
    <cellStyle name="20% - Accent3 15" xfId="149"/>
    <cellStyle name="20% - Accent3 15 2" xfId="3093"/>
    <cellStyle name="20% - Accent3 16" xfId="150"/>
    <cellStyle name="20% - Accent3 16 2" xfId="3094"/>
    <cellStyle name="20% - Accent3 17" xfId="151"/>
    <cellStyle name="20% - Accent3 17 2" xfId="3095"/>
    <cellStyle name="20% - Accent3 18" xfId="152"/>
    <cellStyle name="20% - Accent3 18 2" xfId="3096"/>
    <cellStyle name="20% - Accent3 19" xfId="153"/>
    <cellStyle name="20% - Accent3 19 2" xfId="3097"/>
    <cellStyle name="20% - Accent3 2" xfId="154"/>
    <cellStyle name="20% - Accent3 2 2" xfId="3098"/>
    <cellStyle name="20% - Accent3 20" xfId="155"/>
    <cellStyle name="20% - Accent3 20 2" xfId="3099"/>
    <cellStyle name="20% - Accent3 21" xfId="156"/>
    <cellStyle name="20% - Accent3 21 2" xfId="3100"/>
    <cellStyle name="20% - Accent3 22" xfId="157"/>
    <cellStyle name="20% - Accent3 22 2" xfId="3101"/>
    <cellStyle name="20% - Accent3 23" xfId="158"/>
    <cellStyle name="20% - Accent3 23 2" xfId="3102"/>
    <cellStyle name="20% - Accent3 24" xfId="159"/>
    <cellStyle name="20% - Accent3 24 2" xfId="3103"/>
    <cellStyle name="20% - Accent3 25" xfId="160"/>
    <cellStyle name="20% - Accent3 25 2" xfId="3104"/>
    <cellStyle name="20% - Accent3 26" xfId="161"/>
    <cellStyle name="20% - Accent3 26 2" xfId="3105"/>
    <cellStyle name="20% - Accent3 27" xfId="162"/>
    <cellStyle name="20% - Accent3 27 2" xfId="3106"/>
    <cellStyle name="20% - Accent3 28" xfId="163"/>
    <cellStyle name="20% - Accent3 28 2" xfId="3107"/>
    <cellStyle name="20% - Accent3 29" xfId="164"/>
    <cellStyle name="20% - Accent3 29 2" xfId="3108"/>
    <cellStyle name="20% - Accent3 3" xfId="165"/>
    <cellStyle name="20% - Accent3 3 2" xfId="3109"/>
    <cellStyle name="20% - Accent3 30" xfId="166"/>
    <cellStyle name="20% - Accent3 30 2" xfId="3110"/>
    <cellStyle name="20% - Accent3 31" xfId="167"/>
    <cellStyle name="20% - Accent3 31 2" xfId="3111"/>
    <cellStyle name="20% - Accent3 32" xfId="168"/>
    <cellStyle name="20% - Accent3 32 2" xfId="3112"/>
    <cellStyle name="20% - Accent3 33" xfId="169"/>
    <cellStyle name="20% - Accent3 33 2" xfId="3113"/>
    <cellStyle name="20% - Accent3 34" xfId="170"/>
    <cellStyle name="20% - Accent3 34 2" xfId="3114"/>
    <cellStyle name="20% - Accent3 35" xfId="171"/>
    <cellStyle name="20% - Accent3 35 2" xfId="3115"/>
    <cellStyle name="20% - Accent3 36" xfId="172"/>
    <cellStyle name="20% - Accent3 36 2" xfId="3116"/>
    <cellStyle name="20% - Accent3 37" xfId="173"/>
    <cellStyle name="20% - Accent3 37 2" xfId="3117"/>
    <cellStyle name="20% - Accent3 38" xfId="174"/>
    <cellStyle name="20% - Accent3 38 2" xfId="3118"/>
    <cellStyle name="20% - Accent3 39" xfId="175"/>
    <cellStyle name="20% - Accent3 39 2" xfId="3119"/>
    <cellStyle name="20% - Accent3 4" xfId="176"/>
    <cellStyle name="20% - Accent3 4 2" xfId="3120"/>
    <cellStyle name="20% - Accent3 40" xfId="177"/>
    <cellStyle name="20% - Accent3 40 2" xfId="3121"/>
    <cellStyle name="20% - Accent3 41" xfId="178"/>
    <cellStyle name="20% - Accent3 41 2" xfId="3122"/>
    <cellStyle name="20% - Accent3 42" xfId="179"/>
    <cellStyle name="20% - Accent3 42 2" xfId="3123"/>
    <cellStyle name="20% - Accent3 43" xfId="180"/>
    <cellStyle name="20% - Accent3 43 2" xfId="3124"/>
    <cellStyle name="20% - Accent3 44" xfId="181"/>
    <cellStyle name="20% - Accent3 44 2" xfId="3125"/>
    <cellStyle name="20% - Accent3 45" xfId="182"/>
    <cellStyle name="20% - Accent3 45 2" xfId="3126"/>
    <cellStyle name="20% - Accent3 46" xfId="183"/>
    <cellStyle name="20% - Accent3 46 2" xfId="3127"/>
    <cellStyle name="20% - Accent3 47" xfId="184"/>
    <cellStyle name="20% - Accent3 47 2" xfId="3128"/>
    <cellStyle name="20% - Accent3 48" xfId="185"/>
    <cellStyle name="20% - Accent3 48 2" xfId="3129"/>
    <cellStyle name="20% - Accent3 49" xfId="186"/>
    <cellStyle name="20% - Accent3 49 2" xfId="3130"/>
    <cellStyle name="20% - Accent3 5" xfId="187"/>
    <cellStyle name="20% - Accent3 5 2" xfId="3131"/>
    <cellStyle name="20% - Accent3 50" xfId="188"/>
    <cellStyle name="20% - Accent3 50 2" xfId="3132"/>
    <cellStyle name="20% - Accent3 51" xfId="189"/>
    <cellStyle name="20% - Accent3 51 2" xfId="3133"/>
    <cellStyle name="20% - Accent3 52" xfId="190"/>
    <cellStyle name="20% - Accent3 52 2" xfId="3134"/>
    <cellStyle name="20% - Accent3 53" xfId="191"/>
    <cellStyle name="20% - Accent3 53 2" xfId="3135"/>
    <cellStyle name="20% - Accent3 54" xfId="192"/>
    <cellStyle name="20% - Accent3 54 2" xfId="3136"/>
    <cellStyle name="20% - Accent3 55" xfId="193"/>
    <cellStyle name="20% - Accent3 55 2" xfId="3137"/>
    <cellStyle name="20% - Accent3 56" xfId="194"/>
    <cellStyle name="20% - Accent3 56 2" xfId="3138"/>
    <cellStyle name="20% - Accent3 57" xfId="195"/>
    <cellStyle name="20% - Accent3 57 2" xfId="3139"/>
    <cellStyle name="20% - Accent3 58" xfId="196"/>
    <cellStyle name="20% - Accent3 58 2" xfId="3140"/>
    <cellStyle name="20% - Accent3 59" xfId="197"/>
    <cellStyle name="20% - Accent3 59 2" xfId="3141"/>
    <cellStyle name="20% - Accent3 6" xfId="198"/>
    <cellStyle name="20% - Accent3 6 2" xfId="3142"/>
    <cellStyle name="20% - Accent3 60" xfId="199"/>
    <cellStyle name="20% - Accent3 60 2" xfId="3143"/>
    <cellStyle name="20% - Accent3 61" xfId="200"/>
    <cellStyle name="20% - Accent3 61 2" xfId="3144"/>
    <cellStyle name="20% - Accent3 62" xfId="201"/>
    <cellStyle name="20% - Accent3 62 2" xfId="3145"/>
    <cellStyle name="20% - Accent3 63" xfId="202"/>
    <cellStyle name="20% - Accent3 63 2" xfId="3146"/>
    <cellStyle name="20% - Accent3 64" xfId="203"/>
    <cellStyle name="20% - Accent3 64 2" xfId="3147"/>
    <cellStyle name="20% - Accent3 65" xfId="204"/>
    <cellStyle name="20% - Accent3 65 2" xfId="3148"/>
    <cellStyle name="20% - Accent3 66" xfId="205"/>
    <cellStyle name="20% - Accent3 66 2" xfId="3149"/>
    <cellStyle name="20% - Accent3 67" xfId="206"/>
    <cellStyle name="20% - Accent3 67 2" xfId="3150"/>
    <cellStyle name="20% - Accent3 68" xfId="207"/>
    <cellStyle name="20% - Accent3 68 2" xfId="3151"/>
    <cellStyle name="20% - Accent3 69" xfId="208"/>
    <cellStyle name="20% - Accent3 69 2" xfId="3152"/>
    <cellStyle name="20% - Accent3 7" xfId="209"/>
    <cellStyle name="20% - Accent3 7 2" xfId="3153"/>
    <cellStyle name="20% - Accent3 70" xfId="210"/>
    <cellStyle name="20% - Accent3 70 2" xfId="3154"/>
    <cellStyle name="20% - Accent3 71" xfId="211"/>
    <cellStyle name="20% - Accent3 71 2" xfId="3155"/>
    <cellStyle name="20% - Accent3 72" xfId="212"/>
    <cellStyle name="20% - Accent3 72 2" xfId="3156"/>
    <cellStyle name="20% - Accent3 8" xfId="213"/>
    <cellStyle name="20% - Accent3 8 2" xfId="3157"/>
    <cellStyle name="20% - Accent3 9" xfId="214"/>
    <cellStyle name="20% - Accent3 9 2" xfId="3158"/>
    <cellStyle name="20% - Accent4 10" xfId="215"/>
    <cellStyle name="20% - Accent4 10 2" xfId="3159"/>
    <cellStyle name="20% - Accent4 11" xfId="216"/>
    <cellStyle name="20% - Accent4 11 2" xfId="3160"/>
    <cellStyle name="20% - Accent4 12" xfId="217"/>
    <cellStyle name="20% - Accent4 12 2" xfId="3161"/>
    <cellStyle name="20% - Accent4 13" xfId="218"/>
    <cellStyle name="20% - Accent4 13 2" xfId="3162"/>
    <cellStyle name="20% - Accent4 14" xfId="219"/>
    <cellStyle name="20% - Accent4 14 2" xfId="3163"/>
    <cellStyle name="20% - Accent4 15" xfId="220"/>
    <cellStyle name="20% - Accent4 15 2" xfId="3164"/>
    <cellStyle name="20% - Accent4 16" xfId="221"/>
    <cellStyle name="20% - Accent4 16 2" xfId="3165"/>
    <cellStyle name="20% - Accent4 17" xfId="222"/>
    <cellStyle name="20% - Accent4 17 2" xfId="3166"/>
    <cellStyle name="20% - Accent4 18" xfId="223"/>
    <cellStyle name="20% - Accent4 18 2" xfId="3167"/>
    <cellStyle name="20% - Accent4 19" xfId="224"/>
    <cellStyle name="20% - Accent4 19 2" xfId="3168"/>
    <cellStyle name="20% - Accent4 2" xfId="225"/>
    <cellStyle name="20% - Accent4 2 2" xfId="3169"/>
    <cellStyle name="20% - Accent4 20" xfId="226"/>
    <cellStyle name="20% - Accent4 20 2" xfId="3170"/>
    <cellStyle name="20% - Accent4 21" xfId="227"/>
    <cellStyle name="20% - Accent4 21 2" xfId="3171"/>
    <cellStyle name="20% - Accent4 22" xfId="228"/>
    <cellStyle name="20% - Accent4 22 2" xfId="3172"/>
    <cellStyle name="20% - Accent4 23" xfId="229"/>
    <cellStyle name="20% - Accent4 23 2" xfId="3173"/>
    <cellStyle name="20% - Accent4 24" xfId="230"/>
    <cellStyle name="20% - Accent4 24 2" xfId="3174"/>
    <cellStyle name="20% - Accent4 25" xfId="231"/>
    <cellStyle name="20% - Accent4 25 2" xfId="3175"/>
    <cellStyle name="20% - Accent4 26" xfId="232"/>
    <cellStyle name="20% - Accent4 26 2" xfId="3176"/>
    <cellStyle name="20% - Accent4 27" xfId="233"/>
    <cellStyle name="20% - Accent4 27 2" xfId="3177"/>
    <cellStyle name="20% - Accent4 28" xfId="234"/>
    <cellStyle name="20% - Accent4 28 2" xfId="3178"/>
    <cellStyle name="20% - Accent4 29" xfId="235"/>
    <cellStyle name="20% - Accent4 29 2" xfId="3179"/>
    <cellStyle name="20% - Accent4 3" xfId="236"/>
    <cellStyle name="20% - Accent4 3 2" xfId="3180"/>
    <cellStyle name="20% - Accent4 30" xfId="237"/>
    <cellStyle name="20% - Accent4 30 2" xfId="3181"/>
    <cellStyle name="20% - Accent4 31" xfId="238"/>
    <cellStyle name="20% - Accent4 31 2" xfId="3182"/>
    <cellStyle name="20% - Accent4 32" xfId="239"/>
    <cellStyle name="20% - Accent4 32 2" xfId="3183"/>
    <cellStyle name="20% - Accent4 33" xfId="240"/>
    <cellStyle name="20% - Accent4 33 2" xfId="3184"/>
    <cellStyle name="20% - Accent4 34" xfId="241"/>
    <cellStyle name="20% - Accent4 34 2" xfId="3185"/>
    <cellStyle name="20% - Accent4 35" xfId="242"/>
    <cellStyle name="20% - Accent4 35 2" xfId="3186"/>
    <cellStyle name="20% - Accent4 36" xfId="243"/>
    <cellStyle name="20% - Accent4 36 2" xfId="3187"/>
    <cellStyle name="20% - Accent4 37" xfId="244"/>
    <cellStyle name="20% - Accent4 37 2" xfId="3188"/>
    <cellStyle name="20% - Accent4 38" xfId="245"/>
    <cellStyle name="20% - Accent4 38 2" xfId="3189"/>
    <cellStyle name="20% - Accent4 39" xfId="246"/>
    <cellStyle name="20% - Accent4 39 2" xfId="3190"/>
    <cellStyle name="20% - Accent4 4" xfId="247"/>
    <cellStyle name="20% - Accent4 4 2" xfId="3191"/>
    <cellStyle name="20% - Accent4 40" xfId="248"/>
    <cellStyle name="20% - Accent4 40 2" xfId="3192"/>
    <cellStyle name="20% - Accent4 41" xfId="249"/>
    <cellStyle name="20% - Accent4 41 2" xfId="3193"/>
    <cellStyle name="20% - Accent4 42" xfId="250"/>
    <cellStyle name="20% - Accent4 42 2" xfId="3194"/>
    <cellStyle name="20% - Accent4 43" xfId="251"/>
    <cellStyle name="20% - Accent4 43 2" xfId="3195"/>
    <cellStyle name="20% - Accent4 44" xfId="252"/>
    <cellStyle name="20% - Accent4 44 2" xfId="3196"/>
    <cellStyle name="20% - Accent4 45" xfId="253"/>
    <cellStyle name="20% - Accent4 45 2" xfId="3197"/>
    <cellStyle name="20% - Accent4 46" xfId="254"/>
    <cellStyle name="20% - Accent4 46 2" xfId="3198"/>
    <cellStyle name="20% - Accent4 47" xfId="255"/>
    <cellStyle name="20% - Accent4 47 2" xfId="3199"/>
    <cellStyle name="20% - Accent4 48" xfId="256"/>
    <cellStyle name="20% - Accent4 48 2" xfId="3200"/>
    <cellStyle name="20% - Accent4 49" xfId="257"/>
    <cellStyle name="20% - Accent4 49 2" xfId="3201"/>
    <cellStyle name="20% - Accent4 5" xfId="258"/>
    <cellStyle name="20% - Accent4 5 2" xfId="3202"/>
    <cellStyle name="20% - Accent4 50" xfId="259"/>
    <cellStyle name="20% - Accent4 50 2" xfId="3203"/>
    <cellStyle name="20% - Accent4 51" xfId="260"/>
    <cellStyle name="20% - Accent4 51 2" xfId="3204"/>
    <cellStyle name="20% - Accent4 52" xfId="261"/>
    <cellStyle name="20% - Accent4 52 2" xfId="3205"/>
    <cellStyle name="20% - Accent4 53" xfId="262"/>
    <cellStyle name="20% - Accent4 53 2" xfId="3206"/>
    <cellStyle name="20% - Accent4 54" xfId="263"/>
    <cellStyle name="20% - Accent4 54 2" xfId="3207"/>
    <cellStyle name="20% - Accent4 55" xfId="264"/>
    <cellStyle name="20% - Accent4 55 2" xfId="3208"/>
    <cellStyle name="20% - Accent4 56" xfId="265"/>
    <cellStyle name="20% - Accent4 56 2" xfId="3209"/>
    <cellStyle name="20% - Accent4 57" xfId="266"/>
    <cellStyle name="20% - Accent4 57 2" xfId="3210"/>
    <cellStyle name="20% - Accent4 58" xfId="267"/>
    <cellStyle name="20% - Accent4 58 2" xfId="3211"/>
    <cellStyle name="20% - Accent4 59" xfId="268"/>
    <cellStyle name="20% - Accent4 59 2" xfId="3212"/>
    <cellStyle name="20% - Accent4 6" xfId="269"/>
    <cellStyle name="20% - Accent4 6 2" xfId="3213"/>
    <cellStyle name="20% - Accent4 60" xfId="270"/>
    <cellStyle name="20% - Accent4 60 2" xfId="3214"/>
    <cellStyle name="20% - Accent4 61" xfId="271"/>
    <cellStyle name="20% - Accent4 61 2" xfId="3215"/>
    <cellStyle name="20% - Accent4 62" xfId="272"/>
    <cellStyle name="20% - Accent4 62 2" xfId="3216"/>
    <cellStyle name="20% - Accent4 63" xfId="273"/>
    <cellStyle name="20% - Accent4 63 2" xfId="3217"/>
    <cellStyle name="20% - Accent4 64" xfId="274"/>
    <cellStyle name="20% - Accent4 64 2" xfId="3218"/>
    <cellStyle name="20% - Accent4 65" xfId="275"/>
    <cellStyle name="20% - Accent4 65 2" xfId="3219"/>
    <cellStyle name="20% - Accent4 66" xfId="276"/>
    <cellStyle name="20% - Accent4 66 2" xfId="3220"/>
    <cellStyle name="20% - Accent4 67" xfId="277"/>
    <cellStyle name="20% - Accent4 67 2" xfId="3221"/>
    <cellStyle name="20% - Accent4 68" xfId="278"/>
    <cellStyle name="20% - Accent4 68 2" xfId="3222"/>
    <cellStyle name="20% - Accent4 69" xfId="279"/>
    <cellStyle name="20% - Accent4 69 2" xfId="3223"/>
    <cellStyle name="20% - Accent4 7" xfId="280"/>
    <cellStyle name="20% - Accent4 7 2" xfId="3224"/>
    <cellStyle name="20% - Accent4 70" xfId="281"/>
    <cellStyle name="20% - Accent4 70 2" xfId="3225"/>
    <cellStyle name="20% - Accent4 71" xfId="282"/>
    <cellStyle name="20% - Accent4 71 2" xfId="3226"/>
    <cellStyle name="20% - Accent4 72" xfId="283"/>
    <cellStyle name="20% - Accent4 72 2" xfId="3227"/>
    <cellStyle name="20% - Accent4 8" xfId="284"/>
    <cellStyle name="20% - Accent4 8 2" xfId="3228"/>
    <cellStyle name="20% - Accent4 9" xfId="285"/>
    <cellStyle name="20% - Accent4 9 2" xfId="3229"/>
    <cellStyle name="20% - Accent5 10" xfId="286"/>
    <cellStyle name="20% - Accent5 10 2" xfId="3230"/>
    <cellStyle name="20% - Accent5 11" xfId="287"/>
    <cellStyle name="20% - Accent5 11 2" xfId="3231"/>
    <cellStyle name="20% - Accent5 12" xfId="288"/>
    <cellStyle name="20% - Accent5 12 2" xfId="3232"/>
    <cellStyle name="20% - Accent5 13" xfId="289"/>
    <cellStyle name="20% - Accent5 13 2" xfId="3233"/>
    <cellStyle name="20% - Accent5 14" xfId="290"/>
    <cellStyle name="20% - Accent5 14 2" xfId="3234"/>
    <cellStyle name="20% - Accent5 15" xfId="291"/>
    <cellStyle name="20% - Accent5 15 2" xfId="3235"/>
    <cellStyle name="20% - Accent5 16" xfId="292"/>
    <cellStyle name="20% - Accent5 16 2" xfId="3236"/>
    <cellStyle name="20% - Accent5 17" xfId="293"/>
    <cellStyle name="20% - Accent5 17 2" xfId="3237"/>
    <cellStyle name="20% - Accent5 18" xfId="294"/>
    <cellStyle name="20% - Accent5 18 2" xfId="3238"/>
    <cellStyle name="20% - Accent5 19" xfId="295"/>
    <cellStyle name="20% - Accent5 19 2" xfId="3239"/>
    <cellStyle name="20% - Accent5 2" xfId="296"/>
    <cellStyle name="20% - Accent5 2 2" xfId="3240"/>
    <cellStyle name="20% - Accent5 20" xfId="297"/>
    <cellStyle name="20% - Accent5 20 2" xfId="3241"/>
    <cellStyle name="20% - Accent5 21" xfId="298"/>
    <cellStyle name="20% - Accent5 21 2" xfId="3242"/>
    <cellStyle name="20% - Accent5 22" xfId="299"/>
    <cellStyle name="20% - Accent5 22 2" xfId="3243"/>
    <cellStyle name="20% - Accent5 23" xfId="300"/>
    <cellStyle name="20% - Accent5 23 2" xfId="3244"/>
    <cellStyle name="20% - Accent5 24" xfId="301"/>
    <cellStyle name="20% - Accent5 24 2" xfId="3245"/>
    <cellStyle name="20% - Accent5 25" xfId="302"/>
    <cellStyle name="20% - Accent5 25 2" xfId="3246"/>
    <cellStyle name="20% - Accent5 26" xfId="303"/>
    <cellStyle name="20% - Accent5 26 2" xfId="3247"/>
    <cellStyle name="20% - Accent5 27" xfId="304"/>
    <cellStyle name="20% - Accent5 27 2" xfId="3248"/>
    <cellStyle name="20% - Accent5 28" xfId="305"/>
    <cellStyle name="20% - Accent5 28 2" xfId="3249"/>
    <cellStyle name="20% - Accent5 29" xfId="306"/>
    <cellStyle name="20% - Accent5 29 2" xfId="3250"/>
    <cellStyle name="20% - Accent5 3" xfId="307"/>
    <cellStyle name="20% - Accent5 3 2" xfId="3251"/>
    <cellStyle name="20% - Accent5 30" xfId="308"/>
    <cellStyle name="20% - Accent5 30 2" xfId="3252"/>
    <cellStyle name="20% - Accent5 31" xfId="309"/>
    <cellStyle name="20% - Accent5 31 2" xfId="3253"/>
    <cellStyle name="20% - Accent5 32" xfId="310"/>
    <cellStyle name="20% - Accent5 32 2" xfId="3254"/>
    <cellStyle name="20% - Accent5 33" xfId="311"/>
    <cellStyle name="20% - Accent5 33 2" xfId="3255"/>
    <cellStyle name="20% - Accent5 34" xfId="312"/>
    <cellStyle name="20% - Accent5 34 2" xfId="3256"/>
    <cellStyle name="20% - Accent5 35" xfId="313"/>
    <cellStyle name="20% - Accent5 35 2" xfId="3257"/>
    <cellStyle name="20% - Accent5 36" xfId="314"/>
    <cellStyle name="20% - Accent5 36 2" xfId="3258"/>
    <cellStyle name="20% - Accent5 37" xfId="315"/>
    <cellStyle name="20% - Accent5 37 2" xfId="3259"/>
    <cellStyle name="20% - Accent5 38" xfId="316"/>
    <cellStyle name="20% - Accent5 38 2" xfId="3260"/>
    <cellStyle name="20% - Accent5 39" xfId="317"/>
    <cellStyle name="20% - Accent5 39 2" xfId="3261"/>
    <cellStyle name="20% - Accent5 4" xfId="318"/>
    <cellStyle name="20% - Accent5 4 2" xfId="3262"/>
    <cellStyle name="20% - Accent5 40" xfId="319"/>
    <cellStyle name="20% - Accent5 40 2" xfId="3263"/>
    <cellStyle name="20% - Accent5 41" xfId="320"/>
    <cellStyle name="20% - Accent5 41 2" xfId="3264"/>
    <cellStyle name="20% - Accent5 42" xfId="321"/>
    <cellStyle name="20% - Accent5 42 2" xfId="3265"/>
    <cellStyle name="20% - Accent5 43" xfId="322"/>
    <cellStyle name="20% - Accent5 43 2" xfId="3266"/>
    <cellStyle name="20% - Accent5 44" xfId="323"/>
    <cellStyle name="20% - Accent5 44 2" xfId="3267"/>
    <cellStyle name="20% - Accent5 45" xfId="324"/>
    <cellStyle name="20% - Accent5 45 2" xfId="3268"/>
    <cellStyle name="20% - Accent5 46" xfId="325"/>
    <cellStyle name="20% - Accent5 46 2" xfId="3269"/>
    <cellStyle name="20% - Accent5 47" xfId="326"/>
    <cellStyle name="20% - Accent5 47 2" xfId="3270"/>
    <cellStyle name="20% - Accent5 48" xfId="327"/>
    <cellStyle name="20% - Accent5 48 2" xfId="3271"/>
    <cellStyle name="20% - Accent5 49" xfId="328"/>
    <cellStyle name="20% - Accent5 49 2" xfId="3272"/>
    <cellStyle name="20% - Accent5 5" xfId="329"/>
    <cellStyle name="20% - Accent5 5 2" xfId="3273"/>
    <cellStyle name="20% - Accent5 50" xfId="330"/>
    <cellStyle name="20% - Accent5 50 2" xfId="3274"/>
    <cellStyle name="20% - Accent5 51" xfId="331"/>
    <cellStyle name="20% - Accent5 51 2" xfId="3275"/>
    <cellStyle name="20% - Accent5 52" xfId="332"/>
    <cellStyle name="20% - Accent5 52 2" xfId="3276"/>
    <cellStyle name="20% - Accent5 53" xfId="333"/>
    <cellStyle name="20% - Accent5 53 2" xfId="3277"/>
    <cellStyle name="20% - Accent5 54" xfId="334"/>
    <cellStyle name="20% - Accent5 54 2" xfId="3278"/>
    <cellStyle name="20% - Accent5 55" xfId="335"/>
    <cellStyle name="20% - Accent5 55 2" xfId="3279"/>
    <cellStyle name="20% - Accent5 56" xfId="336"/>
    <cellStyle name="20% - Accent5 56 2" xfId="3280"/>
    <cellStyle name="20% - Accent5 57" xfId="337"/>
    <cellStyle name="20% - Accent5 57 2" xfId="3281"/>
    <cellStyle name="20% - Accent5 58" xfId="338"/>
    <cellStyle name="20% - Accent5 58 2" xfId="3282"/>
    <cellStyle name="20% - Accent5 59" xfId="339"/>
    <cellStyle name="20% - Accent5 59 2" xfId="3283"/>
    <cellStyle name="20% - Accent5 6" xfId="340"/>
    <cellStyle name="20% - Accent5 6 2" xfId="3284"/>
    <cellStyle name="20% - Accent5 60" xfId="341"/>
    <cellStyle name="20% - Accent5 60 2" xfId="3285"/>
    <cellStyle name="20% - Accent5 61" xfId="342"/>
    <cellStyle name="20% - Accent5 61 2" xfId="3286"/>
    <cellStyle name="20% - Accent5 62" xfId="343"/>
    <cellStyle name="20% - Accent5 62 2" xfId="3287"/>
    <cellStyle name="20% - Accent5 63" xfId="344"/>
    <cellStyle name="20% - Accent5 63 2" xfId="3288"/>
    <cellStyle name="20% - Accent5 64" xfId="345"/>
    <cellStyle name="20% - Accent5 64 2" xfId="3289"/>
    <cellStyle name="20% - Accent5 65" xfId="346"/>
    <cellStyle name="20% - Accent5 65 2" xfId="3290"/>
    <cellStyle name="20% - Accent5 66" xfId="347"/>
    <cellStyle name="20% - Accent5 66 2" xfId="3291"/>
    <cellStyle name="20% - Accent5 67" xfId="348"/>
    <cellStyle name="20% - Accent5 67 2" xfId="3292"/>
    <cellStyle name="20% - Accent5 68" xfId="349"/>
    <cellStyle name="20% - Accent5 68 2" xfId="3293"/>
    <cellStyle name="20% - Accent5 69" xfId="350"/>
    <cellStyle name="20% - Accent5 69 2" xfId="3294"/>
    <cellStyle name="20% - Accent5 7" xfId="351"/>
    <cellStyle name="20% - Accent5 7 2" xfId="3295"/>
    <cellStyle name="20% - Accent5 70" xfId="352"/>
    <cellStyle name="20% - Accent5 70 2" xfId="3296"/>
    <cellStyle name="20% - Accent5 71" xfId="353"/>
    <cellStyle name="20% - Accent5 71 2" xfId="3297"/>
    <cellStyle name="20% - Accent5 72" xfId="354"/>
    <cellStyle name="20% - Accent5 72 2" xfId="3298"/>
    <cellStyle name="20% - Accent5 8" xfId="355"/>
    <cellStyle name="20% - Accent5 8 2" xfId="3299"/>
    <cellStyle name="20% - Accent5 9" xfId="356"/>
    <cellStyle name="20% - Accent5 9 2" xfId="3300"/>
    <cellStyle name="20% - Accent6 10" xfId="357"/>
    <cellStyle name="20% - Accent6 10 2" xfId="3301"/>
    <cellStyle name="20% - Accent6 11" xfId="358"/>
    <cellStyle name="20% - Accent6 11 2" xfId="3302"/>
    <cellStyle name="20% - Accent6 12" xfId="359"/>
    <cellStyle name="20% - Accent6 12 2" xfId="3303"/>
    <cellStyle name="20% - Accent6 13" xfId="360"/>
    <cellStyle name="20% - Accent6 13 2" xfId="3304"/>
    <cellStyle name="20% - Accent6 14" xfId="361"/>
    <cellStyle name="20% - Accent6 14 2" xfId="3305"/>
    <cellStyle name="20% - Accent6 15" xfId="362"/>
    <cellStyle name="20% - Accent6 15 2" xfId="3306"/>
    <cellStyle name="20% - Accent6 16" xfId="363"/>
    <cellStyle name="20% - Accent6 16 2" xfId="3307"/>
    <cellStyle name="20% - Accent6 17" xfId="364"/>
    <cellStyle name="20% - Accent6 17 2" xfId="3308"/>
    <cellStyle name="20% - Accent6 18" xfId="365"/>
    <cellStyle name="20% - Accent6 18 2" xfId="3309"/>
    <cellStyle name="20% - Accent6 19" xfId="366"/>
    <cellStyle name="20% - Accent6 19 2" xfId="3310"/>
    <cellStyle name="20% - Accent6 2" xfId="367"/>
    <cellStyle name="20% - Accent6 2 2" xfId="3311"/>
    <cellStyle name="20% - Accent6 20" xfId="368"/>
    <cellStyle name="20% - Accent6 20 2" xfId="3312"/>
    <cellStyle name="20% - Accent6 21" xfId="369"/>
    <cellStyle name="20% - Accent6 21 2" xfId="3313"/>
    <cellStyle name="20% - Accent6 22" xfId="370"/>
    <cellStyle name="20% - Accent6 22 2" xfId="3314"/>
    <cellStyle name="20% - Accent6 23" xfId="371"/>
    <cellStyle name="20% - Accent6 23 2" xfId="3315"/>
    <cellStyle name="20% - Accent6 24" xfId="372"/>
    <cellStyle name="20% - Accent6 24 2" xfId="3316"/>
    <cellStyle name="20% - Accent6 25" xfId="373"/>
    <cellStyle name="20% - Accent6 25 2" xfId="3317"/>
    <cellStyle name="20% - Accent6 26" xfId="374"/>
    <cellStyle name="20% - Accent6 26 2" xfId="3318"/>
    <cellStyle name="20% - Accent6 27" xfId="375"/>
    <cellStyle name="20% - Accent6 27 2" xfId="3319"/>
    <cellStyle name="20% - Accent6 28" xfId="376"/>
    <cellStyle name="20% - Accent6 28 2" xfId="3320"/>
    <cellStyle name="20% - Accent6 29" xfId="377"/>
    <cellStyle name="20% - Accent6 29 2" xfId="3321"/>
    <cellStyle name="20% - Accent6 3" xfId="378"/>
    <cellStyle name="20% - Accent6 3 2" xfId="3322"/>
    <cellStyle name="20% - Accent6 30" xfId="379"/>
    <cellStyle name="20% - Accent6 30 2" xfId="3323"/>
    <cellStyle name="20% - Accent6 31" xfId="380"/>
    <cellStyle name="20% - Accent6 31 2" xfId="3324"/>
    <cellStyle name="20% - Accent6 32" xfId="381"/>
    <cellStyle name="20% - Accent6 32 2" xfId="3325"/>
    <cellStyle name="20% - Accent6 33" xfId="382"/>
    <cellStyle name="20% - Accent6 33 2" xfId="3326"/>
    <cellStyle name="20% - Accent6 34" xfId="383"/>
    <cellStyle name="20% - Accent6 34 2" xfId="3327"/>
    <cellStyle name="20% - Accent6 35" xfId="384"/>
    <cellStyle name="20% - Accent6 35 2" xfId="3328"/>
    <cellStyle name="20% - Accent6 36" xfId="385"/>
    <cellStyle name="20% - Accent6 36 2" xfId="3329"/>
    <cellStyle name="20% - Accent6 37" xfId="386"/>
    <cellStyle name="20% - Accent6 37 2" xfId="3330"/>
    <cellStyle name="20% - Accent6 38" xfId="387"/>
    <cellStyle name="20% - Accent6 38 2" xfId="3331"/>
    <cellStyle name="20% - Accent6 39" xfId="388"/>
    <cellStyle name="20% - Accent6 39 2" xfId="3332"/>
    <cellStyle name="20% - Accent6 4" xfId="389"/>
    <cellStyle name="20% - Accent6 4 2" xfId="3333"/>
    <cellStyle name="20% - Accent6 40" xfId="390"/>
    <cellStyle name="20% - Accent6 40 2" xfId="3334"/>
    <cellStyle name="20% - Accent6 41" xfId="391"/>
    <cellStyle name="20% - Accent6 41 2" xfId="3335"/>
    <cellStyle name="20% - Accent6 42" xfId="392"/>
    <cellStyle name="20% - Accent6 42 2" xfId="3336"/>
    <cellStyle name="20% - Accent6 43" xfId="393"/>
    <cellStyle name="20% - Accent6 43 2" xfId="3337"/>
    <cellStyle name="20% - Accent6 44" xfId="394"/>
    <cellStyle name="20% - Accent6 44 2" xfId="3338"/>
    <cellStyle name="20% - Accent6 45" xfId="395"/>
    <cellStyle name="20% - Accent6 45 2" xfId="3339"/>
    <cellStyle name="20% - Accent6 46" xfId="396"/>
    <cellStyle name="20% - Accent6 46 2" xfId="3340"/>
    <cellStyle name="20% - Accent6 47" xfId="397"/>
    <cellStyle name="20% - Accent6 47 2" xfId="3341"/>
    <cellStyle name="20% - Accent6 48" xfId="398"/>
    <cellStyle name="20% - Accent6 48 2" xfId="3342"/>
    <cellStyle name="20% - Accent6 49" xfId="399"/>
    <cellStyle name="20% - Accent6 49 2" xfId="3343"/>
    <cellStyle name="20% - Accent6 5" xfId="400"/>
    <cellStyle name="20% - Accent6 5 2" xfId="3344"/>
    <cellStyle name="20% - Accent6 50" xfId="401"/>
    <cellStyle name="20% - Accent6 50 2" xfId="3345"/>
    <cellStyle name="20% - Accent6 51" xfId="402"/>
    <cellStyle name="20% - Accent6 51 2" xfId="3346"/>
    <cellStyle name="20% - Accent6 52" xfId="403"/>
    <cellStyle name="20% - Accent6 52 2" xfId="3347"/>
    <cellStyle name="20% - Accent6 53" xfId="404"/>
    <cellStyle name="20% - Accent6 53 2" xfId="3348"/>
    <cellStyle name="20% - Accent6 54" xfId="405"/>
    <cellStyle name="20% - Accent6 54 2" xfId="3349"/>
    <cellStyle name="20% - Accent6 55" xfId="406"/>
    <cellStyle name="20% - Accent6 55 2" xfId="3350"/>
    <cellStyle name="20% - Accent6 56" xfId="407"/>
    <cellStyle name="20% - Accent6 56 2" xfId="3351"/>
    <cellStyle name="20% - Accent6 57" xfId="408"/>
    <cellStyle name="20% - Accent6 57 2" xfId="3352"/>
    <cellStyle name="20% - Accent6 58" xfId="409"/>
    <cellStyle name="20% - Accent6 58 2" xfId="3353"/>
    <cellStyle name="20% - Accent6 59" xfId="410"/>
    <cellStyle name="20% - Accent6 59 2" xfId="3354"/>
    <cellStyle name="20% - Accent6 6" xfId="411"/>
    <cellStyle name="20% - Accent6 6 2" xfId="3355"/>
    <cellStyle name="20% - Accent6 60" xfId="412"/>
    <cellStyle name="20% - Accent6 60 2" xfId="3356"/>
    <cellStyle name="20% - Accent6 61" xfId="413"/>
    <cellStyle name="20% - Accent6 61 2" xfId="3357"/>
    <cellStyle name="20% - Accent6 62" xfId="414"/>
    <cellStyle name="20% - Accent6 62 2" xfId="3358"/>
    <cellStyle name="20% - Accent6 63" xfId="415"/>
    <cellStyle name="20% - Accent6 63 2" xfId="3359"/>
    <cellStyle name="20% - Accent6 64" xfId="416"/>
    <cellStyle name="20% - Accent6 64 2" xfId="3360"/>
    <cellStyle name="20% - Accent6 65" xfId="417"/>
    <cellStyle name="20% - Accent6 65 2" xfId="3361"/>
    <cellStyle name="20% - Accent6 66" xfId="418"/>
    <cellStyle name="20% - Accent6 66 2" xfId="3362"/>
    <cellStyle name="20% - Accent6 67" xfId="419"/>
    <cellStyle name="20% - Accent6 67 2" xfId="3363"/>
    <cellStyle name="20% - Accent6 68" xfId="420"/>
    <cellStyle name="20% - Accent6 68 2" xfId="3364"/>
    <cellStyle name="20% - Accent6 69" xfId="421"/>
    <cellStyle name="20% - Accent6 69 2" xfId="3365"/>
    <cellStyle name="20% - Accent6 7" xfId="422"/>
    <cellStyle name="20% - Accent6 7 2" xfId="3366"/>
    <cellStyle name="20% - Accent6 70" xfId="423"/>
    <cellStyle name="20% - Accent6 70 2" xfId="3367"/>
    <cellStyle name="20% - Accent6 71" xfId="424"/>
    <cellStyle name="20% - Accent6 71 2" xfId="3368"/>
    <cellStyle name="20% - Accent6 72" xfId="425"/>
    <cellStyle name="20% - Accent6 72 2" xfId="3369"/>
    <cellStyle name="20% - Accent6 8" xfId="426"/>
    <cellStyle name="20% - Accent6 8 2" xfId="3370"/>
    <cellStyle name="20% - Accent6 9" xfId="427"/>
    <cellStyle name="20% - Accent6 9 2" xfId="3371"/>
    <cellStyle name="40% - Accent1 10" xfId="428"/>
    <cellStyle name="40% - Accent1 10 2" xfId="3372"/>
    <cellStyle name="40% - Accent1 11" xfId="429"/>
    <cellStyle name="40% - Accent1 11 2" xfId="3373"/>
    <cellStyle name="40% - Accent1 12" xfId="430"/>
    <cellStyle name="40% - Accent1 12 2" xfId="3374"/>
    <cellStyle name="40% - Accent1 13" xfId="431"/>
    <cellStyle name="40% - Accent1 13 2" xfId="3375"/>
    <cellStyle name="40% - Accent1 14" xfId="432"/>
    <cellStyle name="40% - Accent1 14 2" xfId="3376"/>
    <cellStyle name="40% - Accent1 15" xfId="433"/>
    <cellStyle name="40% - Accent1 15 2" xfId="3377"/>
    <cellStyle name="40% - Accent1 16" xfId="434"/>
    <cellStyle name="40% - Accent1 16 2" xfId="3378"/>
    <cellStyle name="40% - Accent1 17" xfId="435"/>
    <cellStyle name="40% - Accent1 17 2" xfId="3379"/>
    <cellStyle name="40% - Accent1 18" xfId="436"/>
    <cellStyle name="40% - Accent1 18 2" xfId="3380"/>
    <cellStyle name="40% - Accent1 19" xfId="437"/>
    <cellStyle name="40% - Accent1 19 2" xfId="3381"/>
    <cellStyle name="40% - Accent1 2" xfId="438"/>
    <cellStyle name="40% - Accent1 2 2" xfId="3382"/>
    <cellStyle name="40% - Accent1 20" xfId="439"/>
    <cellStyle name="40% - Accent1 20 2" xfId="3383"/>
    <cellStyle name="40% - Accent1 21" xfId="440"/>
    <cellStyle name="40% - Accent1 21 2" xfId="3384"/>
    <cellStyle name="40% - Accent1 22" xfId="441"/>
    <cellStyle name="40% - Accent1 22 2" xfId="3385"/>
    <cellStyle name="40% - Accent1 23" xfId="442"/>
    <cellStyle name="40% - Accent1 23 2" xfId="3386"/>
    <cellStyle name="40% - Accent1 24" xfId="443"/>
    <cellStyle name="40% - Accent1 24 2" xfId="3387"/>
    <cellStyle name="40% - Accent1 25" xfId="444"/>
    <cellStyle name="40% - Accent1 25 2" xfId="3388"/>
    <cellStyle name="40% - Accent1 26" xfId="445"/>
    <cellStyle name="40% - Accent1 26 2" xfId="3389"/>
    <cellStyle name="40% - Accent1 27" xfId="446"/>
    <cellStyle name="40% - Accent1 27 2" xfId="3390"/>
    <cellStyle name="40% - Accent1 28" xfId="447"/>
    <cellStyle name="40% - Accent1 28 2" xfId="3391"/>
    <cellStyle name="40% - Accent1 29" xfId="448"/>
    <cellStyle name="40% - Accent1 29 2" xfId="3392"/>
    <cellStyle name="40% - Accent1 3" xfId="449"/>
    <cellStyle name="40% - Accent1 3 2" xfId="3393"/>
    <cellStyle name="40% - Accent1 30" xfId="450"/>
    <cellStyle name="40% - Accent1 30 2" xfId="3394"/>
    <cellStyle name="40% - Accent1 31" xfId="451"/>
    <cellStyle name="40% - Accent1 31 2" xfId="3395"/>
    <cellStyle name="40% - Accent1 32" xfId="452"/>
    <cellStyle name="40% - Accent1 32 2" xfId="3396"/>
    <cellStyle name="40% - Accent1 33" xfId="453"/>
    <cellStyle name="40% - Accent1 33 2" xfId="3397"/>
    <cellStyle name="40% - Accent1 34" xfId="454"/>
    <cellStyle name="40% - Accent1 34 2" xfId="3398"/>
    <cellStyle name="40% - Accent1 35" xfId="455"/>
    <cellStyle name="40% - Accent1 35 2" xfId="3399"/>
    <cellStyle name="40% - Accent1 36" xfId="456"/>
    <cellStyle name="40% - Accent1 36 2" xfId="3400"/>
    <cellStyle name="40% - Accent1 37" xfId="457"/>
    <cellStyle name="40% - Accent1 37 2" xfId="3401"/>
    <cellStyle name="40% - Accent1 38" xfId="458"/>
    <cellStyle name="40% - Accent1 38 2" xfId="3402"/>
    <cellStyle name="40% - Accent1 39" xfId="459"/>
    <cellStyle name="40% - Accent1 39 2" xfId="3403"/>
    <cellStyle name="40% - Accent1 4" xfId="460"/>
    <cellStyle name="40% - Accent1 4 2" xfId="3404"/>
    <cellStyle name="40% - Accent1 40" xfId="461"/>
    <cellStyle name="40% - Accent1 40 2" xfId="3405"/>
    <cellStyle name="40% - Accent1 41" xfId="462"/>
    <cellStyle name="40% - Accent1 41 2" xfId="3406"/>
    <cellStyle name="40% - Accent1 42" xfId="463"/>
    <cellStyle name="40% - Accent1 42 2" xfId="3407"/>
    <cellStyle name="40% - Accent1 43" xfId="464"/>
    <cellStyle name="40% - Accent1 43 2" xfId="3408"/>
    <cellStyle name="40% - Accent1 44" xfId="465"/>
    <cellStyle name="40% - Accent1 44 2" xfId="3409"/>
    <cellStyle name="40% - Accent1 45" xfId="466"/>
    <cellStyle name="40% - Accent1 45 2" xfId="3410"/>
    <cellStyle name="40% - Accent1 46" xfId="467"/>
    <cellStyle name="40% - Accent1 46 2" xfId="3411"/>
    <cellStyle name="40% - Accent1 47" xfId="468"/>
    <cellStyle name="40% - Accent1 47 2" xfId="3412"/>
    <cellStyle name="40% - Accent1 48" xfId="469"/>
    <cellStyle name="40% - Accent1 48 2" xfId="3413"/>
    <cellStyle name="40% - Accent1 49" xfId="470"/>
    <cellStyle name="40% - Accent1 49 2" xfId="3414"/>
    <cellStyle name="40% - Accent1 5" xfId="471"/>
    <cellStyle name="40% - Accent1 5 2" xfId="3415"/>
    <cellStyle name="40% - Accent1 50" xfId="472"/>
    <cellStyle name="40% - Accent1 50 2" xfId="3416"/>
    <cellStyle name="40% - Accent1 51" xfId="473"/>
    <cellStyle name="40% - Accent1 51 2" xfId="3417"/>
    <cellStyle name="40% - Accent1 52" xfId="474"/>
    <cellStyle name="40% - Accent1 52 2" xfId="3418"/>
    <cellStyle name="40% - Accent1 53" xfId="475"/>
    <cellStyle name="40% - Accent1 53 2" xfId="3419"/>
    <cellStyle name="40% - Accent1 54" xfId="476"/>
    <cellStyle name="40% - Accent1 54 2" xfId="3420"/>
    <cellStyle name="40% - Accent1 55" xfId="477"/>
    <cellStyle name="40% - Accent1 55 2" xfId="3421"/>
    <cellStyle name="40% - Accent1 56" xfId="478"/>
    <cellStyle name="40% - Accent1 56 2" xfId="3422"/>
    <cellStyle name="40% - Accent1 57" xfId="479"/>
    <cellStyle name="40% - Accent1 57 2" xfId="3423"/>
    <cellStyle name="40% - Accent1 58" xfId="480"/>
    <cellStyle name="40% - Accent1 58 2" xfId="3424"/>
    <cellStyle name="40% - Accent1 59" xfId="481"/>
    <cellStyle name="40% - Accent1 59 2" xfId="3425"/>
    <cellStyle name="40% - Accent1 6" xfId="482"/>
    <cellStyle name="40% - Accent1 6 2" xfId="3426"/>
    <cellStyle name="40% - Accent1 60" xfId="483"/>
    <cellStyle name="40% - Accent1 60 2" xfId="3427"/>
    <cellStyle name="40% - Accent1 61" xfId="484"/>
    <cellStyle name="40% - Accent1 61 2" xfId="3428"/>
    <cellStyle name="40% - Accent1 62" xfId="485"/>
    <cellStyle name="40% - Accent1 62 2" xfId="3429"/>
    <cellStyle name="40% - Accent1 63" xfId="486"/>
    <cellStyle name="40% - Accent1 63 2" xfId="3430"/>
    <cellStyle name="40% - Accent1 64" xfId="487"/>
    <cellStyle name="40% - Accent1 64 2" xfId="3431"/>
    <cellStyle name="40% - Accent1 65" xfId="488"/>
    <cellStyle name="40% - Accent1 65 2" xfId="3432"/>
    <cellStyle name="40% - Accent1 66" xfId="489"/>
    <cellStyle name="40% - Accent1 66 2" xfId="3433"/>
    <cellStyle name="40% - Accent1 67" xfId="490"/>
    <cellStyle name="40% - Accent1 67 2" xfId="3434"/>
    <cellStyle name="40% - Accent1 68" xfId="491"/>
    <cellStyle name="40% - Accent1 68 2" xfId="3435"/>
    <cellStyle name="40% - Accent1 69" xfId="492"/>
    <cellStyle name="40% - Accent1 69 2" xfId="3436"/>
    <cellStyle name="40% - Accent1 7" xfId="493"/>
    <cellStyle name="40% - Accent1 7 2" xfId="3437"/>
    <cellStyle name="40% - Accent1 70" xfId="494"/>
    <cellStyle name="40% - Accent1 70 2" xfId="3438"/>
    <cellStyle name="40% - Accent1 71" xfId="495"/>
    <cellStyle name="40% - Accent1 71 2" xfId="3439"/>
    <cellStyle name="40% - Accent1 72" xfId="496"/>
    <cellStyle name="40% - Accent1 72 2" xfId="3440"/>
    <cellStyle name="40% - Accent1 8" xfId="497"/>
    <cellStyle name="40% - Accent1 8 2" xfId="3441"/>
    <cellStyle name="40% - Accent1 9" xfId="498"/>
    <cellStyle name="40% - Accent1 9 2" xfId="3442"/>
    <cellStyle name="40% - Accent2 10" xfId="499"/>
    <cellStyle name="40% - Accent2 10 2" xfId="3443"/>
    <cellStyle name="40% - Accent2 11" xfId="500"/>
    <cellStyle name="40% - Accent2 11 2" xfId="3444"/>
    <cellStyle name="40% - Accent2 12" xfId="501"/>
    <cellStyle name="40% - Accent2 12 2" xfId="3445"/>
    <cellStyle name="40% - Accent2 13" xfId="502"/>
    <cellStyle name="40% - Accent2 13 2" xfId="3446"/>
    <cellStyle name="40% - Accent2 14" xfId="503"/>
    <cellStyle name="40% - Accent2 14 2" xfId="3447"/>
    <cellStyle name="40% - Accent2 15" xfId="504"/>
    <cellStyle name="40% - Accent2 15 2" xfId="3448"/>
    <cellStyle name="40% - Accent2 16" xfId="505"/>
    <cellStyle name="40% - Accent2 16 2" xfId="3449"/>
    <cellStyle name="40% - Accent2 17" xfId="506"/>
    <cellStyle name="40% - Accent2 17 2" xfId="3450"/>
    <cellStyle name="40% - Accent2 18" xfId="507"/>
    <cellStyle name="40% - Accent2 18 2" xfId="3451"/>
    <cellStyle name="40% - Accent2 19" xfId="508"/>
    <cellStyle name="40% - Accent2 19 2" xfId="3452"/>
    <cellStyle name="40% - Accent2 2" xfId="509"/>
    <cellStyle name="40% - Accent2 2 2" xfId="3453"/>
    <cellStyle name="40% - Accent2 20" xfId="510"/>
    <cellStyle name="40% - Accent2 20 2" xfId="3454"/>
    <cellStyle name="40% - Accent2 21" xfId="511"/>
    <cellStyle name="40% - Accent2 21 2" xfId="3455"/>
    <cellStyle name="40% - Accent2 22" xfId="512"/>
    <cellStyle name="40% - Accent2 22 2" xfId="3456"/>
    <cellStyle name="40% - Accent2 23" xfId="513"/>
    <cellStyle name="40% - Accent2 23 2" xfId="3457"/>
    <cellStyle name="40% - Accent2 24" xfId="514"/>
    <cellStyle name="40% - Accent2 24 2" xfId="3458"/>
    <cellStyle name="40% - Accent2 25" xfId="515"/>
    <cellStyle name="40% - Accent2 25 2" xfId="3459"/>
    <cellStyle name="40% - Accent2 26" xfId="516"/>
    <cellStyle name="40% - Accent2 26 2" xfId="3460"/>
    <cellStyle name="40% - Accent2 27" xfId="517"/>
    <cellStyle name="40% - Accent2 27 2" xfId="3461"/>
    <cellStyle name="40% - Accent2 28" xfId="518"/>
    <cellStyle name="40% - Accent2 28 2" xfId="3462"/>
    <cellStyle name="40% - Accent2 29" xfId="519"/>
    <cellStyle name="40% - Accent2 29 2" xfId="3463"/>
    <cellStyle name="40% - Accent2 3" xfId="520"/>
    <cellStyle name="40% - Accent2 3 2" xfId="3464"/>
    <cellStyle name="40% - Accent2 30" xfId="521"/>
    <cellStyle name="40% - Accent2 30 2" xfId="3465"/>
    <cellStyle name="40% - Accent2 31" xfId="522"/>
    <cellStyle name="40% - Accent2 31 2" xfId="3466"/>
    <cellStyle name="40% - Accent2 32" xfId="523"/>
    <cellStyle name="40% - Accent2 32 2" xfId="3467"/>
    <cellStyle name="40% - Accent2 33" xfId="524"/>
    <cellStyle name="40% - Accent2 33 2" xfId="3468"/>
    <cellStyle name="40% - Accent2 34" xfId="525"/>
    <cellStyle name="40% - Accent2 34 2" xfId="3469"/>
    <cellStyle name="40% - Accent2 35" xfId="526"/>
    <cellStyle name="40% - Accent2 35 2" xfId="3470"/>
    <cellStyle name="40% - Accent2 36" xfId="527"/>
    <cellStyle name="40% - Accent2 36 2" xfId="3471"/>
    <cellStyle name="40% - Accent2 37" xfId="528"/>
    <cellStyle name="40% - Accent2 37 2" xfId="3472"/>
    <cellStyle name="40% - Accent2 38" xfId="529"/>
    <cellStyle name="40% - Accent2 38 2" xfId="3473"/>
    <cellStyle name="40% - Accent2 39" xfId="530"/>
    <cellStyle name="40% - Accent2 39 2" xfId="3474"/>
    <cellStyle name="40% - Accent2 4" xfId="531"/>
    <cellStyle name="40% - Accent2 4 2" xfId="3475"/>
    <cellStyle name="40% - Accent2 40" xfId="532"/>
    <cellStyle name="40% - Accent2 40 2" xfId="3476"/>
    <cellStyle name="40% - Accent2 41" xfId="533"/>
    <cellStyle name="40% - Accent2 41 2" xfId="3477"/>
    <cellStyle name="40% - Accent2 42" xfId="534"/>
    <cellStyle name="40% - Accent2 42 2" xfId="3478"/>
    <cellStyle name="40% - Accent2 43" xfId="535"/>
    <cellStyle name="40% - Accent2 43 2" xfId="3479"/>
    <cellStyle name="40% - Accent2 44" xfId="536"/>
    <cellStyle name="40% - Accent2 44 2" xfId="3480"/>
    <cellStyle name="40% - Accent2 45" xfId="537"/>
    <cellStyle name="40% - Accent2 45 2" xfId="3481"/>
    <cellStyle name="40% - Accent2 46" xfId="538"/>
    <cellStyle name="40% - Accent2 46 2" xfId="3482"/>
    <cellStyle name="40% - Accent2 47" xfId="539"/>
    <cellStyle name="40% - Accent2 47 2" xfId="3483"/>
    <cellStyle name="40% - Accent2 48" xfId="540"/>
    <cellStyle name="40% - Accent2 48 2" xfId="3484"/>
    <cellStyle name="40% - Accent2 49" xfId="541"/>
    <cellStyle name="40% - Accent2 49 2" xfId="3485"/>
    <cellStyle name="40% - Accent2 5" xfId="542"/>
    <cellStyle name="40% - Accent2 5 2" xfId="3486"/>
    <cellStyle name="40% - Accent2 50" xfId="543"/>
    <cellStyle name="40% - Accent2 50 2" xfId="3487"/>
    <cellStyle name="40% - Accent2 51" xfId="544"/>
    <cellStyle name="40% - Accent2 51 2" xfId="3488"/>
    <cellStyle name="40% - Accent2 52" xfId="545"/>
    <cellStyle name="40% - Accent2 52 2" xfId="3489"/>
    <cellStyle name="40% - Accent2 53" xfId="546"/>
    <cellStyle name="40% - Accent2 53 2" xfId="3490"/>
    <cellStyle name="40% - Accent2 54" xfId="547"/>
    <cellStyle name="40% - Accent2 54 2" xfId="3491"/>
    <cellStyle name="40% - Accent2 55" xfId="548"/>
    <cellStyle name="40% - Accent2 55 2" xfId="3492"/>
    <cellStyle name="40% - Accent2 56" xfId="549"/>
    <cellStyle name="40% - Accent2 56 2" xfId="3493"/>
    <cellStyle name="40% - Accent2 57" xfId="550"/>
    <cellStyle name="40% - Accent2 57 2" xfId="3494"/>
    <cellStyle name="40% - Accent2 58" xfId="551"/>
    <cellStyle name="40% - Accent2 58 2" xfId="3495"/>
    <cellStyle name="40% - Accent2 59" xfId="552"/>
    <cellStyle name="40% - Accent2 59 2" xfId="3496"/>
    <cellStyle name="40% - Accent2 6" xfId="553"/>
    <cellStyle name="40% - Accent2 6 2" xfId="3497"/>
    <cellStyle name="40% - Accent2 60" xfId="554"/>
    <cellStyle name="40% - Accent2 60 2" xfId="3498"/>
    <cellStyle name="40% - Accent2 61" xfId="555"/>
    <cellStyle name="40% - Accent2 61 2" xfId="3499"/>
    <cellStyle name="40% - Accent2 62" xfId="556"/>
    <cellStyle name="40% - Accent2 62 2" xfId="3500"/>
    <cellStyle name="40% - Accent2 63" xfId="557"/>
    <cellStyle name="40% - Accent2 63 2" xfId="3501"/>
    <cellStyle name="40% - Accent2 64" xfId="558"/>
    <cellStyle name="40% - Accent2 64 2" xfId="3502"/>
    <cellStyle name="40% - Accent2 65" xfId="559"/>
    <cellStyle name="40% - Accent2 65 2" xfId="3503"/>
    <cellStyle name="40% - Accent2 66" xfId="560"/>
    <cellStyle name="40% - Accent2 66 2" xfId="3504"/>
    <cellStyle name="40% - Accent2 67" xfId="561"/>
    <cellStyle name="40% - Accent2 67 2" xfId="3505"/>
    <cellStyle name="40% - Accent2 68" xfId="562"/>
    <cellStyle name="40% - Accent2 68 2" xfId="3506"/>
    <cellStyle name="40% - Accent2 69" xfId="563"/>
    <cellStyle name="40% - Accent2 69 2" xfId="3507"/>
    <cellStyle name="40% - Accent2 7" xfId="564"/>
    <cellStyle name="40% - Accent2 7 2" xfId="3508"/>
    <cellStyle name="40% - Accent2 70" xfId="565"/>
    <cellStyle name="40% - Accent2 70 2" xfId="3509"/>
    <cellStyle name="40% - Accent2 71" xfId="566"/>
    <cellStyle name="40% - Accent2 71 2" xfId="3510"/>
    <cellStyle name="40% - Accent2 72" xfId="567"/>
    <cellStyle name="40% - Accent2 72 2" xfId="3511"/>
    <cellStyle name="40% - Accent2 8" xfId="568"/>
    <cellStyle name="40% - Accent2 8 2" xfId="3512"/>
    <cellStyle name="40% - Accent2 9" xfId="569"/>
    <cellStyle name="40% - Accent2 9 2" xfId="3513"/>
    <cellStyle name="40% - Accent3 10" xfId="570"/>
    <cellStyle name="40% - Accent3 10 2" xfId="3514"/>
    <cellStyle name="40% - Accent3 11" xfId="571"/>
    <cellStyle name="40% - Accent3 11 2" xfId="3515"/>
    <cellStyle name="40% - Accent3 12" xfId="572"/>
    <cellStyle name="40% - Accent3 12 2" xfId="3516"/>
    <cellStyle name="40% - Accent3 13" xfId="573"/>
    <cellStyle name="40% - Accent3 13 2" xfId="3517"/>
    <cellStyle name="40% - Accent3 14" xfId="574"/>
    <cellStyle name="40% - Accent3 14 2" xfId="3518"/>
    <cellStyle name="40% - Accent3 15" xfId="575"/>
    <cellStyle name="40% - Accent3 15 2" xfId="3519"/>
    <cellStyle name="40% - Accent3 16" xfId="576"/>
    <cellStyle name="40% - Accent3 16 2" xfId="3520"/>
    <cellStyle name="40% - Accent3 17" xfId="577"/>
    <cellStyle name="40% - Accent3 17 2" xfId="3521"/>
    <cellStyle name="40% - Accent3 18" xfId="578"/>
    <cellStyle name="40% - Accent3 18 2" xfId="3522"/>
    <cellStyle name="40% - Accent3 19" xfId="579"/>
    <cellStyle name="40% - Accent3 19 2" xfId="3523"/>
    <cellStyle name="40% - Accent3 2" xfId="580"/>
    <cellStyle name="40% - Accent3 2 2" xfId="3524"/>
    <cellStyle name="40% - Accent3 20" xfId="581"/>
    <cellStyle name="40% - Accent3 20 2" xfId="3525"/>
    <cellStyle name="40% - Accent3 21" xfId="582"/>
    <cellStyle name="40% - Accent3 21 2" xfId="3526"/>
    <cellStyle name="40% - Accent3 22" xfId="583"/>
    <cellStyle name="40% - Accent3 22 2" xfId="3527"/>
    <cellStyle name="40% - Accent3 23" xfId="584"/>
    <cellStyle name="40% - Accent3 23 2" xfId="3528"/>
    <cellStyle name="40% - Accent3 24" xfId="585"/>
    <cellStyle name="40% - Accent3 24 2" xfId="3529"/>
    <cellStyle name="40% - Accent3 25" xfId="586"/>
    <cellStyle name="40% - Accent3 25 2" xfId="3530"/>
    <cellStyle name="40% - Accent3 26" xfId="587"/>
    <cellStyle name="40% - Accent3 26 2" xfId="3531"/>
    <cellStyle name="40% - Accent3 27" xfId="588"/>
    <cellStyle name="40% - Accent3 27 2" xfId="3532"/>
    <cellStyle name="40% - Accent3 28" xfId="589"/>
    <cellStyle name="40% - Accent3 28 2" xfId="3533"/>
    <cellStyle name="40% - Accent3 29" xfId="590"/>
    <cellStyle name="40% - Accent3 29 2" xfId="3534"/>
    <cellStyle name="40% - Accent3 3" xfId="591"/>
    <cellStyle name="40% - Accent3 3 2" xfId="3535"/>
    <cellStyle name="40% - Accent3 30" xfId="592"/>
    <cellStyle name="40% - Accent3 30 2" xfId="3536"/>
    <cellStyle name="40% - Accent3 31" xfId="593"/>
    <cellStyle name="40% - Accent3 31 2" xfId="3537"/>
    <cellStyle name="40% - Accent3 32" xfId="594"/>
    <cellStyle name="40% - Accent3 32 2" xfId="3538"/>
    <cellStyle name="40% - Accent3 33" xfId="595"/>
    <cellStyle name="40% - Accent3 33 2" xfId="3539"/>
    <cellStyle name="40% - Accent3 34" xfId="596"/>
    <cellStyle name="40% - Accent3 34 2" xfId="3540"/>
    <cellStyle name="40% - Accent3 35" xfId="597"/>
    <cellStyle name="40% - Accent3 35 2" xfId="3541"/>
    <cellStyle name="40% - Accent3 36" xfId="598"/>
    <cellStyle name="40% - Accent3 36 2" xfId="3542"/>
    <cellStyle name="40% - Accent3 37" xfId="599"/>
    <cellStyle name="40% - Accent3 37 2" xfId="3543"/>
    <cellStyle name="40% - Accent3 38" xfId="600"/>
    <cellStyle name="40% - Accent3 38 2" xfId="3544"/>
    <cellStyle name="40% - Accent3 39" xfId="601"/>
    <cellStyle name="40% - Accent3 39 2" xfId="3545"/>
    <cellStyle name="40% - Accent3 4" xfId="602"/>
    <cellStyle name="40% - Accent3 4 2" xfId="3546"/>
    <cellStyle name="40% - Accent3 40" xfId="603"/>
    <cellStyle name="40% - Accent3 40 2" xfId="3547"/>
    <cellStyle name="40% - Accent3 41" xfId="604"/>
    <cellStyle name="40% - Accent3 41 2" xfId="3548"/>
    <cellStyle name="40% - Accent3 42" xfId="605"/>
    <cellStyle name="40% - Accent3 42 2" xfId="3549"/>
    <cellStyle name="40% - Accent3 43" xfId="606"/>
    <cellStyle name="40% - Accent3 43 2" xfId="3550"/>
    <cellStyle name="40% - Accent3 44" xfId="607"/>
    <cellStyle name="40% - Accent3 44 2" xfId="3551"/>
    <cellStyle name="40% - Accent3 45" xfId="608"/>
    <cellStyle name="40% - Accent3 45 2" xfId="3552"/>
    <cellStyle name="40% - Accent3 46" xfId="609"/>
    <cellStyle name="40% - Accent3 46 2" xfId="3553"/>
    <cellStyle name="40% - Accent3 47" xfId="610"/>
    <cellStyle name="40% - Accent3 47 2" xfId="3554"/>
    <cellStyle name="40% - Accent3 48" xfId="611"/>
    <cellStyle name="40% - Accent3 48 2" xfId="3555"/>
    <cellStyle name="40% - Accent3 49" xfId="612"/>
    <cellStyle name="40% - Accent3 49 2" xfId="3556"/>
    <cellStyle name="40% - Accent3 5" xfId="613"/>
    <cellStyle name="40% - Accent3 5 2" xfId="3557"/>
    <cellStyle name="40% - Accent3 50" xfId="614"/>
    <cellStyle name="40% - Accent3 50 2" xfId="3558"/>
    <cellStyle name="40% - Accent3 51" xfId="615"/>
    <cellStyle name="40% - Accent3 51 2" xfId="3559"/>
    <cellStyle name="40% - Accent3 52" xfId="616"/>
    <cellStyle name="40% - Accent3 52 2" xfId="3560"/>
    <cellStyle name="40% - Accent3 53" xfId="617"/>
    <cellStyle name="40% - Accent3 53 2" xfId="3561"/>
    <cellStyle name="40% - Accent3 54" xfId="618"/>
    <cellStyle name="40% - Accent3 54 2" xfId="3562"/>
    <cellStyle name="40% - Accent3 55" xfId="619"/>
    <cellStyle name="40% - Accent3 55 2" xfId="3563"/>
    <cellStyle name="40% - Accent3 56" xfId="620"/>
    <cellStyle name="40% - Accent3 56 2" xfId="3564"/>
    <cellStyle name="40% - Accent3 57" xfId="621"/>
    <cellStyle name="40% - Accent3 57 2" xfId="3565"/>
    <cellStyle name="40% - Accent3 58" xfId="622"/>
    <cellStyle name="40% - Accent3 58 2" xfId="3566"/>
    <cellStyle name="40% - Accent3 59" xfId="623"/>
    <cellStyle name="40% - Accent3 59 2" xfId="3567"/>
    <cellStyle name="40% - Accent3 6" xfId="624"/>
    <cellStyle name="40% - Accent3 6 2" xfId="3568"/>
    <cellStyle name="40% - Accent3 60" xfId="625"/>
    <cellStyle name="40% - Accent3 60 2" xfId="3569"/>
    <cellStyle name="40% - Accent3 61" xfId="626"/>
    <cellStyle name="40% - Accent3 61 2" xfId="3570"/>
    <cellStyle name="40% - Accent3 62" xfId="627"/>
    <cellStyle name="40% - Accent3 62 2" xfId="3571"/>
    <cellStyle name="40% - Accent3 63" xfId="628"/>
    <cellStyle name="40% - Accent3 63 2" xfId="3572"/>
    <cellStyle name="40% - Accent3 64" xfId="629"/>
    <cellStyle name="40% - Accent3 64 2" xfId="3573"/>
    <cellStyle name="40% - Accent3 65" xfId="630"/>
    <cellStyle name="40% - Accent3 65 2" xfId="3574"/>
    <cellStyle name="40% - Accent3 66" xfId="631"/>
    <cellStyle name="40% - Accent3 66 2" xfId="3575"/>
    <cellStyle name="40% - Accent3 67" xfId="632"/>
    <cellStyle name="40% - Accent3 67 2" xfId="3576"/>
    <cellStyle name="40% - Accent3 68" xfId="633"/>
    <cellStyle name="40% - Accent3 68 2" xfId="3577"/>
    <cellStyle name="40% - Accent3 69" xfId="634"/>
    <cellStyle name="40% - Accent3 69 2" xfId="3578"/>
    <cellStyle name="40% - Accent3 7" xfId="635"/>
    <cellStyle name="40% - Accent3 7 2" xfId="3579"/>
    <cellStyle name="40% - Accent3 70" xfId="636"/>
    <cellStyle name="40% - Accent3 70 2" xfId="3580"/>
    <cellStyle name="40% - Accent3 71" xfId="637"/>
    <cellStyle name="40% - Accent3 71 2" xfId="3581"/>
    <cellStyle name="40% - Accent3 72" xfId="638"/>
    <cellStyle name="40% - Accent3 72 2" xfId="3582"/>
    <cellStyle name="40% - Accent3 8" xfId="639"/>
    <cellStyle name="40% - Accent3 8 2" xfId="3583"/>
    <cellStyle name="40% - Accent3 9" xfId="640"/>
    <cellStyle name="40% - Accent3 9 2" xfId="3584"/>
    <cellStyle name="40% - Accent4 10" xfId="641"/>
    <cellStyle name="40% - Accent4 10 2" xfId="3585"/>
    <cellStyle name="40% - Accent4 11" xfId="642"/>
    <cellStyle name="40% - Accent4 11 2" xfId="3586"/>
    <cellStyle name="40% - Accent4 12" xfId="643"/>
    <cellStyle name="40% - Accent4 12 2" xfId="3587"/>
    <cellStyle name="40% - Accent4 13" xfId="644"/>
    <cellStyle name="40% - Accent4 13 2" xfId="3588"/>
    <cellStyle name="40% - Accent4 14" xfId="645"/>
    <cellStyle name="40% - Accent4 14 2" xfId="3589"/>
    <cellStyle name="40% - Accent4 15" xfId="646"/>
    <cellStyle name="40% - Accent4 15 2" xfId="3590"/>
    <cellStyle name="40% - Accent4 16" xfId="647"/>
    <cellStyle name="40% - Accent4 16 2" xfId="3591"/>
    <cellStyle name="40% - Accent4 17" xfId="648"/>
    <cellStyle name="40% - Accent4 17 2" xfId="3592"/>
    <cellStyle name="40% - Accent4 18" xfId="649"/>
    <cellStyle name="40% - Accent4 18 2" xfId="3593"/>
    <cellStyle name="40% - Accent4 19" xfId="650"/>
    <cellStyle name="40% - Accent4 19 2" xfId="3594"/>
    <cellStyle name="40% - Accent4 2" xfId="651"/>
    <cellStyle name="40% - Accent4 2 2" xfId="3595"/>
    <cellStyle name="40% - Accent4 20" xfId="652"/>
    <cellStyle name="40% - Accent4 20 2" xfId="3596"/>
    <cellStyle name="40% - Accent4 21" xfId="653"/>
    <cellStyle name="40% - Accent4 21 2" xfId="3597"/>
    <cellStyle name="40% - Accent4 22" xfId="654"/>
    <cellStyle name="40% - Accent4 22 2" xfId="3598"/>
    <cellStyle name="40% - Accent4 23" xfId="655"/>
    <cellStyle name="40% - Accent4 23 2" xfId="3599"/>
    <cellStyle name="40% - Accent4 24" xfId="656"/>
    <cellStyle name="40% - Accent4 24 2" xfId="3600"/>
    <cellStyle name="40% - Accent4 25" xfId="657"/>
    <cellStyle name="40% - Accent4 25 2" xfId="3601"/>
    <cellStyle name="40% - Accent4 26" xfId="658"/>
    <cellStyle name="40% - Accent4 26 2" xfId="3602"/>
    <cellStyle name="40% - Accent4 27" xfId="659"/>
    <cellStyle name="40% - Accent4 27 2" xfId="3603"/>
    <cellStyle name="40% - Accent4 28" xfId="660"/>
    <cellStyle name="40% - Accent4 28 2" xfId="3604"/>
    <cellStyle name="40% - Accent4 29" xfId="661"/>
    <cellStyle name="40% - Accent4 29 2" xfId="3605"/>
    <cellStyle name="40% - Accent4 3" xfId="662"/>
    <cellStyle name="40% - Accent4 3 2" xfId="3606"/>
    <cellStyle name="40% - Accent4 30" xfId="663"/>
    <cellStyle name="40% - Accent4 30 2" xfId="3607"/>
    <cellStyle name="40% - Accent4 31" xfId="664"/>
    <cellStyle name="40% - Accent4 31 2" xfId="3608"/>
    <cellStyle name="40% - Accent4 32" xfId="665"/>
    <cellStyle name="40% - Accent4 32 2" xfId="3609"/>
    <cellStyle name="40% - Accent4 33" xfId="666"/>
    <cellStyle name="40% - Accent4 33 2" xfId="3610"/>
    <cellStyle name="40% - Accent4 34" xfId="667"/>
    <cellStyle name="40% - Accent4 34 2" xfId="3611"/>
    <cellStyle name="40% - Accent4 35" xfId="668"/>
    <cellStyle name="40% - Accent4 35 2" xfId="3612"/>
    <cellStyle name="40% - Accent4 36" xfId="669"/>
    <cellStyle name="40% - Accent4 36 2" xfId="3613"/>
    <cellStyle name="40% - Accent4 37" xfId="670"/>
    <cellStyle name="40% - Accent4 37 2" xfId="3614"/>
    <cellStyle name="40% - Accent4 38" xfId="671"/>
    <cellStyle name="40% - Accent4 38 2" xfId="3615"/>
    <cellStyle name="40% - Accent4 39" xfId="672"/>
    <cellStyle name="40% - Accent4 39 2" xfId="3616"/>
    <cellStyle name="40% - Accent4 4" xfId="673"/>
    <cellStyle name="40% - Accent4 4 2" xfId="3617"/>
    <cellStyle name="40% - Accent4 40" xfId="674"/>
    <cellStyle name="40% - Accent4 40 2" xfId="3618"/>
    <cellStyle name="40% - Accent4 41" xfId="675"/>
    <cellStyle name="40% - Accent4 41 2" xfId="3619"/>
    <cellStyle name="40% - Accent4 42" xfId="676"/>
    <cellStyle name="40% - Accent4 42 2" xfId="3620"/>
    <cellStyle name="40% - Accent4 43" xfId="677"/>
    <cellStyle name="40% - Accent4 43 2" xfId="3621"/>
    <cellStyle name="40% - Accent4 44" xfId="678"/>
    <cellStyle name="40% - Accent4 44 2" xfId="3622"/>
    <cellStyle name="40% - Accent4 45" xfId="679"/>
    <cellStyle name="40% - Accent4 45 2" xfId="3623"/>
    <cellStyle name="40% - Accent4 46" xfId="680"/>
    <cellStyle name="40% - Accent4 46 2" xfId="3624"/>
    <cellStyle name="40% - Accent4 47" xfId="681"/>
    <cellStyle name="40% - Accent4 47 2" xfId="3625"/>
    <cellStyle name="40% - Accent4 48" xfId="682"/>
    <cellStyle name="40% - Accent4 48 2" xfId="3626"/>
    <cellStyle name="40% - Accent4 49" xfId="683"/>
    <cellStyle name="40% - Accent4 49 2" xfId="3627"/>
    <cellStyle name="40% - Accent4 5" xfId="684"/>
    <cellStyle name="40% - Accent4 5 2" xfId="3628"/>
    <cellStyle name="40% - Accent4 50" xfId="685"/>
    <cellStyle name="40% - Accent4 50 2" xfId="3629"/>
    <cellStyle name="40% - Accent4 51" xfId="686"/>
    <cellStyle name="40% - Accent4 51 2" xfId="3630"/>
    <cellStyle name="40% - Accent4 52" xfId="687"/>
    <cellStyle name="40% - Accent4 52 2" xfId="3631"/>
    <cellStyle name="40% - Accent4 53" xfId="688"/>
    <cellStyle name="40% - Accent4 53 2" xfId="3632"/>
    <cellStyle name="40% - Accent4 54" xfId="689"/>
    <cellStyle name="40% - Accent4 54 2" xfId="3633"/>
    <cellStyle name="40% - Accent4 55" xfId="690"/>
    <cellStyle name="40% - Accent4 55 2" xfId="3634"/>
    <cellStyle name="40% - Accent4 56" xfId="691"/>
    <cellStyle name="40% - Accent4 56 2" xfId="3635"/>
    <cellStyle name="40% - Accent4 57" xfId="692"/>
    <cellStyle name="40% - Accent4 57 2" xfId="3636"/>
    <cellStyle name="40% - Accent4 58" xfId="693"/>
    <cellStyle name="40% - Accent4 58 2" xfId="3637"/>
    <cellStyle name="40% - Accent4 59" xfId="694"/>
    <cellStyle name="40% - Accent4 59 2" xfId="3638"/>
    <cellStyle name="40% - Accent4 6" xfId="695"/>
    <cellStyle name="40% - Accent4 6 2" xfId="3639"/>
    <cellStyle name="40% - Accent4 60" xfId="696"/>
    <cellStyle name="40% - Accent4 60 2" xfId="3640"/>
    <cellStyle name="40% - Accent4 61" xfId="697"/>
    <cellStyle name="40% - Accent4 61 2" xfId="3641"/>
    <cellStyle name="40% - Accent4 62" xfId="698"/>
    <cellStyle name="40% - Accent4 62 2" xfId="3642"/>
    <cellStyle name="40% - Accent4 63" xfId="699"/>
    <cellStyle name="40% - Accent4 63 2" xfId="3643"/>
    <cellStyle name="40% - Accent4 64" xfId="700"/>
    <cellStyle name="40% - Accent4 64 2" xfId="3644"/>
    <cellStyle name="40% - Accent4 65" xfId="701"/>
    <cellStyle name="40% - Accent4 65 2" xfId="3645"/>
    <cellStyle name="40% - Accent4 66" xfId="702"/>
    <cellStyle name="40% - Accent4 66 2" xfId="3646"/>
    <cellStyle name="40% - Accent4 67" xfId="703"/>
    <cellStyle name="40% - Accent4 67 2" xfId="3647"/>
    <cellStyle name="40% - Accent4 68" xfId="704"/>
    <cellStyle name="40% - Accent4 68 2" xfId="3648"/>
    <cellStyle name="40% - Accent4 69" xfId="705"/>
    <cellStyle name="40% - Accent4 69 2" xfId="3649"/>
    <cellStyle name="40% - Accent4 7" xfId="706"/>
    <cellStyle name="40% - Accent4 7 2" xfId="3650"/>
    <cellStyle name="40% - Accent4 70" xfId="707"/>
    <cellStyle name="40% - Accent4 70 2" xfId="3651"/>
    <cellStyle name="40% - Accent4 71" xfId="708"/>
    <cellStyle name="40% - Accent4 71 2" xfId="3652"/>
    <cellStyle name="40% - Accent4 72" xfId="709"/>
    <cellStyle name="40% - Accent4 72 2" xfId="3653"/>
    <cellStyle name="40% - Accent4 8" xfId="710"/>
    <cellStyle name="40% - Accent4 8 2" xfId="3654"/>
    <cellStyle name="40% - Accent4 9" xfId="711"/>
    <cellStyle name="40% - Accent4 9 2" xfId="3655"/>
    <cellStyle name="40% - Accent5 10" xfId="712"/>
    <cellStyle name="40% - Accent5 10 2" xfId="3656"/>
    <cellStyle name="40% - Accent5 11" xfId="713"/>
    <cellStyle name="40% - Accent5 11 2" xfId="3657"/>
    <cellStyle name="40% - Accent5 12" xfId="714"/>
    <cellStyle name="40% - Accent5 12 2" xfId="3658"/>
    <cellStyle name="40% - Accent5 13" xfId="715"/>
    <cellStyle name="40% - Accent5 13 2" xfId="3659"/>
    <cellStyle name="40% - Accent5 14" xfId="716"/>
    <cellStyle name="40% - Accent5 14 2" xfId="3660"/>
    <cellStyle name="40% - Accent5 15" xfId="717"/>
    <cellStyle name="40% - Accent5 15 2" xfId="3661"/>
    <cellStyle name="40% - Accent5 16" xfId="718"/>
    <cellStyle name="40% - Accent5 16 2" xfId="3662"/>
    <cellStyle name="40% - Accent5 17" xfId="719"/>
    <cellStyle name="40% - Accent5 17 2" xfId="3663"/>
    <cellStyle name="40% - Accent5 18" xfId="720"/>
    <cellStyle name="40% - Accent5 18 2" xfId="3664"/>
    <cellStyle name="40% - Accent5 19" xfId="721"/>
    <cellStyle name="40% - Accent5 19 2" xfId="3665"/>
    <cellStyle name="40% - Accent5 2" xfId="722"/>
    <cellStyle name="40% - Accent5 2 2" xfId="3666"/>
    <cellStyle name="40% - Accent5 20" xfId="723"/>
    <cellStyle name="40% - Accent5 20 2" xfId="3667"/>
    <cellStyle name="40% - Accent5 21" xfId="724"/>
    <cellStyle name="40% - Accent5 21 2" xfId="3668"/>
    <cellStyle name="40% - Accent5 22" xfId="725"/>
    <cellStyle name="40% - Accent5 22 2" xfId="3669"/>
    <cellStyle name="40% - Accent5 23" xfId="726"/>
    <cellStyle name="40% - Accent5 23 2" xfId="3670"/>
    <cellStyle name="40% - Accent5 24" xfId="727"/>
    <cellStyle name="40% - Accent5 24 2" xfId="3671"/>
    <cellStyle name="40% - Accent5 25" xfId="728"/>
    <cellStyle name="40% - Accent5 25 2" xfId="3672"/>
    <cellStyle name="40% - Accent5 26" xfId="729"/>
    <cellStyle name="40% - Accent5 26 2" xfId="3673"/>
    <cellStyle name="40% - Accent5 27" xfId="730"/>
    <cellStyle name="40% - Accent5 27 2" xfId="3674"/>
    <cellStyle name="40% - Accent5 28" xfId="731"/>
    <cellStyle name="40% - Accent5 28 2" xfId="3675"/>
    <cellStyle name="40% - Accent5 29" xfId="732"/>
    <cellStyle name="40% - Accent5 29 2" xfId="3676"/>
    <cellStyle name="40% - Accent5 3" xfId="733"/>
    <cellStyle name="40% - Accent5 3 2" xfId="3677"/>
    <cellStyle name="40% - Accent5 30" xfId="734"/>
    <cellStyle name="40% - Accent5 30 2" xfId="3678"/>
    <cellStyle name="40% - Accent5 31" xfId="735"/>
    <cellStyle name="40% - Accent5 31 2" xfId="3679"/>
    <cellStyle name="40% - Accent5 32" xfId="736"/>
    <cellStyle name="40% - Accent5 32 2" xfId="3680"/>
    <cellStyle name="40% - Accent5 33" xfId="737"/>
    <cellStyle name="40% - Accent5 33 2" xfId="3681"/>
    <cellStyle name="40% - Accent5 34" xfId="738"/>
    <cellStyle name="40% - Accent5 34 2" xfId="3682"/>
    <cellStyle name="40% - Accent5 35" xfId="739"/>
    <cellStyle name="40% - Accent5 35 2" xfId="3683"/>
    <cellStyle name="40% - Accent5 36" xfId="740"/>
    <cellStyle name="40% - Accent5 36 2" xfId="3684"/>
    <cellStyle name="40% - Accent5 37" xfId="741"/>
    <cellStyle name="40% - Accent5 37 2" xfId="3685"/>
    <cellStyle name="40% - Accent5 38" xfId="742"/>
    <cellStyle name="40% - Accent5 38 2" xfId="3686"/>
    <cellStyle name="40% - Accent5 39" xfId="743"/>
    <cellStyle name="40% - Accent5 39 2" xfId="3687"/>
    <cellStyle name="40% - Accent5 4" xfId="744"/>
    <cellStyle name="40% - Accent5 4 2" xfId="3688"/>
    <cellStyle name="40% - Accent5 40" xfId="745"/>
    <cellStyle name="40% - Accent5 40 2" xfId="3689"/>
    <cellStyle name="40% - Accent5 41" xfId="746"/>
    <cellStyle name="40% - Accent5 41 2" xfId="3690"/>
    <cellStyle name="40% - Accent5 42" xfId="747"/>
    <cellStyle name="40% - Accent5 42 2" xfId="3691"/>
    <cellStyle name="40% - Accent5 43" xfId="748"/>
    <cellStyle name="40% - Accent5 43 2" xfId="3692"/>
    <cellStyle name="40% - Accent5 44" xfId="749"/>
    <cellStyle name="40% - Accent5 44 2" xfId="3693"/>
    <cellStyle name="40% - Accent5 45" xfId="750"/>
    <cellStyle name="40% - Accent5 45 2" xfId="3694"/>
    <cellStyle name="40% - Accent5 46" xfId="751"/>
    <cellStyle name="40% - Accent5 46 2" xfId="3695"/>
    <cellStyle name="40% - Accent5 47" xfId="752"/>
    <cellStyle name="40% - Accent5 47 2" xfId="3696"/>
    <cellStyle name="40% - Accent5 48" xfId="753"/>
    <cellStyle name="40% - Accent5 48 2" xfId="3697"/>
    <cellStyle name="40% - Accent5 49" xfId="754"/>
    <cellStyle name="40% - Accent5 49 2" xfId="3698"/>
    <cellStyle name="40% - Accent5 5" xfId="755"/>
    <cellStyle name="40% - Accent5 5 2" xfId="3699"/>
    <cellStyle name="40% - Accent5 50" xfId="756"/>
    <cellStyle name="40% - Accent5 50 2" xfId="3700"/>
    <cellStyle name="40% - Accent5 51" xfId="757"/>
    <cellStyle name="40% - Accent5 51 2" xfId="3701"/>
    <cellStyle name="40% - Accent5 52" xfId="758"/>
    <cellStyle name="40% - Accent5 52 2" xfId="3702"/>
    <cellStyle name="40% - Accent5 53" xfId="759"/>
    <cellStyle name="40% - Accent5 53 2" xfId="3703"/>
    <cellStyle name="40% - Accent5 54" xfId="760"/>
    <cellStyle name="40% - Accent5 54 2" xfId="3704"/>
    <cellStyle name="40% - Accent5 55" xfId="761"/>
    <cellStyle name="40% - Accent5 55 2" xfId="3705"/>
    <cellStyle name="40% - Accent5 56" xfId="762"/>
    <cellStyle name="40% - Accent5 56 2" xfId="3706"/>
    <cellStyle name="40% - Accent5 57" xfId="763"/>
    <cellStyle name="40% - Accent5 57 2" xfId="3707"/>
    <cellStyle name="40% - Accent5 58" xfId="764"/>
    <cellStyle name="40% - Accent5 58 2" xfId="3708"/>
    <cellStyle name="40% - Accent5 59" xfId="765"/>
    <cellStyle name="40% - Accent5 59 2" xfId="3709"/>
    <cellStyle name="40% - Accent5 6" xfId="766"/>
    <cellStyle name="40% - Accent5 6 2" xfId="3710"/>
    <cellStyle name="40% - Accent5 60" xfId="767"/>
    <cellStyle name="40% - Accent5 60 2" xfId="3711"/>
    <cellStyle name="40% - Accent5 61" xfId="768"/>
    <cellStyle name="40% - Accent5 61 2" xfId="3712"/>
    <cellStyle name="40% - Accent5 62" xfId="769"/>
    <cellStyle name="40% - Accent5 62 2" xfId="3713"/>
    <cellStyle name="40% - Accent5 63" xfId="770"/>
    <cellStyle name="40% - Accent5 63 2" xfId="3714"/>
    <cellStyle name="40% - Accent5 64" xfId="771"/>
    <cellStyle name="40% - Accent5 64 2" xfId="3715"/>
    <cellStyle name="40% - Accent5 65" xfId="772"/>
    <cellStyle name="40% - Accent5 65 2" xfId="3716"/>
    <cellStyle name="40% - Accent5 66" xfId="773"/>
    <cellStyle name="40% - Accent5 66 2" xfId="3717"/>
    <cellStyle name="40% - Accent5 67" xfId="774"/>
    <cellStyle name="40% - Accent5 67 2" xfId="3718"/>
    <cellStyle name="40% - Accent5 68" xfId="775"/>
    <cellStyle name="40% - Accent5 68 2" xfId="3719"/>
    <cellStyle name="40% - Accent5 69" xfId="776"/>
    <cellStyle name="40% - Accent5 69 2" xfId="3720"/>
    <cellStyle name="40% - Accent5 7" xfId="777"/>
    <cellStyle name="40% - Accent5 7 2" xfId="3721"/>
    <cellStyle name="40% - Accent5 70" xfId="778"/>
    <cellStyle name="40% - Accent5 70 2" xfId="3722"/>
    <cellStyle name="40% - Accent5 71" xfId="779"/>
    <cellStyle name="40% - Accent5 71 2" xfId="3723"/>
    <cellStyle name="40% - Accent5 72" xfId="780"/>
    <cellStyle name="40% - Accent5 72 2" xfId="3724"/>
    <cellStyle name="40% - Accent5 8" xfId="781"/>
    <cellStyle name="40% - Accent5 8 2" xfId="3725"/>
    <cellStyle name="40% - Accent5 9" xfId="782"/>
    <cellStyle name="40% - Accent5 9 2" xfId="3726"/>
    <cellStyle name="40% - Accent6 10" xfId="783"/>
    <cellStyle name="40% - Accent6 10 2" xfId="3727"/>
    <cellStyle name="40% - Accent6 11" xfId="784"/>
    <cellStyle name="40% - Accent6 11 2" xfId="3728"/>
    <cellStyle name="40% - Accent6 12" xfId="785"/>
    <cellStyle name="40% - Accent6 12 2" xfId="3729"/>
    <cellStyle name="40% - Accent6 13" xfId="786"/>
    <cellStyle name="40% - Accent6 13 2" xfId="3730"/>
    <cellStyle name="40% - Accent6 14" xfId="787"/>
    <cellStyle name="40% - Accent6 14 2" xfId="3731"/>
    <cellStyle name="40% - Accent6 15" xfId="788"/>
    <cellStyle name="40% - Accent6 15 2" xfId="3732"/>
    <cellStyle name="40% - Accent6 16" xfId="789"/>
    <cellStyle name="40% - Accent6 16 2" xfId="3733"/>
    <cellStyle name="40% - Accent6 17" xfId="790"/>
    <cellStyle name="40% - Accent6 17 2" xfId="3734"/>
    <cellStyle name="40% - Accent6 18" xfId="791"/>
    <cellStyle name="40% - Accent6 18 2" xfId="3735"/>
    <cellStyle name="40% - Accent6 19" xfId="792"/>
    <cellStyle name="40% - Accent6 19 2" xfId="3736"/>
    <cellStyle name="40% - Accent6 2" xfId="793"/>
    <cellStyle name="40% - Accent6 2 2" xfId="3737"/>
    <cellStyle name="40% - Accent6 20" xfId="794"/>
    <cellStyle name="40% - Accent6 20 2" xfId="3738"/>
    <cellStyle name="40% - Accent6 21" xfId="795"/>
    <cellStyle name="40% - Accent6 21 2" xfId="3739"/>
    <cellStyle name="40% - Accent6 22" xfId="796"/>
    <cellStyle name="40% - Accent6 22 2" xfId="3740"/>
    <cellStyle name="40% - Accent6 23" xfId="797"/>
    <cellStyle name="40% - Accent6 23 2" xfId="3741"/>
    <cellStyle name="40% - Accent6 24" xfId="798"/>
    <cellStyle name="40% - Accent6 24 2" xfId="3742"/>
    <cellStyle name="40% - Accent6 25" xfId="799"/>
    <cellStyle name="40% - Accent6 25 2" xfId="3743"/>
    <cellStyle name="40% - Accent6 26" xfId="800"/>
    <cellStyle name="40% - Accent6 26 2" xfId="3744"/>
    <cellStyle name="40% - Accent6 27" xfId="801"/>
    <cellStyle name="40% - Accent6 27 2" xfId="3745"/>
    <cellStyle name="40% - Accent6 28" xfId="802"/>
    <cellStyle name="40% - Accent6 28 2" xfId="3746"/>
    <cellStyle name="40% - Accent6 29" xfId="803"/>
    <cellStyle name="40% - Accent6 29 2" xfId="3747"/>
    <cellStyle name="40% - Accent6 3" xfId="804"/>
    <cellStyle name="40% - Accent6 3 2" xfId="3748"/>
    <cellStyle name="40% - Accent6 30" xfId="805"/>
    <cellStyle name="40% - Accent6 30 2" xfId="3749"/>
    <cellStyle name="40% - Accent6 31" xfId="806"/>
    <cellStyle name="40% - Accent6 31 2" xfId="3750"/>
    <cellStyle name="40% - Accent6 32" xfId="807"/>
    <cellStyle name="40% - Accent6 32 2" xfId="3751"/>
    <cellStyle name="40% - Accent6 33" xfId="808"/>
    <cellStyle name="40% - Accent6 33 2" xfId="3752"/>
    <cellStyle name="40% - Accent6 34" xfId="809"/>
    <cellStyle name="40% - Accent6 34 2" xfId="3753"/>
    <cellStyle name="40% - Accent6 35" xfId="810"/>
    <cellStyle name="40% - Accent6 35 2" xfId="3754"/>
    <cellStyle name="40% - Accent6 36" xfId="811"/>
    <cellStyle name="40% - Accent6 36 2" xfId="3755"/>
    <cellStyle name="40% - Accent6 37" xfId="812"/>
    <cellStyle name="40% - Accent6 37 2" xfId="3756"/>
    <cellStyle name="40% - Accent6 38" xfId="813"/>
    <cellStyle name="40% - Accent6 38 2" xfId="3757"/>
    <cellStyle name="40% - Accent6 39" xfId="814"/>
    <cellStyle name="40% - Accent6 39 2" xfId="3758"/>
    <cellStyle name="40% - Accent6 4" xfId="815"/>
    <cellStyle name="40% - Accent6 4 2" xfId="3759"/>
    <cellStyle name="40% - Accent6 40" xfId="816"/>
    <cellStyle name="40% - Accent6 40 2" xfId="3760"/>
    <cellStyle name="40% - Accent6 41" xfId="817"/>
    <cellStyle name="40% - Accent6 41 2" xfId="3761"/>
    <cellStyle name="40% - Accent6 42" xfId="818"/>
    <cellStyle name="40% - Accent6 42 2" xfId="3762"/>
    <cellStyle name="40% - Accent6 43" xfId="819"/>
    <cellStyle name="40% - Accent6 43 2" xfId="3763"/>
    <cellStyle name="40% - Accent6 44" xfId="820"/>
    <cellStyle name="40% - Accent6 44 2" xfId="3764"/>
    <cellStyle name="40% - Accent6 45" xfId="821"/>
    <cellStyle name="40% - Accent6 45 2" xfId="3765"/>
    <cellStyle name="40% - Accent6 46" xfId="822"/>
    <cellStyle name="40% - Accent6 46 2" xfId="3766"/>
    <cellStyle name="40% - Accent6 47" xfId="823"/>
    <cellStyle name="40% - Accent6 47 2" xfId="3767"/>
    <cellStyle name="40% - Accent6 48" xfId="824"/>
    <cellStyle name="40% - Accent6 48 2" xfId="3768"/>
    <cellStyle name="40% - Accent6 49" xfId="825"/>
    <cellStyle name="40% - Accent6 49 2" xfId="3769"/>
    <cellStyle name="40% - Accent6 5" xfId="826"/>
    <cellStyle name="40% - Accent6 5 2" xfId="3770"/>
    <cellStyle name="40% - Accent6 50" xfId="827"/>
    <cellStyle name="40% - Accent6 50 2" xfId="3771"/>
    <cellStyle name="40% - Accent6 51" xfId="828"/>
    <cellStyle name="40% - Accent6 51 2" xfId="3772"/>
    <cellStyle name="40% - Accent6 52" xfId="829"/>
    <cellStyle name="40% - Accent6 52 2" xfId="3773"/>
    <cellStyle name="40% - Accent6 53" xfId="830"/>
    <cellStyle name="40% - Accent6 53 2" xfId="3774"/>
    <cellStyle name="40% - Accent6 54" xfId="831"/>
    <cellStyle name="40% - Accent6 54 2" xfId="3775"/>
    <cellStyle name="40% - Accent6 55" xfId="832"/>
    <cellStyle name="40% - Accent6 55 2" xfId="3776"/>
    <cellStyle name="40% - Accent6 56" xfId="833"/>
    <cellStyle name="40% - Accent6 56 2" xfId="3777"/>
    <cellStyle name="40% - Accent6 57" xfId="834"/>
    <cellStyle name="40% - Accent6 57 2" xfId="3778"/>
    <cellStyle name="40% - Accent6 58" xfId="835"/>
    <cellStyle name="40% - Accent6 58 2" xfId="3779"/>
    <cellStyle name="40% - Accent6 59" xfId="836"/>
    <cellStyle name="40% - Accent6 59 2" xfId="3780"/>
    <cellStyle name="40% - Accent6 6" xfId="837"/>
    <cellStyle name="40% - Accent6 6 2" xfId="3781"/>
    <cellStyle name="40% - Accent6 60" xfId="838"/>
    <cellStyle name="40% - Accent6 60 2" xfId="3782"/>
    <cellStyle name="40% - Accent6 61" xfId="839"/>
    <cellStyle name="40% - Accent6 61 2" xfId="3783"/>
    <cellStyle name="40% - Accent6 62" xfId="840"/>
    <cellStyle name="40% - Accent6 62 2" xfId="3784"/>
    <cellStyle name="40% - Accent6 63" xfId="841"/>
    <cellStyle name="40% - Accent6 63 2" xfId="3785"/>
    <cellStyle name="40% - Accent6 64" xfId="842"/>
    <cellStyle name="40% - Accent6 64 2" xfId="3786"/>
    <cellStyle name="40% - Accent6 65" xfId="843"/>
    <cellStyle name="40% - Accent6 65 2" xfId="3787"/>
    <cellStyle name="40% - Accent6 66" xfId="844"/>
    <cellStyle name="40% - Accent6 66 2" xfId="3788"/>
    <cellStyle name="40% - Accent6 67" xfId="845"/>
    <cellStyle name="40% - Accent6 67 2" xfId="3789"/>
    <cellStyle name="40% - Accent6 68" xfId="846"/>
    <cellStyle name="40% - Accent6 68 2" xfId="3790"/>
    <cellStyle name="40% - Accent6 69" xfId="847"/>
    <cellStyle name="40% - Accent6 69 2" xfId="3791"/>
    <cellStyle name="40% - Accent6 7" xfId="848"/>
    <cellStyle name="40% - Accent6 7 2" xfId="3792"/>
    <cellStyle name="40% - Accent6 70" xfId="849"/>
    <cellStyle name="40% - Accent6 70 2" xfId="3793"/>
    <cellStyle name="40% - Accent6 71" xfId="850"/>
    <cellStyle name="40% - Accent6 71 2" xfId="3794"/>
    <cellStyle name="40% - Accent6 72" xfId="851"/>
    <cellStyle name="40% - Accent6 72 2" xfId="3795"/>
    <cellStyle name="40% - Accent6 8" xfId="852"/>
    <cellStyle name="40% - Accent6 8 2" xfId="3796"/>
    <cellStyle name="40% - Accent6 9" xfId="853"/>
    <cellStyle name="40% - Accent6 9 2" xfId="3797"/>
    <cellStyle name="60% - Accent1 10" xfId="854"/>
    <cellStyle name="60% - Accent1 11" xfId="855"/>
    <cellStyle name="60% - Accent1 12" xfId="856"/>
    <cellStyle name="60% - Accent1 13" xfId="857"/>
    <cellStyle name="60% - Accent1 14" xfId="858"/>
    <cellStyle name="60% - Accent1 15" xfId="859"/>
    <cellStyle name="60% - Accent1 16" xfId="860"/>
    <cellStyle name="60% - Accent1 17" xfId="861"/>
    <cellStyle name="60% - Accent1 18" xfId="862"/>
    <cellStyle name="60% - Accent1 19" xfId="863"/>
    <cellStyle name="60% - Accent1 2" xfId="864"/>
    <cellStyle name="60% - Accent1 20" xfId="865"/>
    <cellStyle name="60% - Accent1 21" xfId="866"/>
    <cellStyle name="60% - Accent1 22" xfId="867"/>
    <cellStyle name="60% - Accent1 23" xfId="868"/>
    <cellStyle name="60% - Accent1 24" xfId="869"/>
    <cellStyle name="60% - Accent1 25" xfId="870"/>
    <cellStyle name="60% - Accent1 26" xfId="871"/>
    <cellStyle name="60% - Accent1 27" xfId="872"/>
    <cellStyle name="60% - Accent1 28" xfId="873"/>
    <cellStyle name="60% - Accent1 29" xfId="874"/>
    <cellStyle name="60% - Accent1 3" xfId="875"/>
    <cellStyle name="60% - Accent1 30" xfId="876"/>
    <cellStyle name="60% - Accent1 31" xfId="877"/>
    <cellStyle name="60% - Accent1 32" xfId="878"/>
    <cellStyle name="60% - Accent1 33" xfId="879"/>
    <cellStyle name="60% - Accent1 34" xfId="880"/>
    <cellStyle name="60% - Accent1 35" xfId="881"/>
    <cellStyle name="60% - Accent1 36" xfId="882"/>
    <cellStyle name="60% - Accent1 37" xfId="883"/>
    <cellStyle name="60% - Accent1 38" xfId="884"/>
    <cellStyle name="60% - Accent1 39" xfId="885"/>
    <cellStyle name="60% - Accent1 4" xfId="886"/>
    <cellStyle name="60% - Accent1 40" xfId="887"/>
    <cellStyle name="60% - Accent1 41" xfId="888"/>
    <cellStyle name="60% - Accent1 42" xfId="889"/>
    <cellStyle name="60% - Accent1 43" xfId="890"/>
    <cellStyle name="60% - Accent1 44" xfId="891"/>
    <cellStyle name="60% - Accent1 45" xfId="892"/>
    <cellStyle name="60% - Accent1 46" xfId="893"/>
    <cellStyle name="60% - Accent1 47" xfId="894"/>
    <cellStyle name="60% - Accent1 48" xfId="895"/>
    <cellStyle name="60% - Accent1 49" xfId="896"/>
    <cellStyle name="60% - Accent1 5" xfId="897"/>
    <cellStyle name="60% - Accent1 50" xfId="898"/>
    <cellStyle name="60% - Accent1 51" xfId="899"/>
    <cellStyle name="60% - Accent1 52" xfId="900"/>
    <cellStyle name="60% - Accent1 53" xfId="901"/>
    <cellStyle name="60% - Accent1 54" xfId="902"/>
    <cellStyle name="60% - Accent1 55" xfId="903"/>
    <cellStyle name="60% - Accent1 56" xfId="904"/>
    <cellStyle name="60% - Accent1 57" xfId="905"/>
    <cellStyle name="60% - Accent1 58" xfId="906"/>
    <cellStyle name="60% - Accent1 59" xfId="907"/>
    <cellStyle name="60% - Accent1 6" xfId="908"/>
    <cellStyle name="60% - Accent1 60" xfId="909"/>
    <cellStyle name="60% - Accent1 61" xfId="910"/>
    <cellStyle name="60% - Accent1 62" xfId="911"/>
    <cellStyle name="60% - Accent1 63" xfId="912"/>
    <cellStyle name="60% - Accent1 64" xfId="913"/>
    <cellStyle name="60% - Accent1 65" xfId="914"/>
    <cellStyle name="60% - Accent1 66" xfId="915"/>
    <cellStyle name="60% - Accent1 67" xfId="916"/>
    <cellStyle name="60% - Accent1 68" xfId="917"/>
    <cellStyle name="60% - Accent1 69" xfId="918"/>
    <cellStyle name="60% - Accent1 7" xfId="919"/>
    <cellStyle name="60% - Accent1 70" xfId="920"/>
    <cellStyle name="60% - Accent1 71" xfId="921"/>
    <cellStyle name="60% - Accent1 72" xfId="922"/>
    <cellStyle name="60% - Accent1 8" xfId="923"/>
    <cellStyle name="60% - Accent1 9" xfId="924"/>
    <cellStyle name="60% - Accent2 10" xfId="925"/>
    <cellStyle name="60% - Accent2 11" xfId="926"/>
    <cellStyle name="60% - Accent2 12" xfId="927"/>
    <cellStyle name="60% - Accent2 13" xfId="928"/>
    <cellStyle name="60% - Accent2 14" xfId="929"/>
    <cellStyle name="60% - Accent2 15" xfId="930"/>
    <cellStyle name="60% - Accent2 16" xfId="931"/>
    <cellStyle name="60% - Accent2 17" xfId="932"/>
    <cellStyle name="60% - Accent2 18" xfId="933"/>
    <cellStyle name="60% - Accent2 19" xfId="934"/>
    <cellStyle name="60% - Accent2 2" xfId="935"/>
    <cellStyle name="60% - Accent2 20" xfId="936"/>
    <cellStyle name="60% - Accent2 21" xfId="937"/>
    <cellStyle name="60% - Accent2 22" xfId="938"/>
    <cellStyle name="60% - Accent2 23" xfId="939"/>
    <cellStyle name="60% - Accent2 24" xfId="940"/>
    <cellStyle name="60% - Accent2 25" xfId="941"/>
    <cellStyle name="60% - Accent2 26" xfId="942"/>
    <cellStyle name="60% - Accent2 27" xfId="943"/>
    <cellStyle name="60% - Accent2 28" xfId="944"/>
    <cellStyle name="60% - Accent2 29" xfId="945"/>
    <cellStyle name="60% - Accent2 3" xfId="946"/>
    <cellStyle name="60% - Accent2 30" xfId="947"/>
    <cellStyle name="60% - Accent2 31" xfId="948"/>
    <cellStyle name="60% - Accent2 32" xfId="949"/>
    <cellStyle name="60% - Accent2 33" xfId="950"/>
    <cellStyle name="60% - Accent2 34" xfId="951"/>
    <cellStyle name="60% - Accent2 35" xfId="952"/>
    <cellStyle name="60% - Accent2 36" xfId="953"/>
    <cellStyle name="60% - Accent2 37" xfId="954"/>
    <cellStyle name="60% - Accent2 38" xfId="955"/>
    <cellStyle name="60% - Accent2 39" xfId="956"/>
    <cellStyle name="60% - Accent2 4" xfId="957"/>
    <cellStyle name="60% - Accent2 40" xfId="958"/>
    <cellStyle name="60% - Accent2 41" xfId="959"/>
    <cellStyle name="60% - Accent2 42" xfId="960"/>
    <cellStyle name="60% - Accent2 43" xfId="961"/>
    <cellStyle name="60% - Accent2 44" xfId="962"/>
    <cellStyle name="60% - Accent2 45" xfId="963"/>
    <cellStyle name="60% - Accent2 46" xfId="964"/>
    <cellStyle name="60% - Accent2 47" xfId="965"/>
    <cellStyle name="60% - Accent2 48" xfId="966"/>
    <cellStyle name="60% - Accent2 49" xfId="967"/>
    <cellStyle name="60% - Accent2 5" xfId="968"/>
    <cellStyle name="60% - Accent2 50" xfId="969"/>
    <cellStyle name="60% - Accent2 51" xfId="970"/>
    <cellStyle name="60% - Accent2 52" xfId="971"/>
    <cellStyle name="60% - Accent2 53" xfId="972"/>
    <cellStyle name="60% - Accent2 54" xfId="973"/>
    <cellStyle name="60% - Accent2 55" xfId="974"/>
    <cellStyle name="60% - Accent2 56" xfId="975"/>
    <cellStyle name="60% - Accent2 57" xfId="976"/>
    <cellStyle name="60% - Accent2 58" xfId="977"/>
    <cellStyle name="60% - Accent2 59" xfId="978"/>
    <cellStyle name="60% - Accent2 6" xfId="979"/>
    <cellStyle name="60% - Accent2 60" xfId="980"/>
    <cellStyle name="60% - Accent2 61" xfId="981"/>
    <cellStyle name="60% - Accent2 62" xfId="982"/>
    <cellStyle name="60% - Accent2 63" xfId="983"/>
    <cellStyle name="60% - Accent2 64" xfId="984"/>
    <cellStyle name="60% - Accent2 65" xfId="985"/>
    <cellStyle name="60% - Accent2 66" xfId="986"/>
    <cellStyle name="60% - Accent2 67" xfId="987"/>
    <cellStyle name="60% - Accent2 68" xfId="988"/>
    <cellStyle name="60% - Accent2 69" xfId="989"/>
    <cellStyle name="60% - Accent2 7" xfId="990"/>
    <cellStyle name="60% - Accent2 70" xfId="991"/>
    <cellStyle name="60% - Accent2 71" xfId="992"/>
    <cellStyle name="60% - Accent2 72" xfId="993"/>
    <cellStyle name="60% - Accent2 8" xfId="994"/>
    <cellStyle name="60% - Accent2 9" xfId="995"/>
    <cellStyle name="60% - Accent3 10" xfId="996"/>
    <cellStyle name="60% - Accent3 11" xfId="997"/>
    <cellStyle name="60% - Accent3 12" xfId="998"/>
    <cellStyle name="60% - Accent3 13" xfId="999"/>
    <cellStyle name="60% - Accent3 14" xfId="1000"/>
    <cellStyle name="60% - Accent3 15" xfId="1001"/>
    <cellStyle name="60% - Accent3 16" xfId="1002"/>
    <cellStyle name="60% - Accent3 17" xfId="1003"/>
    <cellStyle name="60% - Accent3 18" xfId="1004"/>
    <cellStyle name="60% - Accent3 19" xfId="1005"/>
    <cellStyle name="60% - Accent3 2" xfId="1006"/>
    <cellStyle name="60% - Accent3 20" xfId="1007"/>
    <cellStyle name="60% - Accent3 21" xfId="1008"/>
    <cellStyle name="60% - Accent3 22" xfId="1009"/>
    <cellStyle name="60% - Accent3 23" xfId="1010"/>
    <cellStyle name="60% - Accent3 24" xfId="1011"/>
    <cellStyle name="60% - Accent3 25" xfId="1012"/>
    <cellStyle name="60% - Accent3 26" xfId="1013"/>
    <cellStyle name="60% - Accent3 27" xfId="1014"/>
    <cellStyle name="60% - Accent3 28" xfId="1015"/>
    <cellStyle name="60% - Accent3 29" xfId="1016"/>
    <cellStyle name="60% - Accent3 3" xfId="1017"/>
    <cellStyle name="60% - Accent3 30" xfId="1018"/>
    <cellStyle name="60% - Accent3 31" xfId="1019"/>
    <cellStyle name="60% - Accent3 32" xfId="1020"/>
    <cellStyle name="60% - Accent3 33" xfId="1021"/>
    <cellStyle name="60% - Accent3 34" xfId="1022"/>
    <cellStyle name="60% - Accent3 35" xfId="1023"/>
    <cellStyle name="60% - Accent3 36" xfId="1024"/>
    <cellStyle name="60% - Accent3 37" xfId="1025"/>
    <cellStyle name="60% - Accent3 38" xfId="1026"/>
    <cellStyle name="60% - Accent3 39" xfId="1027"/>
    <cellStyle name="60% - Accent3 4" xfId="1028"/>
    <cellStyle name="60% - Accent3 40" xfId="1029"/>
    <cellStyle name="60% - Accent3 41" xfId="1030"/>
    <cellStyle name="60% - Accent3 42" xfId="1031"/>
    <cellStyle name="60% - Accent3 43" xfId="1032"/>
    <cellStyle name="60% - Accent3 44" xfId="1033"/>
    <cellStyle name="60% - Accent3 45" xfId="1034"/>
    <cellStyle name="60% - Accent3 46" xfId="1035"/>
    <cellStyle name="60% - Accent3 47" xfId="1036"/>
    <cellStyle name="60% - Accent3 48" xfId="1037"/>
    <cellStyle name="60% - Accent3 49" xfId="1038"/>
    <cellStyle name="60% - Accent3 5" xfId="1039"/>
    <cellStyle name="60% - Accent3 50" xfId="1040"/>
    <cellStyle name="60% - Accent3 51" xfId="1041"/>
    <cellStyle name="60% - Accent3 52" xfId="1042"/>
    <cellStyle name="60% - Accent3 53" xfId="1043"/>
    <cellStyle name="60% - Accent3 54" xfId="1044"/>
    <cellStyle name="60% - Accent3 55" xfId="1045"/>
    <cellStyle name="60% - Accent3 56" xfId="1046"/>
    <cellStyle name="60% - Accent3 57" xfId="1047"/>
    <cellStyle name="60% - Accent3 58" xfId="1048"/>
    <cellStyle name="60% - Accent3 59" xfId="1049"/>
    <cellStyle name="60% - Accent3 6" xfId="1050"/>
    <cellStyle name="60% - Accent3 60" xfId="1051"/>
    <cellStyle name="60% - Accent3 61" xfId="1052"/>
    <cellStyle name="60% - Accent3 62" xfId="1053"/>
    <cellStyle name="60% - Accent3 63" xfId="1054"/>
    <cellStyle name="60% - Accent3 64" xfId="1055"/>
    <cellStyle name="60% - Accent3 65" xfId="1056"/>
    <cellStyle name="60% - Accent3 66" xfId="1057"/>
    <cellStyle name="60% - Accent3 67" xfId="1058"/>
    <cellStyle name="60% - Accent3 68" xfId="1059"/>
    <cellStyle name="60% - Accent3 69" xfId="1060"/>
    <cellStyle name="60% - Accent3 7" xfId="1061"/>
    <cellStyle name="60% - Accent3 70" xfId="1062"/>
    <cellStyle name="60% - Accent3 71" xfId="1063"/>
    <cellStyle name="60% - Accent3 72" xfId="1064"/>
    <cellStyle name="60% - Accent3 8" xfId="1065"/>
    <cellStyle name="60% - Accent3 9" xfId="1066"/>
    <cellStyle name="60% - Accent4 10" xfId="1067"/>
    <cellStyle name="60% - Accent4 11" xfId="1068"/>
    <cellStyle name="60% - Accent4 12" xfId="1069"/>
    <cellStyle name="60% - Accent4 13" xfId="1070"/>
    <cellStyle name="60% - Accent4 14" xfId="1071"/>
    <cellStyle name="60% - Accent4 15" xfId="1072"/>
    <cellStyle name="60% - Accent4 16" xfId="1073"/>
    <cellStyle name="60% - Accent4 17" xfId="1074"/>
    <cellStyle name="60% - Accent4 18" xfId="1075"/>
    <cellStyle name="60% - Accent4 19" xfId="1076"/>
    <cellStyle name="60% - Accent4 2" xfId="1077"/>
    <cellStyle name="60% - Accent4 20" xfId="1078"/>
    <cellStyle name="60% - Accent4 21" xfId="1079"/>
    <cellStyle name="60% - Accent4 22" xfId="1080"/>
    <cellStyle name="60% - Accent4 23" xfId="1081"/>
    <cellStyle name="60% - Accent4 24" xfId="1082"/>
    <cellStyle name="60% - Accent4 25" xfId="1083"/>
    <cellStyle name="60% - Accent4 26" xfId="1084"/>
    <cellStyle name="60% - Accent4 27" xfId="1085"/>
    <cellStyle name="60% - Accent4 28" xfId="1086"/>
    <cellStyle name="60% - Accent4 29" xfId="1087"/>
    <cellStyle name="60% - Accent4 3" xfId="1088"/>
    <cellStyle name="60% - Accent4 30" xfId="1089"/>
    <cellStyle name="60% - Accent4 31" xfId="1090"/>
    <cellStyle name="60% - Accent4 32" xfId="1091"/>
    <cellStyle name="60% - Accent4 33" xfId="1092"/>
    <cellStyle name="60% - Accent4 34" xfId="1093"/>
    <cellStyle name="60% - Accent4 35" xfId="1094"/>
    <cellStyle name="60% - Accent4 36" xfId="1095"/>
    <cellStyle name="60% - Accent4 37" xfId="1096"/>
    <cellStyle name="60% - Accent4 38" xfId="1097"/>
    <cellStyle name="60% - Accent4 39" xfId="1098"/>
    <cellStyle name="60% - Accent4 4" xfId="1099"/>
    <cellStyle name="60% - Accent4 40" xfId="1100"/>
    <cellStyle name="60% - Accent4 41" xfId="1101"/>
    <cellStyle name="60% - Accent4 42" xfId="1102"/>
    <cellStyle name="60% - Accent4 43" xfId="1103"/>
    <cellStyle name="60% - Accent4 44" xfId="1104"/>
    <cellStyle name="60% - Accent4 45" xfId="1105"/>
    <cellStyle name="60% - Accent4 46" xfId="1106"/>
    <cellStyle name="60% - Accent4 47" xfId="1107"/>
    <cellStyle name="60% - Accent4 48" xfId="1108"/>
    <cellStyle name="60% - Accent4 49" xfId="1109"/>
    <cellStyle name="60% - Accent4 5" xfId="1110"/>
    <cellStyle name="60% - Accent4 50" xfId="1111"/>
    <cellStyle name="60% - Accent4 51" xfId="1112"/>
    <cellStyle name="60% - Accent4 52" xfId="1113"/>
    <cellStyle name="60% - Accent4 53" xfId="1114"/>
    <cellStyle name="60% - Accent4 54" xfId="1115"/>
    <cellStyle name="60% - Accent4 55" xfId="1116"/>
    <cellStyle name="60% - Accent4 56" xfId="1117"/>
    <cellStyle name="60% - Accent4 57" xfId="1118"/>
    <cellStyle name="60% - Accent4 58" xfId="1119"/>
    <cellStyle name="60% - Accent4 59" xfId="1120"/>
    <cellStyle name="60% - Accent4 6" xfId="1121"/>
    <cellStyle name="60% - Accent4 60" xfId="1122"/>
    <cellStyle name="60% - Accent4 61" xfId="1123"/>
    <cellStyle name="60% - Accent4 62" xfId="1124"/>
    <cellStyle name="60% - Accent4 63" xfId="1125"/>
    <cellStyle name="60% - Accent4 64" xfId="1126"/>
    <cellStyle name="60% - Accent4 65" xfId="1127"/>
    <cellStyle name="60% - Accent4 66" xfId="1128"/>
    <cellStyle name="60% - Accent4 67" xfId="1129"/>
    <cellStyle name="60% - Accent4 68" xfId="1130"/>
    <cellStyle name="60% - Accent4 69" xfId="1131"/>
    <cellStyle name="60% - Accent4 7" xfId="1132"/>
    <cellStyle name="60% - Accent4 70" xfId="1133"/>
    <cellStyle name="60% - Accent4 71" xfId="1134"/>
    <cellStyle name="60% - Accent4 72" xfId="1135"/>
    <cellStyle name="60% - Accent4 8" xfId="1136"/>
    <cellStyle name="60% - Accent4 9" xfId="1137"/>
    <cellStyle name="60% - Accent5 10" xfId="1138"/>
    <cellStyle name="60% - Accent5 11" xfId="1139"/>
    <cellStyle name="60% - Accent5 12" xfId="1140"/>
    <cellStyle name="60% - Accent5 13" xfId="1141"/>
    <cellStyle name="60% - Accent5 14" xfId="1142"/>
    <cellStyle name="60% - Accent5 15" xfId="1143"/>
    <cellStyle name="60% - Accent5 16" xfId="1144"/>
    <cellStyle name="60% - Accent5 17" xfId="1145"/>
    <cellStyle name="60% - Accent5 18" xfId="1146"/>
    <cellStyle name="60% - Accent5 19" xfId="1147"/>
    <cellStyle name="60% - Accent5 2" xfId="1148"/>
    <cellStyle name="60% - Accent5 20" xfId="1149"/>
    <cellStyle name="60% - Accent5 21" xfId="1150"/>
    <cellStyle name="60% - Accent5 22" xfId="1151"/>
    <cellStyle name="60% - Accent5 23" xfId="1152"/>
    <cellStyle name="60% - Accent5 24" xfId="1153"/>
    <cellStyle name="60% - Accent5 25" xfId="1154"/>
    <cellStyle name="60% - Accent5 26" xfId="1155"/>
    <cellStyle name="60% - Accent5 27" xfId="1156"/>
    <cellStyle name="60% - Accent5 28" xfId="1157"/>
    <cellStyle name="60% - Accent5 29" xfId="1158"/>
    <cellStyle name="60% - Accent5 3" xfId="1159"/>
    <cellStyle name="60% - Accent5 30" xfId="1160"/>
    <cellStyle name="60% - Accent5 31" xfId="1161"/>
    <cellStyle name="60% - Accent5 32" xfId="1162"/>
    <cellStyle name="60% - Accent5 33" xfId="1163"/>
    <cellStyle name="60% - Accent5 34" xfId="1164"/>
    <cellStyle name="60% - Accent5 35" xfId="1165"/>
    <cellStyle name="60% - Accent5 36" xfId="1166"/>
    <cellStyle name="60% - Accent5 37" xfId="1167"/>
    <cellStyle name="60% - Accent5 38" xfId="1168"/>
    <cellStyle name="60% - Accent5 39" xfId="1169"/>
    <cellStyle name="60% - Accent5 4" xfId="1170"/>
    <cellStyle name="60% - Accent5 40" xfId="1171"/>
    <cellStyle name="60% - Accent5 41" xfId="1172"/>
    <cellStyle name="60% - Accent5 42" xfId="1173"/>
    <cellStyle name="60% - Accent5 43" xfId="1174"/>
    <cellStyle name="60% - Accent5 44" xfId="1175"/>
    <cellStyle name="60% - Accent5 45" xfId="1176"/>
    <cellStyle name="60% - Accent5 46" xfId="1177"/>
    <cellStyle name="60% - Accent5 47" xfId="1178"/>
    <cellStyle name="60% - Accent5 48" xfId="1179"/>
    <cellStyle name="60% - Accent5 49" xfId="1180"/>
    <cellStyle name="60% - Accent5 5" xfId="1181"/>
    <cellStyle name="60% - Accent5 50" xfId="1182"/>
    <cellStyle name="60% - Accent5 51" xfId="1183"/>
    <cellStyle name="60% - Accent5 52" xfId="1184"/>
    <cellStyle name="60% - Accent5 53" xfId="1185"/>
    <cellStyle name="60% - Accent5 54" xfId="1186"/>
    <cellStyle name="60% - Accent5 55" xfId="1187"/>
    <cellStyle name="60% - Accent5 56" xfId="1188"/>
    <cellStyle name="60% - Accent5 57" xfId="1189"/>
    <cellStyle name="60% - Accent5 58" xfId="1190"/>
    <cellStyle name="60% - Accent5 59" xfId="1191"/>
    <cellStyle name="60% - Accent5 6" xfId="1192"/>
    <cellStyle name="60% - Accent5 60" xfId="1193"/>
    <cellStyle name="60% - Accent5 61" xfId="1194"/>
    <cellStyle name="60% - Accent5 62" xfId="1195"/>
    <cellStyle name="60% - Accent5 63" xfId="1196"/>
    <cellStyle name="60% - Accent5 64" xfId="1197"/>
    <cellStyle name="60% - Accent5 65" xfId="1198"/>
    <cellStyle name="60% - Accent5 66" xfId="1199"/>
    <cellStyle name="60% - Accent5 67" xfId="1200"/>
    <cellStyle name="60% - Accent5 68" xfId="1201"/>
    <cellStyle name="60% - Accent5 69" xfId="1202"/>
    <cellStyle name="60% - Accent5 7" xfId="1203"/>
    <cellStyle name="60% - Accent5 70" xfId="1204"/>
    <cellStyle name="60% - Accent5 71" xfId="1205"/>
    <cellStyle name="60% - Accent5 72" xfId="1206"/>
    <cellStyle name="60% - Accent5 8" xfId="1207"/>
    <cellStyle name="60% - Accent5 9" xfId="1208"/>
    <cellStyle name="60% - Accent6 10" xfId="1209"/>
    <cellStyle name="60% - Accent6 11" xfId="1210"/>
    <cellStyle name="60% - Accent6 12" xfId="1211"/>
    <cellStyle name="60% - Accent6 13" xfId="1212"/>
    <cellStyle name="60% - Accent6 14" xfId="1213"/>
    <cellStyle name="60% - Accent6 15" xfId="1214"/>
    <cellStyle name="60% - Accent6 16" xfId="1215"/>
    <cellStyle name="60% - Accent6 17" xfId="1216"/>
    <cellStyle name="60% - Accent6 18" xfId="1217"/>
    <cellStyle name="60% - Accent6 19" xfId="1218"/>
    <cellStyle name="60% - Accent6 2" xfId="1219"/>
    <cellStyle name="60% - Accent6 20" xfId="1220"/>
    <cellStyle name="60% - Accent6 21" xfId="1221"/>
    <cellStyle name="60% - Accent6 22" xfId="1222"/>
    <cellStyle name="60% - Accent6 23" xfId="1223"/>
    <cellStyle name="60% - Accent6 24" xfId="1224"/>
    <cellStyle name="60% - Accent6 25" xfId="1225"/>
    <cellStyle name="60% - Accent6 26" xfId="1226"/>
    <cellStyle name="60% - Accent6 27" xfId="1227"/>
    <cellStyle name="60% - Accent6 28" xfId="1228"/>
    <cellStyle name="60% - Accent6 29" xfId="1229"/>
    <cellStyle name="60% - Accent6 3" xfId="1230"/>
    <cellStyle name="60% - Accent6 30" xfId="1231"/>
    <cellStyle name="60% - Accent6 31" xfId="1232"/>
    <cellStyle name="60% - Accent6 32" xfId="1233"/>
    <cellStyle name="60% - Accent6 33" xfId="1234"/>
    <cellStyle name="60% - Accent6 34" xfId="1235"/>
    <cellStyle name="60% - Accent6 35" xfId="1236"/>
    <cellStyle name="60% - Accent6 36" xfId="1237"/>
    <cellStyle name="60% - Accent6 37" xfId="1238"/>
    <cellStyle name="60% - Accent6 38" xfId="1239"/>
    <cellStyle name="60% - Accent6 39" xfId="1240"/>
    <cellStyle name="60% - Accent6 4" xfId="1241"/>
    <cellStyle name="60% - Accent6 40" xfId="1242"/>
    <cellStyle name="60% - Accent6 41" xfId="1243"/>
    <cellStyle name="60% - Accent6 42" xfId="1244"/>
    <cellStyle name="60% - Accent6 43" xfId="1245"/>
    <cellStyle name="60% - Accent6 44" xfId="1246"/>
    <cellStyle name="60% - Accent6 45" xfId="1247"/>
    <cellStyle name="60% - Accent6 46" xfId="1248"/>
    <cellStyle name="60% - Accent6 47" xfId="1249"/>
    <cellStyle name="60% - Accent6 48" xfId="1250"/>
    <cellStyle name="60% - Accent6 49" xfId="1251"/>
    <cellStyle name="60% - Accent6 5" xfId="1252"/>
    <cellStyle name="60% - Accent6 50" xfId="1253"/>
    <cellStyle name="60% - Accent6 51" xfId="1254"/>
    <cellStyle name="60% - Accent6 52" xfId="1255"/>
    <cellStyle name="60% - Accent6 53" xfId="1256"/>
    <cellStyle name="60% - Accent6 54" xfId="1257"/>
    <cellStyle name="60% - Accent6 55" xfId="1258"/>
    <cellStyle name="60% - Accent6 56" xfId="1259"/>
    <cellStyle name="60% - Accent6 57" xfId="1260"/>
    <cellStyle name="60% - Accent6 58" xfId="1261"/>
    <cellStyle name="60% - Accent6 59" xfId="1262"/>
    <cellStyle name="60% - Accent6 6" xfId="1263"/>
    <cellStyle name="60% - Accent6 60" xfId="1264"/>
    <cellStyle name="60% - Accent6 61" xfId="1265"/>
    <cellStyle name="60% - Accent6 62" xfId="1266"/>
    <cellStyle name="60% - Accent6 63" xfId="1267"/>
    <cellStyle name="60% - Accent6 64" xfId="1268"/>
    <cellStyle name="60% - Accent6 65" xfId="1269"/>
    <cellStyle name="60% - Accent6 66" xfId="1270"/>
    <cellStyle name="60% - Accent6 67" xfId="1271"/>
    <cellStyle name="60% - Accent6 68" xfId="1272"/>
    <cellStyle name="60% - Accent6 69" xfId="1273"/>
    <cellStyle name="60% - Accent6 7" xfId="1274"/>
    <cellStyle name="60% - Accent6 70" xfId="1275"/>
    <cellStyle name="60% - Accent6 71" xfId="1276"/>
    <cellStyle name="60% - Accent6 72" xfId="1277"/>
    <cellStyle name="60% - Accent6 8" xfId="1278"/>
    <cellStyle name="60% - Accent6 9" xfId="1279"/>
    <cellStyle name="Accent1 10" xfId="1280"/>
    <cellStyle name="Accent1 11" xfId="1281"/>
    <cellStyle name="Accent1 12" xfId="1282"/>
    <cellStyle name="Accent1 13" xfId="1283"/>
    <cellStyle name="Accent1 14" xfId="1284"/>
    <cellStyle name="Accent1 15" xfId="1285"/>
    <cellStyle name="Accent1 16" xfId="1286"/>
    <cellStyle name="Accent1 17" xfId="1287"/>
    <cellStyle name="Accent1 18" xfId="1288"/>
    <cellStyle name="Accent1 19" xfId="1289"/>
    <cellStyle name="Accent1 2" xfId="1290"/>
    <cellStyle name="Accent1 20" xfId="1291"/>
    <cellStyle name="Accent1 21" xfId="1292"/>
    <cellStyle name="Accent1 22" xfId="1293"/>
    <cellStyle name="Accent1 23" xfId="1294"/>
    <cellStyle name="Accent1 24" xfId="1295"/>
    <cellStyle name="Accent1 25" xfId="1296"/>
    <cellStyle name="Accent1 26" xfId="1297"/>
    <cellStyle name="Accent1 27" xfId="1298"/>
    <cellStyle name="Accent1 28" xfId="1299"/>
    <cellStyle name="Accent1 29" xfId="1300"/>
    <cellStyle name="Accent1 3" xfId="1301"/>
    <cellStyle name="Accent1 30" xfId="1302"/>
    <cellStyle name="Accent1 31" xfId="1303"/>
    <cellStyle name="Accent1 32" xfId="1304"/>
    <cellStyle name="Accent1 33" xfId="1305"/>
    <cellStyle name="Accent1 34" xfId="1306"/>
    <cellStyle name="Accent1 35" xfId="1307"/>
    <cellStyle name="Accent1 36" xfId="1308"/>
    <cellStyle name="Accent1 37" xfId="1309"/>
    <cellStyle name="Accent1 38" xfId="1310"/>
    <cellStyle name="Accent1 39" xfId="1311"/>
    <cellStyle name="Accent1 4" xfId="1312"/>
    <cellStyle name="Accent1 40" xfId="1313"/>
    <cellStyle name="Accent1 41" xfId="1314"/>
    <cellStyle name="Accent1 42" xfId="1315"/>
    <cellStyle name="Accent1 43" xfId="1316"/>
    <cellStyle name="Accent1 44" xfId="1317"/>
    <cellStyle name="Accent1 45" xfId="1318"/>
    <cellStyle name="Accent1 46" xfId="1319"/>
    <cellStyle name="Accent1 47" xfId="1320"/>
    <cellStyle name="Accent1 48" xfId="1321"/>
    <cellStyle name="Accent1 49" xfId="1322"/>
    <cellStyle name="Accent1 5" xfId="1323"/>
    <cellStyle name="Accent1 50" xfId="1324"/>
    <cellStyle name="Accent1 51" xfId="1325"/>
    <cellStyle name="Accent1 52" xfId="1326"/>
    <cellStyle name="Accent1 53" xfId="1327"/>
    <cellStyle name="Accent1 54" xfId="1328"/>
    <cellStyle name="Accent1 55" xfId="1329"/>
    <cellStyle name="Accent1 56" xfId="1330"/>
    <cellStyle name="Accent1 57" xfId="1331"/>
    <cellStyle name="Accent1 58" xfId="1332"/>
    <cellStyle name="Accent1 59" xfId="1333"/>
    <cellStyle name="Accent1 6" xfId="1334"/>
    <cellStyle name="Accent1 60" xfId="1335"/>
    <cellStyle name="Accent1 61" xfId="1336"/>
    <cellStyle name="Accent1 62" xfId="1337"/>
    <cellStyle name="Accent1 63" xfId="1338"/>
    <cellStyle name="Accent1 64" xfId="1339"/>
    <cellStyle name="Accent1 65" xfId="1340"/>
    <cellStyle name="Accent1 66" xfId="1341"/>
    <cellStyle name="Accent1 67" xfId="1342"/>
    <cellStyle name="Accent1 68" xfId="1343"/>
    <cellStyle name="Accent1 69" xfId="1344"/>
    <cellStyle name="Accent1 7" xfId="1345"/>
    <cellStyle name="Accent1 70" xfId="1346"/>
    <cellStyle name="Accent1 71" xfId="1347"/>
    <cellStyle name="Accent1 72" xfId="1348"/>
    <cellStyle name="Accent1 8" xfId="1349"/>
    <cellStyle name="Accent1 9" xfId="1350"/>
    <cellStyle name="Accent2 10" xfId="1351"/>
    <cellStyle name="Accent2 11" xfId="1352"/>
    <cellStyle name="Accent2 12" xfId="1353"/>
    <cellStyle name="Accent2 13" xfId="1354"/>
    <cellStyle name="Accent2 14" xfId="1355"/>
    <cellStyle name="Accent2 15" xfId="1356"/>
    <cellStyle name="Accent2 16" xfId="1357"/>
    <cellStyle name="Accent2 17" xfId="1358"/>
    <cellStyle name="Accent2 18" xfId="1359"/>
    <cellStyle name="Accent2 19" xfId="1360"/>
    <cellStyle name="Accent2 2" xfId="1361"/>
    <cellStyle name="Accent2 20" xfId="1362"/>
    <cellStyle name="Accent2 21" xfId="1363"/>
    <cellStyle name="Accent2 22" xfId="1364"/>
    <cellStyle name="Accent2 23" xfId="1365"/>
    <cellStyle name="Accent2 24" xfId="1366"/>
    <cellStyle name="Accent2 25" xfId="1367"/>
    <cellStyle name="Accent2 26" xfId="1368"/>
    <cellStyle name="Accent2 27" xfId="1369"/>
    <cellStyle name="Accent2 28" xfId="1370"/>
    <cellStyle name="Accent2 29" xfId="1371"/>
    <cellStyle name="Accent2 3" xfId="1372"/>
    <cellStyle name="Accent2 30" xfId="1373"/>
    <cellStyle name="Accent2 31" xfId="1374"/>
    <cellStyle name="Accent2 32" xfId="1375"/>
    <cellStyle name="Accent2 33" xfId="1376"/>
    <cellStyle name="Accent2 34" xfId="1377"/>
    <cellStyle name="Accent2 35" xfId="1378"/>
    <cellStyle name="Accent2 36" xfId="1379"/>
    <cellStyle name="Accent2 37" xfId="1380"/>
    <cellStyle name="Accent2 38" xfId="1381"/>
    <cellStyle name="Accent2 39" xfId="1382"/>
    <cellStyle name="Accent2 4" xfId="1383"/>
    <cellStyle name="Accent2 40" xfId="1384"/>
    <cellStyle name="Accent2 41" xfId="1385"/>
    <cellStyle name="Accent2 42" xfId="1386"/>
    <cellStyle name="Accent2 43" xfId="1387"/>
    <cellStyle name="Accent2 44" xfId="1388"/>
    <cellStyle name="Accent2 45" xfId="1389"/>
    <cellStyle name="Accent2 46" xfId="1390"/>
    <cellStyle name="Accent2 47" xfId="1391"/>
    <cellStyle name="Accent2 48" xfId="1392"/>
    <cellStyle name="Accent2 49" xfId="1393"/>
    <cellStyle name="Accent2 5" xfId="1394"/>
    <cellStyle name="Accent2 50" xfId="1395"/>
    <cellStyle name="Accent2 51" xfId="1396"/>
    <cellStyle name="Accent2 52" xfId="1397"/>
    <cellStyle name="Accent2 53" xfId="1398"/>
    <cellStyle name="Accent2 54" xfId="1399"/>
    <cellStyle name="Accent2 55" xfId="1400"/>
    <cellStyle name="Accent2 56" xfId="1401"/>
    <cellStyle name="Accent2 57" xfId="1402"/>
    <cellStyle name="Accent2 58" xfId="1403"/>
    <cellStyle name="Accent2 59" xfId="1404"/>
    <cellStyle name="Accent2 6" xfId="1405"/>
    <cellStyle name="Accent2 60" xfId="1406"/>
    <cellStyle name="Accent2 61" xfId="1407"/>
    <cellStyle name="Accent2 62" xfId="1408"/>
    <cellStyle name="Accent2 63" xfId="1409"/>
    <cellStyle name="Accent2 64" xfId="1410"/>
    <cellStyle name="Accent2 65" xfId="1411"/>
    <cellStyle name="Accent2 66" xfId="1412"/>
    <cellStyle name="Accent2 67" xfId="1413"/>
    <cellStyle name="Accent2 68" xfId="1414"/>
    <cellStyle name="Accent2 69" xfId="1415"/>
    <cellStyle name="Accent2 7" xfId="1416"/>
    <cellStyle name="Accent2 70" xfId="1417"/>
    <cellStyle name="Accent2 71" xfId="1418"/>
    <cellStyle name="Accent2 72" xfId="1419"/>
    <cellStyle name="Accent2 8" xfId="1420"/>
    <cellStyle name="Accent2 9" xfId="1421"/>
    <cellStyle name="Accent3 10" xfId="1422"/>
    <cellStyle name="Accent3 11" xfId="1423"/>
    <cellStyle name="Accent3 12" xfId="1424"/>
    <cellStyle name="Accent3 13" xfId="1425"/>
    <cellStyle name="Accent3 14" xfId="1426"/>
    <cellStyle name="Accent3 15" xfId="1427"/>
    <cellStyle name="Accent3 16" xfId="1428"/>
    <cellStyle name="Accent3 17" xfId="1429"/>
    <cellStyle name="Accent3 18" xfId="1430"/>
    <cellStyle name="Accent3 19" xfId="1431"/>
    <cellStyle name="Accent3 2" xfId="1432"/>
    <cellStyle name="Accent3 20" xfId="1433"/>
    <cellStyle name="Accent3 21" xfId="1434"/>
    <cellStyle name="Accent3 22" xfId="1435"/>
    <cellStyle name="Accent3 23" xfId="1436"/>
    <cellStyle name="Accent3 24" xfId="1437"/>
    <cellStyle name="Accent3 25" xfId="1438"/>
    <cellStyle name="Accent3 26" xfId="1439"/>
    <cellStyle name="Accent3 27" xfId="1440"/>
    <cellStyle name="Accent3 28" xfId="1441"/>
    <cellStyle name="Accent3 29" xfId="1442"/>
    <cellStyle name="Accent3 3" xfId="1443"/>
    <cellStyle name="Accent3 30" xfId="1444"/>
    <cellStyle name="Accent3 31" xfId="1445"/>
    <cellStyle name="Accent3 32" xfId="1446"/>
    <cellStyle name="Accent3 33" xfId="1447"/>
    <cellStyle name="Accent3 34" xfId="1448"/>
    <cellStyle name="Accent3 35" xfId="1449"/>
    <cellStyle name="Accent3 36" xfId="1450"/>
    <cellStyle name="Accent3 37" xfId="1451"/>
    <cellStyle name="Accent3 38" xfId="1452"/>
    <cellStyle name="Accent3 39" xfId="1453"/>
    <cellStyle name="Accent3 4" xfId="1454"/>
    <cellStyle name="Accent3 40" xfId="1455"/>
    <cellStyle name="Accent3 41" xfId="1456"/>
    <cellStyle name="Accent3 42" xfId="1457"/>
    <cellStyle name="Accent3 43" xfId="1458"/>
    <cellStyle name="Accent3 44" xfId="1459"/>
    <cellStyle name="Accent3 45" xfId="1460"/>
    <cellStyle name="Accent3 46" xfId="1461"/>
    <cellStyle name="Accent3 47" xfId="1462"/>
    <cellStyle name="Accent3 48" xfId="1463"/>
    <cellStyle name="Accent3 49" xfId="1464"/>
    <cellStyle name="Accent3 5" xfId="1465"/>
    <cellStyle name="Accent3 50" xfId="1466"/>
    <cellStyle name="Accent3 51" xfId="1467"/>
    <cellStyle name="Accent3 52" xfId="1468"/>
    <cellStyle name="Accent3 53" xfId="1469"/>
    <cellStyle name="Accent3 54" xfId="1470"/>
    <cellStyle name="Accent3 55" xfId="1471"/>
    <cellStyle name="Accent3 56" xfId="1472"/>
    <cellStyle name="Accent3 57" xfId="1473"/>
    <cellStyle name="Accent3 58" xfId="1474"/>
    <cellStyle name="Accent3 59" xfId="1475"/>
    <cellStyle name="Accent3 6" xfId="1476"/>
    <cellStyle name="Accent3 60" xfId="1477"/>
    <cellStyle name="Accent3 61" xfId="1478"/>
    <cellStyle name="Accent3 62" xfId="1479"/>
    <cellStyle name="Accent3 63" xfId="1480"/>
    <cellStyle name="Accent3 64" xfId="1481"/>
    <cellStyle name="Accent3 65" xfId="1482"/>
    <cellStyle name="Accent3 66" xfId="1483"/>
    <cellStyle name="Accent3 67" xfId="1484"/>
    <cellStyle name="Accent3 68" xfId="1485"/>
    <cellStyle name="Accent3 69" xfId="1486"/>
    <cellStyle name="Accent3 7" xfId="1487"/>
    <cellStyle name="Accent3 70" xfId="1488"/>
    <cellStyle name="Accent3 71" xfId="1489"/>
    <cellStyle name="Accent3 72" xfId="1490"/>
    <cellStyle name="Accent3 8" xfId="1491"/>
    <cellStyle name="Accent3 9" xfId="1492"/>
    <cellStyle name="Accent4 10" xfId="1493"/>
    <cellStyle name="Accent4 11" xfId="1494"/>
    <cellStyle name="Accent4 12" xfId="1495"/>
    <cellStyle name="Accent4 13" xfId="1496"/>
    <cellStyle name="Accent4 14" xfId="1497"/>
    <cellStyle name="Accent4 15" xfId="1498"/>
    <cellStyle name="Accent4 16" xfId="1499"/>
    <cellStyle name="Accent4 17" xfId="1500"/>
    <cellStyle name="Accent4 18" xfId="1501"/>
    <cellStyle name="Accent4 19" xfId="1502"/>
    <cellStyle name="Accent4 2" xfId="1503"/>
    <cellStyle name="Accent4 20" xfId="1504"/>
    <cellStyle name="Accent4 21" xfId="1505"/>
    <cellStyle name="Accent4 22" xfId="1506"/>
    <cellStyle name="Accent4 23" xfId="1507"/>
    <cellStyle name="Accent4 24" xfId="1508"/>
    <cellStyle name="Accent4 25" xfId="1509"/>
    <cellStyle name="Accent4 26" xfId="1510"/>
    <cellStyle name="Accent4 27" xfId="1511"/>
    <cellStyle name="Accent4 28" xfId="1512"/>
    <cellStyle name="Accent4 29" xfId="1513"/>
    <cellStyle name="Accent4 3" xfId="1514"/>
    <cellStyle name="Accent4 30" xfId="1515"/>
    <cellStyle name="Accent4 31" xfId="1516"/>
    <cellStyle name="Accent4 32" xfId="1517"/>
    <cellStyle name="Accent4 33" xfId="1518"/>
    <cellStyle name="Accent4 34" xfId="1519"/>
    <cellStyle name="Accent4 35" xfId="1520"/>
    <cellStyle name="Accent4 36" xfId="1521"/>
    <cellStyle name="Accent4 37" xfId="1522"/>
    <cellStyle name="Accent4 38" xfId="1523"/>
    <cellStyle name="Accent4 39" xfId="1524"/>
    <cellStyle name="Accent4 4" xfId="1525"/>
    <cellStyle name="Accent4 40" xfId="1526"/>
    <cellStyle name="Accent4 41" xfId="1527"/>
    <cellStyle name="Accent4 42" xfId="1528"/>
    <cellStyle name="Accent4 43" xfId="1529"/>
    <cellStyle name="Accent4 44" xfId="1530"/>
    <cellStyle name="Accent4 45" xfId="1531"/>
    <cellStyle name="Accent4 46" xfId="1532"/>
    <cellStyle name="Accent4 47" xfId="1533"/>
    <cellStyle name="Accent4 48" xfId="1534"/>
    <cellStyle name="Accent4 49" xfId="1535"/>
    <cellStyle name="Accent4 5" xfId="1536"/>
    <cellStyle name="Accent4 50" xfId="1537"/>
    <cellStyle name="Accent4 51" xfId="1538"/>
    <cellStyle name="Accent4 52" xfId="1539"/>
    <cellStyle name="Accent4 53" xfId="1540"/>
    <cellStyle name="Accent4 54" xfId="1541"/>
    <cellStyle name="Accent4 55" xfId="1542"/>
    <cellStyle name="Accent4 56" xfId="1543"/>
    <cellStyle name="Accent4 57" xfId="1544"/>
    <cellStyle name="Accent4 58" xfId="1545"/>
    <cellStyle name="Accent4 59" xfId="1546"/>
    <cellStyle name="Accent4 6" xfId="1547"/>
    <cellStyle name="Accent4 60" xfId="1548"/>
    <cellStyle name="Accent4 61" xfId="1549"/>
    <cellStyle name="Accent4 62" xfId="1550"/>
    <cellStyle name="Accent4 63" xfId="1551"/>
    <cellStyle name="Accent4 64" xfId="1552"/>
    <cellStyle name="Accent4 65" xfId="1553"/>
    <cellStyle name="Accent4 66" xfId="1554"/>
    <cellStyle name="Accent4 67" xfId="1555"/>
    <cellStyle name="Accent4 68" xfId="1556"/>
    <cellStyle name="Accent4 69" xfId="1557"/>
    <cellStyle name="Accent4 7" xfId="1558"/>
    <cellStyle name="Accent4 70" xfId="1559"/>
    <cellStyle name="Accent4 71" xfId="1560"/>
    <cellStyle name="Accent4 72" xfId="1561"/>
    <cellStyle name="Accent4 8" xfId="1562"/>
    <cellStyle name="Accent4 9" xfId="1563"/>
    <cellStyle name="Accent5 10" xfId="1564"/>
    <cellStyle name="Accent5 11" xfId="1565"/>
    <cellStyle name="Accent5 12" xfId="1566"/>
    <cellStyle name="Accent5 13" xfId="1567"/>
    <cellStyle name="Accent5 14" xfId="1568"/>
    <cellStyle name="Accent5 15" xfId="1569"/>
    <cellStyle name="Accent5 16" xfId="1570"/>
    <cellStyle name="Accent5 17" xfId="1571"/>
    <cellStyle name="Accent5 18" xfId="1572"/>
    <cellStyle name="Accent5 19" xfId="1573"/>
    <cellStyle name="Accent5 2" xfId="1574"/>
    <cellStyle name="Accent5 20" xfId="1575"/>
    <cellStyle name="Accent5 21" xfId="1576"/>
    <cellStyle name="Accent5 22" xfId="1577"/>
    <cellStyle name="Accent5 23" xfId="1578"/>
    <cellStyle name="Accent5 24" xfId="1579"/>
    <cellStyle name="Accent5 25" xfId="1580"/>
    <cellStyle name="Accent5 26" xfId="1581"/>
    <cellStyle name="Accent5 27" xfId="1582"/>
    <cellStyle name="Accent5 28" xfId="1583"/>
    <cellStyle name="Accent5 29" xfId="1584"/>
    <cellStyle name="Accent5 3" xfId="1585"/>
    <cellStyle name="Accent5 30" xfId="1586"/>
    <cellStyle name="Accent5 31" xfId="1587"/>
    <cellStyle name="Accent5 32" xfId="1588"/>
    <cellStyle name="Accent5 33" xfId="1589"/>
    <cellStyle name="Accent5 34" xfId="1590"/>
    <cellStyle name="Accent5 35" xfId="1591"/>
    <cellStyle name="Accent5 36" xfId="1592"/>
    <cellStyle name="Accent5 37" xfId="1593"/>
    <cellStyle name="Accent5 38" xfId="1594"/>
    <cellStyle name="Accent5 39" xfId="1595"/>
    <cellStyle name="Accent5 4" xfId="1596"/>
    <cellStyle name="Accent5 40" xfId="1597"/>
    <cellStyle name="Accent5 41" xfId="1598"/>
    <cellStyle name="Accent5 42" xfId="1599"/>
    <cellStyle name="Accent5 43" xfId="1600"/>
    <cellStyle name="Accent5 44" xfId="1601"/>
    <cellStyle name="Accent5 45" xfId="1602"/>
    <cellStyle name="Accent5 46" xfId="1603"/>
    <cellStyle name="Accent5 47" xfId="1604"/>
    <cellStyle name="Accent5 48" xfId="1605"/>
    <cellStyle name="Accent5 49" xfId="1606"/>
    <cellStyle name="Accent5 5" xfId="1607"/>
    <cellStyle name="Accent5 50" xfId="1608"/>
    <cellStyle name="Accent5 51" xfId="1609"/>
    <cellStyle name="Accent5 52" xfId="1610"/>
    <cellStyle name="Accent5 53" xfId="1611"/>
    <cellStyle name="Accent5 54" xfId="1612"/>
    <cellStyle name="Accent5 55" xfId="1613"/>
    <cellStyle name="Accent5 56" xfId="1614"/>
    <cellStyle name="Accent5 57" xfId="1615"/>
    <cellStyle name="Accent5 58" xfId="1616"/>
    <cellStyle name="Accent5 59" xfId="1617"/>
    <cellStyle name="Accent5 6" xfId="1618"/>
    <cellStyle name="Accent5 60" xfId="1619"/>
    <cellStyle name="Accent5 61" xfId="1620"/>
    <cellStyle name="Accent5 62" xfId="1621"/>
    <cellStyle name="Accent5 63" xfId="1622"/>
    <cellStyle name="Accent5 64" xfId="1623"/>
    <cellStyle name="Accent5 65" xfId="1624"/>
    <cellStyle name="Accent5 66" xfId="1625"/>
    <cellStyle name="Accent5 67" xfId="1626"/>
    <cellStyle name="Accent5 68" xfId="1627"/>
    <cellStyle name="Accent5 69" xfId="1628"/>
    <cellStyle name="Accent5 7" xfId="1629"/>
    <cellStyle name="Accent5 70" xfId="1630"/>
    <cellStyle name="Accent5 71" xfId="1631"/>
    <cellStyle name="Accent5 72" xfId="1632"/>
    <cellStyle name="Accent5 8" xfId="1633"/>
    <cellStyle name="Accent5 9" xfId="1634"/>
    <cellStyle name="Accent6 10" xfId="1635"/>
    <cellStyle name="Accent6 11" xfId="1636"/>
    <cellStyle name="Accent6 12" xfId="1637"/>
    <cellStyle name="Accent6 13" xfId="1638"/>
    <cellStyle name="Accent6 14" xfId="1639"/>
    <cellStyle name="Accent6 15" xfId="1640"/>
    <cellStyle name="Accent6 16" xfId="1641"/>
    <cellStyle name="Accent6 17" xfId="1642"/>
    <cellStyle name="Accent6 18" xfId="1643"/>
    <cellStyle name="Accent6 19" xfId="1644"/>
    <cellStyle name="Accent6 2" xfId="1645"/>
    <cellStyle name="Accent6 20" xfId="1646"/>
    <cellStyle name="Accent6 21" xfId="1647"/>
    <cellStyle name="Accent6 22" xfId="1648"/>
    <cellStyle name="Accent6 23" xfId="1649"/>
    <cellStyle name="Accent6 24" xfId="1650"/>
    <cellStyle name="Accent6 25" xfId="1651"/>
    <cellStyle name="Accent6 26" xfId="1652"/>
    <cellStyle name="Accent6 27" xfId="1653"/>
    <cellStyle name="Accent6 28" xfId="1654"/>
    <cellStyle name="Accent6 29" xfId="1655"/>
    <cellStyle name="Accent6 3" xfId="1656"/>
    <cellStyle name="Accent6 30" xfId="1657"/>
    <cellStyle name="Accent6 31" xfId="1658"/>
    <cellStyle name="Accent6 32" xfId="1659"/>
    <cellStyle name="Accent6 33" xfId="1660"/>
    <cellStyle name="Accent6 34" xfId="1661"/>
    <cellStyle name="Accent6 35" xfId="1662"/>
    <cellStyle name="Accent6 36" xfId="1663"/>
    <cellStyle name="Accent6 37" xfId="1664"/>
    <cellStyle name="Accent6 38" xfId="1665"/>
    <cellStyle name="Accent6 39" xfId="1666"/>
    <cellStyle name="Accent6 4" xfId="1667"/>
    <cellStyle name="Accent6 40" xfId="1668"/>
    <cellStyle name="Accent6 41" xfId="1669"/>
    <cellStyle name="Accent6 42" xfId="1670"/>
    <cellStyle name="Accent6 43" xfId="1671"/>
    <cellStyle name="Accent6 44" xfId="1672"/>
    <cellStyle name="Accent6 45" xfId="1673"/>
    <cellStyle name="Accent6 46" xfId="1674"/>
    <cellStyle name="Accent6 47" xfId="1675"/>
    <cellStyle name="Accent6 48" xfId="1676"/>
    <cellStyle name="Accent6 49" xfId="1677"/>
    <cellStyle name="Accent6 5" xfId="1678"/>
    <cellStyle name="Accent6 50" xfId="1679"/>
    <cellStyle name="Accent6 51" xfId="1680"/>
    <cellStyle name="Accent6 52" xfId="1681"/>
    <cellStyle name="Accent6 53" xfId="1682"/>
    <cellStyle name="Accent6 54" xfId="1683"/>
    <cellStyle name="Accent6 55" xfId="1684"/>
    <cellStyle name="Accent6 56" xfId="1685"/>
    <cellStyle name="Accent6 57" xfId="1686"/>
    <cellStyle name="Accent6 58" xfId="1687"/>
    <cellStyle name="Accent6 59" xfId="1688"/>
    <cellStyle name="Accent6 6" xfId="1689"/>
    <cellStyle name="Accent6 60" xfId="1690"/>
    <cellStyle name="Accent6 61" xfId="1691"/>
    <cellStyle name="Accent6 62" xfId="1692"/>
    <cellStyle name="Accent6 63" xfId="1693"/>
    <cellStyle name="Accent6 64" xfId="1694"/>
    <cellStyle name="Accent6 65" xfId="1695"/>
    <cellStyle name="Accent6 66" xfId="1696"/>
    <cellStyle name="Accent6 67" xfId="1697"/>
    <cellStyle name="Accent6 68" xfId="1698"/>
    <cellStyle name="Accent6 69" xfId="1699"/>
    <cellStyle name="Accent6 7" xfId="1700"/>
    <cellStyle name="Accent6 70" xfId="1701"/>
    <cellStyle name="Accent6 71" xfId="1702"/>
    <cellStyle name="Accent6 72" xfId="1703"/>
    <cellStyle name="Accent6 8" xfId="1704"/>
    <cellStyle name="Accent6 9" xfId="1705"/>
    <cellStyle name="Bad 10" xfId="1706"/>
    <cellStyle name="Bad 11" xfId="1707"/>
    <cellStyle name="Bad 12" xfId="1708"/>
    <cellStyle name="Bad 13" xfId="1709"/>
    <cellStyle name="Bad 14" xfId="1710"/>
    <cellStyle name="Bad 15" xfId="1711"/>
    <cellStyle name="Bad 16" xfId="1712"/>
    <cellStyle name="Bad 17" xfId="1713"/>
    <cellStyle name="Bad 18" xfId="1714"/>
    <cellStyle name="Bad 19" xfId="1715"/>
    <cellStyle name="Bad 2" xfId="1716"/>
    <cellStyle name="Bad 20" xfId="1717"/>
    <cellStyle name="Bad 21" xfId="1718"/>
    <cellStyle name="Bad 22" xfId="1719"/>
    <cellStyle name="Bad 23" xfId="1720"/>
    <cellStyle name="Bad 24" xfId="1721"/>
    <cellStyle name="Bad 25" xfId="1722"/>
    <cellStyle name="Bad 26" xfId="1723"/>
    <cellStyle name="Bad 27" xfId="1724"/>
    <cellStyle name="Bad 28" xfId="1725"/>
    <cellStyle name="Bad 29" xfId="1726"/>
    <cellStyle name="Bad 3" xfId="1727"/>
    <cellStyle name="Bad 30" xfId="1728"/>
    <cellStyle name="Bad 31" xfId="1729"/>
    <cellStyle name="Bad 32" xfId="1730"/>
    <cellStyle name="Bad 33" xfId="1731"/>
    <cellStyle name="Bad 34" xfId="1732"/>
    <cellStyle name="Bad 35" xfId="1733"/>
    <cellStyle name="Bad 36" xfId="1734"/>
    <cellStyle name="Bad 37" xfId="1735"/>
    <cellStyle name="Bad 38" xfId="1736"/>
    <cellStyle name="Bad 39" xfId="1737"/>
    <cellStyle name="Bad 4" xfId="1738"/>
    <cellStyle name="Bad 40" xfId="1739"/>
    <cellStyle name="Bad 41" xfId="1740"/>
    <cellStyle name="Bad 42" xfId="1741"/>
    <cellStyle name="Bad 43" xfId="1742"/>
    <cellStyle name="Bad 44" xfId="1743"/>
    <cellStyle name="Bad 45" xfId="1744"/>
    <cellStyle name="Bad 46" xfId="1745"/>
    <cellStyle name="Bad 47" xfId="1746"/>
    <cellStyle name="Bad 48" xfId="1747"/>
    <cellStyle name="Bad 49" xfId="1748"/>
    <cellStyle name="Bad 5" xfId="1749"/>
    <cellStyle name="Bad 50" xfId="1750"/>
    <cellStyle name="Bad 51" xfId="1751"/>
    <cellStyle name="Bad 52" xfId="1752"/>
    <cellStyle name="Bad 53" xfId="1753"/>
    <cellStyle name="Bad 54" xfId="1754"/>
    <cellStyle name="Bad 55" xfId="1755"/>
    <cellStyle name="Bad 56" xfId="1756"/>
    <cellStyle name="Bad 57" xfId="1757"/>
    <cellStyle name="Bad 58" xfId="1758"/>
    <cellStyle name="Bad 59" xfId="1759"/>
    <cellStyle name="Bad 6" xfId="1760"/>
    <cellStyle name="Bad 60" xfId="1761"/>
    <cellStyle name="Bad 61" xfId="1762"/>
    <cellStyle name="Bad 62" xfId="1763"/>
    <cellStyle name="Bad 63" xfId="1764"/>
    <cellStyle name="Bad 64" xfId="1765"/>
    <cellStyle name="Bad 65" xfId="1766"/>
    <cellStyle name="Bad 66" xfId="1767"/>
    <cellStyle name="Bad 67" xfId="1768"/>
    <cellStyle name="Bad 68" xfId="1769"/>
    <cellStyle name="Bad 69" xfId="1770"/>
    <cellStyle name="Bad 7" xfId="1771"/>
    <cellStyle name="Bad 70" xfId="1772"/>
    <cellStyle name="Bad 71" xfId="1773"/>
    <cellStyle name="Bad 72" xfId="1774"/>
    <cellStyle name="Bad 8" xfId="1775"/>
    <cellStyle name="Bad 9" xfId="1776"/>
    <cellStyle name="Calculation 10" xfId="1777"/>
    <cellStyle name="Calculation 11" xfId="1778"/>
    <cellStyle name="Calculation 12" xfId="1779"/>
    <cellStyle name="Calculation 13" xfId="1780"/>
    <cellStyle name="Calculation 14" xfId="1781"/>
    <cellStyle name="Calculation 15" xfId="1782"/>
    <cellStyle name="Calculation 16" xfId="1783"/>
    <cellStyle name="Calculation 17" xfId="1784"/>
    <cellStyle name="Calculation 18" xfId="1785"/>
    <cellStyle name="Calculation 19" xfId="1786"/>
    <cellStyle name="Calculation 2" xfId="1787"/>
    <cellStyle name="Calculation 20" xfId="1788"/>
    <cellStyle name="Calculation 21" xfId="1789"/>
    <cellStyle name="Calculation 22" xfId="1790"/>
    <cellStyle name="Calculation 23" xfId="1791"/>
    <cellStyle name="Calculation 24" xfId="1792"/>
    <cellStyle name="Calculation 25" xfId="1793"/>
    <cellStyle name="Calculation 26" xfId="1794"/>
    <cellStyle name="Calculation 27" xfId="1795"/>
    <cellStyle name="Calculation 28" xfId="1796"/>
    <cellStyle name="Calculation 29" xfId="1797"/>
    <cellStyle name="Calculation 3" xfId="1798"/>
    <cellStyle name="Calculation 30" xfId="1799"/>
    <cellStyle name="Calculation 31" xfId="1800"/>
    <cellStyle name="Calculation 32" xfId="1801"/>
    <cellStyle name="Calculation 33" xfId="1802"/>
    <cellStyle name="Calculation 34" xfId="1803"/>
    <cellStyle name="Calculation 35" xfId="1804"/>
    <cellStyle name="Calculation 36" xfId="1805"/>
    <cellStyle name="Calculation 37" xfId="1806"/>
    <cellStyle name="Calculation 38" xfId="1807"/>
    <cellStyle name="Calculation 39" xfId="1808"/>
    <cellStyle name="Calculation 4" xfId="1809"/>
    <cellStyle name="Calculation 40" xfId="1810"/>
    <cellStyle name="Calculation 41" xfId="1811"/>
    <cellStyle name="Calculation 42" xfId="1812"/>
    <cellStyle name="Calculation 43" xfId="1813"/>
    <cellStyle name="Calculation 44" xfId="1814"/>
    <cellStyle name="Calculation 45" xfId="1815"/>
    <cellStyle name="Calculation 46" xfId="1816"/>
    <cellStyle name="Calculation 47" xfId="1817"/>
    <cellStyle name="Calculation 48" xfId="1818"/>
    <cellStyle name="Calculation 49" xfId="1819"/>
    <cellStyle name="Calculation 5" xfId="1820"/>
    <cellStyle name="Calculation 50" xfId="1821"/>
    <cellStyle name="Calculation 51" xfId="1822"/>
    <cellStyle name="Calculation 52" xfId="1823"/>
    <cellStyle name="Calculation 53" xfId="1824"/>
    <cellStyle name="Calculation 54" xfId="1825"/>
    <cellStyle name="Calculation 55" xfId="1826"/>
    <cellStyle name="Calculation 56" xfId="1827"/>
    <cellStyle name="Calculation 57" xfId="1828"/>
    <cellStyle name="Calculation 58" xfId="1829"/>
    <cellStyle name="Calculation 59" xfId="1830"/>
    <cellStyle name="Calculation 6" xfId="1831"/>
    <cellStyle name="Calculation 60" xfId="1832"/>
    <cellStyle name="Calculation 61" xfId="1833"/>
    <cellStyle name="Calculation 62" xfId="1834"/>
    <cellStyle name="Calculation 63" xfId="1835"/>
    <cellStyle name="Calculation 64" xfId="1836"/>
    <cellStyle name="Calculation 65" xfId="1837"/>
    <cellStyle name="Calculation 66" xfId="1838"/>
    <cellStyle name="Calculation 67" xfId="1839"/>
    <cellStyle name="Calculation 68" xfId="1840"/>
    <cellStyle name="Calculation 69" xfId="1841"/>
    <cellStyle name="Calculation 7" xfId="1842"/>
    <cellStyle name="Calculation 70" xfId="1843"/>
    <cellStyle name="Calculation 71" xfId="1844"/>
    <cellStyle name="Calculation 72" xfId="1845"/>
    <cellStyle name="Calculation 8" xfId="1846"/>
    <cellStyle name="Calculation 9" xfId="1847"/>
    <cellStyle name="Check Cell 10" xfId="1848"/>
    <cellStyle name="Check Cell 11" xfId="1849"/>
    <cellStyle name="Check Cell 12" xfId="1850"/>
    <cellStyle name="Check Cell 13" xfId="1851"/>
    <cellStyle name="Check Cell 14" xfId="1852"/>
    <cellStyle name="Check Cell 15" xfId="1853"/>
    <cellStyle name="Check Cell 16" xfId="1854"/>
    <cellStyle name="Check Cell 17" xfId="1855"/>
    <cellStyle name="Check Cell 18" xfId="1856"/>
    <cellStyle name="Check Cell 19" xfId="1857"/>
    <cellStyle name="Check Cell 2" xfId="1858"/>
    <cellStyle name="Check Cell 20" xfId="1859"/>
    <cellStyle name="Check Cell 21" xfId="1860"/>
    <cellStyle name="Check Cell 22" xfId="1861"/>
    <cellStyle name="Check Cell 23" xfId="1862"/>
    <cellStyle name="Check Cell 24" xfId="1863"/>
    <cellStyle name="Check Cell 25" xfId="1864"/>
    <cellStyle name="Check Cell 26" xfId="1865"/>
    <cellStyle name="Check Cell 27" xfId="1866"/>
    <cellStyle name="Check Cell 28" xfId="1867"/>
    <cellStyle name="Check Cell 29" xfId="1868"/>
    <cellStyle name="Check Cell 3" xfId="1869"/>
    <cellStyle name="Check Cell 30" xfId="1870"/>
    <cellStyle name="Check Cell 31" xfId="1871"/>
    <cellStyle name="Check Cell 32" xfId="1872"/>
    <cellStyle name="Check Cell 33" xfId="1873"/>
    <cellStyle name="Check Cell 34" xfId="1874"/>
    <cellStyle name="Check Cell 35" xfId="1875"/>
    <cellStyle name="Check Cell 36" xfId="1876"/>
    <cellStyle name="Check Cell 37" xfId="1877"/>
    <cellStyle name="Check Cell 38" xfId="1878"/>
    <cellStyle name="Check Cell 39" xfId="1879"/>
    <cellStyle name="Check Cell 4" xfId="1880"/>
    <cellStyle name="Check Cell 40" xfId="1881"/>
    <cellStyle name="Check Cell 41" xfId="1882"/>
    <cellStyle name="Check Cell 42" xfId="1883"/>
    <cellStyle name="Check Cell 43" xfId="1884"/>
    <cellStyle name="Check Cell 44" xfId="1885"/>
    <cellStyle name="Check Cell 45" xfId="1886"/>
    <cellStyle name="Check Cell 46" xfId="1887"/>
    <cellStyle name="Check Cell 47" xfId="1888"/>
    <cellStyle name="Check Cell 48" xfId="1889"/>
    <cellStyle name="Check Cell 49" xfId="1890"/>
    <cellStyle name="Check Cell 5" xfId="1891"/>
    <cellStyle name="Check Cell 50" xfId="1892"/>
    <cellStyle name="Check Cell 51" xfId="1893"/>
    <cellStyle name="Check Cell 52" xfId="1894"/>
    <cellStyle name="Check Cell 53" xfId="1895"/>
    <cellStyle name="Check Cell 54" xfId="1896"/>
    <cellStyle name="Check Cell 55" xfId="1897"/>
    <cellStyle name="Check Cell 56" xfId="1898"/>
    <cellStyle name="Check Cell 57" xfId="1899"/>
    <cellStyle name="Check Cell 58" xfId="1900"/>
    <cellStyle name="Check Cell 59" xfId="1901"/>
    <cellStyle name="Check Cell 6" xfId="1902"/>
    <cellStyle name="Check Cell 60" xfId="1903"/>
    <cellStyle name="Check Cell 61" xfId="1904"/>
    <cellStyle name="Check Cell 62" xfId="1905"/>
    <cellStyle name="Check Cell 63" xfId="1906"/>
    <cellStyle name="Check Cell 64" xfId="1907"/>
    <cellStyle name="Check Cell 65" xfId="1908"/>
    <cellStyle name="Check Cell 66" xfId="1909"/>
    <cellStyle name="Check Cell 67" xfId="1910"/>
    <cellStyle name="Check Cell 68" xfId="1911"/>
    <cellStyle name="Check Cell 69" xfId="1912"/>
    <cellStyle name="Check Cell 7" xfId="1913"/>
    <cellStyle name="Check Cell 70" xfId="1914"/>
    <cellStyle name="Check Cell 71" xfId="1915"/>
    <cellStyle name="Check Cell 72" xfId="1916"/>
    <cellStyle name="Check Cell 8" xfId="1917"/>
    <cellStyle name="Check Cell 9" xfId="1918"/>
    <cellStyle name="ColumnAttributeAbovePrompt" xfId="1919"/>
    <cellStyle name="ColumnAttributePrompt" xfId="1920"/>
    <cellStyle name="ColumnAttributeValue" xfId="1921"/>
    <cellStyle name="ColumnHeadingPrompt" xfId="1922"/>
    <cellStyle name="ColumnHeadingValue" xfId="1923"/>
    <cellStyle name="Comma [0]" xfId="2945" builtinId="6"/>
    <cellStyle name="Comma 2" xfId="1924"/>
    <cellStyle name="Comma 3" xfId="3798"/>
    <cellStyle name="Currency 2" xfId="3799"/>
    <cellStyle name="Explanatory Text 10" xfId="1925"/>
    <cellStyle name="Explanatory Text 11" xfId="1926"/>
    <cellStyle name="Explanatory Text 12" xfId="1927"/>
    <cellStyle name="Explanatory Text 13" xfId="1928"/>
    <cellStyle name="Explanatory Text 14" xfId="1929"/>
    <cellStyle name="Explanatory Text 15" xfId="1930"/>
    <cellStyle name="Explanatory Text 16" xfId="1931"/>
    <cellStyle name="Explanatory Text 17" xfId="1932"/>
    <cellStyle name="Explanatory Text 18" xfId="1933"/>
    <cellStyle name="Explanatory Text 19" xfId="1934"/>
    <cellStyle name="Explanatory Text 2" xfId="1935"/>
    <cellStyle name="Explanatory Text 20" xfId="1936"/>
    <cellStyle name="Explanatory Text 21" xfId="1937"/>
    <cellStyle name="Explanatory Text 22" xfId="1938"/>
    <cellStyle name="Explanatory Text 23" xfId="1939"/>
    <cellStyle name="Explanatory Text 24" xfId="1940"/>
    <cellStyle name="Explanatory Text 25" xfId="1941"/>
    <cellStyle name="Explanatory Text 26" xfId="1942"/>
    <cellStyle name="Explanatory Text 27" xfId="1943"/>
    <cellStyle name="Explanatory Text 28" xfId="1944"/>
    <cellStyle name="Explanatory Text 29" xfId="1945"/>
    <cellStyle name="Explanatory Text 3" xfId="1946"/>
    <cellStyle name="Explanatory Text 30" xfId="1947"/>
    <cellStyle name="Explanatory Text 31" xfId="1948"/>
    <cellStyle name="Explanatory Text 32" xfId="1949"/>
    <cellStyle name="Explanatory Text 33" xfId="1950"/>
    <cellStyle name="Explanatory Text 34" xfId="1951"/>
    <cellStyle name="Explanatory Text 35" xfId="1952"/>
    <cellStyle name="Explanatory Text 36" xfId="1953"/>
    <cellStyle name="Explanatory Text 37" xfId="1954"/>
    <cellStyle name="Explanatory Text 38" xfId="1955"/>
    <cellStyle name="Explanatory Text 39" xfId="1956"/>
    <cellStyle name="Explanatory Text 4" xfId="1957"/>
    <cellStyle name="Explanatory Text 40" xfId="1958"/>
    <cellStyle name="Explanatory Text 41" xfId="1959"/>
    <cellStyle name="Explanatory Text 42" xfId="1960"/>
    <cellStyle name="Explanatory Text 43" xfId="1961"/>
    <cellStyle name="Explanatory Text 44" xfId="1962"/>
    <cellStyle name="Explanatory Text 45" xfId="1963"/>
    <cellStyle name="Explanatory Text 46" xfId="1964"/>
    <cellStyle name="Explanatory Text 47" xfId="1965"/>
    <cellStyle name="Explanatory Text 48" xfId="1966"/>
    <cellStyle name="Explanatory Text 49" xfId="1967"/>
    <cellStyle name="Explanatory Text 5" xfId="1968"/>
    <cellStyle name="Explanatory Text 50" xfId="1969"/>
    <cellStyle name="Explanatory Text 51" xfId="1970"/>
    <cellStyle name="Explanatory Text 52" xfId="1971"/>
    <cellStyle name="Explanatory Text 53" xfId="1972"/>
    <cellStyle name="Explanatory Text 54" xfId="1973"/>
    <cellStyle name="Explanatory Text 55" xfId="1974"/>
    <cellStyle name="Explanatory Text 56" xfId="1975"/>
    <cellStyle name="Explanatory Text 57" xfId="1976"/>
    <cellStyle name="Explanatory Text 58" xfId="1977"/>
    <cellStyle name="Explanatory Text 59" xfId="1978"/>
    <cellStyle name="Explanatory Text 6" xfId="1979"/>
    <cellStyle name="Explanatory Text 60" xfId="1980"/>
    <cellStyle name="Explanatory Text 61" xfId="1981"/>
    <cellStyle name="Explanatory Text 62" xfId="1982"/>
    <cellStyle name="Explanatory Text 63" xfId="1983"/>
    <cellStyle name="Explanatory Text 64" xfId="1984"/>
    <cellStyle name="Explanatory Text 65" xfId="1985"/>
    <cellStyle name="Explanatory Text 66" xfId="1986"/>
    <cellStyle name="Explanatory Text 67" xfId="1987"/>
    <cellStyle name="Explanatory Text 68" xfId="1988"/>
    <cellStyle name="Explanatory Text 69" xfId="1989"/>
    <cellStyle name="Explanatory Text 7" xfId="1990"/>
    <cellStyle name="Explanatory Text 70" xfId="1991"/>
    <cellStyle name="Explanatory Text 71" xfId="1992"/>
    <cellStyle name="Explanatory Text 72" xfId="1993"/>
    <cellStyle name="Explanatory Text 8" xfId="1994"/>
    <cellStyle name="Explanatory Text 9" xfId="1995"/>
    <cellStyle name="Good 10" xfId="1996"/>
    <cellStyle name="Good 11" xfId="1997"/>
    <cellStyle name="Good 12" xfId="1998"/>
    <cellStyle name="Good 13" xfId="1999"/>
    <cellStyle name="Good 14" xfId="2000"/>
    <cellStyle name="Good 15" xfId="2001"/>
    <cellStyle name="Good 16" xfId="2002"/>
    <cellStyle name="Good 17" xfId="2003"/>
    <cellStyle name="Good 18" xfId="2004"/>
    <cellStyle name="Good 19" xfId="2005"/>
    <cellStyle name="Good 2" xfId="2006"/>
    <cellStyle name="Good 20" xfId="2007"/>
    <cellStyle name="Good 21" xfId="2008"/>
    <cellStyle name="Good 22" xfId="2009"/>
    <cellStyle name="Good 23" xfId="2010"/>
    <cellStyle name="Good 24" xfId="2011"/>
    <cellStyle name="Good 25" xfId="2012"/>
    <cellStyle name="Good 26" xfId="2013"/>
    <cellStyle name="Good 27" xfId="2014"/>
    <cellStyle name="Good 28" xfId="2015"/>
    <cellStyle name="Good 29" xfId="2016"/>
    <cellStyle name="Good 3" xfId="2017"/>
    <cellStyle name="Good 30" xfId="2018"/>
    <cellStyle name="Good 31" xfId="2019"/>
    <cellStyle name="Good 32" xfId="2020"/>
    <cellStyle name="Good 33" xfId="2021"/>
    <cellStyle name="Good 34" xfId="2022"/>
    <cellStyle name="Good 35" xfId="2023"/>
    <cellStyle name="Good 36" xfId="2024"/>
    <cellStyle name="Good 37" xfId="2025"/>
    <cellStyle name="Good 38" xfId="2026"/>
    <cellStyle name="Good 39" xfId="2027"/>
    <cellStyle name="Good 4" xfId="2028"/>
    <cellStyle name="Good 40" xfId="2029"/>
    <cellStyle name="Good 41" xfId="2030"/>
    <cellStyle name="Good 42" xfId="2031"/>
    <cellStyle name="Good 43" xfId="2032"/>
    <cellStyle name="Good 44" xfId="2033"/>
    <cellStyle name="Good 45" xfId="2034"/>
    <cellStyle name="Good 46" xfId="2035"/>
    <cellStyle name="Good 47" xfId="2036"/>
    <cellStyle name="Good 48" xfId="2037"/>
    <cellStyle name="Good 49" xfId="2038"/>
    <cellStyle name="Good 5" xfId="2039"/>
    <cellStyle name="Good 50" xfId="2040"/>
    <cellStyle name="Good 51" xfId="2041"/>
    <cellStyle name="Good 52" xfId="2042"/>
    <cellStyle name="Good 53" xfId="2043"/>
    <cellStyle name="Good 54" xfId="2044"/>
    <cellStyle name="Good 55" xfId="2045"/>
    <cellStyle name="Good 56" xfId="2046"/>
    <cellStyle name="Good 57" xfId="2047"/>
    <cellStyle name="Good 58" xfId="2048"/>
    <cellStyle name="Good 59" xfId="2049"/>
    <cellStyle name="Good 6" xfId="2050"/>
    <cellStyle name="Good 60" xfId="2051"/>
    <cellStyle name="Good 61" xfId="2052"/>
    <cellStyle name="Good 62" xfId="2053"/>
    <cellStyle name="Good 63" xfId="2054"/>
    <cellStyle name="Good 64" xfId="2055"/>
    <cellStyle name="Good 65" xfId="2056"/>
    <cellStyle name="Good 66" xfId="2057"/>
    <cellStyle name="Good 67" xfId="2058"/>
    <cellStyle name="Good 68" xfId="2059"/>
    <cellStyle name="Good 69" xfId="2060"/>
    <cellStyle name="Good 7" xfId="2061"/>
    <cellStyle name="Good 70" xfId="2062"/>
    <cellStyle name="Good 71" xfId="2063"/>
    <cellStyle name="Good 72" xfId="2064"/>
    <cellStyle name="Good 8" xfId="2065"/>
    <cellStyle name="Good 9" xfId="2066"/>
    <cellStyle name="Heading 1 10" xfId="2067"/>
    <cellStyle name="Heading 1 11" xfId="2068"/>
    <cellStyle name="Heading 1 12" xfId="2069"/>
    <cellStyle name="Heading 1 13" xfId="2070"/>
    <cellStyle name="Heading 1 14" xfId="2071"/>
    <cellStyle name="Heading 1 15" xfId="2072"/>
    <cellStyle name="Heading 1 16" xfId="2073"/>
    <cellStyle name="Heading 1 17" xfId="2074"/>
    <cellStyle name="Heading 1 18" xfId="2075"/>
    <cellStyle name="Heading 1 19" xfId="2076"/>
    <cellStyle name="Heading 1 2" xfId="2077"/>
    <cellStyle name="Heading 1 20" xfId="2078"/>
    <cellStyle name="Heading 1 21" xfId="2079"/>
    <cellStyle name="Heading 1 22" xfId="2080"/>
    <cellStyle name="Heading 1 23" xfId="2081"/>
    <cellStyle name="Heading 1 24" xfId="2082"/>
    <cellStyle name="Heading 1 25" xfId="2083"/>
    <cellStyle name="Heading 1 26" xfId="2084"/>
    <cellStyle name="Heading 1 27" xfId="2085"/>
    <cellStyle name="Heading 1 28" xfId="2086"/>
    <cellStyle name="Heading 1 29" xfId="2087"/>
    <cellStyle name="Heading 1 3" xfId="2088"/>
    <cellStyle name="Heading 1 30" xfId="2089"/>
    <cellStyle name="Heading 1 31" xfId="2090"/>
    <cellStyle name="Heading 1 32" xfId="2091"/>
    <cellStyle name="Heading 1 33" xfId="2092"/>
    <cellStyle name="Heading 1 34" xfId="2093"/>
    <cellStyle name="Heading 1 35" xfId="2094"/>
    <cellStyle name="Heading 1 36" xfId="2095"/>
    <cellStyle name="Heading 1 37" xfId="2096"/>
    <cellStyle name="Heading 1 38" xfId="2097"/>
    <cellStyle name="Heading 1 39" xfId="2098"/>
    <cellStyle name="Heading 1 4" xfId="2099"/>
    <cellStyle name="Heading 1 40" xfId="2100"/>
    <cellStyle name="Heading 1 41" xfId="2101"/>
    <cellStyle name="Heading 1 42" xfId="2102"/>
    <cellStyle name="Heading 1 43" xfId="2103"/>
    <cellStyle name="Heading 1 44" xfId="2104"/>
    <cellStyle name="Heading 1 45" xfId="2105"/>
    <cellStyle name="Heading 1 46" xfId="2106"/>
    <cellStyle name="Heading 1 47" xfId="2107"/>
    <cellStyle name="Heading 1 48" xfId="2108"/>
    <cellStyle name="Heading 1 49" xfId="2109"/>
    <cellStyle name="Heading 1 5" xfId="2110"/>
    <cellStyle name="Heading 1 50" xfId="2111"/>
    <cellStyle name="Heading 1 51" xfId="2112"/>
    <cellStyle name="Heading 1 52" xfId="2113"/>
    <cellStyle name="Heading 1 53" xfId="2114"/>
    <cellStyle name="Heading 1 54" xfId="2115"/>
    <cellStyle name="Heading 1 55" xfId="2116"/>
    <cellStyle name="Heading 1 56" xfId="2117"/>
    <cellStyle name="Heading 1 57" xfId="2118"/>
    <cellStyle name="Heading 1 58" xfId="2119"/>
    <cellStyle name="Heading 1 59" xfId="2120"/>
    <cellStyle name="Heading 1 6" xfId="2121"/>
    <cellStyle name="Heading 1 60" xfId="2122"/>
    <cellStyle name="Heading 1 61" xfId="2123"/>
    <cellStyle name="Heading 1 62" xfId="2124"/>
    <cellStyle name="Heading 1 63" xfId="2125"/>
    <cellStyle name="Heading 1 64" xfId="2126"/>
    <cellStyle name="Heading 1 65" xfId="2127"/>
    <cellStyle name="Heading 1 66" xfId="2128"/>
    <cellStyle name="Heading 1 67" xfId="2129"/>
    <cellStyle name="Heading 1 68" xfId="2130"/>
    <cellStyle name="Heading 1 69" xfId="2131"/>
    <cellStyle name="Heading 1 7" xfId="2132"/>
    <cellStyle name="Heading 1 70" xfId="2133"/>
    <cellStyle name="Heading 1 71" xfId="2134"/>
    <cellStyle name="Heading 1 72" xfId="2135"/>
    <cellStyle name="Heading 1 8" xfId="2136"/>
    <cellStyle name="Heading 1 9" xfId="2137"/>
    <cellStyle name="Heading 2 10" xfId="2138"/>
    <cellStyle name="Heading 2 11" xfId="2139"/>
    <cellStyle name="Heading 2 12" xfId="2140"/>
    <cellStyle name="Heading 2 13" xfId="2141"/>
    <cellStyle name="Heading 2 14" xfId="2142"/>
    <cellStyle name="Heading 2 15" xfId="2143"/>
    <cellStyle name="Heading 2 16" xfId="2144"/>
    <cellStyle name="Heading 2 17" xfId="2145"/>
    <cellStyle name="Heading 2 18" xfId="2146"/>
    <cellStyle name="Heading 2 19" xfId="2147"/>
    <cellStyle name="Heading 2 2" xfId="2148"/>
    <cellStyle name="Heading 2 20" xfId="2149"/>
    <cellStyle name="Heading 2 21" xfId="2150"/>
    <cellStyle name="Heading 2 22" xfId="2151"/>
    <cellStyle name="Heading 2 23" xfId="2152"/>
    <cellStyle name="Heading 2 24" xfId="2153"/>
    <cellStyle name="Heading 2 25" xfId="2154"/>
    <cellStyle name="Heading 2 26" xfId="2155"/>
    <cellStyle name="Heading 2 27" xfId="2156"/>
    <cellStyle name="Heading 2 28" xfId="2157"/>
    <cellStyle name="Heading 2 29" xfId="2158"/>
    <cellStyle name="Heading 2 3" xfId="2159"/>
    <cellStyle name="Heading 2 30" xfId="2160"/>
    <cellStyle name="Heading 2 31" xfId="2161"/>
    <cellStyle name="Heading 2 32" xfId="2162"/>
    <cellStyle name="Heading 2 33" xfId="2163"/>
    <cellStyle name="Heading 2 34" xfId="2164"/>
    <cellStyle name="Heading 2 35" xfId="2165"/>
    <cellStyle name="Heading 2 36" xfId="2166"/>
    <cellStyle name="Heading 2 37" xfId="2167"/>
    <cellStyle name="Heading 2 38" xfId="2168"/>
    <cellStyle name="Heading 2 39" xfId="2169"/>
    <cellStyle name="Heading 2 4" xfId="2170"/>
    <cellStyle name="Heading 2 40" xfId="2171"/>
    <cellStyle name="Heading 2 41" xfId="2172"/>
    <cellStyle name="Heading 2 42" xfId="2173"/>
    <cellStyle name="Heading 2 43" xfId="2174"/>
    <cellStyle name="Heading 2 44" xfId="2175"/>
    <cellStyle name="Heading 2 45" xfId="2176"/>
    <cellStyle name="Heading 2 46" xfId="2177"/>
    <cellStyle name="Heading 2 47" xfId="2178"/>
    <cellStyle name="Heading 2 48" xfId="2179"/>
    <cellStyle name="Heading 2 49" xfId="2180"/>
    <cellStyle name="Heading 2 5" xfId="2181"/>
    <cellStyle name="Heading 2 50" xfId="2182"/>
    <cellStyle name="Heading 2 51" xfId="2183"/>
    <cellStyle name="Heading 2 52" xfId="2184"/>
    <cellStyle name="Heading 2 53" xfId="2185"/>
    <cellStyle name="Heading 2 54" xfId="2186"/>
    <cellStyle name="Heading 2 55" xfId="2187"/>
    <cellStyle name="Heading 2 56" xfId="2188"/>
    <cellStyle name="Heading 2 57" xfId="2189"/>
    <cellStyle name="Heading 2 58" xfId="2190"/>
    <cellStyle name="Heading 2 59" xfId="2191"/>
    <cellStyle name="Heading 2 6" xfId="2192"/>
    <cellStyle name="Heading 2 60" xfId="2193"/>
    <cellStyle name="Heading 2 61" xfId="2194"/>
    <cellStyle name="Heading 2 62" xfId="2195"/>
    <cellStyle name="Heading 2 63" xfId="2196"/>
    <cellStyle name="Heading 2 64" xfId="2197"/>
    <cellStyle name="Heading 2 65" xfId="2198"/>
    <cellStyle name="Heading 2 66" xfId="2199"/>
    <cellStyle name="Heading 2 67" xfId="2200"/>
    <cellStyle name="Heading 2 68" xfId="2201"/>
    <cellStyle name="Heading 2 69" xfId="2202"/>
    <cellStyle name="Heading 2 7" xfId="2203"/>
    <cellStyle name="Heading 2 70" xfId="2204"/>
    <cellStyle name="Heading 2 71" xfId="2205"/>
    <cellStyle name="Heading 2 72" xfId="2206"/>
    <cellStyle name="Heading 2 8" xfId="2207"/>
    <cellStyle name="Heading 2 9" xfId="2208"/>
    <cellStyle name="Heading 3 10" xfId="2209"/>
    <cellStyle name="Heading 3 11" xfId="2210"/>
    <cellStyle name="Heading 3 12" xfId="2211"/>
    <cellStyle name="Heading 3 13" xfId="2212"/>
    <cellStyle name="Heading 3 14" xfId="2213"/>
    <cellStyle name="Heading 3 15" xfId="2214"/>
    <cellStyle name="Heading 3 16" xfId="2215"/>
    <cellStyle name="Heading 3 17" xfId="2216"/>
    <cellStyle name="Heading 3 18" xfId="2217"/>
    <cellStyle name="Heading 3 19" xfId="2218"/>
    <cellStyle name="Heading 3 2" xfId="2219"/>
    <cellStyle name="Heading 3 20" xfId="2220"/>
    <cellStyle name="Heading 3 21" xfId="2221"/>
    <cellStyle name="Heading 3 22" xfId="2222"/>
    <cellStyle name="Heading 3 23" xfId="2223"/>
    <cellStyle name="Heading 3 24" xfId="2224"/>
    <cellStyle name="Heading 3 25" xfId="2225"/>
    <cellStyle name="Heading 3 26" xfId="2226"/>
    <cellStyle name="Heading 3 27" xfId="2227"/>
    <cellStyle name="Heading 3 28" xfId="2228"/>
    <cellStyle name="Heading 3 29" xfId="2229"/>
    <cellStyle name="Heading 3 3" xfId="2230"/>
    <cellStyle name="Heading 3 30" xfId="2231"/>
    <cellStyle name="Heading 3 31" xfId="2232"/>
    <cellStyle name="Heading 3 32" xfId="2233"/>
    <cellStyle name="Heading 3 33" xfId="2234"/>
    <cellStyle name="Heading 3 34" xfId="2235"/>
    <cellStyle name="Heading 3 35" xfId="2236"/>
    <cellStyle name="Heading 3 36" xfId="2237"/>
    <cellStyle name="Heading 3 37" xfId="2238"/>
    <cellStyle name="Heading 3 38" xfId="2239"/>
    <cellStyle name="Heading 3 39" xfId="2240"/>
    <cellStyle name="Heading 3 4" xfId="2241"/>
    <cellStyle name="Heading 3 40" xfId="2242"/>
    <cellStyle name="Heading 3 41" xfId="2243"/>
    <cellStyle name="Heading 3 42" xfId="2244"/>
    <cellStyle name="Heading 3 43" xfId="2245"/>
    <cellStyle name="Heading 3 44" xfId="2246"/>
    <cellStyle name="Heading 3 45" xfId="2247"/>
    <cellStyle name="Heading 3 46" xfId="2248"/>
    <cellStyle name="Heading 3 47" xfId="2249"/>
    <cellStyle name="Heading 3 48" xfId="2250"/>
    <cellStyle name="Heading 3 49" xfId="2251"/>
    <cellStyle name="Heading 3 5" xfId="2252"/>
    <cellStyle name="Heading 3 50" xfId="2253"/>
    <cellStyle name="Heading 3 51" xfId="2254"/>
    <cellStyle name="Heading 3 52" xfId="2255"/>
    <cellStyle name="Heading 3 53" xfId="2256"/>
    <cellStyle name="Heading 3 54" xfId="2257"/>
    <cellStyle name="Heading 3 55" xfId="2258"/>
    <cellStyle name="Heading 3 56" xfId="2259"/>
    <cellStyle name="Heading 3 57" xfId="2260"/>
    <cellStyle name="Heading 3 58" xfId="2261"/>
    <cellStyle name="Heading 3 59" xfId="2262"/>
    <cellStyle name="Heading 3 6" xfId="2263"/>
    <cellStyle name="Heading 3 60" xfId="2264"/>
    <cellStyle name="Heading 3 61" xfId="2265"/>
    <cellStyle name="Heading 3 62" xfId="2266"/>
    <cellStyle name="Heading 3 63" xfId="2267"/>
    <cellStyle name="Heading 3 64" xfId="2268"/>
    <cellStyle name="Heading 3 65" xfId="2269"/>
    <cellStyle name="Heading 3 66" xfId="2270"/>
    <cellStyle name="Heading 3 67" xfId="2271"/>
    <cellStyle name="Heading 3 68" xfId="2272"/>
    <cellStyle name="Heading 3 69" xfId="2273"/>
    <cellStyle name="Heading 3 7" xfId="2274"/>
    <cellStyle name="Heading 3 70" xfId="2275"/>
    <cellStyle name="Heading 3 71" xfId="2276"/>
    <cellStyle name="Heading 3 72" xfId="2277"/>
    <cellStyle name="Heading 3 8" xfId="2278"/>
    <cellStyle name="Heading 3 9" xfId="2279"/>
    <cellStyle name="Heading 4 10" xfId="2280"/>
    <cellStyle name="Heading 4 11" xfId="2281"/>
    <cellStyle name="Heading 4 12" xfId="2282"/>
    <cellStyle name="Heading 4 13" xfId="2283"/>
    <cellStyle name="Heading 4 14" xfId="2284"/>
    <cellStyle name="Heading 4 15" xfId="2285"/>
    <cellStyle name="Heading 4 16" xfId="2286"/>
    <cellStyle name="Heading 4 17" xfId="2287"/>
    <cellStyle name="Heading 4 18" xfId="2288"/>
    <cellStyle name="Heading 4 19" xfId="2289"/>
    <cellStyle name="Heading 4 2" xfId="2290"/>
    <cellStyle name="Heading 4 20" xfId="2291"/>
    <cellStyle name="Heading 4 21" xfId="2292"/>
    <cellStyle name="Heading 4 22" xfId="2293"/>
    <cellStyle name="Heading 4 23" xfId="2294"/>
    <cellStyle name="Heading 4 24" xfId="2295"/>
    <cellStyle name="Heading 4 25" xfId="2296"/>
    <cellStyle name="Heading 4 26" xfId="2297"/>
    <cellStyle name="Heading 4 27" xfId="2298"/>
    <cellStyle name="Heading 4 28" xfId="2299"/>
    <cellStyle name="Heading 4 29" xfId="2300"/>
    <cellStyle name="Heading 4 3" xfId="2301"/>
    <cellStyle name="Heading 4 30" xfId="2302"/>
    <cellStyle name="Heading 4 31" xfId="2303"/>
    <cellStyle name="Heading 4 32" xfId="2304"/>
    <cellStyle name="Heading 4 33" xfId="2305"/>
    <cellStyle name="Heading 4 34" xfId="2306"/>
    <cellStyle name="Heading 4 35" xfId="2307"/>
    <cellStyle name="Heading 4 36" xfId="2308"/>
    <cellStyle name="Heading 4 37" xfId="2309"/>
    <cellStyle name="Heading 4 38" xfId="2310"/>
    <cellStyle name="Heading 4 39" xfId="2311"/>
    <cellStyle name="Heading 4 4" xfId="2312"/>
    <cellStyle name="Heading 4 40" xfId="2313"/>
    <cellStyle name="Heading 4 41" xfId="2314"/>
    <cellStyle name="Heading 4 42" xfId="2315"/>
    <cellStyle name="Heading 4 43" xfId="2316"/>
    <cellStyle name="Heading 4 44" xfId="2317"/>
    <cellStyle name="Heading 4 45" xfId="2318"/>
    <cellStyle name="Heading 4 46" xfId="2319"/>
    <cellStyle name="Heading 4 47" xfId="2320"/>
    <cellStyle name="Heading 4 48" xfId="2321"/>
    <cellStyle name="Heading 4 49" xfId="2322"/>
    <cellStyle name="Heading 4 5" xfId="2323"/>
    <cellStyle name="Heading 4 50" xfId="2324"/>
    <cellStyle name="Heading 4 51" xfId="2325"/>
    <cellStyle name="Heading 4 52" xfId="2326"/>
    <cellStyle name="Heading 4 53" xfId="2327"/>
    <cellStyle name="Heading 4 54" xfId="2328"/>
    <cellStyle name="Heading 4 55" xfId="2329"/>
    <cellStyle name="Heading 4 56" xfId="2330"/>
    <cellStyle name="Heading 4 57" xfId="2331"/>
    <cellStyle name="Heading 4 58" xfId="2332"/>
    <cellStyle name="Heading 4 59" xfId="2333"/>
    <cellStyle name="Heading 4 6" xfId="2334"/>
    <cellStyle name="Heading 4 60" xfId="2335"/>
    <cellStyle name="Heading 4 61" xfId="2336"/>
    <cellStyle name="Heading 4 62" xfId="2337"/>
    <cellStyle name="Heading 4 63" xfId="2338"/>
    <cellStyle name="Heading 4 64" xfId="2339"/>
    <cellStyle name="Heading 4 65" xfId="2340"/>
    <cellStyle name="Heading 4 66" xfId="2341"/>
    <cellStyle name="Heading 4 67" xfId="2342"/>
    <cellStyle name="Heading 4 68" xfId="2343"/>
    <cellStyle name="Heading 4 69" xfId="2344"/>
    <cellStyle name="Heading 4 7" xfId="2345"/>
    <cellStyle name="Heading 4 70" xfId="2346"/>
    <cellStyle name="Heading 4 71" xfId="2347"/>
    <cellStyle name="Heading 4 72" xfId="2348"/>
    <cellStyle name="Heading 4 8" xfId="2349"/>
    <cellStyle name="Heading 4 9" xfId="2350"/>
    <cellStyle name="Input 10" xfId="2351"/>
    <cellStyle name="Input 11" xfId="2352"/>
    <cellStyle name="Input 12" xfId="2353"/>
    <cellStyle name="Input 13" xfId="2354"/>
    <cellStyle name="Input 14" xfId="2355"/>
    <cellStyle name="Input 15" xfId="2356"/>
    <cellStyle name="Input 16" xfId="2357"/>
    <cellStyle name="Input 17" xfId="2358"/>
    <cellStyle name="Input 18" xfId="2359"/>
    <cellStyle name="Input 19" xfId="2360"/>
    <cellStyle name="Input 2" xfId="2361"/>
    <cellStyle name="Input 20" xfId="2362"/>
    <cellStyle name="Input 21" xfId="2363"/>
    <cellStyle name="Input 22" xfId="2364"/>
    <cellStyle name="Input 23" xfId="2365"/>
    <cellStyle name="Input 24" xfId="2366"/>
    <cellStyle name="Input 25" xfId="2367"/>
    <cellStyle name="Input 26" xfId="2368"/>
    <cellStyle name="Input 27" xfId="2369"/>
    <cellStyle name="Input 28" xfId="2370"/>
    <cellStyle name="Input 29" xfId="2371"/>
    <cellStyle name="Input 3" xfId="2372"/>
    <cellStyle name="Input 30" xfId="2373"/>
    <cellStyle name="Input 31" xfId="2374"/>
    <cellStyle name="Input 32" xfId="2375"/>
    <cellStyle name="Input 33" xfId="2376"/>
    <cellStyle name="Input 34" xfId="2377"/>
    <cellStyle name="Input 35" xfId="2378"/>
    <cellStyle name="Input 36" xfId="2379"/>
    <cellStyle name="Input 37" xfId="2380"/>
    <cellStyle name="Input 38" xfId="2381"/>
    <cellStyle name="Input 39" xfId="2382"/>
    <cellStyle name="Input 4" xfId="2383"/>
    <cellStyle name="Input 40" xfId="2384"/>
    <cellStyle name="Input 41" xfId="2385"/>
    <cellStyle name="Input 42" xfId="2386"/>
    <cellStyle name="Input 43" xfId="2387"/>
    <cellStyle name="Input 44" xfId="2388"/>
    <cellStyle name="Input 45" xfId="2389"/>
    <cellStyle name="Input 46" xfId="2390"/>
    <cellStyle name="Input 47" xfId="2391"/>
    <cellStyle name="Input 48" xfId="2392"/>
    <cellStyle name="Input 49" xfId="2393"/>
    <cellStyle name="Input 5" xfId="2394"/>
    <cellStyle name="Input 50" xfId="2395"/>
    <cellStyle name="Input 51" xfId="2396"/>
    <cellStyle name="Input 52" xfId="2397"/>
    <cellStyle name="Input 53" xfId="2398"/>
    <cellStyle name="Input 54" xfId="2399"/>
    <cellStyle name="Input 55" xfId="2400"/>
    <cellStyle name="Input 56" xfId="2401"/>
    <cellStyle name="Input 57" xfId="2402"/>
    <cellStyle name="Input 58" xfId="2403"/>
    <cellStyle name="Input 59" xfId="2404"/>
    <cellStyle name="Input 6" xfId="2405"/>
    <cellStyle name="Input 60" xfId="2406"/>
    <cellStyle name="Input 61" xfId="2407"/>
    <cellStyle name="Input 62" xfId="2408"/>
    <cellStyle name="Input 63" xfId="2409"/>
    <cellStyle name="Input 64" xfId="2410"/>
    <cellStyle name="Input 65" xfId="2411"/>
    <cellStyle name="Input 66" xfId="2412"/>
    <cellStyle name="Input 67" xfId="2413"/>
    <cellStyle name="Input 68" xfId="2414"/>
    <cellStyle name="Input 69" xfId="2415"/>
    <cellStyle name="Input 7" xfId="2416"/>
    <cellStyle name="Input 70" xfId="2417"/>
    <cellStyle name="Input 71" xfId="2418"/>
    <cellStyle name="Input 72" xfId="2419"/>
    <cellStyle name="Input 8" xfId="2420"/>
    <cellStyle name="Input 9" xfId="2421"/>
    <cellStyle name="LineItemPrompt" xfId="2422"/>
    <cellStyle name="LineItemValue" xfId="2423"/>
    <cellStyle name="Linked Cell 10" xfId="2424"/>
    <cellStyle name="Linked Cell 11" xfId="2425"/>
    <cellStyle name="Linked Cell 12" xfId="2426"/>
    <cellStyle name="Linked Cell 13" xfId="2427"/>
    <cellStyle name="Linked Cell 14" xfId="2428"/>
    <cellStyle name="Linked Cell 15" xfId="2429"/>
    <cellStyle name="Linked Cell 16" xfId="2430"/>
    <cellStyle name="Linked Cell 17" xfId="2431"/>
    <cellStyle name="Linked Cell 18" xfId="2432"/>
    <cellStyle name="Linked Cell 19" xfId="2433"/>
    <cellStyle name="Linked Cell 2" xfId="2434"/>
    <cellStyle name="Linked Cell 20" xfId="2435"/>
    <cellStyle name="Linked Cell 21" xfId="2436"/>
    <cellStyle name="Linked Cell 22" xfId="2437"/>
    <cellStyle name="Linked Cell 23" xfId="2438"/>
    <cellStyle name="Linked Cell 24" xfId="2439"/>
    <cellStyle name="Linked Cell 25" xfId="2440"/>
    <cellStyle name="Linked Cell 26" xfId="2441"/>
    <cellStyle name="Linked Cell 27" xfId="2442"/>
    <cellStyle name="Linked Cell 28" xfId="2443"/>
    <cellStyle name="Linked Cell 29" xfId="2444"/>
    <cellStyle name="Linked Cell 3" xfId="2445"/>
    <cellStyle name="Linked Cell 30" xfId="2446"/>
    <cellStyle name="Linked Cell 31" xfId="2447"/>
    <cellStyle name="Linked Cell 32" xfId="2448"/>
    <cellStyle name="Linked Cell 33" xfId="2449"/>
    <cellStyle name="Linked Cell 34" xfId="2450"/>
    <cellStyle name="Linked Cell 35" xfId="2451"/>
    <cellStyle name="Linked Cell 36" xfId="2452"/>
    <cellStyle name="Linked Cell 37" xfId="2453"/>
    <cellStyle name="Linked Cell 38" xfId="2454"/>
    <cellStyle name="Linked Cell 39" xfId="2455"/>
    <cellStyle name="Linked Cell 4" xfId="2456"/>
    <cellStyle name="Linked Cell 40" xfId="2457"/>
    <cellStyle name="Linked Cell 41" xfId="2458"/>
    <cellStyle name="Linked Cell 42" xfId="2459"/>
    <cellStyle name="Linked Cell 43" xfId="2460"/>
    <cellStyle name="Linked Cell 44" xfId="2461"/>
    <cellStyle name="Linked Cell 45" xfId="2462"/>
    <cellStyle name="Linked Cell 46" xfId="2463"/>
    <cellStyle name="Linked Cell 47" xfId="2464"/>
    <cellStyle name="Linked Cell 48" xfId="2465"/>
    <cellStyle name="Linked Cell 49" xfId="2466"/>
    <cellStyle name="Linked Cell 5" xfId="2467"/>
    <cellStyle name="Linked Cell 50" xfId="2468"/>
    <cellStyle name="Linked Cell 51" xfId="2469"/>
    <cellStyle name="Linked Cell 52" xfId="2470"/>
    <cellStyle name="Linked Cell 53" xfId="2471"/>
    <cellStyle name="Linked Cell 54" xfId="2472"/>
    <cellStyle name="Linked Cell 55" xfId="2473"/>
    <cellStyle name="Linked Cell 56" xfId="2474"/>
    <cellStyle name="Linked Cell 57" xfId="2475"/>
    <cellStyle name="Linked Cell 58" xfId="2476"/>
    <cellStyle name="Linked Cell 59" xfId="2477"/>
    <cellStyle name="Linked Cell 6" xfId="2478"/>
    <cellStyle name="Linked Cell 60" xfId="2479"/>
    <cellStyle name="Linked Cell 61" xfId="2480"/>
    <cellStyle name="Linked Cell 62" xfId="2481"/>
    <cellStyle name="Linked Cell 63" xfId="2482"/>
    <cellStyle name="Linked Cell 64" xfId="2483"/>
    <cellStyle name="Linked Cell 65" xfId="2484"/>
    <cellStyle name="Linked Cell 66" xfId="2485"/>
    <cellStyle name="Linked Cell 67" xfId="2486"/>
    <cellStyle name="Linked Cell 68" xfId="2487"/>
    <cellStyle name="Linked Cell 69" xfId="2488"/>
    <cellStyle name="Linked Cell 7" xfId="2489"/>
    <cellStyle name="Linked Cell 70" xfId="2490"/>
    <cellStyle name="Linked Cell 71" xfId="2491"/>
    <cellStyle name="Linked Cell 72" xfId="2492"/>
    <cellStyle name="Linked Cell 8" xfId="2493"/>
    <cellStyle name="Linked Cell 9" xfId="2494"/>
    <cellStyle name="Manual-Input" xfId="2495"/>
    <cellStyle name="Neutral 10" xfId="2496"/>
    <cellStyle name="Neutral 11" xfId="2497"/>
    <cellStyle name="Neutral 12" xfId="2498"/>
    <cellStyle name="Neutral 13" xfId="2499"/>
    <cellStyle name="Neutral 14" xfId="2500"/>
    <cellStyle name="Neutral 15" xfId="2501"/>
    <cellStyle name="Neutral 16" xfId="2502"/>
    <cellStyle name="Neutral 17" xfId="2503"/>
    <cellStyle name="Neutral 18" xfId="2504"/>
    <cellStyle name="Neutral 19" xfId="2505"/>
    <cellStyle name="Neutral 2" xfId="2506"/>
    <cellStyle name="Neutral 20" xfId="2507"/>
    <cellStyle name="Neutral 21" xfId="2508"/>
    <cellStyle name="Neutral 22" xfId="2509"/>
    <cellStyle name="Neutral 23" xfId="2510"/>
    <cellStyle name="Neutral 24" xfId="2511"/>
    <cellStyle name="Neutral 25" xfId="2512"/>
    <cellStyle name="Neutral 26" xfId="2513"/>
    <cellStyle name="Neutral 27" xfId="2514"/>
    <cellStyle name="Neutral 28" xfId="2515"/>
    <cellStyle name="Neutral 29" xfId="2516"/>
    <cellStyle name="Neutral 3" xfId="2517"/>
    <cellStyle name="Neutral 30" xfId="2518"/>
    <cellStyle name="Neutral 31" xfId="2519"/>
    <cellStyle name="Neutral 32" xfId="2520"/>
    <cellStyle name="Neutral 33" xfId="2521"/>
    <cellStyle name="Neutral 34" xfId="2522"/>
    <cellStyle name="Neutral 35" xfId="2523"/>
    <cellStyle name="Neutral 36" xfId="2524"/>
    <cellStyle name="Neutral 37" xfId="2525"/>
    <cellStyle name="Neutral 38" xfId="2526"/>
    <cellStyle name="Neutral 39" xfId="2527"/>
    <cellStyle name="Neutral 4" xfId="2528"/>
    <cellStyle name="Neutral 40" xfId="2529"/>
    <cellStyle name="Neutral 41" xfId="2530"/>
    <cellStyle name="Neutral 42" xfId="2531"/>
    <cellStyle name="Neutral 43" xfId="2532"/>
    <cellStyle name="Neutral 44" xfId="2533"/>
    <cellStyle name="Neutral 45" xfId="2534"/>
    <cellStyle name="Neutral 46" xfId="2535"/>
    <cellStyle name="Neutral 47" xfId="2536"/>
    <cellStyle name="Neutral 48" xfId="2537"/>
    <cellStyle name="Neutral 49" xfId="2538"/>
    <cellStyle name="Neutral 5" xfId="2539"/>
    <cellStyle name="Neutral 50" xfId="2540"/>
    <cellStyle name="Neutral 51" xfId="2541"/>
    <cellStyle name="Neutral 52" xfId="2542"/>
    <cellStyle name="Neutral 53" xfId="2543"/>
    <cellStyle name="Neutral 54" xfId="2544"/>
    <cellStyle name="Neutral 55" xfId="2545"/>
    <cellStyle name="Neutral 56" xfId="2546"/>
    <cellStyle name="Neutral 57" xfId="2547"/>
    <cellStyle name="Neutral 58" xfId="2548"/>
    <cellStyle name="Neutral 59" xfId="2549"/>
    <cellStyle name="Neutral 6" xfId="2550"/>
    <cellStyle name="Neutral 60" xfId="2551"/>
    <cellStyle name="Neutral 61" xfId="2552"/>
    <cellStyle name="Neutral 62" xfId="2553"/>
    <cellStyle name="Neutral 63" xfId="2554"/>
    <cellStyle name="Neutral 64" xfId="2555"/>
    <cellStyle name="Neutral 65" xfId="2556"/>
    <cellStyle name="Neutral 66" xfId="2557"/>
    <cellStyle name="Neutral 67" xfId="2558"/>
    <cellStyle name="Neutral 68" xfId="2559"/>
    <cellStyle name="Neutral 69" xfId="2560"/>
    <cellStyle name="Neutral 7" xfId="2561"/>
    <cellStyle name="Neutral 70" xfId="2562"/>
    <cellStyle name="Neutral 71" xfId="2563"/>
    <cellStyle name="Neutral 72" xfId="2564"/>
    <cellStyle name="Neutral 8" xfId="2565"/>
    <cellStyle name="Neutral 9" xfId="2566"/>
    <cellStyle name="Normal" xfId="0" builtinId="0"/>
    <cellStyle name="Normal 10" xfId="2567"/>
    <cellStyle name="Normal 10 2" xfId="3800"/>
    <cellStyle name="Normal 11" xfId="2568"/>
    <cellStyle name="Normal 11 2" xfId="3801"/>
    <cellStyle name="Normal 12" xfId="2569"/>
    <cellStyle name="Normal 12 2" xfId="3802"/>
    <cellStyle name="Normal 13" xfId="2570"/>
    <cellStyle name="Normal 13 2" xfId="3803"/>
    <cellStyle name="Normal 14" xfId="2571"/>
    <cellStyle name="Normal 14 2" xfId="3804"/>
    <cellStyle name="Normal 15" xfId="2572"/>
    <cellStyle name="Normal 15 2" xfId="3805"/>
    <cellStyle name="Normal 16" xfId="2573"/>
    <cellStyle name="Normal 16 2" xfId="3806"/>
    <cellStyle name="Normal 17" xfId="2574"/>
    <cellStyle name="Normal 17 2" xfId="3807"/>
    <cellStyle name="Normal 18" xfId="2575"/>
    <cellStyle name="Normal 18 2" xfId="3808"/>
    <cellStyle name="Normal 19" xfId="2576"/>
    <cellStyle name="Normal 19 2" xfId="3809"/>
    <cellStyle name="Normal 2" xfId="2577"/>
    <cellStyle name="Normal 2 2" xfId="3810"/>
    <cellStyle name="Normal 2 3" xfId="3811"/>
    <cellStyle name="Normal 20" xfId="2578"/>
    <cellStyle name="Normal 20 2" xfId="3812"/>
    <cellStyle name="Normal 21" xfId="2579"/>
    <cellStyle name="Normal 21 2" xfId="3813"/>
    <cellStyle name="Normal 22" xfId="2580"/>
    <cellStyle name="Normal 22 2" xfId="3814"/>
    <cellStyle name="Normal 23" xfId="2581"/>
    <cellStyle name="Normal 23 2" xfId="3815"/>
    <cellStyle name="Normal 24" xfId="2582"/>
    <cellStyle name="Normal 24 2" xfId="3816"/>
    <cellStyle name="Normal 25" xfId="2583"/>
    <cellStyle name="Normal 25 2" xfId="3817"/>
    <cellStyle name="Normal 26" xfId="2584"/>
    <cellStyle name="Normal 26 2" xfId="3818"/>
    <cellStyle name="Normal 27" xfId="2585"/>
    <cellStyle name="Normal 27 2" xfId="3819"/>
    <cellStyle name="Normal 28" xfId="2586"/>
    <cellStyle name="Normal 28 2" xfId="3820"/>
    <cellStyle name="Normal 29" xfId="2587"/>
    <cellStyle name="Normal 29 2" xfId="3821"/>
    <cellStyle name="Normal 3" xfId="2588"/>
    <cellStyle name="Normal 3 2" xfId="3822"/>
    <cellStyle name="Normal 30" xfId="2589"/>
    <cellStyle name="Normal 30 2" xfId="3823"/>
    <cellStyle name="Normal 31" xfId="2590"/>
    <cellStyle name="Normal 31 2" xfId="3824"/>
    <cellStyle name="Normal 32" xfId="2591"/>
    <cellStyle name="Normal 32 2" xfId="3825"/>
    <cellStyle name="Normal 33" xfId="2592"/>
    <cellStyle name="Normal 33 2" xfId="3826"/>
    <cellStyle name="Normal 34" xfId="2593"/>
    <cellStyle name="Normal 34 2" xfId="3827"/>
    <cellStyle name="Normal 35" xfId="2594"/>
    <cellStyle name="Normal 35 2" xfId="3828"/>
    <cellStyle name="Normal 36" xfId="2595"/>
    <cellStyle name="Normal 36 2" xfId="3829"/>
    <cellStyle name="Normal 37" xfId="2596"/>
    <cellStyle name="Normal 37 2" xfId="3830"/>
    <cellStyle name="Normal 38" xfId="2597"/>
    <cellStyle name="Normal 38 2" xfId="3831"/>
    <cellStyle name="Normal 39" xfId="2598"/>
    <cellStyle name="Normal 39 2" xfId="3832"/>
    <cellStyle name="Normal 4" xfId="2599"/>
    <cellStyle name="Normal 4 2" xfId="3833"/>
    <cellStyle name="Normal 40" xfId="2600"/>
    <cellStyle name="Normal 40 2" xfId="2601"/>
    <cellStyle name="Normal 40 2 2" xfId="3834"/>
    <cellStyle name="Normal 40 3" xfId="3835"/>
    <cellStyle name="Normal 41" xfId="2602"/>
    <cellStyle name="Normal 41 2" xfId="3836"/>
    <cellStyle name="Normal 42" xfId="2603"/>
    <cellStyle name="Normal 42 2" xfId="3837"/>
    <cellStyle name="Normal 43" xfId="2604"/>
    <cellStyle name="Normal 43 2" xfId="3838"/>
    <cellStyle name="Normal 44" xfId="2605"/>
    <cellStyle name="Normal 44 2" xfId="3839"/>
    <cellStyle name="Normal 45" xfId="2606"/>
    <cellStyle name="Normal 45 2" xfId="3840"/>
    <cellStyle name="Normal 46" xfId="2607"/>
    <cellStyle name="Normal 46 2" xfId="3841"/>
    <cellStyle name="Normal 47" xfId="2608"/>
    <cellStyle name="Normal 47 2" xfId="3842"/>
    <cellStyle name="Normal 48" xfId="2609"/>
    <cellStyle name="Normal 48 2" xfId="3843"/>
    <cellStyle name="Normal 49" xfId="2610"/>
    <cellStyle name="Normal 49 2" xfId="3844"/>
    <cellStyle name="Normal 5" xfId="2611"/>
    <cellStyle name="Normal 5 2" xfId="3845"/>
    <cellStyle name="Normal 50" xfId="2612"/>
    <cellStyle name="Normal 50 2" xfId="2613"/>
    <cellStyle name="Normal 50 2 2" xfId="3846"/>
    <cellStyle name="Normal 50 3" xfId="3847"/>
    <cellStyle name="Normal 51" xfId="2614"/>
    <cellStyle name="Normal 51 2" xfId="3848"/>
    <cellStyle name="Normal 52" xfId="2615"/>
    <cellStyle name="Normal 52 2" xfId="3849"/>
    <cellStyle name="Normal 53" xfId="2616"/>
    <cellStyle name="Normal 53 2" xfId="3850"/>
    <cellStyle name="Normal 54" xfId="2617"/>
    <cellStyle name="Normal 54 2" xfId="3851"/>
    <cellStyle name="Normal 55" xfId="2618"/>
    <cellStyle name="Normal 55 2" xfId="3852"/>
    <cellStyle name="Normal 56" xfId="2619"/>
    <cellStyle name="Normal 56 2" xfId="3853"/>
    <cellStyle name="Normal 57" xfId="2620"/>
    <cellStyle name="Normal 57 2" xfId="3854"/>
    <cellStyle name="Normal 58" xfId="2621"/>
    <cellStyle name="Normal 58 2" xfId="3855"/>
    <cellStyle name="Normal 59" xfId="2622"/>
    <cellStyle name="Normal 59 2" xfId="3856"/>
    <cellStyle name="Normal 6" xfId="2623"/>
    <cellStyle name="Normal 6 2" xfId="3857"/>
    <cellStyle name="Normal 60" xfId="2624"/>
    <cellStyle name="Normal 60 2" xfId="2625"/>
    <cellStyle name="Normal 60 2 2" xfId="3858"/>
    <cellStyle name="Normal 60 3" xfId="3859"/>
    <cellStyle name="Normal 61" xfId="2626"/>
    <cellStyle name="Normal 61 2" xfId="3860"/>
    <cellStyle name="Normal 62" xfId="2627"/>
    <cellStyle name="Normal 62 2" xfId="3861"/>
    <cellStyle name="Normal 63" xfId="2628"/>
    <cellStyle name="Normal 63 2" xfId="3862"/>
    <cellStyle name="Normal 64" xfId="2629"/>
    <cellStyle name="Normal 64 2" xfId="3863"/>
    <cellStyle name="Normal 65" xfId="2630"/>
    <cellStyle name="Normal 65 2" xfId="3864"/>
    <cellStyle name="Normal 66" xfId="2631"/>
    <cellStyle name="Normal 66 2" xfId="2632"/>
    <cellStyle name="Normal 66 2 2" xfId="3865"/>
    <cellStyle name="Normal 66 3" xfId="3866"/>
    <cellStyle name="Normal 67" xfId="2633"/>
    <cellStyle name="Normal 67 2" xfId="3867"/>
    <cellStyle name="Normal 68" xfId="2634"/>
    <cellStyle name="Normal 68 2" xfId="3868"/>
    <cellStyle name="Normal 69" xfId="2635"/>
    <cellStyle name="Normal 69 2" xfId="3869"/>
    <cellStyle name="Normal 7" xfId="2636"/>
    <cellStyle name="Normal 7 2" xfId="3870"/>
    <cellStyle name="Normal 70" xfId="2637"/>
    <cellStyle name="Normal 70 2" xfId="3871"/>
    <cellStyle name="Normal 71" xfId="2638"/>
    <cellStyle name="Normal 71 2" xfId="3872"/>
    <cellStyle name="Normal 72" xfId="3873"/>
    <cellStyle name="Normal 8" xfId="2639"/>
    <cellStyle name="Normal 8 2" xfId="3874"/>
    <cellStyle name="Normal 9" xfId="2640"/>
    <cellStyle name="Normal 9 2" xfId="3875"/>
    <cellStyle name="Note 10" xfId="2641"/>
    <cellStyle name="Note 10 2" xfId="3876"/>
    <cellStyle name="Note 11" xfId="2642"/>
    <cellStyle name="Note 11 2" xfId="3877"/>
    <cellStyle name="Note 12" xfId="2643"/>
    <cellStyle name="Note 12 2" xfId="3878"/>
    <cellStyle name="Note 13" xfId="2644"/>
    <cellStyle name="Note 13 2" xfId="3879"/>
    <cellStyle name="Note 14" xfId="2645"/>
    <cellStyle name="Note 14 2" xfId="3880"/>
    <cellStyle name="Note 15" xfId="2646"/>
    <cellStyle name="Note 15 2" xfId="3881"/>
    <cellStyle name="Note 16" xfId="2647"/>
    <cellStyle name="Note 16 2" xfId="3882"/>
    <cellStyle name="Note 17" xfId="2648"/>
    <cellStyle name="Note 17 2" xfId="3883"/>
    <cellStyle name="Note 18" xfId="2649"/>
    <cellStyle name="Note 18 2" xfId="3884"/>
    <cellStyle name="Note 19" xfId="2650"/>
    <cellStyle name="Note 19 2" xfId="3885"/>
    <cellStyle name="Note 2" xfId="2651"/>
    <cellStyle name="Note 2 2" xfId="3886"/>
    <cellStyle name="Note 20" xfId="2652"/>
    <cellStyle name="Note 20 2" xfId="3887"/>
    <cellStyle name="Note 21" xfId="2653"/>
    <cellStyle name="Note 21 2" xfId="3888"/>
    <cellStyle name="Note 22" xfId="2654"/>
    <cellStyle name="Note 22 2" xfId="3889"/>
    <cellStyle name="Note 23" xfId="2655"/>
    <cellStyle name="Note 23 2" xfId="3890"/>
    <cellStyle name="Note 24" xfId="2656"/>
    <cellStyle name="Note 24 2" xfId="3891"/>
    <cellStyle name="Note 25" xfId="2657"/>
    <cellStyle name="Note 25 2" xfId="3892"/>
    <cellStyle name="Note 26" xfId="2658"/>
    <cellStyle name="Note 26 2" xfId="3893"/>
    <cellStyle name="Note 27" xfId="2659"/>
    <cellStyle name="Note 27 2" xfId="3894"/>
    <cellStyle name="Note 28" xfId="2660"/>
    <cellStyle name="Note 28 2" xfId="3895"/>
    <cellStyle name="Note 29" xfId="2661"/>
    <cellStyle name="Note 29 2" xfId="3896"/>
    <cellStyle name="Note 3" xfId="2662"/>
    <cellStyle name="Note 3 2" xfId="3897"/>
    <cellStyle name="Note 30" xfId="2663"/>
    <cellStyle name="Note 30 2" xfId="3898"/>
    <cellStyle name="Note 31" xfId="2664"/>
    <cellStyle name="Note 31 2" xfId="3899"/>
    <cellStyle name="Note 32" xfId="2665"/>
    <cellStyle name="Note 32 2" xfId="3900"/>
    <cellStyle name="Note 33" xfId="2666"/>
    <cellStyle name="Note 33 2" xfId="3901"/>
    <cellStyle name="Note 34" xfId="2667"/>
    <cellStyle name="Note 34 2" xfId="3902"/>
    <cellStyle name="Note 35" xfId="2668"/>
    <cellStyle name="Note 35 2" xfId="3903"/>
    <cellStyle name="Note 36" xfId="2669"/>
    <cellStyle name="Note 36 2" xfId="3904"/>
    <cellStyle name="Note 37" xfId="2670"/>
    <cellStyle name="Note 37 2" xfId="3905"/>
    <cellStyle name="Note 38" xfId="2671"/>
    <cellStyle name="Note 38 2" xfId="3906"/>
    <cellStyle name="Note 39" xfId="2672"/>
    <cellStyle name="Note 39 2" xfId="3907"/>
    <cellStyle name="Note 4" xfId="2673"/>
    <cellStyle name="Note 4 2" xfId="3908"/>
    <cellStyle name="Note 40" xfId="2674"/>
    <cellStyle name="Note 40 2" xfId="3909"/>
    <cellStyle name="Note 41" xfId="2675"/>
    <cellStyle name="Note 41 2" xfId="3910"/>
    <cellStyle name="Note 42" xfId="2676"/>
    <cellStyle name="Note 42 2" xfId="3911"/>
    <cellStyle name="Note 43" xfId="2677"/>
    <cellStyle name="Note 43 2" xfId="3912"/>
    <cellStyle name="Note 44" xfId="2678"/>
    <cellStyle name="Note 44 2" xfId="3913"/>
    <cellStyle name="Note 45" xfId="2679"/>
    <cellStyle name="Note 45 2" xfId="3914"/>
    <cellStyle name="Note 46" xfId="2680"/>
    <cellStyle name="Note 46 2" xfId="3915"/>
    <cellStyle name="Note 47" xfId="2681"/>
    <cellStyle name="Note 47 2" xfId="3916"/>
    <cellStyle name="Note 48" xfId="2682"/>
    <cellStyle name="Note 48 2" xfId="3917"/>
    <cellStyle name="Note 49" xfId="2683"/>
    <cellStyle name="Note 49 2" xfId="3918"/>
    <cellStyle name="Note 5" xfId="2684"/>
    <cellStyle name="Note 5 2" xfId="3919"/>
    <cellStyle name="Note 50" xfId="2685"/>
    <cellStyle name="Note 50 2" xfId="3920"/>
    <cellStyle name="Note 51" xfId="2686"/>
    <cellStyle name="Note 51 2" xfId="3921"/>
    <cellStyle name="Note 52" xfId="2687"/>
    <cellStyle name="Note 52 2" xfId="3922"/>
    <cellStyle name="Note 53" xfId="2688"/>
    <cellStyle name="Note 53 2" xfId="3923"/>
    <cellStyle name="Note 54" xfId="2689"/>
    <cellStyle name="Note 54 2" xfId="3924"/>
    <cellStyle name="Note 55" xfId="2690"/>
    <cellStyle name="Note 55 2" xfId="3925"/>
    <cellStyle name="Note 56" xfId="2691"/>
    <cellStyle name="Note 56 2" xfId="3926"/>
    <cellStyle name="Note 57" xfId="2692"/>
    <cellStyle name="Note 57 2" xfId="3927"/>
    <cellStyle name="Note 58" xfId="2693"/>
    <cellStyle name="Note 58 2" xfId="3928"/>
    <cellStyle name="Note 59" xfId="2694"/>
    <cellStyle name="Note 59 2" xfId="3929"/>
    <cellStyle name="Note 6" xfId="2695"/>
    <cellStyle name="Note 6 2" xfId="3930"/>
    <cellStyle name="Note 60" xfId="2696"/>
    <cellStyle name="Note 60 2" xfId="3931"/>
    <cellStyle name="Note 61" xfId="2697"/>
    <cellStyle name="Note 61 2" xfId="3932"/>
    <cellStyle name="Note 62" xfId="2698"/>
    <cellStyle name="Note 62 2" xfId="3933"/>
    <cellStyle name="Note 63" xfId="2699"/>
    <cellStyle name="Note 63 2" xfId="3934"/>
    <cellStyle name="Note 64" xfId="2700"/>
    <cellStyle name="Note 64 2" xfId="3935"/>
    <cellStyle name="Note 65" xfId="2701"/>
    <cellStyle name="Note 65 2" xfId="3936"/>
    <cellStyle name="Note 66" xfId="2702"/>
    <cellStyle name="Note 66 2" xfId="3937"/>
    <cellStyle name="Note 67" xfId="2703"/>
    <cellStyle name="Note 67 2" xfId="3938"/>
    <cellStyle name="Note 68" xfId="2704"/>
    <cellStyle name="Note 68 2" xfId="3939"/>
    <cellStyle name="Note 69" xfId="2705"/>
    <cellStyle name="Note 69 2" xfId="3940"/>
    <cellStyle name="Note 7" xfId="2706"/>
    <cellStyle name="Note 7 2" xfId="3941"/>
    <cellStyle name="Note 70" xfId="2707"/>
    <cellStyle name="Note 70 2" xfId="3942"/>
    <cellStyle name="Note 71" xfId="2708"/>
    <cellStyle name="Note 71 2" xfId="3943"/>
    <cellStyle name="Note 72" xfId="2709"/>
    <cellStyle name="Note 72 2" xfId="3944"/>
    <cellStyle name="Note 8" xfId="2710"/>
    <cellStyle name="Note 8 2" xfId="3945"/>
    <cellStyle name="Note 9" xfId="2711"/>
    <cellStyle name="Note 9 2" xfId="3946"/>
    <cellStyle name="Output 10" xfId="2712"/>
    <cellStyle name="Output 11" xfId="2713"/>
    <cellStyle name="Output 12" xfId="2714"/>
    <cellStyle name="Output 13" xfId="2715"/>
    <cellStyle name="Output 14" xfId="2716"/>
    <cellStyle name="Output 15" xfId="2717"/>
    <cellStyle name="Output 16" xfId="2718"/>
    <cellStyle name="Output 17" xfId="2719"/>
    <cellStyle name="Output 18" xfId="2720"/>
    <cellStyle name="Output 19" xfId="2721"/>
    <cellStyle name="Output 2" xfId="2722"/>
    <cellStyle name="Output 20" xfId="2723"/>
    <cellStyle name="Output 21" xfId="2724"/>
    <cellStyle name="Output 22" xfId="2725"/>
    <cellStyle name="Output 23" xfId="2726"/>
    <cellStyle name="Output 24" xfId="2727"/>
    <cellStyle name="Output 25" xfId="2728"/>
    <cellStyle name="Output 26" xfId="2729"/>
    <cellStyle name="Output 27" xfId="2730"/>
    <cellStyle name="Output 28" xfId="2731"/>
    <cellStyle name="Output 29" xfId="2732"/>
    <cellStyle name="Output 3" xfId="2733"/>
    <cellStyle name="Output 30" xfId="2734"/>
    <cellStyle name="Output 31" xfId="2735"/>
    <cellStyle name="Output 32" xfId="2736"/>
    <cellStyle name="Output 33" xfId="2737"/>
    <cellStyle name="Output 34" xfId="2738"/>
    <cellStyle name="Output 35" xfId="2739"/>
    <cellStyle name="Output 36" xfId="2740"/>
    <cellStyle name="Output 37" xfId="2741"/>
    <cellStyle name="Output 38" xfId="2742"/>
    <cellStyle name="Output 39" xfId="2743"/>
    <cellStyle name="Output 4" xfId="2744"/>
    <cellStyle name="Output 40" xfId="2745"/>
    <cellStyle name="Output 41" xfId="2746"/>
    <cellStyle name="Output 42" xfId="2747"/>
    <cellStyle name="Output 43" xfId="2748"/>
    <cellStyle name="Output 44" xfId="2749"/>
    <cellStyle name="Output 45" xfId="2750"/>
    <cellStyle name="Output 46" xfId="2751"/>
    <cellStyle name="Output 47" xfId="2752"/>
    <cellStyle name="Output 48" xfId="2753"/>
    <cellStyle name="Output 49" xfId="2754"/>
    <cellStyle name="Output 5" xfId="2755"/>
    <cellStyle name="Output 50" xfId="2756"/>
    <cellStyle name="Output 51" xfId="2757"/>
    <cellStyle name="Output 52" xfId="2758"/>
    <cellStyle name="Output 53" xfId="2759"/>
    <cellStyle name="Output 54" xfId="2760"/>
    <cellStyle name="Output 55" xfId="2761"/>
    <cellStyle name="Output 56" xfId="2762"/>
    <cellStyle name="Output 57" xfId="2763"/>
    <cellStyle name="Output 58" xfId="2764"/>
    <cellStyle name="Output 59" xfId="2765"/>
    <cellStyle name="Output 6" xfId="2766"/>
    <cellStyle name="Output 60" xfId="2767"/>
    <cellStyle name="Output 61" xfId="2768"/>
    <cellStyle name="Output 62" xfId="2769"/>
    <cellStyle name="Output 63" xfId="2770"/>
    <cellStyle name="Output 64" xfId="2771"/>
    <cellStyle name="Output 65" xfId="2772"/>
    <cellStyle name="Output 66" xfId="2773"/>
    <cellStyle name="Output 67" xfId="2774"/>
    <cellStyle name="Output 68" xfId="2775"/>
    <cellStyle name="Output 69" xfId="2776"/>
    <cellStyle name="Output 7" xfId="2777"/>
    <cellStyle name="Output 70" xfId="2778"/>
    <cellStyle name="Output 71" xfId="2779"/>
    <cellStyle name="Output 72" xfId="2780"/>
    <cellStyle name="Output 8" xfId="2781"/>
    <cellStyle name="Output 9" xfId="2782"/>
    <cellStyle name="Output Amounts" xfId="2783"/>
    <cellStyle name="Output Column Headings" xfId="2784"/>
    <cellStyle name="Output Line Items" xfId="2785"/>
    <cellStyle name="Output Report Heading" xfId="2786"/>
    <cellStyle name="Output Report Title" xfId="2787"/>
    <cellStyle name="Percent" xfId="1" builtinId="5"/>
    <cellStyle name="Percent 2" xfId="3947"/>
    <cellStyle name="ReportTitlePrompt" xfId="2788"/>
    <cellStyle name="ReportTitleValue" xfId="2789"/>
    <cellStyle name="RowAcctAbovePrompt" xfId="2790"/>
    <cellStyle name="RowAcctSOBAbovePrompt" xfId="2791"/>
    <cellStyle name="RowAcctSOBValue" xfId="2792"/>
    <cellStyle name="RowAcctValue" xfId="2793"/>
    <cellStyle name="RowAttrAbovePrompt" xfId="2794"/>
    <cellStyle name="RowAttrValue" xfId="2795"/>
    <cellStyle name="RowColSetAbovePrompt" xfId="2796"/>
    <cellStyle name="RowColSetLeftPrompt" xfId="2797"/>
    <cellStyle name="RowColSetValue" xfId="2798"/>
    <cellStyle name="RowLeftPrompt" xfId="2799"/>
    <cellStyle name="SampleUsingFormatMask" xfId="2800"/>
    <cellStyle name="SampleWithNoFormatMask" xfId="2801"/>
    <cellStyle name="Total 10" xfId="2802"/>
    <cellStyle name="Total 11" xfId="2803"/>
    <cellStyle name="Total 12" xfId="2804"/>
    <cellStyle name="Total 13" xfId="2805"/>
    <cellStyle name="Total 14" xfId="2806"/>
    <cellStyle name="Total 15" xfId="2807"/>
    <cellStyle name="Total 16" xfId="2808"/>
    <cellStyle name="Total 17" xfId="2809"/>
    <cellStyle name="Total 18" xfId="2810"/>
    <cellStyle name="Total 19" xfId="2811"/>
    <cellStyle name="Total 2" xfId="2812"/>
    <cellStyle name="Total 20" xfId="2813"/>
    <cellStyle name="Total 21" xfId="2814"/>
    <cellStyle name="Total 22" xfId="2815"/>
    <cellStyle name="Total 23" xfId="2816"/>
    <cellStyle name="Total 24" xfId="2817"/>
    <cellStyle name="Total 25" xfId="2818"/>
    <cellStyle name="Total 26" xfId="2819"/>
    <cellStyle name="Total 27" xfId="2820"/>
    <cellStyle name="Total 28" xfId="2821"/>
    <cellStyle name="Total 29" xfId="2822"/>
    <cellStyle name="Total 3" xfId="2823"/>
    <cellStyle name="Total 30" xfId="2824"/>
    <cellStyle name="Total 31" xfId="2825"/>
    <cellStyle name="Total 32" xfId="2826"/>
    <cellStyle name="Total 33" xfId="2827"/>
    <cellStyle name="Total 34" xfId="2828"/>
    <cellStyle name="Total 35" xfId="2829"/>
    <cellStyle name="Total 36" xfId="2830"/>
    <cellStyle name="Total 37" xfId="2831"/>
    <cellStyle name="Total 38" xfId="2832"/>
    <cellStyle name="Total 39" xfId="2833"/>
    <cellStyle name="Total 4" xfId="2834"/>
    <cellStyle name="Total 40" xfId="2835"/>
    <cellStyle name="Total 41" xfId="2836"/>
    <cellStyle name="Total 42" xfId="2837"/>
    <cellStyle name="Total 43" xfId="2838"/>
    <cellStyle name="Total 44" xfId="2839"/>
    <cellStyle name="Total 45" xfId="2840"/>
    <cellStyle name="Total 46" xfId="2841"/>
    <cellStyle name="Total 47" xfId="2842"/>
    <cellStyle name="Total 48" xfId="2843"/>
    <cellStyle name="Total 49" xfId="2844"/>
    <cellStyle name="Total 5" xfId="2845"/>
    <cellStyle name="Total 50" xfId="2846"/>
    <cellStyle name="Total 51" xfId="2847"/>
    <cellStyle name="Total 52" xfId="2848"/>
    <cellStyle name="Total 53" xfId="2849"/>
    <cellStyle name="Total 54" xfId="2850"/>
    <cellStyle name="Total 55" xfId="2851"/>
    <cellStyle name="Total 56" xfId="2852"/>
    <cellStyle name="Total 57" xfId="2853"/>
    <cellStyle name="Total 58" xfId="2854"/>
    <cellStyle name="Total 59" xfId="2855"/>
    <cellStyle name="Total 6" xfId="2856"/>
    <cellStyle name="Total 60" xfId="2857"/>
    <cellStyle name="Total 61" xfId="2858"/>
    <cellStyle name="Total 62" xfId="2859"/>
    <cellStyle name="Total 63" xfId="2860"/>
    <cellStyle name="Total 64" xfId="2861"/>
    <cellStyle name="Total 65" xfId="2862"/>
    <cellStyle name="Total 66" xfId="2863"/>
    <cellStyle name="Total 67" xfId="2864"/>
    <cellStyle name="Total 68" xfId="2865"/>
    <cellStyle name="Total 69" xfId="2866"/>
    <cellStyle name="Total 7" xfId="2867"/>
    <cellStyle name="Total 70" xfId="2868"/>
    <cellStyle name="Total 71" xfId="2869"/>
    <cellStyle name="Total 72" xfId="2870"/>
    <cellStyle name="Total 8" xfId="2871"/>
    <cellStyle name="Total 9" xfId="2872"/>
    <cellStyle name="UploadThisRowValue" xfId="2873"/>
    <cellStyle name="Warning Text 10" xfId="2874"/>
    <cellStyle name="Warning Text 11" xfId="2875"/>
    <cellStyle name="Warning Text 12" xfId="2876"/>
    <cellStyle name="Warning Text 13" xfId="2877"/>
    <cellStyle name="Warning Text 14" xfId="2878"/>
    <cellStyle name="Warning Text 15" xfId="2879"/>
    <cellStyle name="Warning Text 16" xfId="2880"/>
    <cellStyle name="Warning Text 17" xfId="2881"/>
    <cellStyle name="Warning Text 18" xfId="2882"/>
    <cellStyle name="Warning Text 19" xfId="2883"/>
    <cellStyle name="Warning Text 2" xfId="2884"/>
    <cellStyle name="Warning Text 20" xfId="2885"/>
    <cellStyle name="Warning Text 21" xfId="2886"/>
    <cellStyle name="Warning Text 22" xfId="2887"/>
    <cellStyle name="Warning Text 23" xfId="2888"/>
    <cellStyle name="Warning Text 24" xfId="2889"/>
    <cellStyle name="Warning Text 25" xfId="2890"/>
    <cellStyle name="Warning Text 26" xfId="2891"/>
    <cellStyle name="Warning Text 27" xfId="2892"/>
    <cellStyle name="Warning Text 28" xfId="2893"/>
    <cellStyle name="Warning Text 29" xfId="2894"/>
    <cellStyle name="Warning Text 3" xfId="2895"/>
    <cellStyle name="Warning Text 30" xfId="2896"/>
    <cellStyle name="Warning Text 31" xfId="2897"/>
    <cellStyle name="Warning Text 32" xfId="2898"/>
    <cellStyle name="Warning Text 33" xfId="2899"/>
    <cellStyle name="Warning Text 34" xfId="2900"/>
    <cellStyle name="Warning Text 35" xfId="2901"/>
    <cellStyle name="Warning Text 36" xfId="2902"/>
    <cellStyle name="Warning Text 37" xfId="2903"/>
    <cellStyle name="Warning Text 38" xfId="2904"/>
    <cellStyle name="Warning Text 39" xfId="2905"/>
    <cellStyle name="Warning Text 4" xfId="2906"/>
    <cellStyle name="Warning Text 40" xfId="2907"/>
    <cellStyle name="Warning Text 41" xfId="2908"/>
    <cellStyle name="Warning Text 42" xfId="2909"/>
    <cellStyle name="Warning Text 43" xfId="2910"/>
    <cellStyle name="Warning Text 44" xfId="2911"/>
    <cellStyle name="Warning Text 45" xfId="2912"/>
    <cellStyle name="Warning Text 46" xfId="2913"/>
    <cellStyle name="Warning Text 47" xfId="2914"/>
    <cellStyle name="Warning Text 48" xfId="2915"/>
    <cellStyle name="Warning Text 49" xfId="2916"/>
    <cellStyle name="Warning Text 5" xfId="2917"/>
    <cellStyle name="Warning Text 50" xfId="2918"/>
    <cellStyle name="Warning Text 51" xfId="2919"/>
    <cellStyle name="Warning Text 52" xfId="2920"/>
    <cellStyle name="Warning Text 53" xfId="2921"/>
    <cellStyle name="Warning Text 54" xfId="2922"/>
    <cellStyle name="Warning Text 55" xfId="2923"/>
    <cellStyle name="Warning Text 56" xfId="2924"/>
    <cellStyle name="Warning Text 57" xfId="2925"/>
    <cellStyle name="Warning Text 58" xfId="2926"/>
    <cellStyle name="Warning Text 59" xfId="2927"/>
    <cellStyle name="Warning Text 6" xfId="2928"/>
    <cellStyle name="Warning Text 60" xfId="2929"/>
    <cellStyle name="Warning Text 61" xfId="2930"/>
    <cellStyle name="Warning Text 62" xfId="2931"/>
    <cellStyle name="Warning Text 63" xfId="2932"/>
    <cellStyle name="Warning Text 64" xfId="2933"/>
    <cellStyle name="Warning Text 65" xfId="2934"/>
    <cellStyle name="Warning Text 66" xfId="2935"/>
    <cellStyle name="Warning Text 67" xfId="2936"/>
    <cellStyle name="Warning Text 68" xfId="2937"/>
    <cellStyle name="Warning Text 69" xfId="2938"/>
    <cellStyle name="Warning Text 7" xfId="2939"/>
    <cellStyle name="Warning Text 70" xfId="2940"/>
    <cellStyle name="Warning Text 71" xfId="2941"/>
    <cellStyle name="Warning Text 72" xfId="2942"/>
    <cellStyle name="Warning Text 8" xfId="2943"/>
    <cellStyle name="Warning Text 9" xfId="29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microsoft.com/office/2006/relationships/vbaProject" Target="vbaProject.bin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RESULTS%20OF%20OPERATIONS\ROO%2012\98\roo%20databas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='roo database'!$A$7:$M$1952"/>
    </definedNames>
    <sheetDataSet>
      <sheetData sheetId="0">
        <row r="7">
          <cell r="A7" t="str">
            <v>RecType</v>
          </cell>
          <cell r="B7" t="str">
            <v>Utility</v>
          </cell>
          <cell r="C7" t="str">
            <v>Main</v>
          </cell>
          <cell r="D7" t="str">
            <v>Sub</v>
          </cell>
          <cell r="E7" t="str">
            <v>WO</v>
          </cell>
          <cell r="F7" t="str">
            <v>Loc</v>
          </cell>
          <cell r="G7" t="str">
            <v>Key</v>
          </cell>
          <cell r="H7" t="str">
            <v>Tamt</v>
          </cell>
          <cell r="I7" t="str">
            <v>Aamt</v>
          </cell>
          <cell r="J7" t="str">
            <v>DWamt</v>
          </cell>
          <cell r="K7" t="str">
            <v>DIamt</v>
          </cell>
          <cell r="L7" t="str">
            <v>DFamt</v>
          </cell>
        </row>
        <row r="8">
          <cell r="A8">
            <v>1</v>
          </cell>
          <cell r="B8">
            <v>0</v>
          </cell>
          <cell r="C8">
            <v>400</v>
          </cell>
          <cell r="D8" t="str">
            <v xml:space="preserve">  </v>
          </cell>
          <cell r="E8" t="str">
            <v xml:space="preserve">    </v>
          </cell>
          <cell r="F8" t="str">
            <v xml:space="preserve">   </v>
          </cell>
          <cell r="G8">
            <v>10400</v>
          </cell>
          <cell r="H8">
            <v>-268562</v>
          </cell>
          <cell r="I8">
            <v>0</v>
          </cell>
          <cell r="J8">
            <v>-132576</v>
          </cell>
          <cell r="K8">
            <v>-135986</v>
          </cell>
          <cell r="L8">
            <v>0</v>
          </cell>
        </row>
        <row r="9">
          <cell r="A9">
            <v>2</v>
          </cell>
          <cell r="B9">
            <v>0</v>
          </cell>
          <cell r="C9">
            <v>400</v>
          </cell>
          <cell r="D9" t="str">
            <v xml:space="preserve">  </v>
          </cell>
          <cell r="E9" t="str">
            <v xml:space="preserve">    </v>
          </cell>
          <cell r="F9" t="str">
            <v xml:space="preserve">   </v>
          </cell>
          <cell r="G9">
            <v>20400</v>
          </cell>
          <cell r="H9">
            <v>-1687885</v>
          </cell>
          <cell r="I9">
            <v>0</v>
          </cell>
          <cell r="J9">
            <v>-1048336</v>
          </cell>
          <cell r="K9">
            <v>-639549</v>
          </cell>
          <cell r="L9">
            <v>0</v>
          </cell>
        </row>
        <row r="10">
          <cell r="A10">
            <v>1</v>
          </cell>
          <cell r="B10">
            <v>0</v>
          </cell>
          <cell r="C10">
            <v>405</v>
          </cell>
          <cell r="D10" t="str">
            <v xml:space="preserve">  </v>
          </cell>
          <cell r="E10" t="str">
            <v xml:space="preserve">    </v>
          </cell>
          <cell r="F10" t="str">
            <v xml:space="preserve">   </v>
          </cell>
          <cell r="G10">
            <v>10405</v>
          </cell>
          <cell r="H10">
            <v>561566</v>
          </cell>
          <cell r="I10">
            <v>0</v>
          </cell>
          <cell r="J10">
            <v>210994</v>
          </cell>
          <cell r="K10">
            <v>350572</v>
          </cell>
          <cell r="L10">
            <v>0</v>
          </cell>
        </row>
        <row r="11">
          <cell r="A11">
            <v>2</v>
          </cell>
          <cell r="B11">
            <v>0</v>
          </cell>
          <cell r="C11">
            <v>405</v>
          </cell>
          <cell r="D11" t="str">
            <v xml:space="preserve">  </v>
          </cell>
          <cell r="E11" t="str">
            <v xml:space="preserve">    </v>
          </cell>
          <cell r="F11" t="str">
            <v xml:space="preserve">   </v>
          </cell>
          <cell r="G11">
            <v>20405</v>
          </cell>
          <cell r="H11">
            <v>6591834</v>
          </cell>
          <cell r="I11">
            <v>0</v>
          </cell>
          <cell r="J11">
            <v>2531928</v>
          </cell>
          <cell r="K11">
            <v>4059906</v>
          </cell>
          <cell r="L11">
            <v>0</v>
          </cell>
        </row>
        <row r="12">
          <cell r="A12">
            <v>1</v>
          </cell>
          <cell r="B12">
            <v>0</v>
          </cell>
          <cell r="C12">
            <v>406</v>
          </cell>
          <cell r="D12" t="str">
            <v xml:space="preserve">  </v>
          </cell>
          <cell r="E12" t="str">
            <v xml:space="preserve">    </v>
          </cell>
          <cell r="F12" t="str">
            <v xml:space="preserve">   </v>
          </cell>
          <cell r="G12">
            <v>10406</v>
          </cell>
          <cell r="H12">
            <v>8254</v>
          </cell>
          <cell r="I12">
            <v>0</v>
          </cell>
          <cell r="J12">
            <v>2645</v>
          </cell>
          <cell r="K12">
            <v>5609</v>
          </cell>
          <cell r="L12">
            <v>0</v>
          </cell>
        </row>
        <row r="13">
          <cell r="A13">
            <v>2</v>
          </cell>
          <cell r="B13">
            <v>0</v>
          </cell>
          <cell r="C13">
            <v>406</v>
          </cell>
          <cell r="D13" t="str">
            <v xml:space="preserve">  </v>
          </cell>
          <cell r="E13" t="str">
            <v xml:space="preserve">    </v>
          </cell>
          <cell r="F13" t="str">
            <v xml:space="preserve">   </v>
          </cell>
          <cell r="G13">
            <v>20406</v>
          </cell>
          <cell r="H13">
            <v>99048</v>
          </cell>
          <cell r="I13">
            <v>0</v>
          </cell>
          <cell r="J13">
            <v>31740</v>
          </cell>
          <cell r="K13">
            <v>67308</v>
          </cell>
          <cell r="L13">
            <v>0</v>
          </cell>
        </row>
        <row r="14">
          <cell r="A14">
            <v>1</v>
          </cell>
          <cell r="B14">
            <v>0</v>
          </cell>
          <cell r="C14">
            <v>440</v>
          </cell>
          <cell r="D14" t="str">
            <v xml:space="preserve">  </v>
          </cell>
          <cell r="E14" t="str">
            <v xml:space="preserve">    </v>
          </cell>
          <cell r="F14" t="str">
            <v xml:space="preserve">   </v>
          </cell>
          <cell r="G14">
            <v>10440</v>
          </cell>
          <cell r="H14">
            <v>-16443297.189999999</v>
          </cell>
          <cell r="I14">
            <v>0</v>
          </cell>
          <cell r="J14">
            <v>-11333256.33</v>
          </cell>
          <cell r="K14">
            <v>-5110040.8600000003</v>
          </cell>
          <cell r="L14">
            <v>0</v>
          </cell>
        </row>
        <row r="15">
          <cell r="A15">
            <v>2</v>
          </cell>
          <cell r="B15">
            <v>0</v>
          </cell>
          <cell r="C15">
            <v>440</v>
          </cell>
          <cell r="D15" t="str">
            <v xml:space="preserve">  </v>
          </cell>
          <cell r="E15" t="str">
            <v xml:space="preserve">    </v>
          </cell>
          <cell r="F15" t="str">
            <v xml:space="preserve">   </v>
          </cell>
          <cell r="G15">
            <v>20440</v>
          </cell>
          <cell r="H15">
            <v>-156399388.72999999</v>
          </cell>
          <cell r="I15">
            <v>0</v>
          </cell>
          <cell r="J15">
            <v>-108444310.06</v>
          </cell>
          <cell r="K15">
            <v>-47955078.670000002</v>
          </cell>
          <cell r="L15">
            <v>0</v>
          </cell>
        </row>
        <row r="16">
          <cell r="A16">
            <v>1</v>
          </cell>
          <cell r="B16">
            <v>0</v>
          </cell>
          <cell r="C16">
            <v>444</v>
          </cell>
          <cell r="D16" t="str">
            <v xml:space="preserve">  </v>
          </cell>
          <cell r="E16" t="str">
            <v xml:space="preserve">    </v>
          </cell>
          <cell r="F16" t="str">
            <v xml:space="preserve">   </v>
          </cell>
          <cell r="G16">
            <v>10444</v>
          </cell>
          <cell r="H16">
            <v>-291330.40000000002</v>
          </cell>
          <cell r="I16">
            <v>0</v>
          </cell>
          <cell r="J16">
            <v>-209112.63</v>
          </cell>
          <cell r="K16">
            <v>-82217.77</v>
          </cell>
          <cell r="L16">
            <v>0</v>
          </cell>
        </row>
        <row r="17">
          <cell r="A17">
            <v>2</v>
          </cell>
          <cell r="B17">
            <v>0</v>
          </cell>
          <cell r="C17">
            <v>444</v>
          </cell>
          <cell r="D17" t="str">
            <v xml:space="preserve">  </v>
          </cell>
          <cell r="E17" t="str">
            <v xml:space="preserve">    </v>
          </cell>
          <cell r="F17" t="str">
            <v xml:space="preserve">   </v>
          </cell>
          <cell r="G17">
            <v>20444</v>
          </cell>
          <cell r="H17">
            <v>-3387424.28</v>
          </cell>
          <cell r="I17">
            <v>0</v>
          </cell>
          <cell r="J17">
            <v>-2430130.85</v>
          </cell>
          <cell r="K17">
            <v>-957293.43</v>
          </cell>
          <cell r="L17">
            <v>0</v>
          </cell>
        </row>
        <row r="18">
          <cell r="A18">
            <v>1</v>
          </cell>
          <cell r="B18">
            <v>0</v>
          </cell>
          <cell r="C18">
            <v>447</v>
          </cell>
          <cell r="D18" t="str">
            <v xml:space="preserve">  </v>
          </cell>
          <cell r="E18" t="str">
            <v xml:space="preserve">    </v>
          </cell>
          <cell r="F18" t="str">
            <v xml:space="preserve">   </v>
          </cell>
          <cell r="G18">
            <v>10447</v>
          </cell>
          <cell r="H18">
            <v>-46328276.350000001</v>
          </cell>
          <cell r="I18">
            <v>-46328276.350000001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2</v>
          </cell>
          <cell r="B19">
            <v>0</v>
          </cell>
          <cell r="C19">
            <v>447</v>
          </cell>
          <cell r="D19" t="str">
            <v xml:space="preserve">  </v>
          </cell>
          <cell r="E19" t="str">
            <v xml:space="preserve">    </v>
          </cell>
          <cell r="F19" t="str">
            <v xml:space="preserve">   </v>
          </cell>
          <cell r="G19">
            <v>20447</v>
          </cell>
          <cell r="H19">
            <v>-457340917.98000002</v>
          </cell>
          <cell r="I19">
            <v>-457340917.98000002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1</v>
          </cell>
          <cell r="B20">
            <v>0</v>
          </cell>
          <cell r="C20">
            <v>448</v>
          </cell>
          <cell r="D20" t="str">
            <v xml:space="preserve">  </v>
          </cell>
          <cell r="E20" t="str">
            <v xml:space="preserve">    </v>
          </cell>
          <cell r="F20" t="str">
            <v xml:space="preserve">   </v>
          </cell>
          <cell r="G20">
            <v>10448</v>
          </cell>
          <cell r="H20">
            <v>-68609.88</v>
          </cell>
          <cell r="I20">
            <v>0</v>
          </cell>
          <cell r="J20">
            <v>-59222.25</v>
          </cell>
          <cell r="K20">
            <v>-9387.6299999999992</v>
          </cell>
          <cell r="L20">
            <v>0</v>
          </cell>
        </row>
        <row r="21">
          <cell r="A21">
            <v>2</v>
          </cell>
          <cell r="B21">
            <v>0</v>
          </cell>
          <cell r="C21">
            <v>448</v>
          </cell>
          <cell r="D21" t="str">
            <v xml:space="preserve">  </v>
          </cell>
          <cell r="E21" t="str">
            <v xml:space="preserve">    </v>
          </cell>
          <cell r="F21" t="str">
            <v xml:space="preserve">   </v>
          </cell>
          <cell r="G21">
            <v>20448</v>
          </cell>
          <cell r="H21">
            <v>-713870.76</v>
          </cell>
          <cell r="I21">
            <v>0</v>
          </cell>
          <cell r="J21">
            <v>-639734.32999999996</v>
          </cell>
          <cell r="K21">
            <v>-74136.429999999993</v>
          </cell>
          <cell r="L21">
            <v>0</v>
          </cell>
        </row>
        <row r="22">
          <cell r="A22">
            <v>1</v>
          </cell>
          <cell r="B22">
            <v>0</v>
          </cell>
          <cell r="C22">
            <v>451</v>
          </cell>
          <cell r="D22" t="str">
            <v xml:space="preserve">  </v>
          </cell>
          <cell r="E22" t="str">
            <v xml:space="preserve">    </v>
          </cell>
          <cell r="F22" t="str">
            <v xml:space="preserve">   </v>
          </cell>
          <cell r="G22">
            <v>10451</v>
          </cell>
          <cell r="H22">
            <v>-99203.78</v>
          </cell>
          <cell r="I22">
            <v>0</v>
          </cell>
          <cell r="J22">
            <v>-70713.600000000006</v>
          </cell>
          <cell r="K22">
            <v>-28490.18</v>
          </cell>
          <cell r="L22">
            <v>0</v>
          </cell>
        </row>
        <row r="23">
          <cell r="A23">
            <v>2</v>
          </cell>
          <cell r="B23">
            <v>0</v>
          </cell>
          <cell r="C23">
            <v>451</v>
          </cell>
          <cell r="D23" t="str">
            <v xml:space="preserve">  </v>
          </cell>
          <cell r="E23" t="str">
            <v xml:space="preserve">    </v>
          </cell>
          <cell r="F23" t="str">
            <v xml:space="preserve">   </v>
          </cell>
          <cell r="G23">
            <v>20451</v>
          </cell>
          <cell r="H23">
            <v>-1807615.23</v>
          </cell>
          <cell r="I23">
            <v>0</v>
          </cell>
          <cell r="J23">
            <v>-1295944.6599999999</v>
          </cell>
          <cell r="K23">
            <v>-511670.57</v>
          </cell>
          <cell r="L23">
            <v>0</v>
          </cell>
        </row>
        <row r="24">
          <cell r="A24">
            <v>1</v>
          </cell>
          <cell r="B24">
            <v>0</v>
          </cell>
          <cell r="C24">
            <v>453</v>
          </cell>
          <cell r="D24" t="str">
            <v xml:space="preserve">  </v>
          </cell>
          <cell r="E24" t="str">
            <v xml:space="preserve">    </v>
          </cell>
          <cell r="F24" t="str">
            <v xml:space="preserve">   </v>
          </cell>
          <cell r="G24">
            <v>10453</v>
          </cell>
          <cell r="H24">
            <v>-74869.36</v>
          </cell>
          <cell r="I24">
            <v>-74869.36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2</v>
          </cell>
          <cell r="B25">
            <v>0</v>
          </cell>
          <cell r="C25">
            <v>453</v>
          </cell>
          <cell r="D25" t="str">
            <v xml:space="preserve">  </v>
          </cell>
          <cell r="E25" t="str">
            <v xml:space="preserve">    </v>
          </cell>
          <cell r="F25" t="str">
            <v xml:space="preserve">   </v>
          </cell>
          <cell r="G25">
            <v>20453</v>
          </cell>
          <cell r="H25">
            <v>-448426.22</v>
          </cell>
          <cell r="I25">
            <v>-448426.22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</v>
          </cell>
          <cell r="B26">
            <v>0</v>
          </cell>
          <cell r="C26">
            <v>454</v>
          </cell>
          <cell r="D26" t="str">
            <v xml:space="preserve">  </v>
          </cell>
          <cell r="E26" t="str">
            <v xml:space="preserve">    </v>
          </cell>
          <cell r="F26" t="str">
            <v xml:space="preserve">   </v>
          </cell>
          <cell r="G26">
            <v>10454</v>
          </cell>
          <cell r="H26">
            <v>-801790.55</v>
          </cell>
          <cell r="I26">
            <v>-86767.35</v>
          </cell>
          <cell r="J26">
            <v>-410060</v>
          </cell>
          <cell r="K26">
            <v>-304963.20000000001</v>
          </cell>
          <cell r="L26">
            <v>0</v>
          </cell>
        </row>
        <row r="27">
          <cell r="A27">
            <v>2</v>
          </cell>
          <cell r="B27">
            <v>0</v>
          </cell>
          <cell r="C27">
            <v>454</v>
          </cell>
          <cell r="D27" t="str">
            <v xml:space="preserve">  </v>
          </cell>
          <cell r="E27" t="str">
            <v xml:space="preserve">    </v>
          </cell>
          <cell r="F27" t="str">
            <v xml:space="preserve">   </v>
          </cell>
          <cell r="G27">
            <v>20454</v>
          </cell>
          <cell r="H27">
            <v>-2039709.16</v>
          </cell>
          <cell r="I27">
            <v>-638322.59</v>
          </cell>
          <cell r="J27">
            <v>-961242.87</v>
          </cell>
          <cell r="K27">
            <v>-440143.7</v>
          </cell>
          <cell r="L27">
            <v>0</v>
          </cell>
        </row>
        <row r="28">
          <cell r="A28">
            <v>1</v>
          </cell>
          <cell r="B28">
            <v>0</v>
          </cell>
          <cell r="C28">
            <v>500</v>
          </cell>
          <cell r="D28" t="str">
            <v xml:space="preserve">  </v>
          </cell>
          <cell r="E28" t="str">
            <v xml:space="preserve">    </v>
          </cell>
          <cell r="F28" t="str">
            <v xml:space="preserve">   </v>
          </cell>
          <cell r="G28">
            <v>10500</v>
          </cell>
          <cell r="H28">
            <v>62864.02</v>
          </cell>
          <cell r="I28">
            <v>62864.02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2</v>
          </cell>
          <cell r="B29">
            <v>0</v>
          </cell>
          <cell r="C29">
            <v>500</v>
          </cell>
          <cell r="D29" t="str">
            <v xml:space="preserve">  </v>
          </cell>
          <cell r="E29" t="str">
            <v xml:space="preserve">    </v>
          </cell>
          <cell r="F29" t="str">
            <v xml:space="preserve">   </v>
          </cell>
          <cell r="G29">
            <v>20500</v>
          </cell>
          <cell r="H29">
            <v>684356.75</v>
          </cell>
          <cell r="I29">
            <v>684356.75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</v>
          </cell>
          <cell r="B30">
            <v>0</v>
          </cell>
          <cell r="C30">
            <v>501</v>
          </cell>
          <cell r="D30" t="str">
            <v xml:space="preserve">  </v>
          </cell>
          <cell r="E30" t="str">
            <v xml:space="preserve">    </v>
          </cell>
          <cell r="F30" t="str">
            <v xml:space="preserve">   </v>
          </cell>
          <cell r="G30">
            <v>10501</v>
          </cell>
          <cell r="H30">
            <v>4159147.75</v>
          </cell>
          <cell r="I30">
            <v>4159147.75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2</v>
          </cell>
          <cell r="B31">
            <v>0</v>
          </cell>
          <cell r="C31">
            <v>501</v>
          </cell>
          <cell r="D31" t="str">
            <v xml:space="preserve">  </v>
          </cell>
          <cell r="E31" t="str">
            <v xml:space="preserve">    </v>
          </cell>
          <cell r="F31" t="str">
            <v xml:space="preserve">   </v>
          </cell>
          <cell r="G31">
            <v>20501</v>
          </cell>
          <cell r="H31">
            <v>36889838.32</v>
          </cell>
          <cell r="I31">
            <v>36889838.32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</v>
          </cell>
          <cell r="B32">
            <v>0</v>
          </cell>
          <cell r="C32">
            <v>502</v>
          </cell>
          <cell r="D32" t="str">
            <v xml:space="preserve">  </v>
          </cell>
          <cell r="E32" t="str">
            <v xml:space="preserve">    </v>
          </cell>
          <cell r="F32" t="str">
            <v xml:space="preserve">   </v>
          </cell>
          <cell r="G32">
            <v>10502</v>
          </cell>
          <cell r="H32">
            <v>135565.85</v>
          </cell>
          <cell r="I32">
            <v>135565.85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2</v>
          </cell>
          <cell r="B33">
            <v>0</v>
          </cell>
          <cell r="C33">
            <v>502</v>
          </cell>
          <cell r="D33" t="str">
            <v xml:space="preserve">  </v>
          </cell>
          <cell r="E33" t="str">
            <v xml:space="preserve">    </v>
          </cell>
          <cell r="F33" t="str">
            <v xml:space="preserve">   </v>
          </cell>
          <cell r="G33">
            <v>20502</v>
          </cell>
          <cell r="H33">
            <v>1592806.88</v>
          </cell>
          <cell r="I33">
            <v>1592806.88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</v>
          </cell>
          <cell r="B34">
            <v>0</v>
          </cell>
          <cell r="C34">
            <v>503</v>
          </cell>
          <cell r="D34" t="str">
            <v xml:space="preserve">  </v>
          </cell>
          <cell r="E34" t="str">
            <v xml:space="preserve">    </v>
          </cell>
          <cell r="F34" t="str">
            <v xml:space="preserve">   </v>
          </cell>
          <cell r="G34">
            <v>10503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2</v>
          </cell>
          <cell r="B35">
            <v>0</v>
          </cell>
          <cell r="C35">
            <v>503</v>
          </cell>
          <cell r="D35" t="str">
            <v xml:space="preserve">  </v>
          </cell>
          <cell r="E35" t="str">
            <v xml:space="preserve">    </v>
          </cell>
          <cell r="F35" t="str">
            <v xml:space="preserve">   </v>
          </cell>
          <cell r="G35">
            <v>20503</v>
          </cell>
          <cell r="H35">
            <v>-205.82</v>
          </cell>
          <cell r="I35">
            <v>-205.82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</v>
          </cell>
          <cell r="B36">
            <v>0</v>
          </cell>
          <cell r="C36">
            <v>505</v>
          </cell>
          <cell r="D36" t="str">
            <v xml:space="preserve">  </v>
          </cell>
          <cell r="E36" t="str">
            <v xml:space="preserve">    </v>
          </cell>
          <cell r="F36" t="str">
            <v xml:space="preserve">   </v>
          </cell>
          <cell r="G36">
            <v>10505</v>
          </cell>
          <cell r="H36">
            <v>110991.78</v>
          </cell>
          <cell r="I36">
            <v>110991.78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2</v>
          </cell>
          <cell r="B37">
            <v>0</v>
          </cell>
          <cell r="C37">
            <v>505</v>
          </cell>
          <cell r="D37" t="str">
            <v xml:space="preserve">  </v>
          </cell>
          <cell r="E37" t="str">
            <v xml:space="preserve">    </v>
          </cell>
          <cell r="F37" t="str">
            <v xml:space="preserve">   </v>
          </cell>
          <cell r="G37">
            <v>20505</v>
          </cell>
          <cell r="H37">
            <v>1158945.78</v>
          </cell>
          <cell r="I37">
            <v>1158945.78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</v>
          </cell>
          <cell r="B38">
            <v>0</v>
          </cell>
          <cell r="C38">
            <v>506</v>
          </cell>
          <cell r="D38" t="str">
            <v xml:space="preserve">  </v>
          </cell>
          <cell r="E38" t="str">
            <v xml:space="preserve">    </v>
          </cell>
          <cell r="F38" t="str">
            <v xml:space="preserve">   </v>
          </cell>
          <cell r="G38">
            <v>10506</v>
          </cell>
          <cell r="H38">
            <v>222699.84</v>
          </cell>
          <cell r="I38">
            <v>222699.84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2</v>
          </cell>
          <cell r="B39">
            <v>0</v>
          </cell>
          <cell r="C39">
            <v>506</v>
          </cell>
          <cell r="D39" t="str">
            <v xml:space="preserve">  </v>
          </cell>
          <cell r="E39" t="str">
            <v xml:space="preserve">    </v>
          </cell>
          <cell r="F39" t="str">
            <v xml:space="preserve">   </v>
          </cell>
          <cell r="G39">
            <v>20506</v>
          </cell>
          <cell r="H39">
            <v>2029663.84</v>
          </cell>
          <cell r="I39">
            <v>2029663.84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</v>
          </cell>
          <cell r="B40">
            <v>0</v>
          </cell>
          <cell r="C40">
            <v>507</v>
          </cell>
          <cell r="D40" t="str">
            <v xml:space="preserve">  </v>
          </cell>
          <cell r="E40" t="str">
            <v xml:space="preserve">    </v>
          </cell>
          <cell r="F40" t="str">
            <v xml:space="preserve">   </v>
          </cell>
          <cell r="G40">
            <v>10507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2</v>
          </cell>
          <cell r="B41">
            <v>0</v>
          </cell>
          <cell r="C41">
            <v>507</v>
          </cell>
          <cell r="D41" t="str">
            <v xml:space="preserve">  </v>
          </cell>
          <cell r="E41" t="str">
            <v xml:space="preserve">    </v>
          </cell>
          <cell r="F41" t="str">
            <v xml:space="preserve">   </v>
          </cell>
          <cell r="G41">
            <v>20507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</v>
          </cell>
          <cell r="B42">
            <v>0</v>
          </cell>
          <cell r="C42">
            <v>510</v>
          </cell>
          <cell r="D42" t="str">
            <v xml:space="preserve">  </v>
          </cell>
          <cell r="E42" t="str">
            <v xml:space="preserve">    </v>
          </cell>
          <cell r="F42" t="str">
            <v xml:space="preserve">   </v>
          </cell>
          <cell r="G42">
            <v>10510</v>
          </cell>
          <cell r="H42">
            <v>79463.73</v>
          </cell>
          <cell r="I42">
            <v>79463.73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2</v>
          </cell>
          <cell r="B43">
            <v>0</v>
          </cell>
          <cell r="C43">
            <v>510</v>
          </cell>
          <cell r="D43" t="str">
            <v xml:space="preserve">  </v>
          </cell>
          <cell r="E43" t="str">
            <v xml:space="preserve">    </v>
          </cell>
          <cell r="F43" t="str">
            <v xml:space="preserve">   </v>
          </cell>
          <cell r="G43">
            <v>20510</v>
          </cell>
          <cell r="H43">
            <v>656085.86</v>
          </cell>
          <cell r="I43">
            <v>656085.86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</v>
          </cell>
          <cell r="B44">
            <v>0</v>
          </cell>
          <cell r="C44">
            <v>511</v>
          </cell>
          <cell r="D44" t="str">
            <v xml:space="preserve">  </v>
          </cell>
          <cell r="E44" t="str">
            <v xml:space="preserve">    </v>
          </cell>
          <cell r="F44" t="str">
            <v xml:space="preserve">   </v>
          </cell>
          <cell r="G44">
            <v>10511</v>
          </cell>
          <cell r="H44">
            <v>54215.02</v>
          </cell>
          <cell r="I44">
            <v>54215.02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2</v>
          </cell>
          <cell r="B45">
            <v>0</v>
          </cell>
          <cell r="C45">
            <v>511</v>
          </cell>
          <cell r="D45" t="str">
            <v xml:space="preserve">  </v>
          </cell>
          <cell r="E45" t="str">
            <v xml:space="preserve">    </v>
          </cell>
          <cell r="F45" t="str">
            <v xml:space="preserve">   </v>
          </cell>
          <cell r="G45">
            <v>20511</v>
          </cell>
          <cell r="H45">
            <v>504651.11</v>
          </cell>
          <cell r="I45">
            <v>504651.11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</v>
          </cell>
          <cell r="B46">
            <v>0</v>
          </cell>
          <cell r="C46">
            <v>512</v>
          </cell>
          <cell r="D46" t="str">
            <v xml:space="preserve">  </v>
          </cell>
          <cell r="E46" t="str">
            <v xml:space="preserve">    </v>
          </cell>
          <cell r="F46" t="str">
            <v xml:space="preserve">   </v>
          </cell>
          <cell r="G46">
            <v>10512</v>
          </cell>
          <cell r="H46">
            <v>480808.42</v>
          </cell>
          <cell r="I46">
            <v>480808.42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B47">
            <v>0</v>
          </cell>
          <cell r="C47">
            <v>512</v>
          </cell>
          <cell r="D47" t="str">
            <v xml:space="preserve">  </v>
          </cell>
          <cell r="E47" t="str">
            <v xml:space="preserve">    </v>
          </cell>
          <cell r="F47" t="str">
            <v xml:space="preserve">   </v>
          </cell>
          <cell r="G47">
            <v>20512</v>
          </cell>
          <cell r="H47">
            <v>3840190.12</v>
          </cell>
          <cell r="I47">
            <v>3840190.12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0</v>
          </cell>
          <cell r="C48">
            <v>513</v>
          </cell>
          <cell r="D48" t="str">
            <v xml:space="preserve">  </v>
          </cell>
          <cell r="E48" t="str">
            <v xml:space="preserve">    </v>
          </cell>
          <cell r="F48" t="str">
            <v xml:space="preserve">   </v>
          </cell>
          <cell r="G48">
            <v>10513</v>
          </cell>
          <cell r="H48">
            <v>47535.199999999997</v>
          </cell>
          <cell r="I48">
            <v>47535.199999999997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2</v>
          </cell>
          <cell r="B49">
            <v>0</v>
          </cell>
          <cell r="C49">
            <v>513</v>
          </cell>
          <cell r="D49" t="str">
            <v xml:space="preserve">  </v>
          </cell>
          <cell r="E49" t="str">
            <v xml:space="preserve">    </v>
          </cell>
          <cell r="F49" t="str">
            <v xml:space="preserve">   </v>
          </cell>
          <cell r="G49">
            <v>20513</v>
          </cell>
          <cell r="H49">
            <v>674530.89</v>
          </cell>
          <cell r="I49">
            <v>674530.89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</v>
          </cell>
          <cell r="B50">
            <v>0</v>
          </cell>
          <cell r="C50">
            <v>514</v>
          </cell>
          <cell r="D50" t="str">
            <v xml:space="preserve">  </v>
          </cell>
          <cell r="E50" t="str">
            <v xml:space="preserve">    </v>
          </cell>
          <cell r="F50" t="str">
            <v xml:space="preserve">   </v>
          </cell>
          <cell r="G50">
            <v>10514</v>
          </cell>
          <cell r="H50">
            <v>62258.51</v>
          </cell>
          <cell r="I50">
            <v>62258.51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2</v>
          </cell>
          <cell r="B51">
            <v>0</v>
          </cell>
          <cell r="C51">
            <v>514</v>
          </cell>
          <cell r="D51" t="str">
            <v xml:space="preserve">  </v>
          </cell>
          <cell r="E51" t="str">
            <v xml:space="preserve">    </v>
          </cell>
          <cell r="F51" t="str">
            <v xml:space="preserve">   </v>
          </cell>
          <cell r="G51">
            <v>20514</v>
          </cell>
          <cell r="H51">
            <v>592804.17000000004</v>
          </cell>
          <cell r="I51">
            <v>592804.17000000004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</v>
          </cell>
          <cell r="B52">
            <v>0</v>
          </cell>
          <cell r="C52">
            <v>535</v>
          </cell>
          <cell r="D52" t="str">
            <v xml:space="preserve">  </v>
          </cell>
          <cell r="E52" t="str">
            <v xml:space="preserve">    </v>
          </cell>
          <cell r="F52" t="str">
            <v xml:space="preserve">   </v>
          </cell>
          <cell r="G52">
            <v>10535</v>
          </cell>
          <cell r="H52">
            <v>73871.66</v>
          </cell>
          <cell r="I52">
            <v>73871.66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2</v>
          </cell>
          <cell r="B53">
            <v>0</v>
          </cell>
          <cell r="C53">
            <v>535</v>
          </cell>
          <cell r="D53" t="str">
            <v xml:space="preserve">  </v>
          </cell>
          <cell r="E53" t="str">
            <v xml:space="preserve">    </v>
          </cell>
          <cell r="F53" t="str">
            <v xml:space="preserve">   </v>
          </cell>
          <cell r="G53">
            <v>20535</v>
          </cell>
          <cell r="H53">
            <v>1265384.21</v>
          </cell>
          <cell r="I53">
            <v>1265384.21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</v>
          </cell>
          <cell r="B54">
            <v>0</v>
          </cell>
          <cell r="C54">
            <v>536</v>
          </cell>
          <cell r="D54" t="str">
            <v xml:space="preserve">  </v>
          </cell>
          <cell r="E54" t="str">
            <v xml:space="preserve">    </v>
          </cell>
          <cell r="F54" t="str">
            <v xml:space="preserve">   </v>
          </cell>
          <cell r="G54">
            <v>10536</v>
          </cell>
          <cell r="H54">
            <v>53801.97</v>
          </cell>
          <cell r="I54">
            <v>53801.97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2</v>
          </cell>
          <cell r="B55">
            <v>0</v>
          </cell>
          <cell r="C55">
            <v>536</v>
          </cell>
          <cell r="D55" t="str">
            <v xml:space="preserve">  </v>
          </cell>
          <cell r="E55" t="str">
            <v xml:space="preserve">    </v>
          </cell>
          <cell r="F55" t="str">
            <v xml:space="preserve">   </v>
          </cell>
          <cell r="G55">
            <v>20536</v>
          </cell>
          <cell r="H55">
            <v>653503.19999999995</v>
          </cell>
          <cell r="I55">
            <v>653503.19999999995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</v>
          </cell>
          <cell r="B56">
            <v>0</v>
          </cell>
          <cell r="C56">
            <v>537</v>
          </cell>
          <cell r="D56" t="str">
            <v xml:space="preserve">  </v>
          </cell>
          <cell r="E56" t="str">
            <v xml:space="preserve">    </v>
          </cell>
          <cell r="F56" t="str">
            <v xml:space="preserve">   </v>
          </cell>
          <cell r="G56">
            <v>10537</v>
          </cell>
          <cell r="H56">
            <v>26866.17</v>
          </cell>
          <cell r="I56">
            <v>26866.17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2</v>
          </cell>
          <cell r="B57">
            <v>0</v>
          </cell>
          <cell r="C57">
            <v>537</v>
          </cell>
          <cell r="D57" t="str">
            <v xml:space="preserve">  </v>
          </cell>
          <cell r="E57" t="str">
            <v xml:space="preserve">    </v>
          </cell>
          <cell r="F57" t="str">
            <v xml:space="preserve">   </v>
          </cell>
          <cell r="G57">
            <v>20537</v>
          </cell>
          <cell r="H57">
            <v>288062.42</v>
          </cell>
          <cell r="I57">
            <v>288062.42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</v>
          </cell>
          <cell r="B58">
            <v>0</v>
          </cell>
          <cell r="C58">
            <v>538</v>
          </cell>
          <cell r="D58" t="str">
            <v xml:space="preserve">  </v>
          </cell>
          <cell r="E58" t="str">
            <v xml:space="preserve">    </v>
          </cell>
          <cell r="F58" t="str">
            <v xml:space="preserve">   </v>
          </cell>
          <cell r="G58">
            <v>10538</v>
          </cell>
          <cell r="H58">
            <v>186290.15</v>
          </cell>
          <cell r="I58">
            <v>186290.15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2</v>
          </cell>
          <cell r="B59">
            <v>0</v>
          </cell>
          <cell r="C59">
            <v>538</v>
          </cell>
          <cell r="D59" t="str">
            <v xml:space="preserve">  </v>
          </cell>
          <cell r="E59" t="str">
            <v xml:space="preserve">    </v>
          </cell>
          <cell r="F59" t="str">
            <v xml:space="preserve">   </v>
          </cell>
          <cell r="G59">
            <v>20538</v>
          </cell>
          <cell r="H59">
            <v>2911145.71</v>
          </cell>
          <cell r="I59">
            <v>2911145.71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</v>
          </cell>
          <cell r="B60">
            <v>0</v>
          </cell>
          <cell r="C60">
            <v>539</v>
          </cell>
          <cell r="D60" t="str">
            <v xml:space="preserve">  </v>
          </cell>
          <cell r="E60" t="str">
            <v xml:space="preserve">    </v>
          </cell>
          <cell r="F60" t="str">
            <v xml:space="preserve">   </v>
          </cell>
          <cell r="G60">
            <v>10539</v>
          </cell>
          <cell r="H60">
            <v>159189.51</v>
          </cell>
          <cell r="I60">
            <v>159189.51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2</v>
          </cell>
          <cell r="B61">
            <v>0</v>
          </cell>
          <cell r="C61">
            <v>539</v>
          </cell>
          <cell r="D61" t="str">
            <v xml:space="preserve">  </v>
          </cell>
          <cell r="E61" t="str">
            <v xml:space="preserve">    </v>
          </cell>
          <cell r="F61" t="str">
            <v xml:space="preserve">   </v>
          </cell>
          <cell r="G61">
            <v>20539</v>
          </cell>
          <cell r="H61">
            <v>573554.77</v>
          </cell>
          <cell r="I61">
            <v>573554.77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</v>
          </cell>
          <cell r="B62">
            <v>0</v>
          </cell>
          <cell r="C62">
            <v>540</v>
          </cell>
          <cell r="D62" t="str">
            <v xml:space="preserve">  </v>
          </cell>
          <cell r="E62" t="str">
            <v xml:space="preserve">    </v>
          </cell>
          <cell r="F62" t="str">
            <v xml:space="preserve">   </v>
          </cell>
          <cell r="G62">
            <v>10540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2</v>
          </cell>
          <cell r="B63">
            <v>0</v>
          </cell>
          <cell r="C63">
            <v>540</v>
          </cell>
          <cell r="D63" t="str">
            <v xml:space="preserve">  </v>
          </cell>
          <cell r="E63" t="str">
            <v xml:space="preserve">    </v>
          </cell>
          <cell r="F63" t="str">
            <v xml:space="preserve">   </v>
          </cell>
          <cell r="G63">
            <v>20540</v>
          </cell>
          <cell r="H63">
            <v>528256.22</v>
          </cell>
          <cell r="I63">
            <v>528256.22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</v>
          </cell>
          <cell r="B64">
            <v>0</v>
          </cell>
          <cell r="C64">
            <v>541</v>
          </cell>
          <cell r="D64" t="str">
            <v xml:space="preserve">  </v>
          </cell>
          <cell r="E64" t="str">
            <v xml:space="preserve">    </v>
          </cell>
          <cell r="F64" t="str">
            <v xml:space="preserve">   </v>
          </cell>
          <cell r="G64">
            <v>10541</v>
          </cell>
          <cell r="H64">
            <v>10998.85</v>
          </cell>
          <cell r="I64">
            <v>10998.85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2</v>
          </cell>
          <cell r="B65">
            <v>0</v>
          </cell>
          <cell r="C65">
            <v>541</v>
          </cell>
          <cell r="D65" t="str">
            <v xml:space="preserve">  </v>
          </cell>
          <cell r="E65" t="str">
            <v xml:space="preserve">    </v>
          </cell>
          <cell r="F65" t="str">
            <v xml:space="preserve">   </v>
          </cell>
          <cell r="G65">
            <v>20541</v>
          </cell>
          <cell r="H65">
            <v>332245.28000000003</v>
          </cell>
          <cell r="I65">
            <v>332245.28000000003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</v>
          </cell>
          <cell r="B66">
            <v>0</v>
          </cell>
          <cell r="C66">
            <v>542</v>
          </cell>
          <cell r="D66" t="str">
            <v xml:space="preserve">  </v>
          </cell>
          <cell r="E66" t="str">
            <v xml:space="preserve">    </v>
          </cell>
          <cell r="F66" t="str">
            <v xml:space="preserve">   </v>
          </cell>
          <cell r="G66">
            <v>10542</v>
          </cell>
          <cell r="H66">
            <v>49825.42</v>
          </cell>
          <cell r="I66">
            <v>49825.42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2</v>
          </cell>
          <cell r="B67">
            <v>0</v>
          </cell>
          <cell r="C67">
            <v>542</v>
          </cell>
          <cell r="D67" t="str">
            <v xml:space="preserve">  </v>
          </cell>
          <cell r="E67" t="str">
            <v xml:space="preserve">    </v>
          </cell>
          <cell r="F67" t="str">
            <v xml:space="preserve">   </v>
          </cell>
          <cell r="G67">
            <v>20542</v>
          </cell>
          <cell r="H67">
            <v>494165.51</v>
          </cell>
          <cell r="I67">
            <v>494165.51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</v>
          </cell>
          <cell r="B68">
            <v>0</v>
          </cell>
          <cell r="C68">
            <v>543</v>
          </cell>
          <cell r="D68" t="str">
            <v xml:space="preserve">  </v>
          </cell>
          <cell r="E68" t="str">
            <v xml:space="preserve">    </v>
          </cell>
          <cell r="F68" t="str">
            <v xml:space="preserve">   </v>
          </cell>
          <cell r="G68">
            <v>10543</v>
          </cell>
          <cell r="H68">
            <v>51721.440000000002</v>
          </cell>
          <cell r="I68">
            <v>51721.440000000002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2</v>
          </cell>
          <cell r="B69">
            <v>0</v>
          </cell>
          <cell r="C69">
            <v>543</v>
          </cell>
          <cell r="D69" t="str">
            <v xml:space="preserve">  </v>
          </cell>
          <cell r="E69" t="str">
            <v xml:space="preserve">    </v>
          </cell>
          <cell r="F69" t="str">
            <v xml:space="preserve">   </v>
          </cell>
          <cell r="G69">
            <v>20543</v>
          </cell>
          <cell r="H69">
            <v>1231669.26</v>
          </cell>
          <cell r="I69">
            <v>1231669.26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</v>
          </cell>
          <cell r="B70">
            <v>0</v>
          </cell>
          <cell r="C70">
            <v>544</v>
          </cell>
          <cell r="D70" t="str">
            <v xml:space="preserve">  </v>
          </cell>
          <cell r="E70" t="str">
            <v xml:space="preserve">    </v>
          </cell>
          <cell r="F70" t="str">
            <v xml:space="preserve">   </v>
          </cell>
          <cell r="G70">
            <v>10544</v>
          </cell>
          <cell r="H70">
            <v>48974.11</v>
          </cell>
          <cell r="I70">
            <v>48974.11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2</v>
          </cell>
          <cell r="B71">
            <v>0</v>
          </cell>
          <cell r="C71">
            <v>544</v>
          </cell>
          <cell r="D71" t="str">
            <v xml:space="preserve">  </v>
          </cell>
          <cell r="E71" t="str">
            <v xml:space="preserve">    </v>
          </cell>
          <cell r="F71" t="str">
            <v xml:space="preserve">   </v>
          </cell>
          <cell r="G71">
            <v>20544</v>
          </cell>
          <cell r="H71">
            <v>1170819.6299999999</v>
          </cell>
          <cell r="I71">
            <v>1170819.6299999999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</v>
          </cell>
          <cell r="B72">
            <v>0</v>
          </cell>
          <cell r="C72">
            <v>545</v>
          </cell>
          <cell r="D72" t="str">
            <v xml:space="preserve">  </v>
          </cell>
          <cell r="E72" t="str">
            <v xml:space="preserve">    </v>
          </cell>
          <cell r="F72" t="str">
            <v xml:space="preserve">   </v>
          </cell>
          <cell r="G72">
            <v>10545</v>
          </cell>
          <cell r="H72">
            <v>56222.83</v>
          </cell>
          <cell r="I72">
            <v>56222.83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2</v>
          </cell>
          <cell r="B73">
            <v>0</v>
          </cell>
          <cell r="C73">
            <v>545</v>
          </cell>
          <cell r="D73" t="str">
            <v xml:space="preserve">  </v>
          </cell>
          <cell r="E73" t="str">
            <v xml:space="preserve">    </v>
          </cell>
          <cell r="F73" t="str">
            <v xml:space="preserve">   </v>
          </cell>
          <cell r="G73">
            <v>20545</v>
          </cell>
          <cell r="H73">
            <v>102639.05</v>
          </cell>
          <cell r="I73">
            <v>102639.05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</v>
          </cell>
          <cell r="B74">
            <v>0</v>
          </cell>
          <cell r="C74">
            <v>547</v>
          </cell>
          <cell r="D74" t="str">
            <v xml:space="preserve">  </v>
          </cell>
          <cell r="E74" t="str">
            <v xml:space="preserve">    </v>
          </cell>
          <cell r="F74" t="str">
            <v xml:space="preserve">   </v>
          </cell>
          <cell r="G74">
            <v>10547</v>
          </cell>
          <cell r="H74">
            <v>778692.02</v>
          </cell>
          <cell r="I74">
            <v>778692.02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2</v>
          </cell>
          <cell r="B75">
            <v>0</v>
          </cell>
          <cell r="C75">
            <v>547</v>
          </cell>
          <cell r="D75" t="str">
            <v xml:space="preserve">  </v>
          </cell>
          <cell r="E75" t="str">
            <v xml:space="preserve">    </v>
          </cell>
          <cell r="F75" t="str">
            <v xml:space="preserve">   </v>
          </cell>
          <cell r="G75">
            <v>20547</v>
          </cell>
          <cell r="H75">
            <v>7391346.2199999997</v>
          </cell>
          <cell r="I75">
            <v>7391346.2199999997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</v>
          </cell>
          <cell r="B76">
            <v>0</v>
          </cell>
          <cell r="C76">
            <v>548</v>
          </cell>
          <cell r="D76" t="str">
            <v xml:space="preserve">  </v>
          </cell>
          <cell r="E76" t="str">
            <v xml:space="preserve">    </v>
          </cell>
          <cell r="F76" t="str">
            <v xml:space="preserve">   </v>
          </cell>
          <cell r="G76">
            <v>10548</v>
          </cell>
          <cell r="H76">
            <v>18870.16</v>
          </cell>
          <cell r="I76">
            <v>18870.16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2</v>
          </cell>
          <cell r="B77">
            <v>0</v>
          </cell>
          <cell r="C77">
            <v>548</v>
          </cell>
          <cell r="D77" t="str">
            <v xml:space="preserve">  </v>
          </cell>
          <cell r="E77" t="str">
            <v xml:space="preserve">    </v>
          </cell>
          <cell r="F77" t="str">
            <v xml:space="preserve">   </v>
          </cell>
          <cell r="G77">
            <v>20548</v>
          </cell>
          <cell r="H77">
            <v>223987.46</v>
          </cell>
          <cell r="I77">
            <v>223987.46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</v>
          </cell>
          <cell r="B78">
            <v>0</v>
          </cell>
          <cell r="C78">
            <v>549</v>
          </cell>
          <cell r="D78" t="str">
            <v xml:space="preserve">  </v>
          </cell>
          <cell r="E78" t="str">
            <v xml:space="preserve">    </v>
          </cell>
          <cell r="F78" t="str">
            <v xml:space="preserve">   </v>
          </cell>
          <cell r="G78">
            <v>10549</v>
          </cell>
          <cell r="H78">
            <v>38368.46</v>
          </cell>
          <cell r="I78">
            <v>38368.46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2</v>
          </cell>
          <cell r="B79">
            <v>0</v>
          </cell>
          <cell r="C79">
            <v>549</v>
          </cell>
          <cell r="D79" t="str">
            <v xml:space="preserve">  </v>
          </cell>
          <cell r="E79" t="str">
            <v xml:space="preserve">    </v>
          </cell>
          <cell r="F79" t="str">
            <v xml:space="preserve">   </v>
          </cell>
          <cell r="G79">
            <v>20549</v>
          </cell>
          <cell r="H79">
            <v>258749.16</v>
          </cell>
          <cell r="I79">
            <v>258749.16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1</v>
          </cell>
          <cell r="B80">
            <v>0</v>
          </cell>
          <cell r="C80">
            <v>550</v>
          </cell>
          <cell r="D80" t="str">
            <v xml:space="preserve">  </v>
          </cell>
          <cell r="E80" t="str">
            <v xml:space="preserve">    </v>
          </cell>
          <cell r="F80" t="str">
            <v xml:space="preserve">   </v>
          </cell>
          <cell r="G80">
            <v>10550</v>
          </cell>
          <cell r="H80">
            <v>486030.47</v>
          </cell>
          <cell r="I80">
            <v>486030.47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2</v>
          </cell>
          <cell r="B81">
            <v>0</v>
          </cell>
          <cell r="C81">
            <v>550</v>
          </cell>
          <cell r="D81" t="str">
            <v xml:space="preserve">  </v>
          </cell>
          <cell r="E81" t="str">
            <v xml:space="preserve">    </v>
          </cell>
          <cell r="F81" t="str">
            <v xml:space="preserve">   </v>
          </cell>
          <cell r="G81">
            <v>20550</v>
          </cell>
          <cell r="H81">
            <v>5668613.6399999997</v>
          </cell>
          <cell r="I81">
            <v>5668613.6399999997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1</v>
          </cell>
          <cell r="B82">
            <v>0</v>
          </cell>
          <cell r="C82">
            <v>551</v>
          </cell>
          <cell r="D82" t="str">
            <v xml:space="preserve">  </v>
          </cell>
          <cell r="E82" t="str">
            <v xml:space="preserve">    </v>
          </cell>
          <cell r="F82" t="str">
            <v xml:space="preserve">   </v>
          </cell>
          <cell r="G82">
            <v>10551</v>
          </cell>
          <cell r="H82">
            <v>4673.34</v>
          </cell>
          <cell r="I82">
            <v>4673.34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2</v>
          </cell>
          <cell r="B83">
            <v>0</v>
          </cell>
          <cell r="C83">
            <v>551</v>
          </cell>
          <cell r="D83" t="str">
            <v xml:space="preserve">  </v>
          </cell>
          <cell r="E83" t="str">
            <v xml:space="preserve">    </v>
          </cell>
          <cell r="F83" t="str">
            <v xml:space="preserve">   </v>
          </cell>
          <cell r="G83">
            <v>20551</v>
          </cell>
          <cell r="H83">
            <v>69604.95</v>
          </cell>
          <cell r="I83">
            <v>69604.95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1</v>
          </cell>
          <cell r="B84">
            <v>0</v>
          </cell>
          <cell r="C84">
            <v>552</v>
          </cell>
          <cell r="D84" t="str">
            <v xml:space="preserve">  </v>
          </cell>
          <cell r="E84" t="str">
            <v xml:space="preserve">    </v>
          </cell>
          <cell r="F84" t="str">
            <v xml:space="preserve">   </v>
          </cell>
          <cell r="G84">
            <v>10552</v>
          </cell>
          <cell r="H84">
            <v>75</v>
          </cell>
          <cell r="I84">
            <v>75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2</v>
          </cell>
          <cell r="B85">
            <v>0</v>
          </cell>
          <cell r="C85">
            <v>552</v>
          </cell>
          <cell r="D85" t="str">
            <v xml:space="preserve">  </v>
          </cell>
          <cell r="E85" t="str">
            <v xml:space="preserve">    </v>
          </cell>
          <cell r="F85" t="str">
            <v xml:space="preserve">   </v>
          </cell>
          <cell r="G85">
            <v>20552</v>
          </cell>
          <cell r="H85">
            <v>1692.1</v>
          </cell>
          <cell r="I85">
            <v>1692.1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1</v>
          </cell>
          <cell r="B86">
            <v>0</v>
          </cell>
          <cell r="C86">
            <v>553</v>
          </cell>
          <cell r="D86" t="str">
            <v xml:space="preserve">  </v>
          </cell>
          <cell r="E86" t="str">
            <v xml:space="preserve">    </v>
          </cell>
          <cell r="F86" t="str">
            <v xml:space="preserve">   </v>
          </cell>
          <cell r="G86">
            <v>10553</v>
          </cell>
          <cell r="H86">
            <v>45137.09</v>
          </cell>
          <cell r="I86">
            <v>45137.09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2</v>
          </cell>
          <cell r="B87">
            <v>0</v>
          </cell>
          <cell r="C87">
            <v>553</v>
          </cell>
          <cell r="D87" t="str">
            <v xml:space="preserve">  </v>
          </cell>
          <cell r="E87" t="str">
            <v xml:space="preserve">    </v>
          </cell>
          <cell r="F87" t="str">
            <v xml:space="preserve">   </v>
          </cell>
          <cell r="G87">
            <v>20553</v>
          </cell>
          <cell r="H87">
            <v>583205.34</v>
          </cell>
          <cell r="I87">
            <v>583205.34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1</v>
          </cell>
          <cell r="B88">
            <v>0</v>
          </cell>
          <cell r="C88">
            <v>554</v>
          </cell>
          <cell r="D88" t="str">
            <v xml:space="preserve">  </v>
          </cell>
          <cell r="E88" t="str">
            <v xml:space="preserve">    </v>
          </cell>
          <cell r="F88" t="str">
            <v xml:space="preserve">   </v>
          </cell>
          <cell r="G88">
            <v>10554</v>
          </cell>
          <cell r="H88">
            <v>5055.87</v>
          </cell>
          <cell r="I88">
            <v>5055.87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2</v>
          </cell>
          <cell r="B89">
            <v>0</v>
          </cell>
          <cell r="C89">
            <v>554</v>
          </cell>
          <cell r="D89" t="str">
            <v xml:space="preserve">  </v>
          </cell>
          <cell r="E89" t="str">
            <v xml:space="preserve">    </v>
          </cell>
          <cell r="F89" t="str">
            <v xml:space="preserve">   </v>
          </cell>
          <cell r="G89">
            <v>20554</v>
          </cell>
          <cell r="H89">
            <v>21462.99</v>
          </cell>
          <cell r="I89">
            <v>21462.99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1</v>
          </cell>
          <cell r="B90">
            <v>0</v>
          </cell>
          <cell r="C90">
            <v>555</v>
          </cell>
          <cell r="D90" t="str">
            <v xml:space="preserve">  </v>
          </cell>
          <cell r="E90" t="str">
            <v xml:space="preserve">    </v>
          </cell>
          <cell r="F90" t="str">
            <v xml:space="preserve">   </v>
          </cell>
          <cell r="G90">
            <v>10555</v>
          </cell>
          <cell r="H90">
            <v>51666888.43</v>
          </cell>
          <cell r="I90">
            <v>51666888.43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2</v>
          </cell>
          <cell r="B91">
            <v>0</v>
          </cell>
          <cell r="C91">
            <v>555</v>
          </cell>
          <cell r="D91" t="str">
            <v xml:space="preserve">  </v>
          </cell>
          <cell r="E91" t="str">
            <v xml:space="preserve">    </v>
          </cell>
          <cell r="F91" t="str">
            <v xml:space="preserve">   </v>
          </cell>
          <cell r="G91">
            <v>20555</v>
          </cell>
          <cell r="H91">
            <v>470604443.04000002</v>
          </cell>
          <cell r="I91">
            <v>470563045.04000002</v>
          </cell>
          <cell r="J91">
            <v>41398</v>
          </cell>
          <cell r="K91">
            <v>0</v>
          </cell>
          <cell r="L91">
            <v>0</v>
          </cell>
        </row>
        <row r="92">
          <cell r="A92">
            <v>1</v>
          </cell>
          <cell r="B92">
            <v>0</v>
          </cell>
          <cell r="C92">
            <v>556</v>
          </cell>
          <cell r="D92" t="str">
            <v xml:space="preserve">  </v>
          </cell>
          <cell r="E92" t="str">
            <v xml:space="preserve">    </v>
          </cell>
          <cell r="F92" t="str">
            <v xml:space="preserve">   </v>
          </cell>
          <cell r="G92">
            <v>10556</v>
          </cell>
          <cell r="H92">
            <v>45505.77</v>
          </cell>
          <cell r="I92">
            <v>45505.77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2</v>
          </cell>
          <cell r="B93">
            <v>0</v>
          </cell>
          <cell r="C93">
            <v>556</v>
          </cell>
          <cell r="D93" t="str">
            <v xml:space="preserve">  </v>
          </cell>
          <cell r="E93" t="str">
            <v xml:space="preserve">    </v>
          </cell>
          <cell r="F93" t="str">
            <v xml:space="preserve">   </v>
          </cell>
          <cell r="G93">
            <v>20556</v>
          </cell>
          <cell r="H93">
            <v>734961.84</v>
          </cell>
          <cell r="I93">
            <v>734961.84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1</v>
          </cell>
          <cell r="B94">
            <v>0</v>
          </cell>
          <cell r="C94">
            <v>557</v>
          </cell>
          <cell r="D94" t="str">
            <v xml:space="preserve">  </v>
          </cell>
          <cell r="E94" t="str">
            <v xml:space="preserve">    </v>
          </cell>
          <cell r="F94" t="str">
            <v xml:space="preserve">   </v>
          </cell>
          <cell r="G94">
            <v>10557</v>
          </cell>
          <cell r="H94">
            <v>252611.34</v>
          </cell>
          <cell r="I94">
            <v>938509.34</v>
          </cell>
          <cell r="J94">
            <v>0</v>
          </cell>
          <cell r="K94">
            <v>-685898</v>
          </cell>
          <cell r="L94">
            <v>0</v>
          </cell>
        </row>
        <row r="95">
          <cell r="A95">
            <v>2</v>
          </cell>
          <cell r="B95">
            <v>0</v>
          </cell>
          <cell r="C95">
            <v>557</v>
          </cell>
          <cell r="D95" t="str">
            <v xml:space="preserve">  </v>
          </cell>
          <cell r="E95" t="str">
            <v xml:space="preserve">    </v>
          </cell>
          <cell r="F95" t="str">
            <v xml:space="preserve">   </v>
          </cell>
          <cell r="G95">
            <v>20557</v>
          </cell>
          <cell r="H95">
            <v>2121301.58</v>
          </cell>
          <cell r="I95">
            <v>4964358.58</v>
          </cell>
          <cell r="J95">
            <v>0</v>
          </cell>
          <cell r="K95">
            <v>-2843057</v>
          </cell>
          <cell r="L95">
            <v>0</v>
          </cell>
        </row>
        <row r="96">
          <cell r="A96">
            <v>1</v>
          </cell>
          <cell r="B96">
            <v>0</v>
          </cell>
          <cell r="C96">
            <v>560</v>
          </cell>
          <cell r="D96" t="str">
            <v xml:space="preserve">  </v>
          </cell>
          <cell r="E96" t="str">
            <v xml:space="preserve">    </v>
          </cell>
          <cell r="F96" t="str">
            <v xml:space="preserve">   </v>
          </cell>
          <cell r="G96">
            <v>10560</v>
          </cell>
          <cell r="H96">
            <v>74584.25</v>
          </cell>
          <cell r="I96">
            <v>74584.25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2</v>
          </cell>
          <cell r="B97">
            <v>0</v>
          </cell>
          <cell r="C97">
            <v>560</v>
          </cell>
          <cell r="D97" t="str">
            <v xml:space="preserve">  </v>
          </cell>
          <cell r="E97" t="str">
            <v xml:space="preserve">    </v>
          </cell>
          <cell r="F97" t="str">
            <v xml:space="preserve">   </v>
          </cell>
          <cell r="G97">
            <v>20560</v>
          </cell>
          <cell r="H97">
            <v>1043995.54</v>
          </cell>
          <cell r="I97">
            <v>1043995.54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1</v>
          </cell>
          <cell r="B98">
            <v>0</v>
          </cell>
          <cell r="C98">
            <v>561</v>
          </cell>
          <cell r="D98" t="str">
            <v xml:space="preserve">  </v>
          </cell>
          <cell r="E98" t="str">
            <v xml:space="preserve">    </v>
          </cell>
          <cell r="F98" t="str">
            <v xml:space="preserve">   </v>
          </cell>
          <cell r="G98">
            <v>10561</v>
          </cell>
          <cell r="H98">
            <v>72190.06</v>
          </cell>
          <cell r="I98">
            <v>72190.06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2</v>
          </cell>
          <cell r="B99">
            <v>0</v>
          </cell>
          <cell r="C99">
            <v>561</v>
          </cell>
          <cell r="D99" t="str">
            <v xml:space="preserve">  </v>
          </cell>
          <cell r="E99" t="str">
            <v xml:space="preserve">    </v>
          </cell>
          <cell r="F99" t="str">
            <v xml:space="preserve">   </v>
          </cell>
          <cell r="G99">
            <v>20561</v>
          </cell>
          <cell r="H99">
            <v>853246.14</v>
          </cell>
          <cell r="I99">
            <v>853246.14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1</v>
          </cell>
          <cell r="B100">
            <v>0</v>
          </cell>
          <cell r="C100">
            <v>562</v>
          </cell>
          <cell r="D100" t="str">
            <v xml:space="preserve">  </v>
          </cell>
          <cell r="E100" t="str">
            <v xml:space="preserve">    </v>
          </cell>
          <cell r="F100" t="str">
            <v xml:space="preserve">   </v>
          </cell>
          <cell r="G100">
            <v>10562</v>
          </cell>
          <cell r="H100">
            <v>25073.25</v>
          </cell>
          <cell r="I100">
            <v>25073.25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2</v>
          </cell>
          <cell r="B101">
            <v>0</v>
          </cell>
          <cell r="C101">
            <v>562</v>
          </cell>
          <cell r="D101" t="str">
            <v xml:space="preserve">  </v>
          </cell>
          <cell r="E101" t="str">
            <v xml:space="preserve">    </v>
          </cell>
          <cell r="F101" t="str">
            <v xml:space="preserve">   </v>
          </cell>
          <cell r="G101">
            <v>20562</v>
          </cell>
          <cell r="H101">
            <v>290310.93</v>
          </cell>
          <cell r="I101">
            <v>290310.93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</v>
          </cell>
          <cell r="B102">
            <v>0</v>
          </cell>
          <cell r="C102">
            <v>563</v>
          </cell>
          <cell r="D102" t="str">
            <v xml:space="preserve">  </v>
          </cell>
          <cell r="E102" t="str">
            <v xml:space="preserve">    </v>
          </cell>
          <cell r="F102" t="str">
            <v xml:space="preserve">   </v>
          </cell>
          <cell r="G102">
            <v>10563</v>
          </cell>
          <cell r="H102">
            <v>19378.71</v>
          </cell>
          <cell r="I102">
            <v>19378.71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2</v>
          </cell>
          <cell r="B103">
            <v>0</v>
          </cell>
          <cell r="C103">
            <v>563</v>
          </cell>
          <cell r="D103" t="str">
            <v xml:space="preserve">  </v>
          </cell>
          <cell r="E103" t="str">
            <v xml:space="preserve">    </v>
          </cell>
          <cell r="F103" t="str">
            <v xml:space="preserve">   </v>
          </cell>
          <cell r="G103">
            <v>20563</v>
          </cell>
          <cell r="H103">
            <v>154069.44</v>
          </cell>
          <cell r="I103">
            <v>154069.44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1</v>
          </cell>
          <cell r="B104">
            <v>0</v>
          </cell>
          <cell r="C104">
            <v>564</v>
          </cell>
          <cell r="D104" t="str">
            <v xml:space="preserve">  </v>
          </cell>
          <cell r="E104" t="str">
            <v xml:space="preserve">    </v>
          </cell>
          <cell r="F104" t="str">
            <v xml:space="preserve">   </v>
          </cell>
          <cell r="G104">
            <v>10564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2</v>
          </cell>
          <cell r="B105">
            <v>0</v>
          </cell>
          <cell r="C105">
            <v>564</v>
          </cell>
          <cell r="D105" t="str">
            <v xml:space="preserve">  </v>
          </cell>
          <cell r="E105" t="str">
            <v xml:space="preserve">    </v>
          </cell>
          <cell r="F105" t="str">
            <v xml:space="preserve">   </v>
          </cell>
          <cell r="G105">
            <v>20564</v>
          </cell>
          <cell r="H105">
            <v>4475.1099999999997</v>
          </cell>
          <cell r="I105">
            <v>4475.1099999999997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1</v>
          </cell>
          <cell r="B106">
            <v>0</v>
          </cell>
          <cell r="C106">
            <v>565</v>
          </cell>
          <cell r="D106" t="str">
            <v xml:space="preserve">  </v>
          </cell>
          <cell r="E106" t="str">
            <v xml:space="preserve">    </v>
          </cell>
          <cell r="F106" t="str">
            <v xml:space="preserve">   </v>
          </cell>
          <cell r="G106">
            <v>10565</v>
          </cell>
          <cell r="H106">
            <v>1046387.11</v>
          </cell>
          <cell r="I106">
            <v>1046387.11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2</v>
          </cell>
          <cell r="B107">
            <v>0</v>
          </cell>
          <cell r="C107">
            <v>565</v>
          </cell>
          <cell r="D107" t="str">
            <v xml:space="preserve">  </v>
          </cell>
          <cell r="E107" t="str">
            <v xml:space="preserve">    </v>
          </cell>
          <cell r="F107" t="str">
            <v xml:space="preserve">   </v>
          </cell>
          <cell r="G107">
            <v>20565</v>
          </cell>
          <cell r="H107">
            <v>13340001.050000001</v>
          </cell>
          <cell r="I107">
            <v>13340001.050000001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1</v>
          </cell>
          <cell r="B108">
            <v>0</v>
          </cell>
          <cell r="C108">
            <v>566</v>
          </cell>
          <cell r="D108" t="str">
            <v xml:space="preserve">  </v>
          </cell>
          <cell r="E108" t="str">
            <v xml:space="preserve">    </v>
          </cell>
          <cell r="F108" t="str">
            <v xml:space="preserve">   </v>
          </cell>
          <cell r="G108">
            <v>10566</v>
          </cell>
          <cell r="H108">
            <v>64432.66</v>
          </cell>
          <cell r="I108">
            <v>64432.66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2</v>
          </cell>
          <cell r="B109">
            <v>0</v>
          </cell>
          <cell r="C109">
            <v>566</v>
          </cell>
          <cell r="D109" t="str">
            <v xml:space="preserve">  </v>
          </cell>
          <cell r="E109" t="str">
            <v xml:space="preserve">    </v>
          </cell>
          <cell r="F109" t="str">
            <v xml:space="preserve">   </v>
          </cell>
          <cell r="G109">
            <v>20566</v>
          </cell>
          <cell r="H109">
            <v>248863</v>
          </cell>
          <cell r="I109">
            <v>248863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1</v>
          </cell>
          <cell r="B110">
            <v>0</v>
          </cell>
          <cell r="C110">
            <v>567</v>
          </cell>
          <cell r="D110" t="str">
            <v xml:space="preserve">  </v>
          </cell>
          <cell r="E110" t="str">
            <v xml:space="preserve">    </v>
          </cell>
          <cell r="F110" t="str">
            <v xml:space="preserve">   </v>
          </cell>
          <cell r="G110">
            <v>10567</v>
          </cell>
          <cell r="H110">
            <v>8675.48</v>
          </cell>
          <cell r="I110">
            <v>8675.48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2</v>
          </cell>
          <cell r="B111">
            <v>0</v>
          </cell>
          <cell r="C111">
            <v>567</v>
          </cell>
          <cell r="D111" t="str">
            <v xml:space="preserve">  </v>
          </cell>
          <cell r="E111" t="str">
            <v xml:space="preserve">    </v>
          </cell>
          <cell r="F111" t="str">
            <v xml:space="preserve">   </v>
          </cell>
          <cell r="G111">
            <v>20567</v>
          </cell>
          <cell r="H111">
            <v>102028.66</v>
          </cell>
          <cell r="I111">
            <v>102028.66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1</v>
          </cell>
          <cell r="B112">
            <v>0</v>
          </cell>
          <cell r="C112">
            <v>568</v>
          </cell>
          <cell r="D112" t="str">
            <v xml:space="preserve">  </v>
          </cell>
          <cell r="E112" t="str">
            <v xml:space="preserve">    </v>
          </cell>
          <cell r="F112" t="str">
            <v xml:space="preserve">   </v>
          </cell>
          <cell r="G112">
            <v>10568</v>
          </cell>
          <cell r="H112">
            <v>16059.39</v>
          </cell>
          <cell r="I112">
            <v>16059.39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2</v>
          </cell>
          <cell r="B113">
            <v>0</v>
          </cell>
          <cell r="C113">
            <v>568</v>
          </cell>
          <cell r="D113" t="str">
            <v xml:space="preserve">  </v>
          </cell>
          <cell r="E113" t="str">
            <v xml:space="preserve">    </v>
          </cell>
          <cell r="F113" t="str">
            <v xml:space="preserve">   </v>
          </cell>
          <cell r="G113">
            <v>20568</v>
          </cell>
          <cell r="H113">
            <v>131293.65</v>
          </cell>
          <cell r="I113">
            <v>131293.65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1</v>
          </cell>
          <cell r="B114">
            <v>0</v>
          </cell>
          <cell r="C114">
            <v>569</v>
          </cell>
          <cell r="D114" t="str">
            <v xml:space="preserve">  </v>
          </cell>
          <cell r="E114" t="str">
            <v xml:space="preserve">    </v>
          </cell>
          <cell r="F114" t="str">
            <v xml:space="preserve">   </v>
          </cell>
          <cell r="G114">
            <v>10569</v>
          </cell>
          <cell r="H114">
            <v>19875.509999999998</v>
          </cell>
          <cell r="I114">
            <v>19875.509999999998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2</v>
          </cell>
          <cell r="B115">
            <v>0</v>
          </cell>
          <cell r="C115">
            <v>569</v>
          </cell>
          <cell r="D115" t="str">
            <v xml:space="preserve">  </v>
          </cell>
          <cell r="E115" t="str">
            <v xml:space="preserve">    </v>
          </cell>
          <cell r="F115" t="str">
            <v xml:space="preserve">   </v>
          </cell>
          <cell r="G115">
            <v>20569</v>
          </cell>
          <cell r="H115">
            <v>27440.37</v>
          </cell>
          <cell r="I115">
            <v>27440.37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1</v>
          </cell>
          <cell r="B116">
            <v>0</v>
          </cell>
          <cell r="C116">
            <v>570</v>
          </cell>
          <cell r="D116" t="str">
            <v xml:space="preserve">  </v>
          </cell>
          <cell r="E116" t="str">
            <v xml:space="preserve">    </v>
          </cell>
          <cell r="F116" t="str">
            <v xml:space="preserve">   </v>
          </cell>
          <cell r="G116">
            <v>10570</v>
          </cell>
          <cell r="H116">
            <v>253937.46</v>
          </cell>
          <cell r="I116">
            <v>253937.46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2</v>
          </cell>
          <cell r="B117">
            <v>0</v>
          </cell>
          <cell r="C117">
            <v>570</v>
          </cell>
          <cell r="D117" t="str">
            <v xml:space="preserve">  </v>
          </cell>
          <cell r="E117" t="str">
            <v xml:space="preserve">    </v>
          </cell>
          <cell r="F117" t="str">
            <v xml:space="preserve">   </v>
          </cell>
          <cell r="G117">
            <v>20570</v>
          </cell>
          <cell r="H117">
            <v>830692.3</v>
          </cell>
          <cell r="I117">
            <v>830692.3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1</v>
          </cell>
          <cell r="B118">
            <v>0</v>
          </cell>
          <cell r="C118">
            <v>571</v>
          </cell>
          <cell r="D118" t="str">
            <v xml:space="preserve">  </v>
          </cell>
          <cell r="E118" t="str">
            <v xml:space="preserve">    </v>
          </cell>
          <cell r="F118" t="str">
            <v xml:space="preserve">   </v>
          </cell>
          <cell r="G118">
            <v>10571</v>
          </cell>
          <cell r="H118">
            <v>305961.34000000003</v>
          </cell>
          <cell r="I118">
            <v>305961.34000000003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2</v>
          </cell>
          <cell r="B119">
            <v>0</v>
          </cell>
          <cell r="C119">
            <v>571</v>
          </cell>
          <cell r="D119" t="str">
            <v xml:space="preserve">  </v>
          </cell>
          <cell r="E119" t="str">
            <v xml:space="preserve">    </v>
          </cell>
          <cell r="F119" t="str">
            <v xml:space="preserve">   </v>
          </cell>
          <cell r="G119">
            <v>20571</v>
          </cell>
          <cell r="H119">
            <v>1178179.22</v>
          </cell>
          <cell r="I119">
            <v>1178179.22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1</v>
          </cell>
          <cell r="B120">
            <v>0</v>
          </cell>
          <cell r="C120">
            <v>572</v>
          </cell>
          <cell r="D120" t="str">
            <v xml:space="preserve">  </v>
          </cell>
          <cell r="E120" t="str">
            <v xml:space="preserve">    </v>
          </cell>
          <cell r="F120" t="str">
            <v xml:space="preserve">   </v>
          </cell>
          <cell r="G120">
            <v>10572</v>
          </cell>
          <cell r="H120">
            <v>462.48</v>
          </cell>
          <cell r="I120">
            <v>462.48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2</v>
          </cell>
          <cell r="B121">
            <v>0</v>
          </cell>
          <cell r="C121">
            <v>572</v>
          </cell>
          <cell r="D121" t="str">
            <v xml:space="preserve">  </v>
          </cell>
          <cell r="E121" t="str">
            <v xml:space="preserve">    </v>
          </cell>
          <cell r="F121" t="str">
            <v xml:space="preserve">   </v>
          </cell>
          <cell r="G121">
            <v>20572</v>
          </cell>
          <cell r="H121">
            <v>4543.05</v>
          </cell>
          <cell r="I121">
            <v>4543.05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</v>
          </cell>
          <cell r="B122">
            <v>0</v>
          </cell>
          <cell r="C122">
            <v>573</v>
          </cell>
          <cell r="D122" t="str">
            <v xml:space="preserve">  </v>
          </cell>
          <cell r="E122" t="str">
            <v xml:space="preserve">    </v>
          </cell>
          <cell r="F122" t="str">
            <v xml:space="preserve">   </v>
          </cell>
          <cell r="G122">
            <v>10573</v>
          </cell>
          <cell r="H122">
            <v>1115.5</v>
          </cell>
          <cell r="I122">
            <v>1115.5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2</v>
          </cell>
          <cell r="B123">
            <v>0</v>
          </cell>
          <cell r="C123">
            <v>573</v>
          </cell>
          <cell r="D123" t="str">
            <v xml:space="preserve">  </v>
          </cell>
          <cell r="E123" t="str">
            <v xml:space="preserve">    </v>
          </cell>
          <cell r="F123" t="str">
            <v xml:space="preserve">   </v>
          </cell>
          <cell r="G123">
            <v>20573</v>
          </cell>
          <cell r="H123">
            <v>12056.28</v>
          </cell>
          <cell r="I123">
            <v>12056.28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1</v>
          </cell>
          <cell r="B124">
            <v>0</v>
          </cell>
          <cell r="C124">
            <v>580</v>
          </cell>
          <cell r="D124" t="str">
            <v xml:space="preserve">  </v>
          </cell>
          <cell r="E124" t="str">
            <v xml:space="preserve">    </v>
          </cell>
          <cell r="F124" t="str">
            <v xml:space="preserve">   </v>
          </cell>
          <cell r="G124">
            <v>10580</v>
          </cell>
          <cell r="H124">
            <v>25379.08</v>
          </cell>
          <cell r="I124">
            <v>19380.07</v>
          </cell>
          <cell r="J124">
            <v>5018.9399999999996</v>
          </cell>
          <cell r="K124">
            <v>980.07</v>
          </cell>
          <cell r="L124">
            <v>0</v>
          </cell>
        </row>
        <row r="125">
          <cell r="A125">
            <v>2</v>
          </cell>
          <cell r="B125">
            <v>0</v>
          </cell>
          <cell r="C125">
            <v>580</v>
          </cell>
          <cell r="D125" t="str">
            <v xml:space="preserve">  </v>
          </cell>
          <cell r="E125" t="str">
            <v xml:space="preserve">    </v>
          </cell>
          <cell r="F125" t="str">
            <v xml:space="preserve">   </v>
          </cell>
          <cell r="G125">
            <v>20580</v>
          </cell>
          <cell r="H125">
            <v>282055.08</v>
          </cell>
          <cell r="I125">
            <v>133978.42000000001</v>
          </cell>
          <cell r="J125">
            <v>135513.91</v>
          </cell>
          <cell r="K125">
            <v>12562.75</v>
          </cell>
          <cell r="L125">
            <v>0</v>
          </cell>
        </row>
        <row r="126">
          <cell r="A126">
            <v>1</v>
          </cell>
          <cell r="B126">
            <v>0</v>
          </cell>
          <cell r="C126">
            <v>581</v>
          </cell>
          <cell r="D126" t="str">
            <v xml:space="preserve">  </v>
          </cell>
          <cell r="E126" t="str">
            <v xml:space="preserve">    </v>
          </cell>
          <cell r="F126" t="str">
            <v xml:space="preserve">   </v>
          </cell>
          <cell r="G126">
            <v>10581</v>
          </cell>
          <cell r="H126">
            <v>4438.7700000000004</v>
          </cell>
          <cell r="I126">
            <v>425.09</v>
          </cell>
          <cell r="J126">
            <v>2859.41</v>
          </cell>
          <cell r="K126">
            <v>1154.27</v>
          </cell>
          <cell r="L126">
            <v>0</v>
          </cell>
        </row>
        <row r="127">
          <cell r="A127">
            <v>2</v>
          </cell>
          <cell r="B127">
            <v>0</v>
          </cell>
          <cell r="C127">
            <v>581</v>
          </cell>
          <cell r="D127" t="str">
            <v xml:space="preserve">  </v>
          </cell>
          <cell r="E127" t="str">
            <v xml:space="preserve">    </v>
          </cell>
          <cell r="F127" t="str">
            <v xml:space="preserve">   </v>
          </cell>
          <cell r="G127">
            <v>20581</v>
          </cell>
          <cell r="H127">
            <v>58550.32</v>
          </cell>
          <cell r="I127">
            <v>10402.02</v>
          </cell>
          <cell r="J127">
            <v>33863.74</v>
          </cell>
          <cell r="K127">
            <v>14284.56</v>
          </cell>
          <cell r="L127">
            <v>0</v>
          </cell>
        </row>
        <row r="128">
          <cell r="A128">
            <v>1</v>
          </cell>
          <cell r="B128">
            <v>0</v>
          </cell>
          <cell r="C128">
            <v>582</v>
          </cell>
          <cell r="D128" t="str">
            <v xml:space="preserve">  </v>
          </cell>
          <cell r="E128" t="str">
            <v xml:space="preserve">    </v>
          </cell>
          <cell r="F128" t="str">
            <v xml:space="preserve">   </v>
          </cell>
          <cell r="G128">
            <v>10582</v>
          </cell>
          <cell r="H128">
            <v>32462.400000000001</v>
          </cell>
          <cell r="I128">
            <v>191.25</v>
          </cell>
          <cell r="J128">
            <v>24395.17</v>
          </cell>
          <cell r="K128">
            <v>7875.98</v>
          </cell>
          <cell r="L128">
            <v>0</v>
          </cell>
        </row>
        <row r="129">
          <cell r="A129">
            <v>2</v>
          </cell>
          <cell r="B129">
            <v>0</v>
          </cell>
          <cell r="C129">
            <v>582</v>
          </cell>
          <cell r="D129" t="str">
            <v xml:space="preserve">  </v>
          </cell>
          <cell r="E129" t="str">
            <v xml:space="preserve">    </v>
          </cell>
          <cell r="F129" t="str">
            <v xml:space="preserve">   </v>
          </cell>
          <cell r="G129">
            <v>20582</v>
          </cell>
          <cell r="H129">
            <v>453936.05</v>
          </cell>
          <cell r="I129">
            <v>11580.71</v>
          </cell>
          <cell r="J129">
            <v>297464.33</v>
          </cell>
          <cell r="K129">
            <v>144891.01</v>
          </cell>
          <cell r="L129">
            <v>0</v>
          </cell>
        </row>
        <row r="130">
          <cell r="A130">
            <v>1</v>
          </cell>
          <cell r="B130">
            <v>0</v>
          </cell>
          <cell r="C130">
            <v>583</v>
          </cell>
          <cell r="D130" t="str">
            <v xml:space="preserve">  </v>
          </cell>
          <cell r="E130" t="str">
            <v xml:space="preserve">    </v>
          </cell>
          <cell r="F130" t="str">
            <v xml:space="preserve">   </v>
          </cell>
          <cell r="G130">
            <v>10583</v>
          </cell>
          <cell r="H130">
            <v>83364.2</v>
          </cell>
          <cell r="I130">
            <v>0</v>
          </cell>
          <cell r="J130">
            <v>64677.279999999999</v>
          </cell>
          <cell r="K130">
            <v>18686.919999999998</v>
          </cell>
          <cell r="L130">
            <v>0</v>
          </cell>
        </row>
        <row r="131">
          <cell r="A131">
            <v>2</v>
          </cell>
          <cell r="B131">
            <v>0</v>
          </cell>
          <cell r="C131">
            <v>583</v>
          </cell>
          <cell r="D131" t="str">
            <v xml:space="preserve">  </v>
          </cell>
          <cell r="E131" t="str">
            <v xml:space="preserve">    </v>
          </cell>
          <cell r="F131" t="str">
            <v xml:space="preserve">   </v>
          </cell>
          <cell r="G131">
            <v>20583</v>
          </cell>
          <cell r="H131">
            <v>989091.45</v>
          </cell>
          <cell r="I131">
            <v>-18.87</v>
          </cell>
          <cell r="J131">
            <v>763964.18</v>
          </cell>
          <cell r="K131">
            <v>225146.14</v>
          </cell>
          <cell r="L131">
            <v>0</v>
          </cell>
        </row>
        <row r="132">
          <cell r="A132">
            <v>1</v>
          </cell>
          <cell r="B132">
            <v>0</v>
          </cell>
          <cell r="C132">
            <v>584</v>
          </cell>
          <cell r="D132" t="str">
            <v xml:space="preserve">  </v>
          </cell>
          <cell r="E132" t="str">
            <v xml:space="preserve">    </v>
          </cell>
          <cell r="F132" t="str">
            <v xml:space="preserve">   </v>
          </cell>
          <cell r="G132">
            <v>10584</v>
          </cell>
          <cell r="H132">
            <v>109381.69</v>
          </cell>
          <cell r="I132">
            <v>787.92</v>
          </cell>
          <cell r="J132">
            <v>67007.75</v>
          </cell>
          <cell r="K132">
            <v>41586.019999999997</v>
          </cell>
          <cell r="L132">
            <v>0</v>
          </cell>
        </row>
        <row r="133">
          <cell r="A133">
            <v>2</v>
          </cell>
          <cell r="B133">
            <v>0</v>
          </cell>
          <cell r="C133">
            <v>584</v>
          </cell>
          <cell r="D133" t="str">
            <v xml:space="preserve">  </v>
          </cell>
          <cell r="E133" t="str">
            <v xml:space="preserve">    </v>
          </cell>
          <cell r="F133" t="str">
            <v xml:space="preserve">   </v>
          </cell>
          <cell r="G133">
            <v>20584</v>
          </cell>
          <cell r="H133">
            <v>1471231.11</v>
          </cell>
          <cell r="I133">
            <v>7767.2</v>
          </cell>
          <cell r="J133">
            <v>889206.87</v>
          </cell>
          <cell r="K133">
            <v>574257.04</v>
          </cell>
          <cell r="L133">
            <v>0</v>
          </cell>
        </row>
        <row r="134">
          <cell r="A134">
            <v>1</v>
          </cell>
          <cell r="B134">
            <v>0</v>
          </cell>
          <cell r="C134">
            <v>585</v>
          </cell>
          <cell r="D134" t="str">
            <v xml:space="preserve">  </v>
          </cell>
          <cell r="E134" t="str">
            <v xml:space="preserve">    </v>
          </cell>
          <cell r="F134" t="str">
            <v xml:space="preserve">   </v>
          </cell>
          <cell r="G134">
            <v>10585</v>
          </cell>
          <cell r="H134">
            <v>27690.67</v>
          </cell>
          <cell r="I134">
            <v>0</v>
          </cell>
          <cell r="J134">
            <v>19118.79</v>
          </cell>
          <cell r="K134">
            <v>8571.8799999999992</v>
          </cell>
          <cell r="L134">
            <v>0</v>
          </cell>
        </row>
        <row r="135">
          <cell r="A135">
            <v>2</v>
          </cell>
          <cell r="B135">
            <v>0</v>
          </cell>
          <cell r="C135">
            <v>585</v>
          </cell>
          <cell r="D135" t="str">
            <v xml:space="preserve">  </v>
          </cell>
          <cell r="E135" t="str">
            <v xml:space="preserve">    </v>
          </cell>
          <cell r="F135" t="str">
            <v xml:space="preserve">   </v>
          </cell>
          <cell r="G135">
            <v>20585</v>
          </cell>
          <cell r="H135">
            <v>240661.99</v>
          </cell>
          <cell r="I135">
            <v>109.87</v>
          </cell>
          <cell r="J135">
            <v>178211.7</v>
          </cell>
          <cell r="K135">
            <v>62340.42</v>
          </cell>
          <cell r="L135">
            <v>0</v>
          </cell>
        </row>
        <row r="136">
          <cell r="A136">
            <v>1</v>
          </cell>
          <cell r="B136">
            <v>0</v>
          </cell>
          <cell r="C136">
            <v>586</v>
          </cell>
          <cell r="D136" t="str">
            <v xml:space="preserve">  </v>
          </cell>
          <cell r="E136" t="str">
            <v xml:space="preserve">    </v>
          </cell>
          <cell r="F136" t="str">
            <v xml:space="preserve">   </v>
          </cell>
          <cell r="G136">
            <v>10586</v>
          </cell>
          <cell r="H136">
            <v>68641.53</v>
          </cell>
          <cell r="I136">
            <v>55557.599999999999</v>
          </cell>
          <cell r="J136">
            <v>-5661.62</v>
          </cell>
          <cell r="K136">
            <v>18745.55</v>
          </cell>
          <cell r="L136">
            <v>0</v>
          </cell>
        </row>
        <row r="137">
          <cell r="A137">
            <v>2</v>
          </cell>
          <cell r="B137">
            <v>0</v>
          </cell>
          <cell r="C137">
            <v>586</v>
          </cell>
          <cell r="D137" t="str">
            <v xml:space="preserve">  </v>
          </cell>
          <cell r="E137" t="str">
            <v xml:space="preserve">    </v>
          </cell>
          <cell r="F137" t="str">
            <v xml:space="preserve">   </v>
          </cell>
          <cell r="G137">
            <v>20586</v>
          </cell>
          <cell r="H137">
            <v>634007.52</v>
          </cell>
          <cell r="I137">
            <v>210577.91</v>
          </cell>
          <cell r="J137">
            <v>321558.71000000002</v>
          </cell>
          <cell r="K137">
            <v>101870.9</v>
          </cell>
          <cell r="L137">
            <v>0</v>
          </cell>
        </row>
        <row r="138">
          <cell r="A138">
            <v>1</v>
          </cell>
          <cell r="B138">
            <v>0</v>
          </cell>
          <cell r="C138">
            <v>587</v>
          </cell>
          <cell r="D138" t="str">
            <v xml:space="preserve">  </v>
          </cell>
          <cell r="E138" t="str">
            <v xml:space="preserve">    </v>
          </cell>
          <cell r="F138" t="str">
            <v xml:space="preserve">   </v>
          </cell>
          <cell r="G138">
            <v>10587</v>
          </cell>
          <cell r="H138">
            <v>52126.879999999997</v>
          </cell>
          <cell r="I138">
            <v>37035.019999999997</v>
          </cell>
          <cell r="J138">
            <v>5466.45</v>
          </cell>
          <cell r="K138">
            <v>9625.41</v>
          </cell>
          <cell r="L138">
            <v>0</v>
          </cell>
        </row>
        <row r="139">
          <cell r="A139">
            <v>2</v>
          </cell>
          <cell r="B139">
            <v>0</v>
          </cell>
          <cell r="C139">
            <v>587</v>
          </cell>
          <cell r="D139" t="str">
            <v xml:space="preserve">  </v>
          </cell>
          <cell r="E139" t="str">
            <v xml:space="preserve">    </v>
          </cell>
          <cell r="F139" t="str">
            <v xml:space="preserve">   </v>
          </cell>
          <cell r="G139">
            <v>20587</v>
          </cell>
          <cell r="H139">
            <v>574147.47</v>
          </cell>
          <cell r="I139">
            <v>328800.15000000002</v>
          </cell>
          <cell r="J139">
            <v>113071.17</v>
          </cell>
          <cell r="K139">
            <v>132276.15</v>
          </cell>
          <cell r="L139">
            <v>0</v>
          </cell>
        </row>
        <row r="140">
          <cell r="A140">
            <v>1</v>
          </cell>
          <cell r="B140">
            <v>0</v>
          </cell>
          <cell r="C140">
            <v>588</v>
          </cell>
          <cell r="D140" t="str">
            <v xml:space="preserve">  </v>
          </cell>
          <cell r="E140" t="str">
            <v xml:space="preserve">    </v>
          </cell>
          <cell r="F140" t="str">
            <v xml:space="preserve">   </v>
          </cell>
          <cell r="G140">
            <v>10588</v>
          </cell>
          <cell r="H140">
            <v>233439.98</v>
          </cell>
          <cell r="I140">
            <v>176298.28</v>
          </cell>
          <cell r="J140">
            <v>41902.46</v>
          </cell>
          <cell r="K140">
            <v>15239.24</v>
          </cell>
          <cell r="L140">
            <v>0</v>
          </cell>
        </row>
        <row r="141">
          <cell r="A141">
            <v>2</v>
          </cell>
          <cell r="B141">
            <v>0</v>
          </cell>
          <cell r="C141">
            <v>588</v>
          </cell>
          <cell r="D141" t="str">
            <v xml:space="preserve">  </v>
          </cell>
          <cell r="E141" t="str">
            <v xml:space="preserve">    </v>
          </cell>
          <cell r="F141" t="str">
            <v xml:space="preserve">   </v>
          </cell>
          <cell r="G141">
            <v>20588</v>
          </cell>
          <cell r="H141">
            <v>1003009.1</v>
          </cell>
          <cell r="I141">
            <v>463048.4</v>
          </cell>
          <cell r="J141">
            <v>408314.95</v>
          </cell>
          <cell r="K141">
            <v>131645.75</v>
          </cell>
          <cell r="L141">
            <v>0</v>
          </cell>
        </row>
        <row r="142">
          <cell r="A142">
            <v>1</v>
          </cell>
          <cell r="B142">
            <v>0</v>
          </cell>
          <cell r="C142">
            <v>589</v>
          </cell>
          <cell r="D142" t="str">
            <v xml:space="preserve">  </v>
          </cell>
          <cell r="E142" t="str">
            <v xml:space="preserve">    </v>
          </cell>
          <cell r="F142" t="str">
            <v xml:space="preserve">   </v>
          </cell>
          <cell r="G142">
            <v>10589</v>
          </cell>
          <cell r="H142">
            <v>14160.02</v>
          </cell>
          <cell r="I142">
            <v>200</v>
          </cell>
          <cell r="J142">
            <v>1813.16</v>
          </cell>
          <cell r="K142">
            <v>12146.86</v>
          </cell>
          <cell r="L142">
            <v>0</v>
          </cell>
        </row>
        <row r="143">
          <cell r="A143">
            <v>2</v>
          </cell>
          <cell r="B143">
            <v>0</v>
          </cell>
          <cell r="C143">
            <v>589</v>
          </cell>
          <cell r="D143" t="str">
            <v xml:space="preserve">  </v>
          </cell>
          <cell r="E143" t="str">
            <v xml:space="preserve">    </v>
          </cell>
          <cell r="F143" t="str">
            <v xml:space="preserve">   </v>
          </cell>
          <cell r="G143">
            <v>20589</v>
          </cell>
          <cell r="H143">
            <v>207840.36</v>
          </cell>
          <cell r="I143">
            <v>179713.24</v>
          </cell>
          <cell r="J143">
            <v>9818.75</v>
          </cell>
          <cell r="K143">
            <v>18308.37</v>
          </cell>
          <cell r="L143">
            <v>0</v>
          </cell>
        </row>
        <row r="144">
          <cell r="A144">
            <v>1</v>
          </cell>
          <cell r="B144">
            <v>0</v>
          </cell>
          <cell r="C144">
            <v>590</v>
          </cell>
          <cell r="D144" t="str">
            <v xml:space="preserve">  </v>
          </cell>
          <cell r="E144" t="str">
            <v xml:space="preserve">    </v>
          </cell>
          <cell r="F144" t="str">
            <v xml:space="preserve">   </v>
          </cell>
          <cell r="G144">
            <v>10590</v>
          </cell>
          <cell r="H144">
            <v>102710.24</v>
          </cell>
          <cell r="I144">
            <v>65427.82</v>
          </cell>
          <cell r="J144">
            <v>28171</v>
          </cell>
          <cell r="K144">
            <v>9111.42</v>
          </cell>
          <cell r="L144">
            <v>0</v>
          </cell>
        </row>
        <row r="145">
          <cell r="A145">
            <v>2</v>
          </cell>
          <cell r="B145">
            <v>0</v>
          </cell>
          <cell r="C145">
            <v>590</v>
          </cell>
          <cell r="D145" t="str">
            <v xml:space="preserve">  </v>
          </cell>
          <cell r="E145" t="str">
            <v xml:space="preserve">    </v>
          </cell>
          <cell r="F145" t="str">
            <v xml:space="preserve">   </v>
          </cell>
          <cell r="G145">
            <v>20590</v>
          </cell>
          <cell r="H145">
            <v>1101025.55</v>
          </cell>
          <cell r="I145">
            <v>678822.74</v>
          </cell>
          <cell r="J145">
            <v>335766.46</v>
          </cell>
          <cell r="K145">
            <v>86436.35</v>
          </cell>
          <cell r="L145">
            <v>0</v>
          </cell>
        </row>
        <row r="146">
          <cell r="A146">
            <v>1</v>
          </cell>
          <cell r="B146">
            <v>0</v>
          </cell>
          <cell r="C146">
            <v>591</v>
          </cell>
          <cell r="D146" t="str">
            <v xml:space="preserve">  </v>
          </cell>
          <cell r="E146" t="str">
            <v xml:space="preserve">    </v>
          </cell>
          <cell r="F146" t="str">
            <v xml:space="preserve">   </v>
          </cell>
          <cell r="G146">
            <v>10591</v>
          </cell>
          <cell r="H146">
            <v>3570.87</v>
          </cell>
          <cell r="I146">
            <v>0</v>
          </cell>
          <cell r="J146">
            <v>3570.87</v>
          </cell>
          <cell r="K146">
            <v>0</v>
          </cell>
          <cell r="L146">
            <v>0</v>
          </cell>
        </row>
        <row r="147">
          <cell r="A147">
            <v>2</v>
          </cell>
          <cell r="B147">
            <v>0</v>
          </cell>
          <cell r="C147">
            <v>591</v>
          </cell>
          <cell r="D147" t="str">
            <v xml:space="preserve">  </v>
          </cell>
          <cell r="E147" t="str">
            <v xml:space="preserve">    </v>
          </cell>
          <cell r="F147" t="str">
            <v xml:space="preserve">   </v>
          </cell>
          <cell r="G147">
            <v>20591</v>
          </cell>
          <cell r="H147">
            <v>45914.11</v>
          </cell>
          <cell r="I147">
            <v>6.95</v>
          </cell>
          <cell r="J147">
            <v>41711.919999999998</v>
          </cell>
          <cell r="K147">
            <v>4195.24</v>
          </cell>
          <cell r="L147">
            <v>0</v>
          </cell>
        </row>
        <row r="148">
          <cell r="A148">
            <v>1</v>
          </cell>
          <cell r="B148">
            <v>0</v>
          </cell>
          <cell r="C148">
            <v>592</v>
          </cell>
          <cell r="D148" t="str">
            <v xml:space="preserve">  </v>
          </cell>
          <cell r="E148" t="str">
            <v xml:space="preserve">    </v>
          </cell>
          <cell r="F148" t="str">
            <v xml:space="preserve">   </v>
          </cell>
          <cell r="G148">
            <v>10592</v>
          </cell>
          <cell r="H148">
            <v>62128</v>
          </cell>
          <cell r="I148">
            <v>10049.07</v>
          </cell>
          <cell r="J148">
            <v>47649.26</v>
          </cell>
          <cell r="K148">
            <v>4429.67</v>
          </cell>
          <cell r="L148">
            <v>0</v>
          </cell>
        </row>
        <row r="149">
          <cell r="A149">
            <v>2</v>
          </cell>
          <cell r="B149">
            <v>0</v>
          </cell>
          <cell r="C149">
            <v>592</v>
          </cell>
          <cell r="D149" t="str">
            <v xml:space="preserve">  </v>
          </cell>
          <cell r="E149" t="str">
            <v xml:space="preserve">    </v>
          </cell>
          <cell r="F149" t="str">
            <v xml:space="preserve">   </v>
          </cell>
          <cell r="G149">
            <v>20592</v>
          </cell>
          <cell r="H149">
            <v>819104.74</v>
          </cell>
          <cell r="I149">
            <v>78685.84</v>
          </cell>
          <cell r="J149">
            <v>566311.61</v>
          </cell>
          <cell r="K149">
            <v>174107.29</v>
          </cell>
          <cell r="L149">
            <v>0</v>
          </cell>
        </row>
        <row r="150">
          <cell r="A150">
            <v>1</v>
          </cell>
          <cell r="B150">
            <v>0</v>
          </cell>
          <cell r="C150">
            <v>593</v>
          </cell>
          <cell r="D150" t="str">
            <v xml:space="preserve">  </v>
          </cell>
          <cell r="E150" t="str">
            <v xml:space="preserve">    </v>
          </cell>
          <cell r="F150" t="str">
            <v xml:space="preserve">   </v>
          </cell>
          <cell r="G150">
            <v>10593</v>
          </cell>
          <cell r="H150">
            <v>728303.79</v>
          </cell>
          <cell r="I150">
            <v>268650.13</v>
          </cell>
          <cell r="J150">
            <v>262196.65000000002</v>
          </cell>
          <cell r="K150">
            <v>197457.01</v>
          </cell>
          <cell r="L150">
            <v>0</v>
          </cell>
        </row>
        <row r="151">
          <cell r="A151">
            <v>2</v>
          </cell>
          <cell r="B151">
            <v>0</v>
          </cell>
          <cell r="C151">
            <v>593</v>
          </cell>
          <cell r="D151" t="str">
            <v xml:space="preserve">  </v>
          </cell>
          <cell r="E151" t="str">
            <v xml:space="preserve">    </v>
          </cell>
          <cell r="F151" t="str">
            <v xml:space="preserve">   </v>
          </cell>
          <cell r="G151">
            <v>20593</v>
          </cell>
          <cell r="H151">
            <v>5949299.2300000004</v>
          </cell>
          <cell r="I151">
            <v>1596494.76</v>
          </cell>
          <cell r="J151">
            <v>2416104.98</v>
          </cell>
          <cell r="K151">
            <v>1936699.49</v>
          </cell>
          <cell r="L151">
            <v>0</v>
          </cell>
        </row>
        <row r="152">
          <cell r="A152">
            <v>1</v>
          </cell>
          <cell r="B152">
            <v>0</v>
          </cell>
          <cell r="C152">
            <v>594</v>
          </cell>
          <cell r="D152" t="str">
            <v xml:space="preserve">  </v>
          </cell>
          <cell r="E152" t="str">
            <v xml:space="preserve">    </v>
          </cell>
          <cell r="F152" t="str">
            <v xml:space="preserve">   </v>
          </cell>
          <cell r="G152">
            <v>10594</v>
          </cell>
          <cell r="H152">
            <v>53226.9</v>
          </cell>
          <cell r="I152">
            <v>0</v>
          </cell>
          <cell r="J152">
            <v>32797.74</v>
          </cell>
          <cell r="K152">
            <v>20429.16</v>
          </cell>
          <cell r="L152">
            <v>0</v>
          </cell>
        </row>
        <row r="153">
          <cell r="A153">
            <v>2</v>
          </cell>
          <cell r="B153">
            <v>0</v>
          </cell>
          <cell r="C153">
            <v>594</v>
          </cell>
          <cell r="D153" t="str">
            <v xml:space="preserve">  </v>
          </cell>
          <cell r="E153" t="str">
            <v xml:space="preserve">    </v>
          </cell>
          <cell r="F153" t="str">
            <v xml:space="preserve">   </v>
          </cell>
          <cell r="G153">
            <v>20594</v>
          </cell>
          <cell r="H153">
            <v>910090.93</v>
          </cell>
          <cell r="I153">
            <v>31.9</v>
          </cell>
          <cell r="J153">
            <v>657171.18999999994</v>
          </cell>
          <cell r="K153">
            <v>252887.84</v>
          </cell>
          <cell r="L153">
            <v>0</v>
          </cell>
        </row>
        <row r="154">
          <cell r="A154">
            <v>1</v>
          </cell>
          <cell r="B154">
            <v>0</v>
          </cell>
          <cell r="C154">
            <v>595</v>
          </cell>
          <cell r="D154" t="str">
            <v xml:space="preserve">  </v>
          </cell>
          <cell r="E154" t="str">
            <v xml:space="preserve">    </v>
          </cell>
          <cell r="F154" t="str">
            <v xml:space="preserve">   </v>
          </cell>
          <cell r="G154">
            <v>10595</v>
          </cell>
          <cell r="H154">
            <v>80015.56</v>
          </cell>
          <cell r="I154">
            <v>22930.36</v>
          </cell>
          <cell r="J154">
            <v>48147.77</v>
          </cell>
          <cell r="K154">
            <v>8937.43</v>
          </cell>
          <cell r="L154">
            <v>0</v>
          </cell>
        </row>
        <row r="155">
          <cell r="A155">
            <v>2</v>
          </cell>
          <cell r="B155">
            <v>0</v>
          </cell>
          <cell r="C155">
            <v>595</v>
          </cell>
          <cell r="D155" t="str">
            <v xml:space="preserve">  </v>
          </cell>
          <cell r="E155" t="str">
            <v xml:space="preserve">    </v>
          </cell>
          <cell r="F155" t="str">
            <v xml:space="preserve">   </v>
          </cell>
          <cell r="G155">
            <v>20595</v>
          </cell>
          <cell r="H155">
            <v>706574.82</v>
          </cell>
          <cell r="I155">
            <v>35312.769999999997</v>
          </cell>
          <cell r="J155">
            <v>533294.43999999994</v>
          </cell>
          <cell r="K155">
            <v>137967.60999999999</v>
          </cell>
          <cell r="L155">
            <v>0</v>
          </cell>
        </row>
        <row r="156">
          <cell r="A156">
            <v>1</v>
          </cell>
          <cell r="B156">
            <v>0</v>
          </cell>
          <cell r="C156">
            <v>596</v>
          </cell>
          <cell r="D156" t="str">
            <v xml:space="preserve">  </v>
          </cell>
          <cell r="E156" t="str">
            <v xml:space="preserve">    </v>
          </cell>
          <cell r="F156" t="str">
            <v xml:space="preserve">   </v>
          </cell>
          <cell r="G156">
            <v>10596</v>
          </cell>
          <cell r="H156">
            <v>21922.12</v>
          </cell>
          <cell r="I156">
            <v>0</v>
          </cell>
          <cell r="J156">
            <v>13378.96</v>
          </cell>
          <cell r="K156">
            <v>8543.16</v>
          </cell>
          <cell r="L156">
            <v>0</v>
          </cell>
        </row>
        <row r="157">
          <cell r="A157">
            <v>2</v>
          </cell>
          <cell r="B157">
            <v>0</v>
          </cell>
          <cell r="C157">
            <v>596</v>
          </cell>
          <cell r="D157" t="str">
            <v xml:space="preserve">  </v>
          </cell>
          <cell r="E157" t="str">
            <v xml:space="preserve">    </v>
          </cell>
          <cell r="F157" t="str">
            <v xml:space="preserve">   </v>
          </cell>
          <cell r="G157">
            <v>20596</v>
          </cell>
          <cell r="H157">
            <v>226185.82</v>
          </cell>
          <cell r="I157">
            <v>580.51</v>
          </cell>
          <cell r="J157">
            <v>144122.95000000001</v>
          </cell>
          <cell r="K157">
            <v>81482.36</v>
          </cell>
          <cell r="L157">
            <v>0</v>
          </cell>
        </row>
        <row r="158">
          <cell r="A158">
            <v>1</v>
          </cell>
          <cell r="B158">
            <v>0</v>
          </cell>
          <cell r="C158">
            <v>597</v>
          </cell>
          <cell r="D158" t="str">
            <v xml:space="preserve">  </v>
          </cell>
          <cell r="E158" t="str">
            <v xml:space="preserve">    </v>
          </cell>
          <cell r="F158" t="str">
            <v xml:space="preserve">   </v>
          </cell>
          <cell r="G158">
            <v>10597</v>
          </cell>
          <cell r="H158">
            <v>2770.47</v>
          </cell>
          <cell r="I158">
            <v>158.08000000000001</v>
          </cell>
          <cell r="J158">
            <v>1442.69</v>
          </cell>
          <cell r="K158">
            <v>1169.7</v>
          </cell>
          <cell r="L158">
            <v>0</v>
          </cell>
        </row>
        <row r="159">
          <cell r="A159">
            <v>2</v>
          </cell>
          <cell r="B159">
            <v>0</v>
          </cell>
          <cell r="C159">
            <v>597</v>
          </cell>
          <cell r="D159" t="str">
            <v xml:space="preserve">  </v>
          </cell>
          <cell r="E159" t="str">
            <v xml:space="preserve">    </v>
          </cell>
          <cell r="F159" t="str">
            <v xml:space="preserve">   </v>
          </cell>
          <cell r="G159">
            <v>20597</v>
          </cell>
          <cell r="H159">
            <v>79733.89</v>
          </cell>
          <cell r="I159">
            <v>817.43</v>
          </cell>
          <cell r="J159">
            <v>62137.26</v>
          </cell>
          <cell r="K159">
            <v>16779.2</v>
          </cell>
          <cell r="L159">
            <v>0</v>
          </cell>
        </row>
        <row r="160">
          <cell r="A160">
            <v>1</v>
          </cell>
          <cell r="B160">
            <v>0</v>
          </cell>
          <cell r="C160">
            <v>598</v>
          </cell>
          <cell r="D160" t="str">
            <v xml:space="preserve">  </v>
          </cell>
          <cell r="E160" t="str">
            <v xml:space="preserve">    </v>
          </cell>
          <cell r="F160" t="str">
            <v xml:space="preserve">   </v>
          </cell>
          <cell r="G160">
            <v>10598</v>
          </cell>
          <cell r="H160">
            <v>172034.05</v>
          </cell>
          <cell r="I160">
            <v>171907.01</v>
          </cell>
          <cell r="J160">
            <v>127.04</v>
          </cell>
          <cell r="K160">
            <v>0</v>
          </cell>
          <cell r="L160">
            <v>0</v>
          </cell>
        </row>
        <row r="161">
          <cell r="A161">
            <v>2</v>
          </cell>
          <cell r="B161">
            <v>0</v>
          </cell>
          <cell r="C161">
            <v>598</v>
          </cell>
          <cell r="D161" t="str">
            <v xml:space="preserve">  </v>
          </cell>
          <cell r="E161" t="str">
            <v xml:space="preserve">    </v>
          </cell>
          <cell r="F161" t="str">
            <v xml:space="preserve">   </v>
          </cell>
          <cell r="G161">
            <v>20598</v>
          </cell>
          <cell r="H161">
            <v>386760.39</v>
          </cell>
          <cell r="I161">
            <v>384642.03</v>
          </cell>
          <cell r="J161">
            <v>1622.36</v>
          </cell>
          <cell r="K161">
            <v>496</v>
          </cell>
          <cell r="L161">
            <v>0</v>
          </cell>
        </row>
        <row r="162">
          <cell r="A162">
            <v>1</v>
          </cell>
          <cell r="B162">
            <v>0</v>
          </cell>
          <cell r="C162">
            <v>901</v>
          </cell>
          <cell r="D162" t="str">
            <v xml:space="preserve">  </v>
          </cell>
          <cell r="E162" t="str">
            <v xml:space="preserve">    </v>
          </cell>
          <cell r="F162" t="str">
            <v xml:space="preserve">   </v>
          </cell>
          <cell r="G162">
            <v>10901</v>
          </cell>
          <cell r="H162">
            <v>20295.91</v>
          </cell>
          <cell r="I162">
            <v>16199</v>
          </cell>
          <cell r="J162">
            <v>3534.45</v>
          </cell>
          <cell r="K162">
            <v>562.46</v>
          </cell>
          <cell r="L162">
            <v>0</v>
          </cell>
        </row>
        <row r="163">
          <cell r="A163">
            <v>2</v>
          </cell>
          <cell r="B163">
            <v>0</v>
          </cell>
          <cell r="C163">
            <v>901</v>
          </cell>
          <cell r="D163" t="str">
            <v xml:space="preserve">  </v>
          </cell>
          <cell r="E163" t="str">
            <v xml:space="preserve">    </v>
          </cell>
          <cell r="F163" t="str">
            <v xml:space="preserve">   </v>
          </cell>
          <cell r="G163">
            <v>20901</v>
          </cell>
          <cell r="H163">
            <v>273656.09999999998</v>
          </cell>
          <cell r="I163">
            <v>228808.58</v>
          </cell>
          <cell r="J163">
            <v>41455.129999999997</v>
          </cell>
          <cell r="K163">
            <v>3392.39</v>
          </cell>
          <cell r="L163">
            <v>0</v>
          </cell>
        </row>
        <row r="164">
          <cell r="A164">
            <v>1</v>
          </cell>
          <cell r="B164">
            <v>0</v>
          </cell>
          <cell r="C164">
            <v>902</v>
          </cell>
          <cell r="D164" t="str">
            <v xml:space="preserve">  </v>
          </cell>
          <cell r="E164" t="str">
            <v xml:space="preserve">    </v>
          </cell>
          <cell r="F164" t="str">
            <v xml:space="preserve">   </v>
          </cell>
          <cell r="G164">
            <v>10902</v>
          </cell>
          <cell r="H164">
            <v>211527.37</v>
          </cell>
          <cell r="I164">
            <v>21154.22</v>
          </cell>
          <cell r="J164">
            <v>124208.19</v>
          </cell>
          <cell r="K164">
            <v>66164.960000000006</v>
          </cell>
          <cell r="L164">
            <v>0</v>
          </cell>
        </row>
        <row r="165">
          <cell r="A165">
            <v>2</v>
          </cell>
          <cell r="B165">
            <v>0</v>
          </cell>
          <cell r="C165">
            <v>902</v>
          </cell>
          <cell r="D165" t="str">
            <v xml:space="preserve">  </v>
          </cell>
          <cell r="E165" t="str">
            <v xml:space="preserve">    </v>
          </cell>
          <cell r="F165" t="str">
            <v xml:space="preserve">   </v>
          </cell>
          <cell r="G165">
            <v>20902</v>
          </cell>
          <cell r="H165">
            <v>1997811.94</v>
          </cell>
          <cell r="I165">
            <v>36095.660000000003</v>
          </cell>
          <cell r="J165">
            <v>1281378.96</v>
          </cell>
          <cell r="K165">
            <v>680337.32</v>
          </cell>
          <cell r="L165">
            <v>0</v>
          </cell>
        </row>
        <row r="166">
          <cell r="A166">
            <v>1</v>
          </cell>
          <cell r="B166">
            <v>0</v>
          </cell>
          <cell r="C166">
            <v>904</v>
          </cell>
          <cell r="D166" t="str">
            <v xml:space="preserve">  </v>
          </cell>
          <cell r="E166" t="str">
            <v xml:space="preserve">    </v>
          </cell>
          <cell r="F166" t="str">
            <v xml:space="preserve">   </v>
          </cell>
          <cell r="G166">
            <v>10904</v>
          </cell>
          <cell r="H166">
            <v>214882.19</v>
          </cell>
          <cell r="I166">
            <v>214882.19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2</v>
          </cell>
          <cell r="B167">
            <v>0</v>
          </cell>
          <cell r="C167">
            <v>904</v>
          </cell>
          <cell r="D167" t="str">
            <v xml:space="preserve">  </v>
          </cell>
          <cell r="E167" t="str">
            <v xml:space="preserve">    </v>
          </cell>
          <cell r="F167" t="str">
            <v xml:space="preserve">   </v>
          </cell>
          <cell r="G167">
            <v>20904</v>
          </cell>
          <cell r="H167">
            <v>1289269.68</v>
          </cell>
          <cell r="I167">
            <v>1289269.68</v>
          </cell>
          <cell r="J167">
            <v>0</v>
          </cell>
          <cell r="K167">
            <v>0</v>
          </cell>
          <cell r="L167">
            <v>0</v>
          </cell>
        </row>
        <row r="168">
          <cell r="A168">
            <v>1</v>
          </cell>
          <cell r="B168">
            <v>0</v>
          </cell>
          <cell r="C168">
            <v>905</v>
          </cell>
          <cell r="D168" t="str">
            <v xml:space="preserve">  </v>
          </cell>
          <cell r="E168" t="str">
            <v xml:space="preserve">    </v>
          </cell>
          <cell r="F168" t="str">
            <v xml:space="preserve">   </v>
          </cell>
          <cell r="G168">
            <v>10905</v>
          </cell>
          <cell r="H168">
            <v>11953.19</v>
          </cell>
          <cell r="I168">
            <v>11896.39</v>
          </cell>
          <cell r="J168">
            <v>56.8</v>
          </cell>
          <cell r="K168">
            <v>0</v>
          </cell>
          <cell r="L168">
            <v>0</v>
          </cell>
        </row>
        <row r="169">
          <cell r="A169">
            <v>2</v>
          </cell>
          <cell r="B169">
            <v>0</v>
          </cell>
          <cell r="C169">
            <v>905</v>
          </cell>
          <cell r="D169" t="str">
            <v xml:space="preserve">  </v>
          </cell>
          <cell r="E169" t="str">
            <v xml:space="preserve">    </v>
          </cell>
          <cell r="F169" t="str">
            <v xml:space="preserve">   </v>
          </cell>
          <cell r="G169">
            <v>20905</v>
          </cell>
          <cell r="H169">
            <v>184510.97</v>
          </cell>
          <cell r="I169">
            <v>178726.62</v>
          </cell>
          <cell r="J169">
            <v>418.22</v>
          </cell>
          <cell r="K169">
            <v>5366.13</v>
          </cell>
          <cell r="L169">
            <v>0</v>
          </cell>
        </row>
        <row r="170">
          <cell r="A170">
            <v>1</v>
          </cell>
          <cell r="B170">
            <v>0</v>
          </cell>
          <cell r="C170">
            <v>909</v>
          </cell>
          <cell r="D170" t="str">
            <v xml:space="preserve">  </v>
          </cell>
          <cell r="E170" t="str">
            <v xml:space="preserve">    </v>
          </cell>
          <cell r="F170" t="str">
            <v xml:space="preserve">   </v>
          </cell>
          <cell r="G170">
            <v>10909</v>
          </cell>
          <cell r="H170">
            <v>51784.71</v>
          </cell>
          <cell r="I170">
            <v>51752.15</v>
          </cell>
          <cell r="J170">
            <v>32.56</v>
          </cell>
          <cell r="K170">
            <v>0</v>
          </cell>
          <cell r="L170">
            <v>0</v>
          </cell>
        </row>
        <row r="171">
          <cell r="A171">
            <v>2</v>
          </cell>
          <cell r="B171">
            <v>0</v>
          </cell>
          <cell r="C171">
            <v>909</v>
          </cell>
          <cell r="D171" t="str">
            <v xml:space="preserve">  </v>
          </cell>
          <cell r="E171" t="str">
            <v xml:space="preserve">    </v>
          </cell>
          <cell r="F171" t="str">
            <v xml:space="preserve">   </v>
          </cell>
          <cell r="G171">
            <v>20909</v>
          </cell>
          <cell r="H171">
            <v>102786.61</v>
          </cell>
          <cell r="I171">
            <v>100472.82</v>
          </cell>
          <cell r="J171">
            <v>2183.5500000000002</v>
          </cell>
          <cell r="K171">
            <v>130.24</v>
          </cell>
          <cell r="L171">
            <v>0</v>
          </cell>
        </row>
        <row r="172">
          <cell r="A172">
            <v>1</v>
          </cell>
          <cell r="B172">
            <v>0</v>
          </cell>
          <cell r="C172">
            <v>910</v>
          </cell>
          <cell r="D172" t="str">
            <v xml:space="preserve">  </v>
          </cell>
          <cell r="E172" t="str">
            <v xml:space="preserve">    </v>
          </cell>
          <cell r="F172" t="str">
            <v xml:space="preserve">   </v>
          </cell>
          <cell r="G172">
            <v>10910</v>
          </cell>
          <cell r="H172">
            <v>448.72</v>
          </cell>
          <cell r="I172">
            <v>448.72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2</v>
          </cell>
          <cell r="B173">
            <v>0</v>
          </cell>
          <cell r="C173">
            <v>910</v>
          </cell>
          <cell r="D173" t="str">
            <v xml:space="preserve">  </v>
          </cell>
          <cell r="E173" t="str">
            <v xml:space="preserve">    </v>
          </cell>
          <cell r="F173" t="str">
            <v xml:space="preserve">   </v>
          </cell>
          <cell r="G173">
            <v>20910</v>
          </cell>
          <cell r="H173">
            <v>2224.14</v>
          </cell>
          <cell r="I173">
            <v>2224.14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1</v>
          </cell>
          <cell r="B174">
            <v>0</v>
          </cell>
          <cell r="C174">
            <v>912</v>
          </cell>
          <cell r="D174" t="str">
            <v xml:space="preserve">  </v>
          </cell>
          <cell r="E174" t="str">
            <v xml:space="preserve">    </v>
          </cell>
          <cell r="F174" t="str">
            <v xml:space="preserve">   </v>
          </cell>
          <cell r="G174">
            <v>10912</v>
          </cell>
          <cell r="H174">
            <v>40528.629999999997</v>
          </cell>
          <cell r="I174">
            <v>37500.53</v>
          </cell>
          <cell r="J174">
            <v>195.9</v>
          </cell>
          <cell r="K174">
            <v>2832.2</v>
          </cell>
          <cell r="L174">
            <v>0</v>
          </cell>
        </row>
        <row r="175">
          <cell r="A175">
            <v>2</v>
          </cell>
          <cell r="B175">
            <v>0</v>
          </cell>
          <cell r="C175">
            <v>912</v>
          </cell>
          <cell r="D175" t="str">
            <v xml:space="preserve">  </v>
          </cell>
          <cell r="E175" t="str">
            <v xml:space="preserve">    </v>
          </cell>
          <cell r="F175" t="str">
            <v xml:space="preserve">   </v>
          </cell>
          <cell r="G175">
            <v>20912</v>
          </cell>
          <cell r="H175">
            <v>602539.47</v>
          </cell>
          <cell r="I175">
            <v>559933.34</v>
          </cell>
          <cell r="J175">
            <v>9375.57</v>
          </cell>
          <cell r="K175">
            <v>33230.559999999998</v>
          </cell>
          <cell r="L175">
            <v>0</v>
          </cell>
        </row>
        <row r="176">
          <cell r="A176">
            <v>1</v>
          </cell>
          <cell r="B176">
            <v>0</v>
          </cell>
          <cell r="C176">
            <v>920</v>
          </cell>
          <cell r="D176" t="str">
            <v xml:space="preserve">  </v>
          </cell>
          <cell r="E176" t="str">
            <v xml:space="preserve">    </v>
          </cell>
          <cell r="F176" t="str">
            <v xml:space="preserve">   </v>
          </cell>
          <cell r="G176">
            <v>10920</v>
          </cell>
          <cell r="H176">
            <v>1618041.42</v>
          </cell>
          <cell r="I176">
            <v>1462034.67</v>
          </cell>
          <cell r="J176">
            <v>64764.2</v>
          </cell>
          <cell r="K176">
            <v>91242.55</v>
          </cell>
          <cell r="L176">
            <v>0</v>
          </cell>
        </row>
        <row r="177">
          <cell r="A177">
            <v>2</v>
          </cell>
          <cell r="B177">
            <v>0</v>
          </cell>
          <cell r="C177">
            <v>920</v>
          </cell>
          <cell r="D177" t="str">
            <v xml:space="preserve">  </v>
          </cell>
          <cell r="E177" t="str">
            <v xml:space="preserve">    </v>
          </cell>
          <cell r="F177" t="str">
            <v xml:space="preserve">   </v>
          </cell>
          <cell r="G177">
            <v>20920</v>
          </cell>
          <cell r="H177">
            <v>15232120.08</v>
          </cell>
          <cell r="I177">
            <v>14173044.779999999</v>
          </cell>
          <cell r="J177">
            <v>788981.59</v>
          </cell>
          <cell r="K177">
            <v>270093.71000000002</v>
          </cell>
          <cell r="L177">
            <v>0</v>
          </cell>
        </row>
        <row r="178">
          <cell r="A178">
            <v>1</v>
          </cell>
          <cell r="B178">
            <v>0</v>
          </cell>
          <cell r="C178">
            <v>921</v>
          </cell>
          <cell r="D178" t="str">
            <v xml:space="preserve">  </v>
          </cell>
          <cell r="E178" t="str">
            <v xml:space="preserve">    </v>
          </cell>
          <cell r="F178" t="str">
            <v xml:space="preserve">   </v>
          </cell>
          <cell r="G178">
            <v>10921</v>
          </cell>
          <cell r="H178">
            <v>1502677.15</v>
          </cell>
          <cell r="I178">
            <v>1418406.53</v>
          </cell>
          <cell r="J178">
            <v>64973.31</v>
          </cell>
          <cell r="K178">
            <v>19297.310000000001</v>
          </cell>
          <cell r="L178">
            <v>0</v>
          </cell>
        </row>
        <row r="179">
          <cell r="A179">
            <v>2</v>
          </cell>
          <cell r="B179">
            <v>0</v>
          </cell>
          <cell r="C179">
            <v>921</v>
          </cell>
          <cell r="D179" t="str">
            <v xml:space="preserve">  </v>
          </cell>
          <cell r="E179" t="str">
            <v xml:space="preserve">    </v>
          </cell>
          <cell r="F179" t="str">
            <v xml:space="preserve">   </v>
          </cell>
          <cell r="G179">
            <v>20921</v>
          </cell>
          <cell r="H179">
            <v>7402534.96</v>
          </cell>
          <cell r="I179">
            <v>6783316.8799999999</v>
          </cell>
          <cell r="J179">
            <v>427142.58</v>
          </cell>
          <cell r="K179">
            <v>192075.5</v>
          </cell>
          <cell r="L179">
            <v>0</v>
          </cell>
        </row>
        <row r="180">
          <cell r="A180">
            <v>1</v>
          </cell>
          <cell r="B180">
            <v>0</v>
          </cell>
          <cell r="C180">
            <v>922</v>
          </cell>
          <cell r="D180" t="str">
            <v xml:space="preserve">  </v>
          </cell>
          <cell r="E180" t="str">
            <v xml:space="preserve">    </v>
          </cell>
          <cell r="F180" t="str">
            <v xml:space="preserve">   </v>
          </cell>
          <cell r="G180">
            <v>10922</v>
          </cell>
          <cell r="H180">
            <v>-2129.0700000000002</v>
          </cell>
          <cell r="I180">
            <v>-2129.0700000000002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2</v>
          </cell>
          <cell r="B181">
            <v>0</v>
          </cell>
          <cell r="C181">
            <v>922</v>
          </cell>
          <cell r="D181" t="str">
            <v xml:space="preserve">  </v>
          </cell>
          <cell r="E181" t="str">
            <v xml:space="preserve">    </v>
          </cell>
          <cell r="F181" t="str">
            <v xml:space="preserve">   </v>
          </cell>
          <cell r="G181">
            <v>20922</v>
          </cell>
          <cell r="H181">
            <v>-10170.540000000001</v>
          </cell>
          <cell r="I181">
            <v>-10170.540000000001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1</v>
          </cell>
          <cell r="B182">
            <v>0</v>
          </cell>
          <cell r="C182">
            <v>923</v>
          </cell>
          <cell r="D182" t="str">
            <v xml:space="preserve">  </v>
          </cell>
          <cell r="E182" t="str">
            <v xml:space="preserve">    </v>
          </cell>
          <cell r="F182" t="str">
            <v xml:space="preserve">   </v>
          </cell>
          <cell r="G182">
            <v>10923</v>
          </cell>
          <cell r="H182">
            <v>1107229.8600000001</v>
          </cell>
          <cell r="I182">
            <v>1067173.3600000001</v>
          </cell>
          <cell r="J182">
            <v>36306.35</v>
          </cell>
          <cell r="K182">
            <v>3750.15</v>
          </cell>
          <cell r="L182">
            <v>0</v>
          </cell>
        </row>
        <row r="183">
          <cell r="A183">
            <v>2</v>
          </cell>
          <cell r="B183">
            <v>0</v>
          </cell>
          <cell r="C183">
            <v>923</v>
          </cell>
          <cell r="D183" t="str">
            <v xml:space="preserve">  </v>
          </cell>
          <cell r="E183" t="str">
            <v xml:space="preserve">    </v>
          </cell>
          <cell r="F183" t="str">
            <v xml:space="preserve">   </v>
          </cell>
          <cell r="G183">
            <v>20923</v>
          </cell>
          <cell r="H183">
            <v>9706432.9000000004</v>
          </cell>
          <cell r="I183">
            <v>9500252.1600000001</v>
          </cell>
          <cell r="J183">
            <v>149691.18</v>
          </cell>
          <cell r="K183">
            <v>56489.56</v>
          </cell>
          <cell r="L183">
            <v>0</v>
          </cell>
        </row>
        <row r="184">
          <cell r="A184">
            <v>1</v>
          </cell>
          <cell r="B184">
            <v>0</v>
          </cell>
          <cell r="C184">
            <v>924</v>
          </cell>
          <cell r="D184" t="str">
            <v xml:space="preserve">  </v>
          </cell>
          <cell r="E184" t="str">
            <v xml:space="preserve">    </v>
          </cell>
          <cell r="F184" t="str">
            <v xml:space="preserve">   </v>
          </cell>
          <cell r="G184">
            <v>10924</v>
          </cell>
          <cell r="H184">
            <v>52283.15</v>
          </cell>
          <cell r="I184">
            <v>52283.15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2</v>
          </cell>
          <cell r="B185">
            <v>0</v>
          </cell>
          <cell r="C185">
            <v>924</v>
          </cell>
          <cell r="D185" t="str">
            <v xml:space="preserve">  </v>
          </cell>
          <cell r="E185" t="str">
            <v xml:space="preserve">    </v>
          </cell>
          <cell r="F185" t="str">
            <v xml:space="preserve">   </v>
          </cell>
          <cell r="G185">
            <v>20924</v>
          </cell>
          <cell r="H185">
            <v>578990.85</v>
          </cell>
          <cell r="I185">
            <v>578990.85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1</v>
          </cell>
          <cell r="B186">
            <v>0</v>
          </cell>
          <cell r="C186">
            <v>925</v>
          </cell>
          <cell r="D186" t="str">
            <v xml:space="preserve">  </v>
          </cell>
          <cell r="E186" t="str">
            <v xml:space="preserve">    </v>
          </cell>
          <cell r="F186" t="str">
            <v xml:space="preserve">   </v>
          </cell>
          <cell r="G186">
            <v>10925</v>
          </cell>
          <cell r="H186">
            <v>166896.60999999999</v>
          </cell>
          <cell r="I186">
            <v>165106.72</v>
          </cell>
          <cell r="J186">
            <v>542.29</v>
          </cell>
          <cell r="K186">
            <v>1247.5999999999999</v>
          </cell>
          <cell r="L186">
            <v>0</v>
          </cell>
        </row>
        <row r="187">
          <cell r="A187">
            <v>2</v>
          </cell>
          <cell r="B187">
            <v>0</v>
          </cell>
          <cell r="C187">
            <v>925</v>
          </cell>
          <cell r="D187" t="str">
            <v xml:space="preserve">  </v>
          </cell>
          <cell r="E187" t="str">
            <v xml:space="preserve">    </v>
          </cell>
          <cell r="F187" t="str">
            <v xml:space="preserve">   </v>
          </cell>
          <cell r="G187">
            <v>20925</v>
          </cell>
          <cell r="H187">
            <v>1498278.69</v>
          </cell>
          <cell r="I187">
            <v>1473350.44</v>
          </cell>
          <cell r="J187">
            <v>12824.81</v>
          </cell>
          <cell r="K187">
            <v>12103.44</v>
          </cell>
          <cell r="L187">
            <v>0</v>
          </cell>
        </row>
        <row r="188">
          <cell r="A188">
            <v>1</v>
          </cell>
          <cell r="B188">
            <v>0</v>
          </cell>
          <cell r="C188">
            <v>926</v>
          </cell>
          <cell r="D188" t="str">
            <v xml:space="preserve">  </v>
          </cell>
          <cell r="E188" t="str">
            <v xml:space="preserve">    </v>
          </cell>
          <cell r="F188" t="str">
            <v xml:space="preserve">   </v>
          </cell>
          <cell r="G188">
            <v>10926</v>
          </cell>
          <cell r="H188">
            <v>290436.77</v>
          </cell>
          <cell r="I188">
            <v>219140.71</v>
          </cell>
          <cell r="J188">
            <v>49025.99</v>
          </cell>
          <cell r="K188">
            <v>22270.07</v>
          </cell>
          <cell r="L188">
            <v>0</v>
          </cell>
        </row>
        <row r="189">
          <cell r="A189">
            <v>2</v>
          </cell>
          <cell r="B189">
            <v>0</v>
          </cell>
          <cell r="C189">
            <v>926</v>
          </cell>
          <cell r="D189" t="str">
            <v xml:space="preserve">  </v>
          </cell>
          <cell r="E189" t="str">
            <v xml:space="preserve">    </v>
          </cell>
          <cell r="F189" t="str">
            <v xml:space="preserve">   </v>
          </cell>
          <cell r="G189">
            <v>20926</v>
          </cell>
          <cell r="H189">
            <v>2801947.01</v>
          </cell>
          <cell r="I189">
            <v>1927919.85</v>
          </cell>
          <cell r="J189">
            <v>645971.85</v>
          </cell>
          <cell r="K189">
            <v>228055.31</v>
          </cell>
          <cell r="L189">
            <v>0</v>
          </cell>
        </row>
        <row r="190">
          <cell r="A190">
            <v>1</v>
          </cell>
          <cell r="B190">
            <v>0</v>
          </cell>
          <cell r="C190">
            <v>927</v>
          </cell>
          <cell r="D190" t="str">
            <v xml:space="preserve">  </v>
          </cell>
          <cell r="E190" t="str">
            <v xml:space="preserve">    </v>
          </cell>
          <cell r="F190" t="str">
            <v xml:space="preserve">   </v>
          </cell>
          <cell r="G190">
            <v>10927</v>
          </cell>
          <cell r="H190">
            <v>111036.4</v>
          </cell>
          <cell r="I190">
            <v>0</v>
          </cell>
          <cell r="J190">
            <v>14537.05</v>
          </cell>
          <cell r="K190">
            <v>96499.35</v>
          </cell>
          <cell r="L190">
            <v>0</v>
          </cell>
        </row>
        <row r="191">
          <cell r="A191">
            <v>2</v>
          </cell>
          <cell r="B191">
            <v>0</v>
          </cell>
          <cell r="C191">
            <v>927</v>
          </cell>
          <cell r="D191" t="str">
            <v xml:space="preserve">  </v>
          </cell>
          <cell r="E191" t="str">
            <v xml:space="preserve">    </v>
          </cell>
          <cell r="F191" t="str">
            <v xml:space="preserve">   </v>
          </cell>
          <cell r="G191">
            <v>20927</v>
          </cell>
          <cell r="H191">
            <v>1152534.29</v>
          </cell>
          <cell r="I191">
            <v>0</v>
          </cell>
          <cell r="J191">
            <v>160657.82999999999</v>
          </cell>
          <cell r="K191">
            <v>991876.46</v>
          </cell>
          <cell r="L191">
            <v>0</v>
          </cell>
        </row>
        <row r="192">
          <cell r="A192">
            <v>1</v>
          </cell>
          <cell r="B192">
            <v>0</v>
          </cell>
          <cell r="C192">
            <v>930</v>
          </cell>
          <cell r="D192" t="str">
            <v xml:space="preserve">  </v>
          </cell>
          <cell r="E192" t="str">
            <v xml:space="preserve">    </v>
          </cell>
          <cell r="F192" t="str">
            <v xml:space="preserve">   </v>
          </cell>
          <cell r="G192">
            <v>10930</v>
          </cell>
          <cell r="H192">
            <v>285621.86</v>
          </cell>
          <cell r="I192">
            <v>217116.11</v>
          </cell>
          <cell r="J192">
            <v>40596.79</v>
          </cell>
          <cell r="K192">
            <v>27908.959999999999</v>
          </cell>
          <cell r="L192">
            <v>0</v>
          </cell>
        </row>
        <row r="193">
          <cell r="A193">
            <v>2</v>
          </cell>
          <cell r="B193">
            <v>0</v>
          </cell>
          <cell r="C193">
            <v>930</v>
          </cell>
          <cell r="D193" t="str">
            <v xml:space="preserve">  </v>
          </cell>
          <cell r="E193" t="str">
            <v xml:space="preserve">    </v>
          </cell>
          <cell r="F193" t="str">
            <v xml:space="preserve">   </v>
          </cell>
          <cell r="G193">
            <v>20930</v>
          </cell>
          <cell r="H193">
            <v>3210890.32</v>
          </cell>
          <cell r="I193">
            <v>2594464.9500000002</v>
          </cell>
          <cell r="J193">
            <v>437931.91</v>
          </cell>
          <cell r="K193">
            <v>178493.46</v>
          </cell>
          <cell r="L193">
            <v>0</v>
          </cell>
        </row>
        <row r="194">
          <cell r="A194">
            <v>1</v>
          </cell>
          <cell r="B194">
            <v>0</v>
          </cell>
          <cell r="C194">
            <v>931</v>
          </cell>
          <cell r="D194" t="str">
            <v xml:space="preserve">  </v>
          </cell>
          <cell r="E194" t="str">
            <v xml:space="preserve">    </v>
          </cell>
          <cell r="F194" t="str">
            <v xml:space="preserve">   </v>
          </cell>
          <cell r="G194">
            <v>10931</v>
          </cell>
          <cell r="H194">
            <v>453816.18</v>
          </cell>
          <cell r="I194">
            <v>451595.56</v>
          </cell>
          <cell r="J194">
            <v>799.25</v>
          </cell>
          <cell r="K194">
            <v>1421.37</v>
          </cell>
          <cell r="L194">
            <v>0</v>
          </cell>
        </row>
        <row r="195">
          <cell r="A195">
            <v>2</v>
          </cell>
          <cell r="B195">
            <v>0</v>
          </cell>
          <cell r="C195">
            <v>931</v>
          </cell>
          <cell r="D195" t="str">
            <v xml:space="preserve">  </v>
          </cell>
          <cell r="E195" t="str">
            <v xml:space="preserve">    </v>
          </cell>
          <cell r="F195" t="str">
            <v xml:space="preserve">   </v>
          </cell>
          <cell r="G195">
            <v>20931</v>
          </cell>
          <cell r="H195">
            <v>4653385.6900000004</v>
          </cell>
          <cell r="I195">
            <v>4617664.38</v>
          </cell>
          <cell r="J195">
            <v>28270.67</v>
          </cell>
          <cell r="K195">
            <v>7450.64</v>
          </cell>
          <cell r="L195">
            <v>0</v>
          </cell>
        </row>
        <row r="196">
          <cell r="A196">
            <v>1</v>
          </cell>
          <cell r="B196">
            <v>0</v>
          </cell>
          <cell r="C196">
            <v>935</v>
          </cell>
          <cell r="D196" t="str">
            <v xml:space="preserve">  </v>
          </cell>
          <cell r="E196" t="str">
            <v xml:space="preserve">    </v>
          </cell>
          <cell r="F196" t="str">
            <v xml:space="preserve">   </v>
          </cell>
          <cell r="G196">
            <v>10935</v>
          </cell>
          <cell r="H196">
            <v>344126.05</v>
          </cell>
          <cell r="I196">
            <v>276813.62</v>
          </cell>
          <cell r="J196">
            <v>40876.959999999999</v>
          </cell>
          <cell r="K196">
            <v>26435.47</v>
          </cell>
          <cell r="L196">
            <v>0</v>
          </cell>
        </row>
        <row r="197">
          <cell r="A197">
            <v>2</v>
          </cell>
          <cell r="B197">
            <v>0</v>
          </cell>
          <cell r="C197">
            <v>935</v>
          </cell>
          <cell r="D197" t="str">
            <v xml:space="preserve">  </v>
          </cell>
          <cell r="E197" t="str">
            <v xml:space="preserve">    </v>
          </cell>
          <cell r="F197" t="str">
            <v xml:space="preserve">   </v>
          </cell>
          <cell r="G197">
            <v>20935</v>
          </cell>
          <cell r="H197">
            <v>2733212.02</v>
          </cell>
          <cell r="I197">
            <v>1992644.91</v>
          </cell>
          <cell r="J197">
            <v>451419.54</v>
          </cell>
          <cell r="K197">
            <v>289147.57</v>
          </cell>
          <cell r="L197">
            <v>0</v>
          </cell>
        </row>
        <row r="198">
          <cell r="A198">
            <v>1</v>
          </cell>
          <cell r="B198">
            <v>1</v>
          </cell>
          <cell r="C198">
            <v>400</v>
          </cell>
          <cell r="D198" t="str">
            <v xml:space="preserve">  </v>
          </cell>
          <cell r="E198" t="str">
            <v xml:space="preserve">    </v>
          </cell>
          <cell r="F198" t="str">
            <v xml:space="preserve">   </v>
          </cell>
          <cell r="G198">
            <v>11400</v>
          </cell>
          <cell r="H198">
            <v>-3585251</v>
          </cell>
          <cell r="I198">
            <v>0</v>
          </cell>
          <cell r="J198">
            <v>-2623658</v>
          </cell>
          <cell r="K198">
            <v>-961593</v>
          </cell>
          <cell r="L198">
            <v>0</v>
          </cell>
        </row>
        <row r="199">
          <cell r="A199">
            <v>2</v>
          </cell>
          <cell r="B199">
            <v>1</v>
          </cell>
          <cell r="C199">
            <v>400</v>
          </cell>
          <cell r="D199" t="str">
            <v xml:space="preserve">  </v>
          </cell>
          <cell r="E199" t="str">
            <v xml:space="preserve">    </v>
          </cell>
          <cell r="F199" t="str">
            <v xml:space="preserve">   </v>
          </cell>
          <cell r="G199">
            <v>21400</v>
          </cell>
          <cell r="H199">
            <v>-1632787</v>
          </cell>
          <cell r="I199">
            <v>0</v>
          </cell>
          <cell r="J199">
            <v>-1286414</v>
          </cell>
          <cell r="K199">
            <v>-346373</v>
          </cell>
          <cell r="L199">
            <v>0</v>
          </cell>
        </row>
        <row r="200">
          <cell r="A200">
            <v>1</v>
          </cell>
          <cell r="B200">
            <v>1</v>
          </cell>
          <cell r="C200">
            <v>480</v>
          </cell>
          <cell r="D200" t="str">
            <v xml:space="preserve">  </v>
          </cell>
          <cell r="E200" t="str">
            <v xml:space="preserve">    </v>
          </cell>
          <cell r="F200" t="str">
            <v xml:space="preserve">   </v>
          </cell>
          <cell r="G200">
            <v>11480</v>
          </cell>
          <cell r="H200">
            <v>-7693050.5199999996</v>
          </cell>
          <cell r="I200">
            <v>0</v>
          </cell>
          <cell r="J200">
            <v>-5474848.9699999997</v>
          </cell>
          <cell r="K200">
            <v>-2218201.5499999998</v>
          </cell>
          <cell r="L200">
            <v>0</v>
          </cell>
        </row>
        <row r="201">
          <cell r="A201">
            <v>2</v>
          </cell>
          <cell r="B201">
            <v>1</v>
          </cell>
          <cell r="C201">
            <v>480</v>
          </cell>
          <cell r="D201" t="str">
            <v xml:space="preserve">  </v>
          </cell>
          <cell r="E201" t="str">
            <v xml:space="preserve">    </v>
          </cell>
          <cell r="F201" t="str">
            <v xml:space="preserve">   </v>
          </cell>
          <cell r="G201">
            <v>21480</v>
          </cell>
          <cell r="H201">
            <v>-55382749.409999996</v>
          </cell>
          <cell r="I201">
            <v>0</v>
          </cell>
          <cell r="J201">
            <v>-39328595.979999997</v>
          </cell>
          <cell r="K201">
            <v>-16054153.43</v>
          </cell>
          <cell r="L201">
            <v>0</v>
          </cell>
        </row>
        <row r="202">
          <cell r="A202">
            <v>1</v>
          </cell>
          <cell r="B202">
            <v>1</v>
          </cell>
          <cell r="C202">
            <v>483</v>
          </cell>
          <cell r="D202" t="str">
            <v xml:space="preserve">  </v>
          </cell>
          <cell r="E202" t="str">
            <v xml:space="preserve">    </v>
          </cell>
          <cell r="F202" t="str">
            <v xml:space="preserve">   </v>
          </cell>
          <cell r="G202">
            <v>11483</v>
          </cell>
          <cell r="H202">
            <v>-849199.96</v>
          </cell>
          <cell r="I202">
            <v>-849199.96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2</v>
          </cell>
          <cell r="B203">
            <v>1</v>
          </cell>
          <cell r="C203">
            <v>483</v>
          </cell>
          <cell r="D203" t="str">
            <v xml:space="preserve">  </v>
          </cell>
          <cell r="E203" t="str">
            <v xml:space="preserve">    </v>
          </cell>
          <cell r="F203" t="str">
            <v xml:space="preserve">   </v>
          </cell>
          <cell r="G203">
            <v>21483</v>
          </cell>
          <cell r="H203">
            <v>-14834972.5</v>
          </cell>
          <cell r="I203">
            <v>-14834972.5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1</v>
          </cell>
          <cell r="B204">
            <v>1</v>
          </cell>
          <cell r="C204">
            <v>484</v>
          </cell>
          <cell r="D204" t="str">
            <v xml:space="preserve">  </v>
          </cell>
          <cell r="E204" t="str">
            <v xml:space="preserve">    </v>
          </cell>
          <cell r="F204" t="str">
            <v xml:space="preserve">   </v>
          </cell>
          <cell r="G204">
            <v>11484</v>
          </cell>
          <cell r="H204">
            <v>-807743.61</v>
          </cell>
          <cell r="I204">
            <v>-782416.84</v>
          </cell>
          <cell r="J204">
            <v>-23644.44</v>
          </cell>
          <cell r="K204">
            <v>-1682.33</v>
          </cell>
          <cell r="L204">
            <v>0</v>
          </cell>
        </row>
        <row r="205">
          <cell r="A205">
            <v>2</v>
          </cell>
          <cell r="B205">
            <v>1</v>
          </cell>
          <cell r="C205">
            <v>484</v>
          </cell>
          <cell r="D205" t="str">
            <v xml:space="preserve">  </v>
          </cell>
          <cell r="E205" t="str">
            <v xml:space="preserve">    </v>
          </cell>
          <cell r="F205" t="str">
            <v xml:space="preserve">   </v>
          </cell>
          <cell r="G205">
            <v>21484</v>
          </cell>
          <cell r="H205">
            <v>-5987370.7999999998</v>
          </cell>
          <cell r="I205">
            <v>-5769774.1799999997</v>
          </cell>
          <cell r="J205">
            <v>-204153.93</v>
          </cell>
          <cell r="K205">
            <v>-13442.69</v>
          </cell>
          <cell r="L205">
            <v>0</v>
          </cell>
        </row>
        <row r="206">
          <cell r="A206">
            <v>1</v>
          </cell>
          <cell r="B206">
            <v>1</v>
          </cell>
          <cell r="C206">
            <v>808</v>
          </cell>
          <cell r="D206" t="str">
            <v xml:space="preserve">  </v>
          </cell>
          <cell r="E206" t="str">
            <v xml:space="preserve">    </v>
          </cell>
          <cell r="F206" t="str">
            <v xml:space="preserve">   </v>
          </cell>
          <cell r="G206">
            <v>11808</v>
          </cell>
          <cell r="H206">
            <v>1246437.76</v>
          </cell>
          <cell r="I206">
            <v>1246437.76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2</v>
          </cell>
          <cell r="B207">
            <v>1</v>
          </cell>
          <cell r="C207">
            <v>808</v>
          </cell>
          <cell r="D207" t="str">
            <v xml:space="preserve">  </v>
          </cell>
          <cell r="E207" t="str">
            <v xml:space="preserve">    </v>
          </cell>
          <cell r="F207" t="str">
            <v xml:space="preserve">   </v>
          </cell>
          <cell r="G207">
            <v>21808</v>
          </cell>
          <cell r="H207">
            <v>-1445155.65</v>
          </cell>
          <cell r="I207">
            <v>-1445155.65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1</v>
          </cell>
          <cell r="B208">
            <v>1</v>
          </cell>
          <cell r="C208">
            <v>814</v>
          </cell>
          <cell r="D208" t="str">
            <v xml:space="preserve">  </v>
          </cell>
          <cell r="E208" t="str">
            <v xml:space="preserve">    </v>
          </cell>
          <cell r="F208" t="str">
            <v xml:space="preserve">   </v>
          </cell>
          <cell r="G208">
            <v>11814</v>
          </cell>
          <cell r="H208">
            <v>1729.62</v>
          </cell>
          <cell r="I208">
            <v>1729.62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2</v>
          </cell>
          <cell r="B209">
            <v>1</v>
          </cell>
          <cell r="C209">
            <v>814</v>
          </cell>
          <cell r="D209" t="str">
            <v xml:space="preserve">  </v>
          </cell>
          <cell r="E209" t="str">
            <v xml:space="preserve">    </v>
          </cell>
          <cell r="F209" t="str">
            <v xml:space="preserve">   </v>
          </cell>
          <cell r="G209">
            <v>21814</v>
          </cell>
          <cell r="H209">
            <v>87762.14</v>
          </cell>
          <cell r="I209">
            <v>87762.14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1</v>
          </cell>
          <cell r="B210">
            <v>1</v>
          </cell>
          <cell r="C210">
            <v>815</v>
          </cell>
          <cell r="D210" t="str">
            <v xml:space="preserve">  </v>
          </cell>
          <cell r="E210" t="str">
            <v xml:space="preserve">    </v>
          </cell>
          <cell r="F210" t="str">
            <v xml:space="preserve">   </v>
          </cell>
          <cell r="G210">
            <v>11815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2</v>
          </cell>
          <cell r="B211">
            <v>1</v>
          </cell>
          <cell r="C211">
            <v>815</v>
          </cell>
          <cell r="D211" t="str">
            <v xml:space="preserve">  </v>
          </cell>
          <cell r="E211" t="str">
            <v xml:space="preserve">    </v>
          </cell>
          <cell r="F211" t="str">
            <v xml:space="preserve">   </v>
          </cell>
          <cell r="G211">
            <v>21815</v>
          </cell>
          <cell r="H211">
            <v>312.66000000000003</v>
          </cell>
          <cell r="I211">
            <v>312.66000000000003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1</v>
          </cell>
          <cell r="B212">
            <v>1</v>
          </cell>
          <cell r="C212">
            <v>816</v>
          </cell>
          <cell r="D212" t="str">
            <v xml:space="preserve">  </v>
          </cell>
          <cell r="E212" t="str">
            <v xml:space="preserve">    </v>
          </cell>
          <cell r="F212" t="str">
            <v xml:space="preserve">   </v>
          </cell>
          <cell r="G212">
            <v>11816</v>
          </cell>
          <cell r="H212">
            <v>3415.74</v>
          </cell>
          <cell r="I212">
            <v>3415.74</v>
          </cell>
          <cell r="J212">
            <v>0</v>
          </cell>
          <cell r="K212">
            <v>0</v>
          </cell>
          <cell r="L212">
            <v>0</v>
          </cell>
        </row>
        <row r="213">
          <cell r="A213">
            <v>2</v>
          </cell>
          <cell r="B213">
            <v>1</v>
          </cell>
          <cell r="C213">
            <v>816</v>
          </cell>
          <cell r="D213" t="str">
            <v xml:space="preserve">  </v>
          </cell>
          <cell r="E213" t="str">
            <v xml:space="preserve">    </v>
          </cell>
          <cell r="F213" t="str">
            <v xml:space="preserve">   </v>
          </cell>
          <cell r="G213">
            <v>21816</v>
          </cell>
          <cell r="H213">
            <v>32100.85</v>
          </cell>
          <cell r="I213">
            <v>32100.85</v>
          </cell>
          <cell r="J213">
            <v>0</v>
          </cell>
          <cell r="K213">
            <v>0</v>
          </cell>
          <cell r="L213">
            <v>0</v>
          </cell>
        </row>
        <row r="214">
          <cell r="A214">
            <v>1</v>
          </cell>
          <cell r="B214">
            <v>1</v>
          </cell>
          <cell r="C214">
            <v>817</v>
          </cell>
          <cell r="D214" t="str">
            <v xml:space="preserve">  </v>
          </cell>
          <cell r="E214" t="str">
            <v xml:space="preserve">    </v>
          </cell>
          <cell r="F214" t="str">
            <v xml:space="preserve">   </v>
          </cell>
          <cell r="G214">
            <v>11817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2</v>
          </cell>
          <cell r="B215">
            <v>1</v>
          </cell>
          <cell r="C215">
            <v>817</v>
          </cell>
          <cell r="D215" t="str">
            <v xml:space="preserve">  </v>
          </cell>
          <cell r="E215" t="str">
            <v xml:space="preserve">    </v>
          </cell>
          <cell r="F215" t="str">
            <v xml:space="preserve">   </v>
          </cell>
          <cell r="G215">
            <v>21817</v>
          </cell>
          <cell r="H215">
            <v>1159.18</v>
          </cell>
          <cell r="I215">
            <v>1159.18</v>
          </cell>
          <cell r="J215">
            <v>0</v>
          </cell>
          <cell r="K215">
            <v>0</v>
          </cell>
          <cell r="L215">
            <v>0</v>
          </cell>
        </row>
        <row r="216">
          <cell r="A216">
            <v>1</v>
          </cell>
          <cell r="B216">
            <v>1</v>
          </cell>
          <cell r="C216">
            <v>818</v>
          </cell>
          <cell r="D216" t="str">
            <v xml:space="preserve">  </v>
          </cell>
          <cell r="E216" t="str">
            <v xml:space="preserve">    </v>
          </cell>
          <cell r="F216" t="str">
            <v xml:space="preserve">   </v>
          </cell>
          <cell r="G216">
            <v>11818</v>
          </cell>
          <cell r="H216">
            <v>7182.6</v>
          </cell>
          <cell r="I216">
            <v>7182.6</v>
          </cell>
          <cell r="J216">
            <v>0</v>
          </cell>
          <cell r="K216">
            <v>0</v>
          </cell>
          <cell r="L216">
            <v>0</v>
          </cell>
        </row>
        <row r="217">
          <cell r="A217">
            <v>2</v>
          </cell>
          <cell r="B217">
            <v>1</v>
          </cell>
          <cell r="C217">
            <v>818</v>
          </cell>
          <cell r="D217" t="str">
            <v xml:space="preserve">  </v>
          </cell>
          <cell r="E217" t="str">
            <v xml:space="preserve">    </v>
          </cell>
          <cell r="F217" t="str">
            <v xml:space="preserve">   </v>
          </cell>
          <cell r="G217">
            <v>21818</v>
          </cell>
          <cell r="H217">
            <v>64960.43</v>
          </cell>
          <cell r="I217">
            <v>64960.43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1</v>
          </cell>
          <cell r="B218">
            <v>1</v>
          </cell>
          <cell r="C218">
            <v>819</v>
          </cell>
          <cell r="D218" t="str">
            <v xml:space="preserve">  </v>
          </cell>
          <cell r="E218" t="str">
            <v xml:space="preserve">    </v>
          </cell>
          <cell r="F218" t="str">
            <v xml:space="preserve">   </v>
          </cell>
          <cell r="G218">
            <v>11819</v>
          </cell>
          <cell r="H218">
            <v>442.93</v>
          </cell>
          <cell r="I218">
            <v>442.93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2</v>
          </cell>
          <cell r="B219">
            <v>1</v>
          </cell>
          <cell r="C219">
            <v>819</v>
          </cell>
          <cell r="D219" t="str">
            <v xml:space="preserve">  </v>
          </cell>
          <cell r="E219" t="str">
            <v xml:space="preserve">    </v>
          </cell>
          <cell r="F219" t="str">
            <v xml:space="preserve">   </v>
          </cell>
          <cell r="G219">
            <v>21819</v>
          </cell>
          <cell r="H219">
            <v>6123.74</v>
          </cell>
          <cell r="I219">
            <v>6123.74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1</v>
          </cell>
          <cell r="B220">
            <v>1</v>
          </cell>
          <cell r="C220">
            <v>820</v>
          </cell>
          <cell r="D220" t="str">
            <v xml:space="preserve">  </v>
          </cell>
          <cell r="E220" t="str">
            <v xml:space="preserve">    </v>
          </cell>
          <cell r="F220" t="str">
            <v xml:space="preserve">   </v>
          </cell>
          <cell r="G220">
            <v>11820</v>
          </cell>
          <cell r="H220">
            <v>2425.87</v>
          </cell>
          <cell r="I220">
            <v>2425.87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2</v>
          </cell>
          <cell r="B221">
            <v>1</v>
          </cell>
          <cell r="C221">
            <v>820</v>
          </cell>
          <cell r="D221" t="str">
            <v xml:space="preserve">  </v>
          </cell>
          <cell r="E221" t="str">
            <v xml:space="preserve">    </v>
          </cell>
          <cell r="F221" t="str">
            <v xml:space="preserve">   </v>
          </cell>
          <cell r="G221">
            <v>21820</v>
          </cell>
          <cell r="H221">
            <v>24811.69</v>
          </cell>
          <cell r="I221">
            <v>24811.69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1</v>
          </cell>
          <cell r="B222">
            <v>1</v>
          </cell>
          <cell r="C222">
            <v>821</v>
          </cell>
          <cell r="D222" t="str">
            <v xml:space="preserve">  </v>
          </cell>
          <cell r="E222" t="str">
            <v xml:space="preserve">    </v>
          </cell>
          <cell r="F222" t="str">
            <v xml:space="preserve">   </v>
          </cell>
          <cell r="G222">
            <v>11821</v>
          </cell>
          <cell r="H222">
            <v>860.79</v>
          </cell>
          <cell r="I222">
            <v>860.79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2</v>
          </cell>
          <cell r="B223">
            <v>1</v>
          </cell>
          <cell r="C223">
            <v>821</v>
          </cell>
          <cell r="D223" t="str">
            <v xml:space="preserve">  </v>
          </cell>
          <cell r="E223" t="str">
            <v xml:space="preserve">    </v>
          </cell>
          <cell r="F223" t="str">
            <v xml:space="preserve">   </v>
          </cell>
          <cell r="G223">
            <v>21821</v>
          </cell>
          <cell r="H223">
            <v>6906.25</v>
          </cell>
          <cell r="I223">
            <v>6906.25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</v>
          </cell>
          <cell r="B224">
            <v>1</v>
          </cell>
          <cell r="C224">
            <v>824</v>
          </cell>
          <cell r="D224" t="str">
            <v xml:space="preserve">  </v>
          </cell>
          <cell r="E224" t="str">
            <v xml:space="preserve">    </v>
          </cell>
          <cell r="F224" t="str">
            <v xml:space="preserve">   </v>
          </cell>
          <cell r="G224">
            <v>11824</v>
          </cell>
          <cell r="H224">
            <v>1398.39</v>
          </cell>
          <cell r="I224">
            <v>1398.39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2</v>
          </cell>
          <cell r="B225">
            <v>1</v>
          </cell>
          <cell r="C225">
            <v>824</v>
          </cell>
          <cell r="D225" t="str">
            <v xml:space="preserve">  </v>
          </cell>
          <cell r="E225" t="str">
            <v xml:space="preserve">    </v>
          </cell>
          <cell r="F225" t="str">
            <v xml:space="preserve">   </v>
          </cell>
          <cell r="G225">
            <v>21824</v>
          </cell>
          <cell r="H225">
            <v>20034.689999999999</v>
          </cell>
          <cell r="I225">
            <v>20034.689999999999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1</v>
          </cell>
          <cell r="B226">
            <v>1</v>
          </cell>
          <cell r="C226">
            <v>825</v>
          </cell>
          <cell r="D226" t="str">
            <v xml:space="preserve">  </v>
          </cell>
          <cell r="E226" t="str">
            <v xml:space="preserve">    </v>
          </cell>
          <cell r="F226" t="str">
            <v xml:space="preserve">   </v>
          </cell>
          <cell r="G226">
            <v>11825</v>
          </cell>
          <cell r="H226">
            <v>26.13</v>
          </cell>
          <cell r="I226">
            <v>26.13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2</v>
          </cell>
          <cell r="B227">
            <v>1</v>
          </cell>
          <cell r="C227">
            <v>825</v>
          </cell>
          <cell r="D227" t="str">
            <v xml:space="preserve">  </v>
          </cell>
          <cell r="E227" t="str">
            <v xml:space="preserve">    </v>
          </cell>
          <cell r="F227" t="str">
            <v xml:space="preserve">   </v>
          </cell>
          <cell r="G227">
            <v>21825</v>
          </cell>
          <cell r="H227">
            <v>42062.37</v>
          </cell>
          <cell r="I227">
            <v>42062.37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</v>
          </cell>
          <cell r="B228">
            <v>1</v>
          </cell>
          <cell r="C228">
            <v>826</v>
          </cell>
          <cell r="D228" t="str">
            <v xml:space="preserve">  </v>
          </cell>
          <cell r="E228" t="str">
            <v xml:space="preserve">    </v>
          </cell>
          <cell r="F228" t="str">
            <v xml:space="preserve">   </v>
          </cell>
          <cell r="G228">
            <v>11826</v>
          </cell>
          <cell r="H228">
            <v>-106.66</v>
          </cell>
          <cell r="I228">
            <v>-106.66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2</v>
          </cell>
          <cell r="B229">
            <v>1</v>
          </cell>
          <cell r="C229">
            <v>826</v>
          </cell>
          <cell r="D229" t="str">
            <v xml:space="preserve">  </v>
          </cell>
          <cell r="E229" t="str">
            <v xml:space="preserve">    </v>
          </cell>
          <cell r="F229" t="str">
            <v xml:space="preserve">   </v>
          </cell>
          <cell r="G229">
            <v>21826</v>
          </cell>
          <cell r="H229">
            <v>-2489.48</v>
          </cell>
          <cell r="I229">
            <v>-2489.48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</v>
          </cell>
          <cell r="B230">
            <v>1</v>
          </cell>
          <cell r="C230">
            <v>830</v>
          </cell>
          <cell r="D230" t="str">
            <v xml:space="preserve">  </v>
          </cell>
          <cell r="E230" t="str">
            <v xml:space="preserve">    </v>
          </cell>
          <cell r="F230" t="str">
            <v xml:space="preserve">   </v>
          </cell>
          <cell r="G230">
            <v>11830</v>
          </cell>
          <cell r="H230">
            <v>167.63</v>
          </cell>
          <cell r="I230">
            <v>167.63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2</v>
          </cell>
          <cell r="B231">
            <v>1</v>
          </cell>
          <cell r="C231">
            <v>830</v>
          </cell>
          <cell r="D231" t="str">
            <v xml:space="preserve">  </v>
          </cell>
          <cell r="E231" t="str">
            <v xml:space="preserve">    </v>
          </cell>
          <cell r="F231" t="str">
            <v xml:space="preserve">   </v>
          </cell>
          <cell r="G231">
            <v>21830</v>
          </cell>
          <cell r="H231">
            <v>49444.6</v>
          </cell>
          <cell r="I231">
            <v>49444.6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</v>
          </cell>
          <cell r="B232">
            <v>1</v>
          </cell>
          <cell r="C232">
            <v>831</v>
          </cell>
          <cell r="D232" t="str">
            <v xml:space="preserve">  </v>
          </cell>
          <cell r="E232" t="str">
            <v xml:space="preserve">    </v>
          </cell>
          <cell r="F232" t="str">
            <v xml:space="preserve">   </v>
          </cell>
          <cell r="G232">
            <v>11831</v>
          </cell>
          <cell r="H232">
            <v>39.130000000000003</v>
          </cell>
          <cell r="I232">
            <v>39.130000000000003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2</v>
          </cell>
          <cell r="B233">
            <v>1</v>
          </cell>
          <cell r="C233">
            <v>831</v>
          </cell>
          <cell r="D233" t="str">
            <v xml:space="preserve">  </v>
          </cell>
          <cell r="E233" t="str">
            <v xml:space="preserve">    </v>
          </cell>
          <cell r="F233" t="str">
            <v xml:space="preserve">   </v>
          </cell>
          <cell r="G233">
            <v>21831</v>
          </cell>
          <cell r="H233">
            <v>7710.93</v>
          </cell>
          <cell r="I233">
            <v>7710.93</v>
          </cell>
          <cell r="J233">
            <v>0</v>
          </cell>
          <cell r="K233">
            <v>0</v>
          </cell>
          <cell r="L233">
            <v>0</v>
          </cell>
        </row>
        <row r="234">
          <cell r="A234">
            <v>1</v>
          </cell>
          <cell r="B234">
            <v>1</v>
          </cell>
          <cell r="C234">
            <v>832</v>
          </cell>
          <cell r="D234" t="str">
            <v xml:space="preserve">  </v>
          </cell>
          <cell r="E234" t="str">
            <v xml:space="preserve">    </v>
          </cell>
          <cell r="F234" t="str">
            <v xml:space="preserve">   </v>
          </cell>
          <cell r="G234">
            <v>11832</v>
          </cell>
          <cell r="H234">
            <v>3100.8</v>
          </cell>
          <cell r="I234">
            <v>3100.8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2</v>
          </cell>
          <cell r="B235">
            <v>1</v>
          </cell>
          <cell r="C235">
            <v>832</v>
          </cell>
          <cell r="D235" t="str">
            <v xml:space="preserve">  </v>
          </cell>
          <cell r="E235" t="str">
            <v xml:space="preserve">    </v>
          </cell>
          <cell r="F235" t="str">
            <v xml:space="preserve">   </v>
          </cell>
          <cell r="G235">
            <v>21832</v>
          </cell>
          <cell r="H235">
            <v>20776.46</v>
          </cell>
          <cell r="I235">
            <v>20776.46</v>
          </cell>
          <cell r="J235">
            <v>0</v>
          </cell>
          <cell r="K235">
            <v>0</v>
          </cell>
          <cell r="L235">
            <v>0</v>
          </cell>
        </row>
        <row r="236">
          <cell r="A236">
            <v>1</v>
          </cell>
          <cell r="B236">
            <v>1</v>
          </cell>
          <cell r="C236">
            <v>833</v>
          </cell>
          <cell r="D236" t="str">
            <v xml:space="preserve">  </v>
          </cell>
          <cell r="E236" t="str">
            <v xml:space="preserve">    </v>
          </cell>
          <cell r="F236" t="str">
            <v xml:space="preserve">   </v>
          </cell>
          <cell r="G236">
            <v>11833</v>
          </cell>
          <cell r="H236">
            <v>841.23</v>
          </cell>
          <cell r="I236">
            <v>841.23</v>
          </cell>
          <cell r="J236">
            <v>0</v>
          </cell>
          <cell r="K236">
            <v>0</v>
          </cell>
          <cell r="L236">
            <v>0</v>
          </cell>
        </row>
        <row r="237">
          <cell r="A237">
            <v>2</v>
          </cell>
          <cell r="B237">
            <v>1</v>
          </cell>
          <cell r="C237">
            <v>833</v>
          </cell>
          <cell r="D237" t="str">
            <v xml:space="preserve">  </v>
          </cell>
          <cell r="E237" t="str">
            <v xml:space="preserve">    </v>
          </cell>
          <cell r="F237" t="str">
            <v xml:space="preserve">   </v>
          </cell>
          <cell r="G237">
            <v>21833</v>
          </cell>
          <cell r="H237">
            <v>4874.54</v>
          </cell>
          <cell r="I237">
            <v>4874.54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1</v>
          </cell>
          <cell r="B238">
            <v>1</v>
          </cell>
          <cell r="C238">
            <v>834</v>
          </cell>
          <cell r="D238" t="str">
            <v xml:space="preserve">  </v>
          </cell>
          <cell r="E238" t="str">
            <v xml:space="preserve">    </v>
          </cell>
          <cell r="F238" t="str">
            <v xml:space="preserve">   </v>
          </cell>
          <cell r="G238">
            <v>11834</v>
          </cell>
          <cell r="H238">
            <v>2965.05</v>
          </cell>
          <cell r="I238">
            <v>2965.05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2</v>
          </cell>
          <cell r="B239">
            <v>1</v>
          </cell>
          <cell r="C239">
            <v>834</v>
          </cell>
          <cell r="D239" t="str">
            <v xml:space="preserve">  </v>
          </cell>
          <cell r="E239" t="str">
            <v xml:space="preserve">    </v>
          </cell>
          <cell r="F239" t="str">
            <v xml:space="preserve">   </v>
          </cell>
          <cell r="G239">
            <v>21834</v>
          </cell>
          <cell r="H239">
            <v>33228.81</v>
          </cell>
          <cell r="I239">
            <v>33228.81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1</v>
          </cell>
          <cell r="B240">
            <v>1</v>
          </cell>
          <cell r="C240">
            <v>836</v>
          </cell>
          <cell r="D240" t="str">
            <v xml:space="preserve">  </v>
          </cell>
          <cell r="E240" t="str">
            <v xml:space="preserve">    </v>
          </cell>
          <cell r="F240" t="str">
            <v xml:space="preserve">   </v>
          </cell>
          <cell r="G240">
            <v>11836</v>
          </cell>
          <cell r="H240">
            <v>3325.76</v>
          </cell>
          <cell r="I240">
            <v>3325.76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2</v>
          </cell>
          <cell r="B241">
            <v>1</v>
          </cell>
          <cell r="C241">
            <v>836</v>
          </cell>
          <cell r="D241" t="str">
            <v xml:space="preserve">  </v>
          </cell>
          <cell r="E241" t="str">
            <v xml:space="preserve">    </v>
          </cell>
          <cell r="F241" t="str">
            <v xml:space="preserve">   </v>
          </cell>
          <cell r="G241">
            <v>21836</v>
          </cell>
          <cell r="H241">
            <v>22795.42</v>
          </cell>
          <cell r="I241">
            <v>22795.42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1</v>
          </cell>
          <cell r="B242">
            <v>1</v>
          </cell>
          <cell r="C242">
            <v>837</v>
          </cell>
          <cell r="D242" t="str">
            <v xml:space="preserve">  </v>
          </cell>
          <cell r="E242" t="str">
            <v xml:space="preserve">    </v>
          </cell>
          <cell r="F242" t="str">
            <v xml:space="preserve">   </v>
          </cell>
          <cell r="G242">
            <v>11837</v>
          </cell>
          <cell r="H242">
            <v>743.41</v>
          </cell>
          <cell r="I242">
            <v>743.41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2</v>
          </cell>
          <cell r="B243">
            <v>1</v>
          </cell>
          <cell r="C243">
            <v>837</v>
          </cell>
          <cell r="D243" t="str">
            <v xml:space="preserve">  </v>
          </cell>
          <cell r="E243" t="str">
            <v xml:space="preserve">    </v>
          </cell>
          <cell r="F243" t="str">
            <v xml:space="preserve">   </v>
          </cell>
          <cell r="G243">
            <v>21837</v>
          </cell>
          <cell r="H243">
            <v>7191.02</v>
          </cell>
          <cell r="I243">
            <v>7191.02</v>
          </cell>
          <cell r="J243">
            <v>0</v>
          </cell>
          <cell r="K243">
            <v>0</v>
          </cell>
          <cell r="L243">
            <v>0</v>
          </cell>
        </row>
        <row r="244">
          <cell r="A244">
            <v>1</v>
          </cell>
          <cell r="B244">
            <v>1</v>
          </cell>
          <cell r="C244">
            <v>870</v>
          </cell>
          <cell r="D244" t="str">
            <v xml:space="preserve">  </v>
          </cell>
          <cell r="E244" t="str">
            <v xml:space="preserve">    </v>
          </cell>
          <cell r="F244" t="str">
            <v xml:space="preserve">   </v>
          </cell>
          <cell r="G244">
            <v>11870</v>
          </cell>
          <cell r="H244">
            <v>25346.39</v>
          </cell>
          <cell r="I244">
            <v>18113.150000000001</v>
          </cell>
          <cell r="J244">
            <v>5740.85</v>
          </cell>
          <cell r="K244">
            <v>1492.39</v>
          </cell>
          <cell r="L244">
            <v>0</v>
          </cell>
        </row>
        <row r="245">
          <cell r="A245">
            <v>2</v>
          </cell>
          <cell r="B245">
            <v>1</v>
          </cell>
          <cell r="C245">
            <v>870</v>
          </cell>
          <cell r="D245" t="str">
            <v xml:space="preserve">  </v>
          </cell>
          <cell r="E245" t="str">
            <v xml:space="preserve">    </v>
          </cell>
          <cell r="F245" t="str">
            <v xml:space="preserve">   </v>
          </cell>
          <cell r="G245">
            <v>21870</v>
          </cell>
          <cell r="H245">
            <v>252553.96</v>
          </cell>
          <cell r="I245">
            <v>193050.73</v>
          </cell>
          <cell r="J245">
            <v>37104.15</v>
          </cell>
          <cell r="K245">
            <v>22399.08</v>
          </cell>
          <cell r="L245">
            <v>0</v>
          </cell>
        </row>
        <row r="246">
          <cell r="A246">
            <v>1</v>
          </cell>
          <cell r="B246">
            <v>1</v>
          </cell>
          <cell r="C246">
            <v>871</v>
          </cell>
          <cell r="D246" t="str">
            <v xml:space="preserve">  </v>
          </cell>
          <cell r="E246" t="str">
            <v xml:space="preserve">    </v>
          </cell>
          <cell r="F246" t="str">
            <v xml:space="preserve">   </v>
          </cell>
          <cell r="G246">
            <v>11871</v>
          </cell>
          <cell r="H246">
            <v>1509.28</v>
          </cell>
          <cell r="I246">
            <v>74.239999999999995</v>
          </cell>
          <cell r="J246">
            <v>460.03</v>
          </cell>
          <cell r="K246">
            <v>975.01</v>
          </cell>
          <cell r="L246">
            <v>0</v>
          </cell>
        </row>
        <row r="247">
          <cell r="A247">
            <v>2</v>
          </cell>
          <cell r="B247">
            <v>1</v>
          </cell>
          <cell r="C247">
            <v>871</v>
          </cell>
          <cell r="D247" t="str">
            <v xml:space="preserve">  </v>
          </cell>
          <cell r="E247" t="str">
            <v xml:space="preserve">    </v>
          </cell>
          <cell r="F247" t="str">
            <v xml:space="preserve">   </v>
          </cell>
          <cell r="G247">
            <v>21871</v>
          </cell>
          <cell r="H247">
            <v>31616.73</v>
          </cell>
          <cell r="I247">
            <v>4581.5200000000004</v>
          </cell>
          <cell r="J247">
            <v>17569.22</v>
          </cell>
          <cell r="K247">
            <v>9465.99</v>
          </cell>
          <cell r="L247">
            <v>0</v>
          </cell>
        </row>
        <row r="248">
          <cell r="A248">
            <v>1</v>
          </cell>
          <cell r="B248">
            <v>1</v>
          </cell>
          <cell r="C248">
            <v>874</v>
          </cell>
          <cell r="D248" t="str">
            <v xml:space="preserve">  </v>
          </cell>
          <cell r="E248" t="str">
            <v xml:space="preserve">    </v>
          </cell>
          <cell r="F248" t="str">
            <v xml:space="preserve">   </v>
          </cell>
          <cell r="G248">
            <v>11874</v>
          </cell>
          <cell r="H248">
            <v>94829.66</v>
          </cell>
          <cell r="I248">
            <v>5066.24</v>
          </cell>
          <cell r="J248">
            <v>64580.65</v>
          </cell>
          <cell r="K248">
            <v>25182.77</v>
          </cell>
          <cell r="L248">
            <v>0</v>
          </cell>
        </row>
        <row r="249">
          <cell r="A249">
            <v>2</v>
          </cell>
          <cell r="B249">
            <v>1</v>
          </cell>
          <cell r="C249">
            <v>874</v>
          </cell>
          <cell r="D249" t="str">
            <v xml:space="preserve">  </v>
          </cell>
          <cell r="E249" t="str">
            <v xml:space="preserve">    </v>
          </cell>
          <cell r="F249" t="str">
            <v xml:space="preserve">   </v>
          </cell>
          <cell r="G249">
            <v>21874</v>
          </cell>
          <cell r="H249">
            <v>1256366.45</v>
          </cell>
          <cell r="I249">
            <v>125780.5</v>
          </cell>
          <cell r="J249">
            <v>786318.56</v>
          </cell>
          <cell r="K249">
            <v>344267.39</v>
          </cell>
          <cell r="L249">
            <v>0</v>
          </cell>
        </row>
        <row r="250">
          <cell r="A250">
            <v>1</v>
          </cell>
          <cell r="B250">
            <v>1</v>
          </cell>
          <cell r="C250">
            <v>875</v>
          </cell>
          <cell r="D250" t="str">
            <v xml:space="preserve">  </v>
          </cell>
          <cell r="E250" t="str">
            <v xml:space="preserve">    </v>
          </cell>
          <cell r="F250" t="str">
            <v xml:space="preserve">   </v>
          </cell>
          <cell r="G250">
            <v>11875</v>
          </cell>
          <cell r="H250">
            <v>4690.7</v>
          </cell>
          <cell r="I250">
            <v>0</v>
          </cell>
          <cell r="J250">
            <v>1488.34</v>
          </cell>
          <cell r="K250">
            <v>3202.36</v>
          </cell>
          <cell r="L250">
            <v>0</v>
          </cell>
        </row>
        <row r="251">
          <cell r="A251">
            <v>2</v>
          </cell>
          <cell r="B251">
            <v>1</v>
          </cell>
          <cell r="C251">
            <v>875</v>
          </cell>
          <cell r="D251" t="str">
            <v xml:space="preserve">  </v>
          </cell>
          <cell r="E251" t="str">
            <v xml:space="preserve">    </v>
          </cell>
          <cell r="F251" t="str">
            <v xml:space="preserve">   </v>
          </cell>
          <cell r="G251">
            <v>21875</v>
          </cell>
          <cell r="H251">
            <v>42854.31</v>
          </cell>
          <cell r="I251">
            <v>174.59</v>
          </cell>
          <cell r="J251">
            <v>24676.35</v>
          </cell>
          <cell r="K251">
            <v>18003.37</v>
          </cell>
          <cell r="L251">
            <v>0</v>
          </cell>
        </row>
        <row r="252">
          <cell r="A252">
            <v>1</v>
          </cell>
          <cell r="B252">
            <v>1</v>
          </cell>
          <cell r="C252">
            <v>876</v>
          </cell>
          <cell r="D252" t="str">
            <v xml:space="preserve">  </v>
          </cell>
          <cell r="E252" t="str">
            <v xml:space="preserve">    </v>
          </cell>
          <cell r="F252" t="str">
            <v xml:space="preserve">   </v>
          </cell>
          <cell r="G252">
            <v>11876</v>
          </cell>
          <cell r="H252">
            <v>285.16000000000003</v>
          </cell>
          <cell r="I252">
            <v>0</v>
          </cell>
          <cell r="J252">
            <v>0</v>
          </cell>
          <cell r="K252">
            <v>285.16000000000003</v>
          </cell>
          <cell r="L252">
            <v>0</v>
          </cell>
        </row>
        <row r="253">
          <cell r="A253">
            <v>2</v>
          </cell>
          <cell r="B253">
            <v>1</v>
          </cell>
          <cell r="C253">
            <v>876</v>
          </cell>
          <cell r="D253" t="str">
            <v xml:space="preserve">  </v>
          </cell>
          <cell r="E253" t="str">
            <v xml:space="preserve">    </v>
          </cell>
          <cell r="F253" t="str">
            <v xml:space="preserve">   </v>
          </cell>
          <cell r="G253">
            <v>21876</v>
          </cell>
          <cell r="H253">
            <v>3711.74</v>
          </cell>
          <cell r="I253">
            <v>0</v>
          </cell>
          <cell r="J253">
            <v>1410.41</v>
          </cell>
          <cell r="K253">
            <v>2301.33</v>
          </cell>
          <cell r="L253">
            <v>0</v>
          </cell>
        </row>
        <row r="254">
          <cell r="A254">
            <v>1</v>
          </cell>
          <cell r="B254">
            <v>1</v>
          </cell>
          <cell r="C254">
            <v>877</v>
          </cell>
          <cell r="D254" t="str">
            <v xml:space="preserve">  </v>
          </cell>
          <cell r="E254" t="str">
            <v xml:space="preserve">    </v>
          </cell>
          <cell r="F254" t="str">
            <v xml:space="preserve">   </v>
          </cell>
          <cell r="G254">
            <v>11877</v>
          </cell>
          <cell r="H254">
            <v>31993.31</v>
          </cell>
          <cell r="I254">
            <v>0</v>
          </cell>
          <cell r="J254">
            <v>24315.96</v>
          </cell>
          <cell r="K254">
            <v>7677.35</v>
          </cell>
          <cell r="L254">
            <v>0</v>
          </cell>
        </row>
        <row r="255">
          <cell r="A255">
            <v>2</v>
          </cell>
          <cell r="B255">
            <v>1</v>
          </cell>
          <cell r="C255">
            <v>877</v>
          </cell>
          <cell r="D255" t="str">
            <v xml:space="preserve">  </v>
          </cell>
          <cell r="E255" t="str">
            <v xml:space="preserve">    </v>
          </cell>
          <cell r="F255" t="str">
            <v xml:space="preserve">   </v>
          </cell>
          <cell r="G255">
            <v>21877</v>
          </cell>
          <cell r="H255">
            <v>111819.26</v>
          </cell>
          <cell r="I255">
            <v>0</v>
          </cell>
          <cell r="J255">
            <v>72535.61</v>
          </cell>
          <cell r="K255">
            <v>39283.65</v>
          </cell>
          <cell r="L255">
            <v>0</v>
          </cell>
        </row>
        <row r="256">
          <cell r="A256">
            <v>1</v>
          </cell>
          <cell r="B256">
            <v>1</v>
          </cell>
          <cell r="C256">
            <v>878</v>
          </cell>
          <cell r="D256" t="str">
            <v xml:space="preserve">  </v>
          </cell>
          <cell r="E256" t="str">
            <v xml:space="preserve">    </v>
          </cell>
          <cell r="F256" t="str">
            <v xml:space="preserve">   </v>
          </cell>
          <cell r="G256">
            <v>11878</v>
          </cell>
          <cell r="H256">
            <v>45774.61</v>
          </cell>
          <cell r="I256">
            <v>183.01</v>
          </cell>
          <cell r="J256">
            <v>38979.629999999997</v>
          </cell>
          <cell r="K256">
            <v>6611.97</v>
          </cell>
          <cell r="L256">
            <v>0</v>
          </cell>
        </row>
        <row r="257">
          <cell r="A257">
            <v>2</v>
          </cell>
          <cell r="B257">
            <v>1</v>
          </cell>
          <cell r="C257">
            <v>878</v>
          </cell>
          <cell r="D257" t="str">
            <v xml:space="preserve">  </v>
          </cell>
          <cell r="E257" t="str">
            <v xml:space="preserve">    </v>
          </cell>
          <cell r="F257" t="str">
            <v xml:space="preserve">   </v>
          </cell>
          <cell r="G257">
            <v>21878</v>
          </cell>
          <cell r="H257">
            <v>467477.95</v>
          </cell>
          <cell r="I257">
            <v>-656.99</v>
          </cell>
          <cell r="J257">
            <v>319132.08</v>
          </cell>
          <cell r="K257">
            <v>149002.85999999999</v>
          </cell>
          <cell r="L257">
            <v>0</v>
          </cell>
        </row>
        <row r="258">
          <cell r="A258">
            <v>1</v>
          </cell>
          <cell r="B258">
            <v>1</v>
          </cell>
          <cell r="C258">
            <v>879</v>
          </cell>
          <cell r="D258" t="str">
            <v xml:space="preserve">  </v>
          </cell>
          <cell r="E258" t="str">
            <v xml:space="preserve">    </v>
          </cell>
          <cell r="F258" t="str">
            <v xml:space="preserve">   </v>
          </cell>
          <cell r="G258">
            <v>11879</v>
          </cell>
          <cell r="H258">
            <v>117612.34</v>
          </cell>
          <cell r="I258">
            <v>14547.03</v>
          </cell>
          <cell r="J258">
            <v>62628.13</v>
          </cell>
          <cell r="K258">
            <v>40437.18</v>
          </cell>
          <cell r="L258">
            <v>0</v>
          </cell>
        </row>
        <row r="259">
          <cell r="A259">
            <v>2</v>
          </cell>
          <cell r="B259">
            <v>1</v>
          </cell>
          <cell r="C259">
            <v>879</v>
          </cell>
          <cell r="D259" t="str">
            <v xml:space="preserve">  </v>
          </cell>
          <cell r="E259" t="str">
            <v xml:space="preserve">    </v>
          </cell>
          <cell r="F259" t="str">
            <v xml:space="preserve">   </v>
          </cell>
          <cell r="G259">
            <v>21879</v>
          </cell>
          <cell r="H259">
            <v>1054068.8899999999</v>
          </cell>
          <cell r="I259">
            <v>180505.03</v>
          </cell>
          <cell r="J259">
            <v>534272.31000000006</v>
          </cell>
          <cell r="K259">
            <v>339291.55</v>
          </cell>
          <cell r="L259">
            <v>0</v>
          </cell>
        </row>
        <row r="260">
          <cell r="A260">
            <v>1</v>
          </cell>
          <cell r="B260">
            <v>1</v>
          </cell>
          <cell r="C260">
            <v>880</v>
          </cell>
          <cell r="D260" t="str">
            <v xml:space="preserve">  </v>
          </cell>
          <cell r="E260" t="str">
            <v xml:space="preserve">    </v>
          </cell>
          <cell r="F260" t="str">
            <v xml:space="preserve">   </v>
          </cell>
          <cell r="G260">
            <v>11880</v>
          </cell>
          <cell r="H260">
            <v>178789.51</v>
          </cell>
          <cell r="I260">
            <v>152681.39000000001</v>
          </cell>
          <cell r="J260">
            <v>19066.48</v>
          </cell>
          <cell r="K260">
            <v>7041.64</v>
          </cell>
          <cell r="L260">
            <v>0</v>
          </cell>
        </row>
        <row r="261">
          <cell r="A261">
            <v>2</v>
          </cell>
          <cell r="B261">
            <v>1</v>
          </cell>
          <cell r="C261">
            <v>880</v>
          </cell>
          <cell r="D261" t="str">
            <v xml:space="preserve">  </v>
          </cell>
          <cell r="E261" t="str">
            <v xml:space="preserve">    </v>
          </cell>
          <cell r="F261" t="str">
            <v xml:space="preserve">   </v>
          </cell>
          <cell r="G261">
            <v>21880</v>
          </cell>
          <cell r="H261">
            <v>581985.51</v>
          </cell>
          <cell r="I261">
            <v>212874.48</v>
          </cell>
          <cell r="J261">
            <v>287386.84999999998</v>
          </cell>
          <cell r="K261">
            <v>81724.179999999993</v>
          </cell>
          <cell r="L261">
            <v>0</v>
          </cell>
        </row>
        <row r="262">
          <cell r="A262">
            <v>1</v>
          </cell>
          <cell r="B262">
            <v>1</v>
          </cell>
          <cell r="C262">
            <v>881</v>
          </cell>
          <cell r="D262" t="str">
            <v xml:space="preserve">  </v>
          </cell>
          <cell r="E262" t="str">
            <v xml:space="preserve">    </v>
          </cell>
          <cell r="F262" t="str">
            <v xml:space="preserve">   </v>
          </cell>
          <cell r="G262">
            <v>11881</v>
          </cell>
          <cell r="H262">
            <v>441.79</v>
          </cell>
          <cell r="I262">
            <v>0</v>
          </cell>
          <cell r="J262">
            <v>393.24</v>
          </cell>
          <cell r="K262">
            <v>48.55</v>
          </cell>
          <cell r="L262">
            <v>0</v>
          </cell>
        </row>
        <row r="263">
          <cell r="A263">
            <v>2</v>
          </cell>
          <cell r="B263">
            <v>1</v>
          </cell>
          <cell r="C263">
            <v>881</v>
          </cell>
          <cell r="D263" t="str">
            <v xml:space="preserve">  </v>
          </cell>
          <cell r="E263" t="str">
            <v xml:space="preserve">    </v>
          </cell>
          <cell r="F263" t="str">
            <v xml:space="preserve">   </v>
          </cell>
          <cell r="G263">
            <v>21881</v>
          </cell>
          <cell r="H263">
            <v>8325.73</v>
          </cell>
          <cell r="I263">
            <v>0</v>
          </cell>
          <cell r="J263">
            <v>6891.24</v>
          </cell>
          <cell r="K263">
            <v>1434.49</v>
          </cell>
          <cell r="L263">
            <v>0</v>
          </cell>
        </row>
        <row r="264">
          <cell r="A264">
            <v>1</v>
          </cell>
          <cell r="B264">
            <v>1</v>
          </cell>
          <cell r="C264">
            <v>885</v>
          </cell>
          <cell r="D264" t="str">
            <v xml:space="preserve">  </v>
          </cell>
          <cell r="E264" t="str">
            <v xml:space="preserve">    </v>
          </cell>
          <cell r="F264" t="str">
            <v xml:space="preserve">   </v>
          </cell>
          <cell r="G264">
            <v>11885</v>
          </cell>
          <cell r="H264">
            <v>1703.6</v>
          </cell>
          <cell r="I264">
            <v>227.13</v>
          </cell>
          <cell r="J264">
            <v>1476.47</v>
          </cell>
          <cell r="K264">
            <v>0</v>
          </cell>
          <cell r="L264">
            <v>0</v>
          </cell>
        </row>
        <row r="265">
          <cell r="A265">
            <v>2</v>
          </cell>
          <cell r="B265">
            <v>1</v>
          </cell>
          <cell r="C265">
            <v>885</v>
          </cell>
          <cell r="D265" t="str">
            <v xml:space="preserve">  </v>
          </cell>
          <cell r="E265" t="str">
            <v xml:space="preserve">    </v>
          </cell>
          <cell r="F265" t="str">
            <v xml:space="preserve">   </v>
          </cell>
          <cell r="G265">
            <v>21885</v>
          </cell>
          <cell r="H265">
            <v>15957.67</v>
          </cell>
          <cell r="I265">
            <v>1984.49</v>
          </cell>
          <cell r="J265">
            <v>13973.18</v>
          </cell>
          <cell r="K265">
            <v>0</v>
          </cell>
          <cell r="L265">
            <v>0</v>
          </cell>
        </row>
        <row r="266">
          <cell r="A266">
            <v>1</v>
          </cell>
          <cell r="B266">
            <v>1</v>
          </cell>
          <cell r="C266">
            <v>887</v>
          </cell>
          <cell r="D266" t="str">
            <v xml:space="preserve">  </v>
          </cell>
          <cell r="E266" t="str">
            <v xml:space="preserve">    </v>
          </cell>
          <cell r="F266" t="str">
            <v xml:space="preserve">   </v>
          </cell>
          <cell r="G266">
            <v>11887</v>
          </cell>
          <cell r="H266">
            <v>62806.45</v>
          </cell>
          <cell r="I266">
            <v>3183.16</v>
          </cell>
          <cell r="J266">
            <v>48651.71</v>
          </cell>
          <cell r="K266">
            <v>10971.58</v>
          </cell>
          <cell r="L266">
            <v>0</v>
          </cell>
        </row>
        <row r="267">
          <cell r="A267">
            <v>2</v>
          </cell>
          <cell r="B267">
            <v>1</v>
          </cell>
          <cell r="C267">
            <v>887</v>
          </cell>
          <cell r="D267" t="str">
            <v xml:space="preserve">  </v>
          </cell>
          <cell r="E267" t="str">
            <v xml:space="preserve">    </v>
          </cell>
          <cell r="F267" t="str">
            <v xml:space="preserve">   </v>
          </cell>
          <cell r="G267">
            <v>21887</v>
          </cell>
          <cell r="H267">
            <v>808040.1</v>
          </cell>
          <cell r="I267">
            <v>57553.35</v>
          </cell>
          <cell r="J267">
            <v>615157.4</v>
          </cell>
          <cell r="K267">
            <v>135329.35</v>
          </cell>
          <cell r="L267">
            <v>0</v>
          </cell>
        </row>
        <row r="268">
          <cell r="A268">
            <v>1</v>
          </cell>
          <cell r="B268">
            <v>1</v>
          </cell>
          <cell r="C268">
            <v>889</v>
          </cell>
          <cell r="D268" t="str">
            <v xml:space="preserve">  </v>
          </cell>
          <cell r="E268" t="str">
            <v xml:space="preserve">    </v>
          </cell>
          <cell r="F268" t="str">
            <v xml:space="preserve">   </v>
          </cell>
          <cell r="G268">
            <v>11889</v>
          </cell>
          <cell r="H268">
            <v>5553.59</v>
          </cell>
          <cell r="I268">
            <v>1448.27</v>
          </cell>
          <cell r="J268">
            <v>2018.22</v>
          </cell>
          <cell r="K268">
            <v>2087.1</v>
          </cell>
          <cell r="L268">
            <v>0</v>
          </cell>
        </row>
        <row r="269">
          <cell r="A269">
            <v>2</v>
          </cell>
          <cell r="B269">
            <v>1</v>
          </cell>
          <cell r="C269">
            <v>889</v>
          </cell>
          <cell r="D269" t="str">
            <v xml:space="preserve">  </v>
          </cell>
          <cell r="E269" t="str">
            <v xml:space="preserve">    </v>
          </cell>
          <cell r="F269" t="str">
            <v xml:space="preserve">   </v>
          </cell>
          <cell r="G269">
            <v>21889</v>
          </cell>
          <cell r="H269">
            <v>117041.02</v>
          </cell>
          <cell r="I269">
            <v>6705.87</v>
          </cell>
          <cell r="J269">
            <v>75341.539999999994</v>
          </cell>
          <cell r="K269">
            <v>34993.61</v>
          </cell>
          <cell r="L269">
            <v>0</v>
          </cell>
        </row>
        <row r="270">
          <cell r="A270">
            <v>1</v>
          </cell>
          <cell r="B270">
            <v>1</v>
          </cell>
          <cell r="C270">
            <v>890</v>
          </cell>
          <cell r="D270" t="str">
            <v xml:space="preserve">  </v>
          </cell>
          <cell r="E270" t="str">
            <v xml:space="preserve">    </v>
          </cell>
          <cell r="F270" t="str">
            <v xml:space="preserve">   </v>
          </cell>
          <cell r="G270">
            <v>11890</v>
          </cell>
          <cell r="H270">
            <v>13087.09</v>
          </cell>
          <cell r="I270">
            <v>10386.790000000001</v>
          </cell>
          <cell r="J270">
            <v>1986.06</v>
          </cell>
          <cell r="K270">
            <v>714.24</v>
          </cell>
          <cell r="L270">
            <v>0</v>
          </cell>
        </row>
        <row r="271">
          <cell r="A271">
            <v>2</v>
          </cell>
          <cell r="B271">
            <v>1</v>
          </cell>
          <cell r="C271">
            <v>890</v>
          </cell>
          <cell r="D271" t="str">
            <v xml:space="preserve">  </v>
          </cell>
          <cell r="E271" t="str">
            <v xml:space="preserve">    </v>
          </cell>
          <cell r="F271" t="str">
            <v xml:space="preserve">   </v>
          </cell>
          <cell r="G271">
            <v>21890</v>
          </cell>
          <cell r="H271">
            <v>117732.48</v>
          </cell>
          <cell r="I271">
            <v>77485.45</v>
          </cell>
          <cell r="J271">
            <v>24490.37</v>
          </cell>
          <cell r="K271">
            <v>15756.66</v>
          </cell>
          <cell r="L271">
            <v>0</v>
          </cell>
        </row>
        <row r="272">
          <cell r="A272">
            <v>1</v>
          </cell>
          <cell r="B272">
            <v>1</v>
          </cell>
          <cell r="C272">
            <v>891</v>
          </cell>
          <cell r="D272" t="str">
            <v xml:space="preserve">  </v>
          </cell>
          <cell r="E272" t="str">
            <v xml:space="preserve">    </v>
          </cell>
          <cell r="F272" t="str">
            <v xml:space="preserve">   </v>
          </cell>
          <cell r="G272">
            <v>11891</v>
          </cell>
          <cell r="H272">
            <v>7927.66</v>
          </cell>
          <cell r="I272">
            <v>0</v>
          </cell>
          <cell r="J272">
            <v>4478.95</v>
          </cell>
          <cell r="K272">
            <v>3448.71</v>
          </cell>
          <cell r="L272">
            <v>0</v>
          </cell>
        </row>
        <row r="273">
          <cell r="A273">
            <v>2</v>
          </cell>
          <cell r="B273">
            <v>1</v>
          </cell>
          <cell r="C273">
            <v>891</v>
          </cell>
          <cell r="D273" t="str">
            <v xml:space="preserve">  </v>
          </cell>
          <cell r="E273" t="str">
            <v xml:space="preserve">    </v>
          </cell>
          <cell r="F273" t="str">
            <v xml:space="preserve">   </v>
          </cell>
          <cell r="G273">
            <v>21891</v>
          </cell>
          <cell r="H273">
            <v>42584.12</v>
          </cell>
          <cell r="I273">
            <v>94.02</v>
          </cell>
          <cell r="J273">
            <v>23591.98</v>
          </cell>
          <cell r="K273">
            <v>18898.12</v>
          </cell>
          <cell r="L273">
            <v>0</v>
          </cell>
        </row>
        <row r="274">
          <cell r="A274">
            <v>1</v>
          </cell>
          <cell r="B274">
            <v>1</v>
          </cell>
          <cell r="C274">
            <v>892</v>
          </cell>
          <cell r="D274" t="str">
            <v xml:space="preserve">  </v>
          </cell>
          <cell r="E274" t="str">
            <v xml:space="preserve">    </v>
          </cell>
          <cell r="F274" t="str">
            <v xml:space="preserve">   </v>
          </cell>
          <cell r="G274">
            <v>11892</v>
          </cell>
          <cell r="H274">
            <v>46577.68</v>
          </cell>
          <cell r="I274">
            <v>34564.28</v>
          </cell>
          <cell r="J274">
            <v>10289.6</v>
          </cell>
          <cell r="K274">
            <v>1723.8</v>
          </cell>
          <cell r="L274">
            <v>0</v>
          </cell>
        </row>
        <row r="275">
          <cell r="A275">
            <v>2</v>
          </cell>
          <cell r="B275">
            <v>1</v>
          </cell>
          <cell r="C275">
            <v>892</v>
          </cell>
          <cell r="D275" t="str">
            <v xml:space="preserve">  </v>
          </cell>
          <cell r="E275" t="str">
            <v xml:space="preserve">    </v>
          </cell>
          <cell r="F275" t="str">
            <v xml:space="preserve">   </v>
          </cell>
          <cell r="G275">
            <v>21892</v>
          </cell>
          <cell r="H275">
            <v>267821.83</v>
          </cell>
          <cell r="I275">
            <v>34564.28</v>
          </cell>
          <cell r="J275">
            <v>164131.98000000001</v>
          </cell>
          <cell r="K275">
            <v>69125.570000000007</v>
          </cell>
          <cell r="L275">
            <v>0</v>
          </cell>
        </row>
        <row r="276">
          <cell r="A276">
            <v>1</v>
          </cell>
          <cell r="B276">
            <v>1</v>
          </cell>
          <cell r="C276">
            <v>893</v>
          </cell>
          <cell r="D276" t="str">
            <v xml:space="preserve">  </v>
          </cell>
          <cell r="E276" t="str">
            <v xml:space="preserve">    </v>
          </cell>
          <cell r="F276" t="str">
            <v xml:space="preserve">   </v>
          </cell>
          <cell r="G276">
            <v>11893</v>
          </cell>
          <cell r="H276">
            <v>28430.62</v>
          </cell>
          <cell r="I276">
            <v>12425.85</v>
          </cell>
          <cell r="J276">
            <v>10806.38</v>
          </cell>
          <cell r="K276">
            <v>5198.3900000000003</v>
          </cell>
          <cell r="L276">
            <v>0</v>
          </cell>
        </row>
        <row r="277">
          <cell r="A277">
            <v>2</v>
          </cell>
          <cell r="B277">
            <v>1</v>
          </cell>
          <cell r="C277">
            <v>893</v>
          </cell>
          <cell r="D277" t="str">
            <v xml:space="preserve">  </v>
          </cell>
          <cell r="E277" t="str">
            <v xml:space="preserve">    </v>
          </cell>
          <cell r="F277" t="str">
            <v xml:space="preserve">   </v>
          </cell>
          <cell r="G277">
            <v>21893</v>
          </cell>
          <cell r="H277">
            <v>398346.84</v>
          </cell>
          <cell r="I277">
            <v>176684.99</v>
          </cell>
          <cell r="J277">
            <v>153899.89000000001</v>
          </cell>
          <cell r="K277">
            <v>67761.960000000006</v>
          </cell>
          <cell r="L277">
            <v>0</v>
          </cell>
        </row>
        <row r="278">
          <cell r="A278">
            <v>1</v>
          </cell>
          <cell r="B278">
            <v>1</v>
          </cell>
          <cell r="C278">
            <v>901</v>
          </cell>
          <cell r="D278" t="str">
            <v xml:space="preserve">  </v>
          </cell>
          <cell r="E278" t="str">
            <v xml:space="preserve">    </v>
          </cell>
          <cell r="F278" t="str">
            <v xml:space="preserve">   </v>
          </cell>
          <cell r="G278">
            <v>11901</v>
          </cell>
          <cell r="H278">
            <v>10872.48</v>
          </cell>
          <cell r="I278">
            <v>8677.7800000000007</v>
          </cell>
          <cell r="J278">
            <v>1893.4</v>
          </cell>
          <cell r="K278">
            <v>301.3</v>
          </cell>
          <cell r="L278">
            <v>0</v>
          </cell>
        </row>
        <row r="279">
          <cell r="A279">
            <v>2</v>
          </cell>
          <cell r="B279">
            <v>1</v>
          </cell>
          <cell r="C279">
            <v>901</v>
          </cell>
          <cell r="D279" t="str">
            <v xml:space="preserve">  </v>
          </cell>
          <cell r="E279" t="str">
            <v xml:space="preserve">    </v>
          </cell>
          <cell r="F279" t="str">
            <v xml:space="preserve">   </v>
          </cell>
          <cell r="G279">
            <v>21901</v>
          </cell>
          <cell r="H279">
            <v>146597.01999999999</v>
          </cell>
          <cell r="I279">
            <v>122572.27</v>
          </cell>
          <cell r="J279">
            <v>22207.47</v>
          </cell>
          <cell r="K279">
            <v>1817.28</v>
          </cell>
          <cell r="L279">
            <v>0</v>
          </cell>
        </row>
        <row r="280">
          <cell r="A280">
            <v>1</v>
          </cell>
          <cell r="B280">
            <v>1</v>
          </cell>
          <cell r="C280">
            <v>902</v>
          </cell>
          <cell r="D280" t="str">
            <v xml:space="preserve">  </v>
          </cell>
          <cell r="E280" t="str">
            <v xml:space="preserve">    </v>
          </cell>
          <cell r="F280" t="str">
            <v xml:space="preserve">   </v>
          </cell>
          <cell r="G280">
            <v>11902</v>
          </cell>
          <cell r="H280">
            <v>99289.99</v>
          </cell>
          <cell r="I280">
            <v>169.05</v>
          </cell>
          <cell r="J280">
            <v>65336.91</v>
          </cell>
          <cell r="K280">
            <v>33784.03</v>
          </cell>
          <cell r="L280">
            <v>0</v>
          </cell>
        </row>
        <row r="281">
          <cell r="A281">
            <v>2</v>
          </cell>
          <cell r="B281">
            <v>1</v>
          </cell>
          <cell r="C281">
            <v>902</v>
          </cell>
          <cell r="D281" t="str">
            <v xml:space="preserve">  </v>
          </cell>
          <cell r="E281" t="str">
            <v xml:space="preserve">    </v>
          </cell>
          <cell r="F281" t="str">
            <v xml:space="preserve">   </v>
          </cell>
          <cell r="G281">
            <v>21902</v>
          </cell>
          <cell r="H281">
            <v>1039397.1</v>
          </cell>
          <cell r="I281">
            <v>6950.53</v>
          </cell>
          <cell r="J281">
            <v>691122.68</v>
          </cell>
          <cell r="K281">
            <v>341323.89</v>
          </cell>
          <cell r="L281">
            <v>0</v>
          </cell>
        </row>
        <row r="282">
          <cell r="A282">
            <v>1</v>
          </cell>
          <cell r="B282">
            <v>1</v>
          </cell>
          <cell r="C282">
            <v>904</v>
          </cell>
          <cell r="D282" t="str">
            <v xml:space="preserve">  </v>
          </cell>
          <cell r="E282" t="str">
            <v xml:space="preserve">    </v>
          </cell>
          <cell r="F282" t="str">
            <v xml:space="preserve">   </v>
          </cell>
          <cell r="G282">
            <v>11904</v>
          </cell>
          <cell r="H282">
            <v>115111.81</v>
          </cell>
          <cell r="I282">
            <v>115111.81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2</v>
          </cell>
          <cell r="B283">
            <v>1</v>
          </cell>
          <cell r="C283">
            <v>904</v>
          </cell>
          <cell r="D283" t="str">
            <v xml:space="preserve">  </v>
          </cell>
          <cell r="E283" t="str">
            <v xml:space="preserve">    </v>
          </cell>
          <cell r="F283" t="str">
            <v xml:space="preserve">   </v>
          </cell>
          <cell r="G283">
            <v>21904</v>
          </cell>
          <cell r="H283">
            <v>690658.32</v>
          </cell>
          <cell r="I283">
            <v>690658.32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</v>
          </cell>
          <cell r="B284">
            <v>1</v>
          </cell>
          <cell r="C284">
            <v>905</v>
          </cell>
          <cell r="D284" t="str">
            <v xml:space="preserve">  </v>
          </cell>
          <cell r="E284" t="str">
            <v xml:space="preserve">    </v>
          </cell>
          <cell r="F284" t="str">
            <v xml:space="preserve">   </v>
          </cell>
          <cell r="G284">
            <v>11905</v>
          </cell>
          <cell r="H284">
            <v>6403.3</v>
          </cell>
          <cell r="I284">
            <v>6372.87</v>
          </cell>
          <cell r="J284">
            <v>30.43</v>
          </cell>
          <cell r="K284">
            <v>0</v>
          </cell>
          <cell r="L284">
            <v>0</v>
          </cell>
        </row>
        <row r="285">
          <cell r="A285">
            <v>2</v>
          </cell>
          <cell r="B285">
            <v>1</v>
          </cell>
          <cell r="C285">
            <v>905</v>
          </cell>
          <cell r="D285" t="str">
            <v xml:space="preserve">  </v>
          </cell>
          <cell r="E285" t="str">
            <v xml:space="preserve">    </v>
          </cell>
          <cell r="F285" t="str">
            <v xml:space="preserve">   </v>
          </cell>
          <cell r="G285">
            <v>21905</v>
          </cell>
          <cell r="H285">
            <v>98842.1</v>
          </cell>
          <cell r="I285">
            <v>95743.43</v>
          </cell>
          <cell r="J285">
            <v>224.04</v>
          </cell>
          <cell r="K285">
            <v>2874.63</v>
          </cell>
          <cell r="L285">
            <v>0</v>
          </cell>
        </row>
        <row r="286">
          <cell r="A286">
            <v>1</v>
          </cell>
          <cell r="B286">
            <v>1</v>
          </cell>
          <cell r="C286">
            <v>909</v>
          </cell>
          <cell r="D286" t="str">
            <v xml:space="preserve">  </v>
          </cell>
          <cell r="E286" t="str">
            <v xml:space="preserve">    </v>
          </cell>
          <cell r="F286" t="str">
            <v xml:space="preserve">   </v>
          </cell>
          <cell r="G286">
            <v>11909</v>
          </cell>
          <cell r="H286">
            <v>27422.45</v>
          </cell>
          <cell r="I286">
            <v>27405.01</v>
          </cell>
          <cell r="J286">
            <v>17.440000000000001</v>
          </cell>
          <cell r="K286">
            <v>0</v>
          </cell>
          <cell r="L286">
            <v>0</v>
          </cell>
        </row>
        <row r="287">
          <cell r="A287">
            <v>2</v>
          </cell>
          <cell r="B287">
            <v>1</v>
          </cell>
          <cell r="C287">
            <v>909</v>
          </cell>
          <cell r="D287" t="str">
            <v xml:space="preserve">  </v>
          </cell>
          <cell r="E287" t="str">
            <v xml:space="preserve">    </v>
          </cell>
          <cell r="F287" t="str">
            <v xml:space="preserve">   </v>
          </cell>
          <cell r="G287">
            <v>21909</v>
          </cell>
          <cell r="H287">
            <v>51928</v>
          </cell>
          <cell r="I287">
            <v>51336.03</v>
          </cell>
          <cell r="J287">
            <v>522.21</v>
          </cell>
          <cell r="K287">
            <v>69.760000000000005</v>
          </cell>
          <cell r="L287">
            <v>0</v>
          </cell>
        </row>
        <row r="288">
          <cell r="A288">
            <v>1</v>
          </cell>
          <cell r="B288">
            <v>1</v>
          </cell>
          <cell r="C288">
            <v>912</v>
          </cell>
          <cell r="D288" t="str">
            <v xml:space="preserve">  </v>
          </cell>
          <cell r="E288" t="str">
            <v xml:space="preserve">    </v>
          </cell>
          <cell r="F288" t="str">
            <v xml:space="preserve">   </v>
          </cell>
          <cell r="G288">
            <v>11912</v>
          </cell>
          <cell r="H288">
            <v>58994.99</v>
          </cell>
          <cell r="I288">
            <v>46911.82</v>
          </cell>
          <cell r="J288">
            <v>10955.11</v>
          </cell>
          <cell r="K288">
            <v>1128.06</v>
          </cell>
          <cell r="L288">
            <v>0</v>
          </cell>
        </row>
        <row r="289">
          <cell r="A289">
            <v>2</v>
          </cell>
          <cell r="B289">
            <v>1</v>
          </cell>
          <cell r="C289">
            <v>912</v>
          </cell>
          <cell r="D289" t="str">
            <v xml:space="preserve">  </v>
          </cell>
          <cell r="E289" t="str">
            <v xml:space="preserve">    </v>
          </cell>
          <cell r="F289" t="str">
            <v xml:space="preserve">   </v>
          </cell>
          <cell r="G289">
            <v>21912</v>
          </cell>
          <cell r="H289">
            <v>659859.17000000004</v>
          </cell>
          <cell r="I289">
            <v>537532.63</v>
          </cell>
          <cell r="J289">
            <v>99780.6</v>
          </cell>
          <cell r="K289">
            <v>22545.94</v>
          </cell>
          <cell r="L289">
            <v>0</v>
          </cell>
        </row>
        <row r="290">
          <cell r="A290">
            <v>1</v>
          </cell>
          <cell r="B290">
            <v>1</v>
          </cell>
          <cell r="C290">
            <v>920</v>
          </cell>
          <cell r="D290" t="str">
            <v xml:space="preserve">  </v>
          </cell>
          <cell r="E290" t="str">
            <v xml:space="preserve">    </v>
          </cell>
          <cell r="F290" t="str">
            <v xml:space="preserve">   </v>
          </cell>
          <cell r="G290">
            <v>11920</v>
          </cell>
          <cell r="H290">
            <v>356156.56</v>
          </cell>
          <cell r="I290">
            <v>342033.83</v>
          </cell>
          <cell r="J290">
            <v>12266.66</v>
          </cell>
          <cell r="K290">
            <v>1856.07</v>
          </cell>
          <cell r="L290">
            <v>0</v>
          </cell>
        </row>
        <row r="291">
          <cell r="A291">
            <v>2</v>
          </cell>
          <cell r="B291">
            <v>1</v>
          </cell>
          <cell r="C291">
            <v>920</v>
          </cell>
          <cell r="D291" t="str">
            <v xml:space="preserve">  </v>
          </cell>
          <cell r="E291" t="str">
            <v xml:space="preserve">    </v>
          </cell>
          <cell r="F291" t="str">
            <v xml:space="preserve">   </v>
          </cell>
          <cell r="G291">
            <v>21920</v>
          </cell>
          <cell r="H291">
            <v>3630431.1</v>
          </cell>
          <cell r="I291">
            <v>3466837.93</v>
          </cell>
          <cell r="J291">
            <v>142594.76999999999</v>
          </cell>
          <cell r="K291">
            <v>20998.400000000001</v>
          </cell>
          <cell r="L291">
            <v>0</v>
          </cell>
        </row>
        <row r="292">
          <cell r="A292">
            <v>1</v>
          </cell>
          <cell r="B292">
            <v>1</v>
          </cell>
          <cell r="C292">
            <v>921</v>
          </cell>
          <cell r="D292" t="str">
            <v xml:space="preserve">  </v>
          </cell>
          <cell r="E292" t="str">
            <v xml:space="preserve">    </v>
          </cell>
          <cell r="F292" t="str">
            <v xml:space="preserve">   </v>
          </cell>
          <cell r="G292">
            <v>11921</v>
          </cell>
          <cell r="H292">
            <v>342524.92</v>
          </cell>
          <cell r="I292">
            <v>324976.34000000003</v>
          </cell>
          <cell r="J292">
            <v>14195.88</v>
          </cell>
          <cell r="K292">
            <v>3352.7</v>
          </cell>
          <cell r="L292">
            <v>0</v>
          </cell>
        </row>
        <row r="293">
          <cell r="A293">
            <v>2</v>
          </cell>
          <cell r="B293">
            <v>1</v>
          </cell>
          <cell r="C293">
            <v>921</v>
          </cell>
          <cell r="D293" t="str">
            <v xml:space="preserve">  </v>
          </cell>
          <cell r="E293" t="str">
            <v xml:space="preserve">    </v>
          </cell>
          <cell r="F293" t="str">
            <v xml:space="preserve">   </v>
          </cell>
          <cell r="G293">
            <v>21921</v>
          </cell>
          <cell r="H293">
            <v>1635592.76</v>
          </cell>
          <cell r="I293">
            <v>1507773.3</v>
          </cell>
          <cell r="J293">
            <v>88607.15</v>
          </cell>
          <cell r="K293">
            <v>39212.31</v>
          </cell>
          <cell r="L293">
            <v>0</v>
          </cell>
        </row>
        <row r="294">
          <cell r="A294">
            <v>1</v>
          </cell>
          <cell r="B294">
            <v>1</v>
          </cell>
          <cell r="C294">
            <v>922</v>
          </cell>
          <cell r="D294" t="str">
            <v xml:space="preserve">  </v>
          </cell>
          <cell r="E294" t="str">
            <v xml:space="preserve">    </v>
          </cell>
          <cell r="F294" t="str">
            <v xml:space="preserve">   </v>
          </cell>
          <cell r="G294">
            <v>11922</v>
          </cell>
          <cell r="H294">
            <v>-500.47</v>
          </cell>
          <cell r="I294">
            <v>-500.47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2</v>
          </cell>
          <cell r="B295">
            <v>1</v>
          </cell>
          <cell r="C295">
            <v>922</v>
          </cell>
          <cell r="D295" t="str">
            <v xml:space="preserve">  </v>
          </cell>
          <cell r="E295" t="str">
            <v xml:space="preserve">    </v>
          </cell>
          <cell r="F295" t="str">
            <v xml:space="preserve">   </v>
          </cell>
          <cell r="G295">
            <v>21922</v>
          </cell>
          <cell r="H295">
            <v>-2390.73</v>
          </cell>
          <cell r="I295">
            <v>-2390.73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1</v>
          </cell>
          <cell r="B296">
            <v>1</v>
          </cell>
          <cell r="C296">
            <v>923</v>
          </cell>
          <cell r="D296" t="str">
            <v xml:space="preserve">  </v>
          </cell>
          <cell r="E296" t="str">
            <v xml:space="preserve">    </v>
          </cell>
          <cell r="F296" t="str">
            <v xml:space="preserve">   </v>
          </cell>
          <cell r="G296">
            <v>11923</v>
          </cell>
          <cell r="H296">
            <v>180443.84</v>
          </cell>
          <cell r="I296">
            <v>174131.63</v>
          </cell>
          <cell r="J296">
            <v>6312.21</v>
          </cell>
          <cell r="K296">
            <v>0</v>
          </cell>
          <cell r="L296">
            <v>0</v>
          </cell>
        </row>
        <row r="297">
          <cell r="A297">
            <v>2</v>
          </cell>
          <cell r="B297">
            <v>1</v>
          </cell>
          <cell r="C297">
            <v>923</v>
          </cell>
          <cell r="D297" t="str">
            <v xml:space="preserve">  </v>
          </cell>
          <cell r="E297" t="str">
            <v xml:space="preserve">    </v>
          </cell>
          <cell r="F297" t="str">
            <v xml:space="preserve">   </v>
          </cell>
          <cell r="G297">
            <v>21923</v>
          </cell>
          <cell r="H297">
            <v>1788876.21</v>
          </cell>
          <cell r="I297">
            <v>1752422.98</v>
          </cell>
          <cell r="J297">
            <v>35341.800000000003</v>
          </cell>
          <cell r="K297">
            <v>1111.43</v>
          </cell>
          <cell r="L297">
            <v>0</v>
          </cell>
        </row>
        <row r="298">
          <cell r="A298">
            <v>1</v>
          </cell>
          <cell r="B298">
            <v>1</v>
          </cell>
          <cell r="C298">
            <v>924</v>
          </cell>
          <cell r="D298" t="str">
            <v xml:space="preserve">  </v>
          </cell>
          <cell r="E298" t="str">
            <v xml:space="preserve">    </v>
          </cell>
          <cell r="F298" t="str">
            <v xml:space="preserve">   </v>
          </cell>
          <cell r="G298">
            <v>11924</v>
          </cell>
          <cell r="H298">
            <v>6068.28</v>
          </cell>
          <cell r="I298">
            <v>6068.28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2</v>
          </cell>
          <cell r="B299">
            <v>1</v>
          </cell>
          <cell r="C299">
            <v>924</v>
          </cell>
          <cell r="D299" t="str">
            <v xml:space="preserve">  </v>
          </cell>
          <cell r="E299" t="str">
            <v xml:space="preserve">    </v>
          </cell>
          <cell r="F299" t="str">
            <v xml:space="preserve">   </v>
          </cell>
          <cell r="G299">
            <v>21924</v>
          </cell>
          <cell r="H299">
            <v>23115.18</v>
          </cell>
          <cell r="I299">
            <v>23115.18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1</v>
          </cell>
          <cell r="B300">
            <v>1</v>
          </cell>
          <cell r="C300">
            <v>925</v>
          </cell>
          <cell r="D300" t="str">
            <v xml:space="preserve">  </v>
          </cell>
          <cell r="E300" t="str">
            <v xml:space="preserve">    </v>
          </cell>
          <cell r="F300" t="str">
            <v xml:space="preserve">   </v>
          </cell>
          <cell r="G300">
            <v>11925</v>
          </cell>
          <cell r="H300">
            <v>24899.61</v>
          </cell>
          <cell r="I300">
            <v>24537.72</v>
          </cell>
          <cell r="J300">
            <v>106.2</v>
          </cell>
          <cell r="K300">
            <v>255.69</v>
          </cell>
          <cell r="L300">
            <v>0</v>
          </cell>
        </row>
        <row r="301">
          <cell r="A301">
            <v>2</v>
          </cell>
          <cell r="B301">
            <v>1</v>
          </cell>
          <cell r="C301">
            <v>925</v>
          </cell>
          <cell r="D301" t="str">
            <v xml:space="preserve">  </v>
          </cell>
          <cell r="E301" t="str">
            <v xml:space="preserve">    </v>
          </cell>
          <cell r="F301" t="str">
            <v xml:space="preserve">   </v>
          </cell>
          <cell r="G301">
            <v>21925</v>
          </cell>
          <cell r="H301">
            <v>281291.71999999997</v>
          </cell>
          <cell r="I301">
            <v>273264.78999999998</v>
          </cell>
          <cell r="J301">
            <v>3894.81</v>
          </cell>
          <cell r="K301">
            <v>4132.12</v>
          </cell>
          <cell r="L301">
            <v>0</v>
          </cell>
        </row>
        <row r="302">
          <cell r="A302">
            <v>1</v>
          </cell>
          <cell r="B302">
            <v>1</v>
          </cell>
          <cell r="C302">
            <v>926</v>
          </cell>
          <cell r="D302" t="str">
            <v xml:space="preserve">  </v>
          </cell>
          <cell r="E302" t="str">
            <v xml:space="preserve">    </v>
          </cell>
          <cell r="F302" t="str">
            <v xml:space="preserve">   </v>
          </cell>
          <cell r="G302">
            <v>11926</v>
          </cell>
          <cell r="H302">
            <v>64622.7</v>
          </cell>
          <cell r="I302">
            <v>46983.48</v>
          </cell>
          <cell r="J302">
            <v>11920.38</v>
          </cell>
          <cell r="K302">
            <v>5718.84</v>
          </cell>
          <cell r="L302">
            <v>0</v>
          </cell>
        </row>
        <row r="303">
          <cell r="A303">
            <v>2</v>
          </cell>
          <cell r="B303">
            <v>1</v>
          </cell>
          <cell r="C303">
            <v>926</v>
          </cell>
          <cell r="D303" t="str">
            <v xml:space="preserve">  </v>
          </cell>
          <cell r="E303" t="str">
            <v xml:space="preserve">    </v>
          </cell>
          <cell r="F303" t="str">
            <v xml:space="preserve">   </v>
          </cell>
          <cell r="G303">
            <v>21926</v>
          </cell>
          <cell r="H303">
            <v>649442.17000000004</v>
          </cell>
          <cell r="I303">
            <v>441318.2</v>
          </cell>
          <cell r="J303">
            <v>165192.32000000001</v>
          </cell>
          <cell r="K303">
            <v>42931.65</v>
          </cell>
          <cell r="L303">
            <v>0</v>
          </cell>
        </row>
        <row r="304">
          <cell r="A304">
            <v>1</v>
          </cell>
          <cell r="B304">
            <v>1</v>
          </cell>
          <cell r="C304">
            <v>927</v>
          </cell>
          <cell r="D304" t="str">
            <v xml:space="preserve">  </v>
          </cell>
          <cell r="E304" t="str">
            <v xml:space="preserve">    </v>
          </cell>
          <cell r="F304" t="str">
            <v xml:space="preserve">   </v>
          </cell>
          <cell r="G304">
            <v>11927</v>
          </cell>
          <cell r="H304">
            <v>150455.44</v>
          </cell>
          <cell r="I304">
            <v>0</v>
          </cell>
          <cell r="J304">
            <v>92910.68</v>
          </cell>
          <cell r="K304">
            <v>57544.76</v>
          </cell>
          <cell r="L304">
            <v>0</v>
          </cell>
        </row>
        <row r="305">
          <cell r="A305">
            <v>2</v>
          </cell>
          <cell r="B305">
            <v>1</v>
          </cell>
          <cell r="C305">
            <v>927</v>
          </cell>
          <cell r="D305" t="str">
            <v xml:space="preserve">  </v>
          </cell>
          <cell r="E305" t="str">
            <v xml:space="preserve">    </v>
          </cell>
          <cell r="F305" t="str">
            <v xml:space="preserve">   </v>
          </cell>
          <cell r="G305">
            <v>21927</v>
          </cell>
          <cell r="H305">
            <v>1046482.56</v>
          </cell>
          <cell r="I305">
            <v>0</v>
          </cell>
          <cell r="J305">
            <v>604797.19999999995</v>
          </cell>
          <cell r="K305">
            <v>441685.36</v>
          </cell>
          <cell r="L305">
            <v>0</v>
          </cell>
        </row>
        <row r="306">
          <cell r="A306">
            <v>1</v>
          </cell>
          <cell r="B306">
            <v>1</v>
          </cell>
          <cell r="C306">
            <v>930</v>
          </cell>
          <cell r="D306" t="str">
            <v xml:space="preserve">  </v>
          </cell>
          <cell r="E306" t="str">
            <v xml:space="preserve">    </v>
          </cell>
          <cell r="F306" t="str">
            <v xml:space="preserve">   </v>
          </cell>
          <cell r="G306">
            <v>11930</v>
          </cell>
          <cell r="H306">
            <v>74575.78</v>
          </cell>
          <cell r="I306">
            <v>56629.54</v>
          </cell>
          <cell r="J306">
            <v>12638.47</v>
          </cell>
          <cell r="K306">
            <v>5307.77</v>
          </cell>
          <cell r="L306">
            <v>0</v>
          </cell>
        </row>
        <row r="307">
          <cell r="A307">
            <v>2</v>
          </cell>
          <cell r="B307">
            <v>1</v>
          </cell>
          <cell r="C307">
            <v>930</v>
          </cell>
          <cell r="D307" t="str">
            <v xml:space="preserve">  </v>
          </cell>
          <cell r="E307" t="str">
            <v xml:space="preserve">    </v>
          </cell>
          <cell r="F307" t="str">
            <v xml:space="preserve">   </v>
          </cell>
          <cell r="G307">
            <v>21930</v>
          </cell>
          <cell r="H307">
            <v>707109.33</v>
          </cell>
          <cell r="I307">
            <v>573403.9</v>
          </cell>
          <cell r="J307">
            <v>93306.19</v>
          </cell>
          <cell r="K307">
            <v>40399.24</v>
          </cell>
          <cell r="L307">
            <v>0</v>
          </cell>
        </row>
        <row r="308">
          <cell r="A308">
            <v>1</v>
          </cell>
          <cell r="B308">
            <v>1</v>
          </cell>
          <cell r="C308">
            <v>931</v>
          </cell>
          <cell r="D308" t="str">
            <v xml:space="preserve">  </v>
          </cell>
          <cell r="E308" t="str">
            <v xml:space="preserve">    </v>
          </cell>
          <cell r="F308" t="str">
            <v xml:space="preserve">   </v>
          </cell>
          <cell r="G308">
            <v>11931</v>
          </cell>
          <cell r="H308">
            <v>105178.23</v>
          </cell>
          <cell r="I308">
            <v>103884.45</v>
          </cell>
          <cell r="J308">
            <v>981.25</v>
          </cell>
          <cell r="K308">
            <v>312.52999999999997</v>
          </cell>
          <cell r="L308">
            <v>0</v>
          </cell>
        </row>
        <row r="309">
          <cell r="A309">
            <v>2</v>
          </cell>
          <cell r="B309">
            <v>1</v>
          </cell>
          <cell r="C309">
            <v>931</v>
          </cell>
          <cell r="D309" t="str">
            <v xml:space="preserve">  </v>
          </cell>
          <cell r="E309" t="str">
            <v xml:space="preserve">    </v>
          </cell>
          <cell r="F309" t="str">
            <v xml:space="preserve">   </v>
          </cell>
          <cell r="G309">
            <v>21931</v>
          </cell>
          <cell r="H309">
            <v>1088087.76</v>
          </cell>
          <cell r="I309">
            <v>1069813.1100000001</v>
          </cell>
          <cell r="J309">
            <v>15866.47</v>
          </cell>
          <cell r="K309">
            <v>2408.1799999999998</v>
          </cell>
          <cell r="L309">
            <v>0</v>
          </cell>
        </row>
        <row r="310">
          <cell r="A310">
            <v>1</v>
          </cell>
          <cell r="B310">
            <v>1</v>
          </cell>
          <cell r="C310">
            <v>935</v>
          </cell>
          <cell r="D310" t="str">
            <v xml:space="preserve">  </v>
          </cell>
          <cell r="E310" t="str">
            <v xml:space="preserve">    </v>
          </cell>
          <cell r="F310" t="str">
            <v xml:space="preserve">   </v>
          </cell>
          <cell r="G310">
            <v>11935</v>
          </cell>
          <cell r="H310">
            <v>80657.63</v>
          </cell>
          <cell r="I310">
            <v>63561.67</v>
          </cell>
          <cell r="J310">
            <v>12484.96</v>
          </cell>
          <cell r="K310">
            <v>4611</v>
          </cell>
          <cell r="L310">
            <v>0</v>
          </cell>
        </row>
        <row r="311">
          <cell r="A311">
            <v>2</v>
          </cell>
          <cell r="B311">
            <v>1</v>
          </cell>
          <cell r="C311">
            <v>935</v>
          </cell>
          <cell r="D311" t="str">
            <v xml:space="preserve">  </v>
          </cell>
          <cell r="E311" t="str">
            <v xml:space="preserve">    </v>
          </cell>
          <cell r="F311" t="str">
            <v xml:space="preserve">   </v>
          </cell>
          <cell r="G311">
            <v>21935</v>
          </cell>
          <cell r="H311">
            <v>678944.89</v>
          </cell>
          <cell r="I311">
            <v>490613.1</v>
          </cell>
          <cell r="J311">
            <v>123927.79</v>
          </cell>
          <cell r="K311">
            <v>64404</v>
          </cell>
          <cell r="L311">
            <v>0</v>
          </cell>
        </row>
        <row r="312">
          <cell r="A312">
            <v>1</v>
          </cell>
          <cell r="B312">
            <v>2</v>
          </cell>
          <cell r="C312">
            <v>400</v>
          </cell>
          <cell r="D312" t="str">
            <v xml:space="preserve">  </v>
          </cell>
          <cell r="E312" t="str">
            <v xml:space="preserve">    </v>
          </cell>
          <cell r="F312" t="str">
            <v xml:space="preserve">   </v>
          </cell>
          <cell r="G312">
            <v>12400</v>
          </cell>
          <cell r="H312">
            <v>-1392310</v>
          </cell>
          <cell r="I312">
            <v>0</v>
          </cell>
          <cell r="J312">
            <v>-1154015</v>
          </cell>
          <cell r="K312">
            <v>-238295</v>
          </cell>
          <cell r="L312">
            <v>0</v>
          </cell>
        </row>
        <row r="313">
          <cell r="A313">
            <v>2</v>
          </cell>
          <cell r="B313">
            <v>2</v>
          </cell>
          <cell r="C313">
            <v>400</v>
          </cell>
          <cell r="D313" t="str">
            <v xml:space="preserve">  </v>
          </cell>
          <cell r="E313" t="str">
            <v xml:space="preserve">    </v>
          </cell>
          <cell r="F313" t="str">
            <v xml:space="preserve">   </v>
          </cell>
          <cell r="G313">
            <v>22400</v>
          </cell>
          <cell r="H313">
            <v>-1170774</v>
          </cell>
          <cell r="I313">
            <v>0</v>
          </cell>
          <cell r="J313">
            <v>-827035</v>
          </cell>
          <cell r="K313">
            <v>-343739</v>
          </cell>
          <cell r="L313">
            <v>0</v>
          </cell>
        </row>
        <row r="314">
          <cell r="A314">
            <v>1</v>
          </cell>
          <cell r="B314">
            <v>2</v>
          </cell>
          <cell r="C314">
            <v>480</v>
          </cell>
          <cell r="D314" t="str">
            <v xml:space="preserve">  </v>
          </cell>
          <cell r="E314" t="str">
            <v xml:space="preserve">    </v>
          </cell>
          <cell r="F314" t="str">
            <v xml:space="preserve">   </v>
          </cell>
          <cell r="G314">
            <v>12480</v>
          </cell>
          <cell r="H314">
            <v>-4750889.32</v>
          </cell>
          <cell r="I314">
            <v>0</v>
          </cell>
          <cell r="J314">
            <v>-3655274.13</v>
          </cell>
          <cell r="K314">
            <v>-1095615.19</v>
          </cell>
          <cell r="L314">
            <v>0</v>
          </cell>
        </row>
        <row r="315">
          <cell r="A315">
            <v>2</v>
          </cell>
          <cell r="B315">
            <v>2</v>
          </cell>
          <cell r="C315">
            <v>480</v>
          </cell>
          <cell r="D315" t="str">
            <v xml:space="preserve">  </v>
          </cell>
          <cell r="E315" t="str">
            <v xml:space="preserve">    </v>
          </cell>
          <cell r="F315" t="str">
            <v xml:space="preserve">   </v>
          </cell>
          <cell r="G315">
            <v>22480</v>
          </cell>
          <cell r="H315">
            <v>-35442727.140000001</v>
          </cell>
          <cell r="I315">
            <v>0</v>
          </cell>
          <cell r="J315">
            <v>-26204609.079999998</v>
          </cell>
          <cell r="K315">
            <v>-9238118.0600000005</v>
          </cell>
          <cell r="L315">
            <v>0</v>
          </cell>
        </row>
        <row r="316">
          <cell r="A316">
            <v>1</v>
          </cell>
          <cell r="B316">
            <v>2</v>
          </cell>
          <cell r="C316">
            <v>483</v>
          </cell>
          <cell r="D316" t="str">
            <v xml:space="preserve">  </v>
          </cell>
          <cell r="E316" t="str">
            <v xml:space="preserve">    </v>
          </cell>
          <cell r="F316" t="str">
            <v xml:space="preserve">   </v>
          </cell>
          <cell r="G316">
            <v>12483</v>
          </cell>
          <cell r="H316">
            <v>-532930.17000000004</v>
          </cell>
          <cell r="I316">
            <v>0</v>
          </cell>
          <cell r="J316">
            <v>-532930.17000000004</v>
          </cell>
          <cell r="K316">
            <v>0</v>
          </cell>
          <cell r="L316">
            <v>0</v>
          </cell>
        </row>
        <row r="317">
          <cell r="A317">
            <v>2</v>
          </cell>
          <cell r="B317">
            <v>2</v>
          </cell>
          <cell r="C317">
            <v>483</v>
          </cell>
          <cell r="D317" t="str">
            <v xml:space="preserve">  </v>
          </cell>
          <cell r="E317" t="str">
            <v xml:space="preserve">    </v>
          </cell>
          <cell r="F317" t="str">
            <v xml:space="preserve">   </v>
          </cell>
          <cell r="G317">
            <v>22483</v>
          </cell>
          <cell r="H317">
            <v>-10010604.51</v>
          </cell>
          <cell r="I317">
            <v>0</v>
          </cell>
          <cell r="J317">
            <v>-9240849.7799999993</v>
          </cell>
          <cell r="K317">
            <v>-769754.73</v>
          </cell>
          <cell r="L317">
            <v>0</v>
          </cell>
        </row>
        <row r="318">
          <cell r="A318">
            <v>1</v>
          </cell>
          <cell r="B318">
            <v>2</v>
          </cell>
          <cell r="C318">
            <v>742</v>
          </cell>
          <cell r="D318" t="str">
            <v xml:space="preserve">  </v>
          </cell>
          <cell r="E318" t="str">
            <v xml:space="preserve">    </v>
          </cell>
          <cell r="F318" t="str">
            <v xml:space="preserve">   </v>
          </cell>
          <cell r="G318">
            <v>12742</v>
          </cell>
          <cell r="H318">
            <v>875</v>
          </cell>
          <cell r="I318">
            <v>0</v>
          </cell>
          <cell r="J318">
            <v>875</v>
          </cell>
          <cell r="K318">
            <v>0</v>
          </cell>
          <cell r="L318">
            <v>0</v>
          </cell>
        </row>
        <row r="319">
          <cell r="A319">
            <v>2</v>
          </cell>
          <cell r="B319">
            <v>2</v>
          </cell>
          <cell r="C319">
            <v>742</v>
          </cell>
          <cell r="D319" t="str">
            <v xml:space="preserve">  </v>
          </cell>
          <cell r="E319" t="str">
            <v xml:space="preserve">    </v>
          </cell>
          <cell r="F319" t="str">
            <v xml:space="preserve">   </v>
          </cell>
          <cell r="G319">
            <v>22742</v>
          </cell>
          <cell r="H319">
            <v>1158.5</v>
          </cell>
          <cell r="I319">
            <v>0</v>
          </cell>
          <cell r="J319">
            <v>1158.5</v>
          </cell>
          <cell r="K319">
            <v>0</v>
          </cell>
          <cell r="L319">
            <v>0</v>
          </cell>
        </row>
        <row r="320">
          <cell r="A320">
            <v>1</v>
          </cell>
          <cell r="B320">
            <v>2</v>
          </cell>
          <cell r="C320">
            <v>856</v>
          </cell>
          <cell r="D320" t="str">
            <v xml:space="preserve">  </v>
          </cell>
          <cell r="E320" t="str">
            <v xml:space="preserve">    </v>
          </cell>
          <cell r="F320" t="str">
            <v xml:space="preserve">   </v>
          </cell>
          <cell r="G320">
            <v>12856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2</v>
          </cell>
          <cell r="B321">
            <v>2</v>
          </cell>
          <cell r="C321">
            <v>856</v>
          </cell>
          <cell r="D321" t="str">
            <v xml:space="preserve">  </v>
          </cell>
          <cell r="E321" t="str">
            <v xml:space="preserve">    </v>
          </cell>
          <cell r="F321" t="str">
            <v xml:space="preserve">   </v>
          </cell>
          <cell r="G321">
            <v>22856</v>
          </cell>
          <cell r="H321">
            <v>3611.12</v>
          </cell>
          <cell r="I321">
            <v>0</v>
          </cell>
          <cell r="J321">
            <v>3611.12</v>
          </cell>
          <cell r="K321">
            <v>0</v>
          </cell>
          <cell r="L321">
            <v>0</v>
          </cell>
        </row>
        <row r="322">
          <cell r="A322">
            <v>1</v>
          </cell>
          <cell r="B322">
            <v>2</v>
          </cell>
          <cell r="C322">
            <v>859</v>
          </cell>
          <cell r="D322" t="str">
            <v xml:space="preserve">  </v>
          </cell>
          <cell r="E322" t="str">
            <v xml:space="preserve">    </v>
          </cell>
          <cell r="F322" t="str">
            <v xml:space="preserve">   </v>
          </cell>
          <cell r="G322">
            <v>12859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2</v>
          </cell>
          <cell r="B323">
            <v>2</v>
          </cell>
          <cell r="C323">
            <v>859</v>
          </cell>
          <cell r="D323" t="str">
            <v xml:space="preserve">  </v>
          </cell>
          <cell r="E323" t="str">
            <v xml:space="preserve">    </v>
          </cell>
          <cell r="F323" t="str">
            <v xml:space="preserve">   </v>
          </cell>
          <cell r="G323">
            <v>22859</v>
          </cell>
          <cell r="H323">
            <v>70.34</v>
          </cell>
          <cell r="I323">
            <v>0</v>
          </cell>
          <cell r="J323">
            <v>70.34</v>
          </cell>
          <cell r="K323">
            <v>0</v>
          </cell>
          <cell r="L323">
            <v>0</v>
          </cell>
        </row>
        <row r="324">
          <cell r="A324">
            <v>1</v>
          </cell>
          <cell r="B324">
            <v>2</v>
          </cell>
          <cell r="C324">
            <v>863</v>
          </cell>
          <cell r="D324" t="str">
            <v xml:space="preserve">  </v>
          </cell>
          <cell r="E324" t="str">
            <v xml:space="preserve">    </v>
          </cell>
          <cell r="F324" t="str">
            <v xml:space="preserve">   </v>
          </cell>
          <cell r="G324">
            <v>12863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2</v>
          </cell>
          <cell r="B325">
            <v>2</v>
          </cell>
          <cell r="C325">
            <v>863</v>
          </cell>
          <cell r="D325" t="str">
            <v xml:space="preserve">  </v>
          </cell>
          <cell r="E325" t="str">
            <v xml:space="preserve">    </v>
          </cell>
          <cell r="F325" t="str">
            <v xml:space="preserve">   </v>
          </cell>
          <cell r="G325">
            <v>22863</v>
          </cell>
          <cell r="H325">
            <v>4472.43</v>
          </cell>
          <cell r="I325">
            <v>0</v>
          </cell>
          <cell r="J325">
            <v>4472.43</v>
          </cell>
          <cell r="K325">
            <v>0</v>
          </cell>
          <cell r="L325">
            <v>0</v>
          </cell>
        </row>
        <row r="326">
          <cell r="A326">
            <v>1</v>
          </cell>
          <cell r="B326">
            <v>2</v>
          </cell>
          <cell r="C326">
            <v>865</v>
          </cell>
          <cell r="D326" t="str">
            <v xml:space="preserve">  </v>
          </cell>
          <cell r="E326" t="str">
            <v xml:space="preserve">    </v>
          </cell>
          <cell r="F326" t="str">
            <v xml:space="preserve">   </v>
          </cell>
          <cell r="G326">
            <v>12865</v>
          </cell>
          <cell r="H326">
            <v>270.52</v>
          </cell>
          <cell r="I326">
            <v>0</v>
          </cell>
          <cell r="J326">
            <v>270.52</v>
          </cell>
          <cell r="K326">
            <v>0</v>
          </cell>
          <cell r="L326">
            <v>0</v>
          </cell>
        </row>
        <row r="327">
          <cell r="A327">
            <v>2</v>
          </cell>
          <cell r="B327">
            <v>2</v>
          </cell>
          <cell r="C327">
            <v>865</v>
          </cell>
          <cell r="D327" t="str">
            <v xml:space="preserve">  </v>
          </cell>
          <cell r="E327" t="str">
            <v xml:space="preserve">    </v>
          </cell>
          <cell r="F327" t="str">
            <v xml:space="preserve">   </v>
          </cell>
          <cell r="G327">
            <v>22865</v>
          </cell>
          <cell r="H327">
            <v>25710.97</v>
          </cell>
          <cell r="I327">
            <v>0</v>
          </cell>
          <cell r="J327">
            <v>25710.97</v>
          </cell>
          <cell r="K327">
            <v>0</v>
          </cell>
          <cell r="L327">
            <v>0</v>
          </cell>
        </row>
        <row r="328">
          <cell r="A328">
            <v>1</v>
          </cell>
          <cell r="B328">
            <v>2</v>
          </cell>
          <cell r="C328">
            <v>866</v>
          </cell>
          <cell r="D328" t="str">
            <v xml:space="preserve">  </v>
          </cell>
          <cell r="E328" t="str">
            <v xml:space="preserve">    </v>
          </cell>
          <cell r="F328" t="str">
            <v xml:space="preserve">   </v>
          </cell>
          <cell r="G328">
            <v>12866</v>
          </cell>
          <cell r="H328">
            <v>7847.58</v>
          </cell>
          <cell r="I328">
            <v>0</v>
          </cell>
          <cell r="J328">
            <v>7847.58</v>
          </cell>
          <cell r="K328">
            <v>0</v>
          </cell>
          <cell r="L328">
            <v>0</v>
          </cell>
        </row>
        <row r="329">
          <cell r="A329">
            <v>2</v>
          </cell>
          <cell r="B329">
            <v>2</v>
          </cell>
          <cell r="C329">
            <v>866</v>
          </cell>
          <cell r="D329" t="str">
            <v xml:space="preserve">  </v>
          </cell>
          <cell r="E329" t="str">
            <v xml:space="preserve">    </v>
          </cell>
          <cell r="F329" t="str">
            <v xml:space="preserve">   </v>
          </cell>
          <cell r="G329">
            <v>22866</v>
          </cell>
          <cell r="H329">
            <v>80657.539999999994</v>
          </cell>
          <cell r="I329">
            <v>0</v>
          </cell>
          <cell r="J329">
            <v>80302.490000000005</v>
          </cell>
          <cell r="K329">
            <v>355.05</v>
          </cell>
          <cell r="L329">
            <v>0</v>
          </cell>
        </row>
        <row r="330">
          <cell r="A330">
            <v>1</v>
          </cell>
          <cell r="B330">
            <v>2</v>
          </cell>
          <cell r="C330">
            <v>870</v>
          </cell>
          <cell r="D330" t="str">
            <v xml:space="preserve">  </v>
          </cell>
          <cell r="E330" t="str">
            <v xml:space="preserve">    </v>
          </cell>
          <cell r="F330" t="str">
            <v xml:space="preserve">   </v>
          </cell>
          <cell r="G330">
            <v>12870</v>
          </cell>
          <cell r="H330">
            <v>8752.3799999999992</v>
          </cell>
          <cell r="I330">
            <v>3482.81</v>
          </cell>
          <cell r="J330">
            <v>3760.7</v>
          </cell>
          <cell r="K330">
            <v>1508.87</v>
          </cell>
          <cell r="L330">
            <v>0</v>
          </cell>
        </row>
        <row r="331">
          <cell r="A331">
            <v>2</v>
          </cell>
          <cell r="B331">
            <v>2</v>
          </cell>
          <cell r="C331">
            <v>870</v>
          </cell>
          <cell r="D331" t="str">
            <v xml:space="preserve">  </v>
          </cell>
          <cell r="E331" t="str">
            <v xml:space="preserve">    </v>
          </cell>
          <cell r="F331" t="str">
            <v xml:space="preserve">   </v>
          </cell>
          <cell r="G331">
            <v>22870</v>
          </cell>
          <cell r="H331">
            <v>148298.82</v>
          </cell>
          <cell r="I331">
            <v>78754.92</v>
          </cell>
          <cell r="J331">
            <v>42334.98</v>
          </cell>
          <cell r="K331">
            <v>27208.92</v>
          </cell>
          <cell r="L331">
            <v>0</v>
          </cell>
        </row>
        <row r="332">
          <cell r="A332">
            <v>1</v>
          </cell>
          <cell r="B332">
            <v>2</v>
          </cell>
          <cell r="C332">
            <v>871</v>
          </cell>
          <cell r="D332" t="str">
            <v xml:space="preserve">  </v>
          </cell>
          <cell r="E332" t="str">
            <v xml:space="preserve">    </v>
          </cell>
          <cell r="F332" t="str">
            <v xml:space="preserve">   </v>
          </cell>
          <cell r="G332">
            <v>12871</v>
          </cell>
          <cell r="H332">
            <v>163.34</v>
          </cell>
          <cell r="I332">
            <v>0</v>
          </cell>
          <cell r="J332">
            <v>163.34</v>
          </cell>
          <cell r="K332">
            <v>0</v>
          </cell>
          <cell r="L332">
            <v>0</v>
          </cell>
        </row>
        <row r="333">
          <cell r="A333">
            <v>2</v>
          </cell>
          <cell r="B333">
            <v>2</v>
          </cell>
          <cell r="C333">
            <v>871</v>
          </cell>
          <cell r="D333" t="str">
            <v xml:space="preserve">  </v>
          </cell>
          <cell r="E333" t="str">
            <v xml:space="preserve">    </v>
          </cell>
          <cell r="F333" t="str">
            <v xml:space="preserve">   </v>
          </cell>
          <cell r="G333">
            <v>22871</v>
          </cell>
          <cell r="H333">
            <v>2151.36</v>
          </cell>
          <cell r="I333">
            <v>0</v>
          </cell>
          <cell r="J333">
            <v>2151.36</v>
          </cell>
          <cell r="K333">
            <v>0</v>
          </cell>
          <cell r="L333">
            <v>0</v>
          </cell>
        </row>
        <row r="334">
          <cell r="A334">
            <v>1</v>
          </cell>
          <cell r="B334">
            <v>2</v>
          </cell>
          <cell r="C334">
            <v>874</v>
          </cell>
          <cell r="D334" t="str">
            <v xml:space="preserve">  </v>
          </cell>
          <cell r="E334" t="str">
            <v xml:space="preserve">    </v>
          </cell>
          <cell r="F334" t="str">
            <v xml:space="preserve">   </v>
          </cell>
          <cell r="G334">
            <v>12874</v>
          </cell>
          <cell r="H334">
            <v>46722.43</v>
          </cell>
          <cell r="I334">
            <v>0</v>
          </cell>
          <cell r="J334">
            <v>44961.39</v>
          </cell>
          <cell r="K334">
            <v>1761.04</v>
          </cell>
          <cell r="L334">
            <v>0</v>
          </cell>
        </row>
        <row r="335">
          <cell r="A335">
            <v>2</v>
          </cell>
          <cell r="B335">
            <v>2</v>
          </cell>
          <cell r="C335">
            <v>874</v>
          </cell>
          <cell r="D335" t="str">
            <v xml:space="preserve">  </v>
          </cell>
          <cell r="E335" t="str">
            <v xml:space="preserve">    </v>
          </cell>
          <cell r="F335" t="str">
            <v xml:space="preserve">   </v>
          </cell>
          <cell r="G335">
            <v>22874</v>
          </cell>
          <cell r="H335">
            <v>588875.38</v>
          </cell>
          <cell r="I335">
            <v>0</v>
          </cell>
          <cell r="J335">
            <v>538788.1</v>
          </cell>
          <cell r="K335">
            <v>50087.28</v>
          </cell>
          <cell r="L335">
            <v>0</v>
          </cell>
        </row>
        <row r="336">
          <cell r="A336">
            <v>1</v>
          </cell>
          <cell r="B336">
            <v>2</v>
          </cell>
          <cell r="C336">
            <v>875</v>
          </cell>
          <cell r="D336" t="str">
            <v xml:space="preserve">  </v>
          </cell>
          <cell r="E336" t="str">
            <v xml:space="preserve">    </v>
          </cell>
          <cell r="F336" t="str">
            <v xml:space="preserve">   </v>
          </cell>
          <cell r="G336">
            <v>12875</v>
          </cell>
          <cell r="H336">
            <v>764.6</v>
          </cell>
          <cell r="I336">
            <v>0</v>
          </cell>
          <cell r="J336">
            <v>764.6</v>
          </cell>
          <cell r="K336">
            <v>0</v>
          </cell>
          <cell r="L336">
            <v>0</v>
          </cell>
        </row>
        <row r="337">
          <cell r="A337">
            <v>2</v>
          </cell>
          <cell r="B337">
            <v>2</v>
          </cell>
          <cell r="C337">
            <v>875</v>
          </cell>
          <cell r="D337" t="str">
            <v xml:space="preserve">  </v>
          </cell>
          <cell r="E337" t="str">
            <v xml:space="preserve">    </v>
          </cell>
          <cell r="F337" t="str">
            <v xml:space="preserve">   </v>
          </cell>
          <cell r="G337">
            <v>22875</v>
          </cell>
          <cell r="H337">
            <v>8582.09</v>
          </cell>
          <cell r="I337">
            <v>0</v>
          </cell>
          <cell r="J337">
            <v>8582.09</v>
          </cell>
          <cell r="K337">
            <v>0</v>
          </cell>
          <cell r="L337">
            <v>0</v>
          </cell>
        </row>
        <row r="338">
          <cell r="A338">
            <v>1</v>
          </cell>
          <cell r="B338">
            <v>2</v>
          </cell>
          <cell r="C338">
            <v>876</v>
          </cell>
          <cell r="D338" t="str">
            <v xml:space="preserve">  </v>
          </cell>
          <cell r="E338" t="str">
            <v xml:space="preserve">    </v>
          </cell>
          <cell r="F338" t="str">
            <v xml:space="preserve">   </v>
          </cell>
          <cell r="G338">
            <v>12876</v>
          </cell>
          <cell r="H338">
            <v>684.03</v>
          </cell>
          <cell r="I338">
            <v>0</v>
          </cell>
          <cell r="J338">
            <v>684.03</v>
          </cell>
          <cell r="K338">
            <v>0</v>
          </cell>
          <cell r="L338">
            <v>0</v>
          </cell>
        </row>
        <row r="339">
          <cell r="A339">
            <v>2</v>
          </cell>
          <cell r="B339">
            <v>2</v>
          </cell>
          <cell r="C339">
            <v>876</v>
          </cell>
          <cell r="D339" t="str">
            <v xml:space="preserve">  </v>
          </cell>
          <cell r="E339" t="str">
            <v xml:space="preserve">    </v>
          </cell>
          <cell r="F339" t="str">
            <v xml:space="preserve">   </v>
          </cell>
          <cell r="G339">
            <v>22876</v>
          </cell>
          <cell r="H339">
            <v>8139.63</v>
          </cell>
          <cell r="I339">
            <v>0</v>
          </cell>
          <cell r="J339">
            <v>8128.91</v>
          </cell>
          <cell r="K339">
            <v>10.72</v>
          </cell>
          <cell r="L339">
            <v>0</v>
          </cell>
        </row>
        <row r="340">
          <cell r="A340">
            <v>1</v>
          </cell>
          <cell r="B340">
            <v>2</v>
          </cell>
          <cell r="C340">
            <v>877</v>
          </cell>
          <cell r="D340" t="str">
            <v xml:space="preserve">  </v>
          </cell>
          <cell r="E340" t="str">
            <v xml:space="preserve">    </v>
          </cell>
          <cell r="F340" t="str">
            <v xml:space="preserve">   </v>
          </cell>
          <cell r="G340">
            <v>12877</v>
          </cell>
          <cell r="H340">
            <v>129.53</v>
          </cell>
          <cell r="I340">
            <v>0</v>
          </cell>
          <cell r="J340">
            <v>74.03</v>
          </cell>
          <cell r="K340">
            <v>55.5</v>
          </cell>
          <cell r="L340">
            <v>0</v>
          </cell>
        </row>
        <row r="341">
          <cell r="A341">
            <v>2</v>
          </cell>
          <cell r="B341">
            <v>2</v>
          </cell>
          <cell r="C341">
            <v>877</v>
          </cell>
          <cell r="D341" t="str">
            <v xml:space="preserve">  </v>
          </cell>
          <cell r="E341" t="str">
            <v xml:space="preserve">    </v>
          </cell>
          <cell r="F341" t="str">
            <v xml:space="preserve">   </v>
          </cell>
          <cell r="G341">
            <v>22877</v>
          </cell>
          <cell r="H341">
            <v>4704.3100000000004</v>
          </cell>
          <cell r="I341">
            <v>0</v>
          </cell>
          <cell r="J341">
            <v>3237.09</v>
          </cell>
          <cell r="K341">
            <v>1467.22</v>
          </cell>
          <cell r="L341">
            <v>0</v>
          </cell>
        </row>
        <row r="342">
          <cell r="A342">
            <v>1</v>
          </cell>
          <cell r="B342">
            <v>2</v>
          </cell>
          <cell r="C342">
            <v>878</v>
          </cell>
          <cell r="D342" t="str">
            <v xml:space="preserve">  </v>
          </cell>
          <cell r="E342" t="str">
            <v xml:space="preserve">    </v>
          </cell>
          <cell r="F342" t="str">
            <v xml:space="preserve">   </v>
          </cell>
          <cell r="G342">
            <v>12878</v>
          </cell>
          <cell r="H342">
            <v>67175.73</v>
          </cell>
          <cell r="I342">
            <v>0</v>
          </cell>
          <cell r="J342">
            <v>58656.98</v>
          </cell>
          <cell r="K342">
            <v>8518.75</v>
          </cell>
          <cell r="L342">
            <v>0</v>
          </cell>
        </row>
        <row r="343">
          <cell r="A343">
            <v>2</v>
          </cell>
          <cell r="B343">
            <v>2</v>
          </cell>
          <cell r="C343">
            <v>878</v>
          </cell>
          <cell r="D343" t="str">
            <v xml:space="preserve">  </v>
          </cell>
          <cell r="E343" t="str">
            <v xml:space="preserve">    </v>
          </cell>
          <cell r="F343" t="str">
            <v xml:space="preserve">   </v>
          </cell>
          <cell r="G343">
            <v>22878</v>
          </cell>
          <cell r="H343">
            <v>559730.76</v>
          </cell>
          <cell r="I343">
            <v>0</v>
          </cell>
          <cell r="J343">
            <v>477310.41</v>
          </cell>
          <cell r="K343">
            <v>82420.350000000006</v>
          </cell>
          <cell r="L343">
            <v>0</v>
          </cell>
        </row>
        <row r="344">
          <cell r="A344">
            <v>1</v>
          </cell>
          <cell r="B344">
            <v>2</v>
          </cell>
          <cell r="C344">
            <v>879</v>
          </cell>
          <cell r="D344" t="str">
            <v xml:space="preserve">  </v>
          </cell>
          <cell r="E344" t="str">
            <v xml:space="preserve">    </v>
          </cell>
          <cell r="F344" t="str">
            <v xml:space="preserve">   </v>
          </cell>
          <cell r="G344">
            <v>12879</v>
          </cell>
          <cell r="H344">
            <v>61944.480000000003</v>
          </cell>
          <cell r="I344">
            <v>0</v>
          </cell>
          <cell r="J344">
            <v>54949.96</v>
          </cell>
          <cell r="K344">
            <v>6994.52</v>
          </cell>
          <cell r="L344">
            <v>0</v>
          </cell>
        </row>
        <row r="345">
          <cell r="A345">
            <v>2</v>
          </cell>
          <cell r="B345">
            <v>2</v>
          </cell>
          <cell r="C345">
            <v>879</v>
          </cell>
          <cell r="D345" t="str">
            <v xml:space="preserve">  </v>
          </cell>
          <cell r="E345" t="str">
            <v xml:space="preserve">    </v>
          </cell>
          <cell r="F345" t="str">
            <v xml:space="preserve">   </v>
          </cell>
          <cell r="G345">
            <v>22879</v>
          </cell>
          <cell r="H345">
            <v>605731.04</v>
          </cell>
          <cell r="I345">
            <v>0</v>
          </cell>
          <cell r="J345">
            <v>536715.59</v>
          </cell>
          <cell r="K345">
            <v>69015.45</v>
          </cell>
          <cell r="L345">
            <v>0</v>
          </cell>
        </row>
        <row r="346">
          <cell r="A346">
            <v>1</v>
          </cell>
          <cell r="B346">
            <v>2</v>
          </cell>
          <cell r="C346">
            <v>880</v>
          </cell>
          <cell r="D346" t="str">
            <v xml:space="preserve">  </v>
          </cell>
          <cell r="E346" t="str">
            <v xml:space="preserve">    </v>
          </cell>
          <cell r="F346" t="str">
            <v xml:space="preserve">   </v>
          </cell>
          <cell r="G346">
            <v>12880</v>
          </cell>
          <cell r="H346">
            <v>99282.18</v>
          </cell>
          <cell r="I346">
            <v>55005.63</v>
          </cell>
          <cell r="J346">
            <v>40893.35</v>
          </cell>
          <cell r="K346">
            <v>3383.2</v>
          </cell>
          <cell r="L346">
            <v>0</v>
          </cell>
        </row>
        <row r="347">
          <cell r="A347">
            <v>2</v>
          </cell>
          <cell r="B347">
            <v>2</v>
          </cell>
          <cell r="C347">
            <v>880</v>
          </cell>
          <cell r="D347" t="str">
            <v xml:space="preserve">  </v>
          </cell>
          <cell r="E347" t="str">
            <v xml:space="preserve">    </v>
          </cell>
          <cell r="F347" t="str">
            <v xml:space="preserve">   </v>
          </cell>
          <cell r="G347">
            <v>22880</v>
          </cell>
          <cell r="H347">
            <v>318833.53000000003</v>
          </cell>
          <cell r="I347">
            <v>72416.27</v>
          </cell>
          <cell r="J347">
            <v>213797.14</v>
          </cell>
          <cell r="K347">
            <v>32620.12</v>
          </cell>
          <cell r="L347">
            <v>0</v>
          </cell>
        </row>
        <row r="348">
          <cell r="A348">
            <v>1</v>
          </cell>
          <cell r="B348">
            <v>2</v>
          </cell>
          <cell r="C348">
            <v>881</v>
          </cell>
          <cell r="D348" t="str">
            <v xml:space="preserve">  </v>
          </cell>
          <cell r="E348" t="str">
            <v xml:space="preserve">    </v>
          </cell>
          <cell r="F348" t="str">
            <v xml:space="preserve">   </v>
          </cell>
          <cell r="G348">
            <v>12881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2</v>
          </cell>
          <cell r="B349">
            <v>2</v>
          </cell>
          <cell r="C349">
            <v>881</v>
          </cell>
          <cell r="D349" t="str">
            <v xml:space="preserve">  </v>
          </cell>
          <cell r="E349" t="str">
            <v xml:space="preserve">    </v>
          </cell>
          <cell r="F349" t="str">
            <v xml:space="preserve">   </v>
          </cell>
          <cell r="G349">
            <v>22881</v>
          </cell>
          <cell r="H349">
            <v>10510.73</v>
          </cell>
          <cell r="I349">
            <v>0</v>
          </cell>
          <cell r="J349">
            <v>10160.73</v>
          </cell>
          <cell r="K349">
            <v>350</v>
          </cell>
          <cell r="L349">
            <v>0</v>
          </cell>
        </row>
        <row r="350">
          <cell r="A350">
            <v>1</v>
          </cell>
          <cell r="B350">
            <v>2</v>
          </cell>
          <cell r="C350">
            <v>885</v>
          </cell>
          <cell r="D350" t="str">
            <v xml:space="preserve">  </v>
          </cell>
          <cell r="E350" t="str">
            <v xml:space="preserve">    </v>
          </cell>
          <cell r="F350" t="str">
            <v xml:space="preserve">   </v>
          </cell>
          <cell r="G350">
            <v>12885</v>
          </cell>
          <cell r="H350">
            <v>1120.8</v>
          </cell>
          <cell r="I350">
            <v>0</v>
          </cell>
          <cell r="J350">
            <v>1120.8</v>
          </cell>
          <cell r="K350">
            <v>0</v>
          </cell>
          <cell r="L350">
            <v>0</v>
          </cell>
        </row>
        <row r="351">
          <cell r="A351">
            <v>2</v>
          </cell>
          <cell r="B351">
            <v>2</v>
          </cell>
          <cell r="C351">
            <v>885</v>
          </cell>
          <cell r="D351" t="str">
            <v xml:space="preserve">  </v>
          </cell>
          <cell r="E351" t="str">
            <v xml:space="preserve">    </v>
          </cell>
          <cell r="F351" t="str">
            <v xml:space="preserve">   </v>
          </cell>
          <cell r="G351">
            <v>22885</v>
          </cell>
          <cell r="H351">
            <v>17284.77</v>
          </cell>
          <cell r="I351">
            <v>0</v>
          </cell>
          <cell r="J351">
            <v>17284.77</v>
          </cell>
          <cell r="K351">
            <v>0</v>
          </cell>
          <cell r="L351">
            <v>0</v>
          </cell>
        </row>
        <row r="352">
          <cell r="A352">
            <v>1</v>
          </cell>
          <cell r="B352">
            <v>2</v>
          </cell>
          <cell r="C352">
            <v>887</v>
          </cell>
          <cell r="D352" t="str">
            <v xml:space="preserve">  </v>
          </cell>
          <cell r="E352" t="str">
            <v xml:space="preserve">    </v>
          </cell>
          <cell r="F352" t="str">
            <v xml:space="preserve">   </v>
          </cell>
          <cell r="G352">
            <v>12887</v>
          </cell>
          <cell r="H352">
            <v>32114.560000000001</v>
          </cell>
          <cell r="I352">
            <v>0</v>
          </cell>
          <cell r="J352">
            <v>28106.57</v>
          </cell>
          <cell r="K352">
            <v>4007.99</v>
          </cell>
          <cell r="L352">
            <v>0</v>
          </cell>
        </row>
        <row r="353">
          <cell r="A353">
            <v>2</v>
          </cell>
          <cell r="B353">
            <v>2</v>
          </cell>
          <cell r="C353">
            <v>887</v>
          </cell>
          <cell r="D353" t="str">
            <v xml:space="preserve">  </v>
          </cell>
          <cell r="E353" t="str">
            <v xml:space="preserve">    </v>
          </cell>
          <cell r="F353" t="str">
            <v xml:space="preserve">   </v>
          </cell>
          <cell r="G353">
            <v>22887</v>
          </cell>
          <cell r="H353">
            <v>452115.54</v>
          </cell>
          <cell r="I353">
            <v>219.51</v>
          </cell>
          <cell r="J353">
            <v>407764.97</v>
          </cell>
          <cell r="K353">
            <v>44131.06</v>
          </cell>
          <cell r="L353">
            <v>0</v>
          </cell>
        </row>
        <row r="354">
          <cell r="A354">
            <v>1</v>
          </cell>
          <cell r="B354">
            <v>2</v>
          </cell>
          <cell r="C354">
            <v>889</v>
          </cell>
          <cell r="D354" t="str">
            <v xml:space="preserve">  </v>
          </cell>
          <cell r="E354" t="str">
            <v xml:space="preserve">    </v>
          </cell>
          <cell r="F354" t="str">
            <v xml:space="preserve">   </v>
          </cell>
          <cell r="G354">
            <v>12889</v>
          </cell>
          <cell r="H354">
            <v>8685.07</v>
          </cell>
          <cell r="I354">
            <v>326.7</v>
          </cell>
          <cell r="J354">
            <v>8027.32</v>
          </cell>
          <cell r="K354">
            <v>331.05</v>
          </cell>
          <cell r="L354">
            <v>0</v>
          </cell>
        </row>
        <row r="355">
          <cell r="A355">
            <v>2</v>
          </cell>
          <cell r="B355">
            <v>2</v>
          </cell>
          <cell r="C355">
            <v>889</v>
          </cell>
          <cell r="D355" t="str">
            <v xml:space="preserve">  </v>
          </cell>
          <cell r="E355" t="str">
            <v xml:space="preserve">    </v>
          </cell>
          <cell r="F355" t="str">
            <v xml:space="preserve">   </v>
          </cell>
          <cell r="G355">
            <v>22889</v>
          </cell>
          <cell r="H355">
            <v>64092.72</v>
          </cell>
          <cell r="I355">
            <v>5136.3100000000004</v>
          </cell>
          <cell r="J355">
            <v>48556.72</v>
          </cell>
          <cell r="K355">
            <v>10399.69</v>
          </cell>
          <cell r="L355">
            <v>0</v>
          </cell>
        </row>
        <row r="356">
          <cell r="A356">
            <v>1</v>
          </cell>
          <cell r="B356">
            <v>2</v>
          </cell>
          <cell r="C356">
            <v>890</v>
          </cell>
          <cell r="D356" t="str">
            <v xml:space="preserve">  </v>
          </cell>
          <cell r="E356" t="str">
            <v xml:space="preserve">    </v>
          </cell>
          <cell r="F356" t="str">
            <v xml:space="preserve">   </v>
          </cell>
          <cell r="G356">
            <v>12890</v>
          </cell>
          <cell r="H356">
            <v>2103.44</v>
          </cell>
          <cell r="I356">
            <v>0</v>
          </cell>
          <cell r="J356">
            <v>2103.44</v>
          </cell>
          <cell r="K356">
            <v>0</v>
          </cell>
          <cell r="L356">
            <v>0</v>
          </cell>
        </row>
        <row r="357">
          <cell r="A357">
            <v>2</v>
          </cell>
          <cell r="B357">
            <v>2</v>
          </cell>
          <cell r="C357">
            <v>890</v>
          </cell>
          <cell r="D357" t="str">
            <v xml:space="preserve">  </v>
          </cell>
          <cell r="E357" t="str">
            <v xml:space="preserve">    </v>
          </cell>
          <cell r="F357" t="str">
            <v xml:space="preserve">   </v>
          </cell>
          <cell r="G357">
            <v>22890</v>
          </cell>
          <cell r="H357">
            <v>30690.7</v>
          </cell>
          <cell r="I357">
            <v>0</v>
          </cell>
          <cell r="J357">
            <v>30690.7</v>
          </cell>
          <cell r="K357">
            <v>0</v>
          </cell>
          <cell r="L357">
            <v>0</v>
          </cell>
        </row>
        <row r="358">
          <cell r="A358">
            <v>1</v>
          </cell>
          <cell r="B358">
            <v>2</v>
          </cell>
          <cell r="C358">
            <v>891</v>
          </cell>
          <cell r="D358" t="str">
            <v xml:space="preserve">  </v>
          </cell>
          <cell r="E358" t="str">
            <v xml:space="preserve">    </v>
          </cell>
          <cell r="F358" t="str">
            <v xml:space="preserve">   </v>
          </cell>
          <cell r="G358">
            <v>12891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2</v>
          </cell>
          <cell r="B359">
            <v>2</v>
          </cell>
          <cell r="C359">
            <v>891</v>
          </cell>
          <cell r="D359" t="str">
            <v xml:space="preserve">  </v>
          </cell>
          <cell r="E359" t="str">
            <v xml:space="preserve">    </v>
          </cell>
          <cell r="F359" t="str">
            <v xml:space="preserve">   </v>
          </cell>
          <cell r="G359">
            <v>22891</v>
          </cell>
          <cell r="H359">
            <v>221.84</v>
          </cell>
          <cell r="I359">
            <v>0</v>
          </cell>
          <cell r="J359">
            <v>221.84</v>
          </cell>
          <cell r="K359">
            <v>0</v>
          </cell>
          <cell r="L359">
            <v>0</v>
          </cell>
        </row>
        <row r="360">
          <cell r="A360">
            <v>1</v>
          </cell>
          <cell r="B360">
            <v>2</v>
          </cell>
          <cell r="C360">
            <v>892</v>
          </cell>
          <cell r="D360" t="str">
            <v xml:space="preserve">  </v>
          </cell>
          <cell r="E360" t="str">
            <v xml:space="preserve">    </v>
          </cell>
          <cell r="F360" t="str">
            <v xml:space="preserve">   </v>
          </cell>
          <cell r="G360">
            <v>12892</v>
          </cell>
          <cell r="H360">
            <v>19601.97</v>
          </cell>
          <cell r="I360">
            <v>15379</v>
          </cell>
          <cell r="J360">
            <v>3820.74</v>
          </cell>
          <cell r="K360">
            <v>402.23</v>
          </cell>
          <cell r="L360">
            <v>0</v>
          </cell>
        </row>
        <row r="361">
          <cell r="A361">
            <v>2</v>
          </cell>
          <cell r="B361">
            <v>2</v>
          </cell>
          <cell r="C361">
            <v>892</v>
          </cell>
          <cell r="D361" t="str">
            <v xml:space="preserve">  </v>
          </cell>
          <cell r="E361" t="str">
            <v xml:space="preserve">    </v>
          </cell>
          <cell r="F361" t="str">
            <v xml:space="preserve">   </v>
          </cell>
          <cell r="G361">
            <v>22892</v>
          </cell>
          <cell r="H361">
            <v>90033.1</v>
          </cell>
          <cell r="I361">
            <v>15379</v>
          </cell>
          <cell r="J361">
            <v>63331.25</v>
          </cell>
          <cell r="K361">
            <v>11322.85</v>
          </cell>
          <cell r="L361">
            <v>0</v>
          </cell>
        </row>
        <row r="362">
          <cell r="A362">
            <v>1</v>
          </cell>
          <cell r="B362">
            <v>2</v>
          </cell>
          <cell r="C362">
            <v>893</v>
          </cell>
          <cell r="D362" t="str">
            <v xml:space="preserve">  </v>
          </cell>
          <cell r="E362" t="str">
            <v xml:space="preserve">    </v>
          </cell>
          <cell r="F362" t="str">
            <v xml:space="preserve">   </v>
          </cell>
          <cell r="G362">
            <v>12893</v>
          </cell>
          <cell r="H362">
            <v>22441.69</v>
          </cell>
          <cell r="I362">
            <v>11278.71</v>
          </cell>
          <cell r="J362">
            <v>2745.26</v>
          </cell>
          <cell r="K362">
            <v>8417.7199999999993</v>
          </cell>
          <cell r="L362">
            <v>0</v>
          </cell>
        </row>
        <row r="363">
          <cell r="A363">
            <v>2</v>
          </cell>
          <cell r="B363">
            <v>2</v>
          </cell>
          <cell r="C363">
            <v>893</v>
          </cell>
          <cell r="D363" t="str">
            <v xml:space="preserve">  </v>
          </cell>
          <cell r="E363" t="str">
            <v xml:space="preserve">    </v>
          </cell>
          <cell r="F363" t="str">
            <v xml:space="preserve">   </v>
          </cell>
          <cell r="G363">
            <v>22893</v>
          </cell>
          <cell r="H363">
            <v>154603.01999999999</v>
          </cell>
          <cell r="I363">
            <v>77705.09</v>
          </cell>
          <cell r="J363">
            <v>45344.62</v>
          </cell>
          <cell r="K363">
            <v>31553.31</v>
          </cell>
          <cell r="L363">
            <v>0</v>
          </cell>
        </row>
        <row r="364">
          <cell r="A364">
            <v>1</v>
          </cell>
          <cell r="B364">
            <v>2</v>
          </cell>
          <cell r="C364">
            <v>894</v>
          </cell>
          <cell r="D364" t="str">
            <v xml:space="preserve">  </v>
          </cell>
          <cell r="E364" t="str">
            <v xml:space="preserve">    </v>
          </cell>
          <cell r="F364" t="str">
            <v xml:space="preserve">   </v>
          </cell>
          <cell r="G364">
            <v>12894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2</v>
          </cell>
          <cell r="B365">
            <v>2</v>
          </cell>
          <cell r="C365">
            <v>894</v>
          </cell>
          <cell r="D365" t="str">
            <v xml:space="preserve">  </v>
          </cell>
          <cell r="E365" t="str">
            <v xml:space="preserve">    </v>
          </cell>
          <cell r="F365" t="str">
            <v xml:space="preserve">   </v>
          </cell>
          <cell r="G365">
            <v>22894</v>
          </cell>
          <cell r="H365">
            <v>27.63</v>
          </cell>
          <cell r="I365">
            <v>0</v>
          </cell>
          <cell r="J365">
            <v>0</v>
          </cell>
          <cell r="K365">
            <v>27.63</v>
          </cell>
          <cell r="L365">
            <v>0</v>
          </cell>
        </row>
        <row r="366">
          <cell r="A366">
            <v>1</v>
          </cell>
          <cell r="B366">
            <v>2</v>
          </cell>
          <cell r="C366">
            <v>901</v>
          </cell>
          <cell r="D366" t="str">
            <v xml:space="preserve">  </v>
          </cell>
          <cell r="E366" t="str">
            <v xml:space="preserve">    </v>
          </cell>
          <cell r="F366" t="str">
            <v xml:space="preserve">   </v>
          </cell>
          <cell r="G366">
            <v>12901</v>
          </cell>
          <cell r="H366">
            <v>6823.11</v>
          </cell>
          <cell r="I366">
            <v>6255.52</v>
          </cell>
          <cell r="J366">
            <v>567.59</v>
          </cell>
          <cell r="K366">
            <v>0</v>
          </cell>
          <cell r="L366">
            <v>0</v>
          </cell>
        </row>
        <row r="367">
          <cell r="A367">
            <v>2</v>
          </cell>
          <cell r="B367">
            <v>2</v>
          </cell>
          <cell r="C367">
            <v>901</v>
          </cell>
          <cell r="D367" t="str">
            <v xml:space="preserve">  </v>
          </cell>
          <cell r="E367" t="str">
            <v xml:space="preserve">    </v>
          </cell>
          <cell r="F367" t="str">
            <v xml:space="preserve">   </v>
          </cell>
          <cell r="G367">
            <v>22901</v>
          </cell>
          <cell r="H367">
            <v>102808.86</v>
          </cell>
          <cell r="I367">
            <v>98857.54</v>
          </cell>
          <cell r="J367">
            <v>3543.59</v>
          </cell>
          <cell r="K367">
            <v>407.73</v>
          </cell>
          <cell r="L367">
            <v>0</v>
          </cell>
        </row>
        <row r="368">
          <cell r="A368">
            <v>1</v>
          </cell>
          <cell r="B368">
            <v>2</v>
          </cell>
          <cell r="C368">
            <v>902</v>
          </cell>
          <cell r="D368" t="str">
            <v xml:space="preserve">  </v>
          </cell>
          <cell r="E368" t="str">
            <v xml:space="preserve">    </v>
          </cell>
          <cell r="F368" t="str">
            <v xml:space="preserve">   </v>
          </cell>
          <cell r="G368">
            <v>12902</v>
          </cell>
          <cell r="H368">
            <v>51164.06</v>
          </cell>
          <cell r="I368">
            <v>0</v>
          </cell>
          <cell r="J368">
            <v>44721.8</v>
          </cell>
          <cell r="K368">
            <v>6442.26</v>
          </cell>
          <cell r="L368">
            <v>0</v>
          </cell>
        </row>
        <row r="369">
          <cell r="A369">
            <v>2</v>
          </cell>
          <cell r="B369">
            <v>2</v>
          </cell>
          <cell r="C369">
            <v>902</v>
          </cell>
          <cell r="D369" t="str">
            <v xml:space="preserve">  </v>
          </cell>
          <cell r="E369" t="str">
            <v xml:space="preserve">    </v>
          </cell>
          <cell r="F369" t="str">
            <v xml:space="preserve">   </v>
          </cell>
          <cell r="G369">
            <v>22902</v>
          </cell>
          <cell r="H369">
            <v>548120.23</v>
          </cell>
          <cell r="I369">
            <v>8484.6200000000008</v>
          </cell>
          <cell r="J369">
            <v>463951.78</v>
          </cell>
          <cell r="K369">
            <v>75683.83</v>
          </cell>
          <cell r="L369">
            <v>0</v>
          </cell>
        </row>
        <row r="370">
          <cell r="A370">
            <v>1</v>
          </cell>
          <cell r="B370">
            <v>2</v>
          </cell>
          <cell r="C370">
            <v>904</v>
          </cell>
          <cell r="D370" t="str">
            <v xml:space="preserve">  </v>
          </cell>
          <cell r="E370" t="str">
            <v xml:space="preserve">    </v>
          </cell>
          <cell r="F370" t="str">
            <v xml:space="preserve">   </v>
          </cell>
          <cell r="G370">
            <v>12904</v>
          </cell>
          <cell r="H370">
            <v>23892</v>
          </cell>
          <cell r="I370">
            <v>0</v>
          </cell>
          <cell r="J370">
            <v>16666</v>
          </cell>
          <cell r="K370">
            <v>7226</v>
          </cell>
          <cell r="L370">
            <v>0</v>
          </cell>
        </row>
        <row r="371">
          <cell r="A371">
            <v>2</v>
          </cell>
          <cell r="B371">
            <v>2</v>
          </cell>
          <cell r="C371">
            <v>904</v>
          </cell>
          <cell r="D371" t="str">
            <v xml:space="preserve">  </v>
          </cell>
          <cell r="E371" t="str">
            <v xml:space="preserve">    </v>
          </cell>
          <cell r="F371" t="str">
            <v xml:space="preserve">   </v>
          </cell>
          <cell r="G371">
            <v>22904</v>
          </cell>
          <cell r="H371">
            <v>286704</v>
          </cell>
          <cell r="I371">
            <v>0</v>
          </cell>
          <cell r="J371">
            <v>199992</v>
          </cell>
          <cell r="K371">
            <v>86712</v>
          </cell>
          <cell r="L371">
            <v>0</v>
          </cell>
        </row>
        <row r="372">
          <cell r="A372">
            <v>1</v>
          </cell>
          <cell r="B372">
            <v>2</v>
          </cell>
          <cell r="C372">
            <v>905</v>
          </cell>
          <cell r="D372" t="str">
            <v xml:space="preserve">  </v>
          </cell>
          <cell r="E372" t="str">
            <v xml:space="preserve">    </v>
          </cell>
          <cell r="F372" t="str">
            <v xml:space="preserve">   </v>
          </cell>
          <cell r="G372">
            <v>12905</v>
          </cell>
          <cell r="H372">
            <v>5330</v>
          </cell>
          <cell r="I372">
            <v>5330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2</v>
          </cell>
          <cell r="B373">
            <v>2</v>
          </cell>
          <cell r="C373">
            <v>905</v>
          </cell>
          <cell r="D373" t="str">
            <v xml:space="preserve">  </v>
          </cell>
          <cell r="E373" t="str">
            <v xml:space="preserve">    </v>
          </cell>
          <cell r="F373" t="str">
            <v xml:space="preserve">   </v>
          </cell>
          <cell r="G373">
            <v>22905</v>
          </cell>
          <cell r="H373">
            <v>66257.33</v>
          </cell>
          <cell r="I373">
            <v>66257.33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1</v>
          </cell>
          <cell r="B374">
            <v>2</v>
          </cell>
          <cell r="C374">
            <v>908</v>
          </cell>
          <cell r="D374" t="str">
            <v xml:space="preserve">  </v>
          </cell>
          <cell r="E374" t="str">
            <v xml:space="preserve">    </v>
          </cell>
          <cell r="F374" t="str">
            <v xml:space="preserve">   </v>
          </cell>
          <cell r="G374">
            <v>12908</v>
          </cell>
          <cell r="H374">
            <v>43376.08</v>
          </cell>
          <cell r="I374">
            <v>3643.02</v>
          </cell>
          <cell r="J374">
            <v>23976.639999999999</v>
          </cell>
          <cell r="K374">
            <v>15756.42</v>
          </cell>
          <cell r="L374">
            <v>0</v>
          </cell>
        </row>
        <row r="375">
          <cell r="A375">
            <v>2</v>
          </cell>
          <cell r="B375">
            <v>2</v>
          </cell>
          <cell r="C375">
            <v>908</v>
          </cell>
          <cell r="D375" t="str">
            <v xml:space="preserve">  </v>
          </cell>
          <cell r="E375" t="str">
            <v xml:space="preserve">    </v>
          </cell>
          <cell r="F375" t="str">
            <v xml:space="preserve">   </v>
          </cell>
          <cell r="G375">
            <v>22908</v>
          </cell>
          <cell r="H375">
            <v>406500.52</v>
          </cell>
          <cell r="I375">
            <v>35160.04</v>
          </cell>
          <cell r="J375">
            <v>269058.56</v>
          </cell>
          <cell r="K375">
            <v>102281.92</v>
          </cell>
          <cell r="L375">
            <v>0</v>
          </cell>
        </row>
        <row r="376">
          <cell r="A376">
            <v>1</v>
          </cell>
          <cell r="B376">
            <v>2</v>
          </cell>
          <cell r="C376">
            <v>909</v>
          </cell>
          <cell r="D376" t="str">
            <v xml:space="preserve">  </v>
          </cell>
          <cell r="E376" t="str">
            <v xml:space="preserve">    </v>
          </cell>
          <cell r="F376" t="str">
            <v xml:space="preserve">   </v>
          </cell>
          <cell r="G376">
            <v>12909</v>
          </cell>
          <cell r="H376">
            <v>2082.09</v>
          </cell>
          <cell r="I376">
            <v>2082.09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2</v>
          </cell>
          <cell r="B377">
            <v>2</v>
          </cell>
          <cell r="C377">
            <v>909</v>
          </cell>
          <cell r="D377" t="str">
            <v xml:space="preserve">  </v>
          </cell>
          <cell r="E377" t="str">
            <v xml:space="preserve">    </v>
          </cell>
          <cell r="F377" t="str">
            <v xml:space="preserve">   </v>
          </cell>
          <cell r="G377">
            <v>22909</v>
          </cell>
          <cell r="H377">
            <v>41694.120000000003</v>
          </cell>
          <cell r="I377">
            <v>41652.720000000001</v>
          </cell>
          <cell r="J377">
            <v>41.4</v>
          </cell>
          <cell r="K377">
            <v>0</v>
          </cell>
          <cell r="L377">
            <v>0</v>
          </cell>
        </row>
        <row r="378">
          <cell r="A378">
            <v>1</v>
          </cell>
          <cell r="B378">
            <v>2</v>
          </cell>
          <cell r="C378">
            <v>912</v>
          </cell>
          <cell r="D378" t="str">
            <v xml:space="preserve">  </v>
          </cell>
          <cell r="E378" t="str">
            <v xml:space="preserve">    </v>
          </cell>
          <cell r="F378" t="str">
            <v xml:space="preserve">   </v>
          </cell>
          <cell r="G378">
            <v>12912</v>
          </cell>
          <cell r="H378">
            <v>34583.24</v>
          </cell>
          <cell r="I378">
            <v>455.24</v>
          </cell>
          <cell r="J378">
            <v>34128</v>
          </cell>
          <cell r="K378">
            <v>0</v>
          </cell>
          <cell r="L378">
            <v>0</v>
          </cell>
        </row>
        <row r="379">
          <cell r="A379">
            <v>2</v>
          </cell>
          <cell r="B379">
            <v>2</v>
          </cell>
          <cell r="C379">
            <v>912</v>
          </cell>
          <cell r="D379" t="str">
            <v xml:space="preserve">  </v>
          </cell>
          <cell r="E379" t="str">
            <v xml:space="preserve">    </v>
          </cell>
          <cell r="F379" t="str">
            <v xml:space="preserve">   </v>
          </cell>
          <cell r="G379">
            <v>22912</v>
          </cell>
          <cell r="H379">
            <v>242082.7</v>
          </cell>
          <cell r="I379">
            <v>3244.16</v>
          </cell>
          <cell r="J379">
            <v>238838.54</v>
          </cell>
          <cell r="K379">
            <v>0</v>
          </cell>
          <cell r="L379">
            <v>0</v>
          </cell>
        </row>
        <row r="380">
          <cell r="A380">
            <v>1</v>
          </cell>
          <cell r="B380">
            <v>2</v>
          </cell>
          <cell r="C380">
            <v>913</v>
          </cell>
          <cell r="D380" t="str">
            <v xml:space="preserve">  </v>
          </cell>
          <cell r="E380" t="str">
            <v xml:space="preserve">    </v>
          </cell>
          <cell r="F380" t="str">
            <v xml:space="preserve">   </v>
          </cell>
          <cell r="G380">
            <v>12913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2</v>
          </cell>
          <cell r="B381">
            <v>2</v>
          </cell>
          <cell r="C381">
            <v>913</v>
          </cell>
          <cell r="D381" t="str">
            <v xml:space="preserve">  </v>
          </cell>
          <cell r="E381" t="str">
            <v xml:space="preserve">    </v>
          </cell>
          <cell r="F381" t="str">
            <v xml:space="preserve">   </v>
          </cell>
          <cell r="G381">
            <v>22913</v>
          </cell>
          <cell r="H381">
            <v>67.900000000000006</v>
          </cell>
          <cell r="I381">
            <v>0</v>
          </cell>
          <cell r="J381">
            <v>67.900000000000006</v>
          </cell>
          <cell r="K381">
            <v>0</v>
          </cell>
          <cell r="L381">
            <v>0</v>
          </cell>
        </row>
        <row r="382">
          <cell r="A382">
            <v>1</v>
          </cell>
          <cell r="B382">
            <v>2</v>
          </cell>
          <cell r="C382">
            <v>920</v>
          </cell>
          <cell r="D382" t="str">
            <v xml:space="preserve">  </v>
          </cell>
          <cell r="E382" t="str">
            <v xml:space="preserve">    </v>
          </cell>
          <cell r="F382" t="str">
            <v xml:space="preserve">   </v>
          </cell>
          <cell r="G382">
            <v>12920</v>
          </cell>
          <cell r="H382">
            <v>167333.07</v>
          </cell>
          <cell r="I382">
            <v>157646.25</v>
          </cell>
          <cell r="J382">
            <v>9686.82</v>
          </cell>
          <cell r="K382">
            <v>0</v>
          </cell>
          <cell r="L382">
            <v>0</v>
          </cell>
        </row>
        <row r="383">
          <cell r="A383">
            <v>2</v>
          </cell>
          <cell r="B383">
            <v>2</v>
          </cell>
          <cell r="C383">
            <v>920</v>
          </cell>
          <cell r="D383" t="str">
            <v xml:space="preserve">  </v>
          </cell>
          <cell r="E383" t="str">
            <v xml:space="preserve">    </v>
          </cell>
          <cell r="F383" t="str">
            <v xml:space="preserve">   </v>
          </cell>
          <cell r="G383">
            <v>22920</v>
          </cell>
          <cell r="H383">
            <v>1783110.39</v>
          </cell>
          <cell r="I383">
            <v>1690809.67</v>
          </cell>
          <cell r="J383">
            <v>92170.59</v>
          </cell>
          <cell r="K383">
            <v>130.13</v>
          </cell>
          <cell r="L383">
            <v>0</v>
          </cell>
        </row>
        <row r="384">
          <cell r="A384">
            <v>1</v>
          </cell>
          <cell r="B384">
            <v>2</v>
          </cell>
          <cell r="C384">
            <v>921</v>
          </cell>
          <cell r="D384" t="str">
            <v xml:space="preserve">  </v>
          </cell>
          <cell r="E384" t="str">
            <v xml:space="preserve">    </v>
          </cell>
          <cell r="F384" t="str">
            <v xml:space="preserve">   </v>
          </cell>
          <cell r="G384">
            <v>12921</v>
          </cell>
          <cell r="H384">
            <v>191419.69</v>
          </cell>
          <cell r="I384">
            <v>169254.58</v>
          </cell>
          <cell r="J384">
            <v>20865.66</v>
          </cell>
          <cell r="K384">
            <v>1299.45</v>
          </cell>
          <cell r="L384">
            <v>0</v>
          </cell>
        </row>
        <row r="385">
          <cell r="A385">
            <v>2</v>
          </cell>
          <cell r="B385">
            <v>2</v>
          </cell>
          <cell r="C385">
            <v>921</v>
          </cell>
          <cell r="D385" t="str">
            <v xml:space="preserve">  </v>
          </cell>
          <cell r="E385" t="str">
            <v xml:space="preserve">    </v>
          </cell>
          <cell r="F385" t="str">
            <v xml:space="preserve">   </v>
          </cell>
          <cell r="G385">
            <v>22921</v>
          </cell>
          <cell r="H385">
            <v>1054302.97</v>
          </cell>
          <cell r="I385">
            <v>778736.38</v>
          </cell>
          <cell r="J385">
            <v>255687.13</v>
          </cell>
          <cell r="K385">
            <v>19879.46</v>
          </cell>
          <cell r="L385">
            <v>0</v>
          </cell>
        </row>
        <row r="386">
          <cell r="A386">
            <v>1</v>
          </cell>
          <cell r="B386">
            <v>2</v>
          </cell>
          <cell r="C386">
            <v>922</v>
          </cell>
          <cell r="D386" t="str">
            <v xml:space="preserve">  </v>
          </cell>
          <cell r="E386" t="str">
            <v xml:space="preserve">    </v>
          </cell>
          <cell r="F386" t="str">
            <v xml:space="preserve">   </v>
          </cell>
          <cell r="G386">
            <v>12922</v>
          </cell>
          <cell r="H386">
            <v>-261.02</v>
          </cell>
          <cell r="I386">
            <v>-261.02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2</v>
          </cell>
          <cell r="B387">
            <v>2</v>
          </cell>
          <cell r="C387">
            <v>922</v>
          </cell>
          <cell r="D387" t="str">
            <v xml:space="preserve">  </v>
          </cell>
          <cell r="E387" t="str">
            <v xml:space="preserve">    </v>
          </cell>
          <cell r="F387" t="str">
            <v xml:space="preserve">   </v>
          </cell>
          <cell r="G387">
            <v>22922</v>
          </cell>
          <cell r="H387">
            <v>-1246.8800000000001</v>
          </cell>
          <cell r="I387">
            <v>-1246.8800000000001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1</v>
          </cell>
          <cell r="B388">
            <v>2</v>
          </cell>
          <cell r="C388">
            <v>923</v>
          </cell>
          <cell r="D388" t="str">
            <v xml:space="preserve">  </v>
          </cell>
          <cell r="E388" t="str">
            <v xml:space="preserve">    </v>
          </cell>
          <cell r="F388" t="str">
            <v xml:space="preserve">   </v>
          </cell>
          <cell r="G388">
            <v>12923</v>
          </cell>
          <cell r="H388">
            <v>89678.03</v>
          </cell>
          <cell r="I388">
            <v>89678.03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2</v>
          </cell>
          <cell r="B389">
            <v>2</v>
          </cell>
          <cell r="C389">
            <v>923</v>
          </cell>
          <cell r="D389" t="str">
            <v xml:space="preserve">  </v>
          </cell>
          <cell r="E389" t="str">
            <v xml:space="preserve">    </v>
          </cell>
          <cell r="F389" t="str">
            <v xml:space="preserve">   </v>
          </cell>
          <cell r="G389">
            <v>22923</v>
          </cell>
          <cell r="H389">
            <v>898076.84</v>
          </cell>
          <cell r="I389">
            <v>896485.12</v>
          </cell>
          <cell r="J389">
            <v>1591.72</v>
          </cell>
          <cell r="K389">
            <v>0</v>
          </cell>
          <cell r="L389">
            <v>0</v>
          </cell>
        </row>
        <row r="390">
          <cell r="A390">
            <v>1</v>
          </cell>
          <cell r="B390">
            <v>2</v>
          </cell>
          <cell r="C390">
            <v>924</v>
          </cell>
          <cell r="D390" t="str">
            <v xml:space="preserve">  </v>
          </cell>
          <cell r="E390" t="str">
            <v xml:space="preserve">    </v>
          </cell>
          <cell r="F390" t="str">
            <v xml:space="preserve">   </v>
          </cell>
          <cell r="G390">
            <v>12924</v>
          </cell>
          <cell r="H390">
            <v>2265.44</v>
          </cell>
          <cell r="I390">
            <v>2265.44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2</v>
          </cell>
          <cell r="B391">
            <v>2</v>
          </cell>
          <cell r="C391">
            <v>924</v>
          </cell>
          <cell r="D391" t="str">
            <v xml:space="preserve">  </v>
          </cell>
          <cell r="E391" t="str">
            <v xml:space="preserve">    </v>
          </cell>
          <cell r="F391" t="str">
            <v xml:space="preserve">   </v>
          </cell>
          <cell r="G391">
            <v>22924</v>
          </cell>
          <cell r="H391">
            <v>29817.7</v>
          </cell>
          <cell r="I391">
            <v>29817.7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1</v>
          </cell>
          <cell r="B392">
            <v>2</v>
          </cell>
          <cell r="C392">
            <v>925</v>
          </cell>
          <cell r="D392" t="str">
            <v xml:space="preserve">  </v>
          </cell>
          <cell r="E392" t="str">
            <v xml:space="preserve">    </v>
          </cell>
          <cell r="F392" t="str">
            <v xml:space="preserve">   </v>
          </cell>
          <cell r="G392">
            <v>12925</v>
          </cell>
          <cell r="H392">
            <v>81065.38</v>
          </cell>
          <cell r="I392">
            <v>81018.12</v>
          </cell>
          <cell r="J392">
            <v>5.59</v>
          </cell>
          <cell r="K392">
            <v>41.67</v>
          </cell>
          <cell r="L392">
            <v>0</v>
          </cell>
        </row>
        <row r="393">
          <cell r="A393">
            <v>2</v>
          </cell>
          <cell r="B393">
            <v>2</v>
          </cell>
          <cell r="C393">
            <v>925</v>
          </cell>
          <cell r="D393" t="str">
            <v xml:space="preserve">  </v>
          </cell>
          <cell r="E393" t="str">
            <v xml:space="preserve">    </v>
          </cell>
          <cell r="F393" t="str">
            <v xml:space="preserve">   </v>
          </cell>
          <cell r="G393">
            <v>22925</v>
          </cell>
          <cell r="H393">
            <v>122402.18</v>
          </cell>
          <cell r="I393">
            <v>116213.62</v>
          </cell>
          <cell r="J393">
            <v>890.55</v>
          </cell>
          <cell r="K393">
            <v>5298.01</v>
          </cell>
          <cell r="L393">
            <v>0</v>
          </cell>
        </row>
        <row r="394">
          <cell r="A394">
            <v>1</v>
          </cell>
          <cell r="B394">
            <v>2</v>
          </cell>
          <cell r="C394">
            <v>926</v>
          </cell>
          <cell r="D394" t="str">
            <v xml:space="preserve">  </v>
          </cell>
          <cell r="E394" t="str">
            <v xml:space="preserve">    </v>
          </cell>
          <cell r="F394" t="str">
            <v xml:space="preserve">   </v>
          </cell>
          <cell r="G394">
            <v>12926</v>
          </cell>
          <cell r="H394">
            <v>27883.39</v>
          </cell>
          <cell r="I394">
            <v>22473.7</v>
          </cell>
          <cell r="J394">
            <v>4427.88</v>
          </cell>
          <cell r="K394">
            <v>981.81</v>
          </cell>
          <cell r="L394">
            <v>0</v>
          </cell>
        </row>
        <row r="395">
          <cell r="A395">
            <v>2</v>
          </cell>
          <cell r="B395">
            <v>2</v>
          </cell>
          <cell r="C395">
            <v>926</v>
          </cell>
          <cell r="D395" t="str">
            <v xml:space="preserve">  </v>
          </cell>
          <cell r="E395" t="str">
            <v xml:space="preserve">    </v>
          </cell>
          <cell r="F395" t="str">
            <v xml:space="preserve">   </v>
          </cell>
          <cell r="G395">
            <v>22926</v>
          </cell>
          <cell r="H395">
            <v>258406.98</v>
          </cell>
          <cell r="I395">
            <v>186685.65</v>
          </cell>
          <cell r="J395">
            <v>50661.96</v>
          </cell>
          <cell r="K395">
            <v>21059.37</v>
          </cell>
          <cell r="L395">
            <v>0</v>
          </cell>
        </row>
        <row r="396">
          <cell r="A396">
            <v>1</v>
          </cell>
          <cell r="B396">
            <v>2</v>
          </cell>
          <cell r="C396">
            <v>930</v>
          </cell>
          <cell r="D396" t="str">
            <v xml:space="preserve">  </v>
          </cell>
          <cell r="E396" t="str">
            <v xml:space="preserve">    </v>
          </cell>
          <cell r="F396" t="str">
            <v xml:space="preserve">   </v>
          </cell>
          <cell r="G396">
            <v>12930</v>
          </cell>
          <cell r="H396">
            <v>20726.86</v>
          </cell>
          <cell r="I396">
            <v>20024.87</v>
          </cell>
          <cell r="J396">
            <v>590</v>
          </cell>
          <cell r="K396">
            <v>111.99</v>
          </cell>
          <cell r="L396">
            <v>0</v>
          </cell>
        </row>
        <row r="397">
          <cell r="A397">
            <v>2</v>
          </cell>
          <cell r="B397">
            <v>2</v>
          </cell>
          <cell r="C397">
            <v>930</v>
          </cell>
          <cell r="D397" t="str">
            <v xml:space="preserve">  </v>
          </cell>
          <cell r="E397" t="str">
            <v xml:space="preserve">    </v>
          </cell>
          <cell r="F397" t="str">
            <v xml:space="preserve">   </v>
          </cell>
          <cell r="G397">
            <v>22930</v>
          </cell>
          <cell r="H397">
            <v>218124.16</v>
          </cell>
          <cell r="I397">
            <v>203947.16</v>
          </cell>
          <cell r="J397">
            <v>13792.52</v>
          </cell>
          <cell r="K397">
            <v>384.48</v>
          </cell>
          <cell r="L397">
            <v>0</v>
          </cell>
        </row>
        <row r="398">
          <cell r="A398">
            <v>1</v>
          </cell>
          <cell r="B398">
            <v>2</v>
          </cell>
          <cell r="C398">
            <v>931</v>
          </cell>
          <cell r="D398" t="str">
            <v xml:space="preserve">  </v>
          </cell>
          <cell r="E398" t="str">
            <v xml:space="preserve">    </v>
          </cell>
          <cell r="F398" t="str">
            <v xml:space="preserve">   </v>
          </cell>
          <cell r="G398">
            <v>12931</v>
          </cell>
          <cell r="H398">
            <v>56672.51</v>
          </cell>
          <cell r="I398">
            <v>52002.51</v>
          </cell>
          <cell r="J398">
            <v>4670</v>
          </cell>
          <cell r="K398">
            <v>0</v>
          </cell>
          <cell r="L398">
            <v>0</v>
          </cell>
        </row>
        <row r="399">
          <cell r="A399">
            <v>2</v>
          </cell>
          <cell r="B399">
            <v>2</v>
          </cell>
          <cell r="C399">
            <v>931</v>
          </cell>
          <cell r="D399" t="str">
            <v xml:space="preserve">  </v>
          </cell>
          <cell r="E399" t="str">
            <v xml:space="preserve">    </v>
          </cell>
          <cell r="F399" t="str">
            <v xml:space="preserve">   </v>
          </cell>
          <cell r="G399">
            <v>22931</v>
          </cell>
          <cell r="H399">
            <v>638851.39</v>
          </cell>
          <cell r="I399">
            <v>583791.39</v>
          </cell>
          <cell r="J399">
            <v>55060</v>
          </cell>
          <cell r="K399">
            <v>0</v>
          </cell>
          <cell r="L399">
            <v>0</v>
          </cell>
        </row>
        <row r="400">
          <cell r="A400">
            <v>1</v>
          </cell>
          <cell r="B400">
            <v>2</v>
          </cell>
          <cell r="C400">
            <v>935</v>
          </cell>
          <cell r="D400" t="str">
            <v xml:space="preserve">  </v>
          </cell>
          <cell r="E400" t="str">
            <v xml:space="preserve">    </v>
          </cell>
          <cell r="F400" t="str">
            <v xml:space="preserve">   </v>
          </cell>
          <cell r="G400">
            <v>12935</v>
          </cell>
          <cell r="H400">
            <v>27628.639999999999</v>
          </cell>
          <cell r="I400">
            <v>19541.12</v>
          </cell>
          <cell r="J400">
            <v>3586.43</v>
          </cell>
          <cell r="K400">
            <v>4501.09</v>
          </cell>
          <cell r="L400">
            <v>0</v>
          </cell>
        </row>
        <row r="401">
          <cell r="A401">
            <v>2</v>
          </cell>
          <cell r="B401">
            <v>2</v>
          </cell>
          <cell r="C401">
            <v>935</v>
          </cell>
          <cell r="D401" t="str">
            <v xml:space="preserve">  </v>
          </cell>
          <cell r="E401" t="str">
            <v xml:space="preserve">    </v>
          </cell>
          <cell r="F401" t="str">
            <v xml:space="preserve">   </v>
          </cell>
          <cell r="G401">
            <v>22935</v>
          </cell>
          <cell r="H401">
            <v>189875.12</v>
          </cell>
          <cell r="I401">
            <v>119044.64</v>
          </cell>
          <cell r="J401">
            <v>38330.800000000003</v>
          </cell>
          <cell r="K401">
            <v>32499.68</v>
          </cell>
          <cell r="L401">
            <v>0</v>
          </cell>
        </row>
        <row r="402">
          <cell r="A402">
            <v>1</v>
          </cell>
          <cell r="B402">
            <v>0</v>
          </cell>
          <cell r="C402">
            <v>411</v>
          </cell>
          <cell r="D402" t="str">
            <v>4X</v>
          </cell>
          <cell r="E402" t="str">
            <v xml:space="preserve">    </v>
          </cell>
          <cell r="F402" t="str">
            <v xml:space="preserve">   </v>
          </cell>
          <cell r="G402" t="str">
            <v xml:space="preserve">104114X       </v>
          </cell>
          <cell r="H402">
            <v>-4045</v>
          </cell>
          <cell r="I402">
            <v>0</v>
          </cell>
          <cell r="J402">
            <v>-2162</v>
          </cell>
          <cell r="K402">
            <v>-1883</v>
          </cell>
          <cell r="L402">
            <v>0</v>
          </cell>
        </row>
        <row r="403">
          <cell r="A403">
            <v>2</v>
          </cell>
          <cell r="B403">
            <v>0</v>
          </cell>
          <cell r="C403">
            <v>411</v>
          </cell>
          <cell r="D403" t="str">
            <v>4X</v>
          </cell>
          <cell r="E403" t="str">
            <v xml:space="preserve">    </v>
          </cell>
          <cell r="F403" t="str">
            <v xml:space="preserve">   </v>
          </cell>
          <cell r="G403" t="str">
            <v xml:space="preserve">204114X       </v>
          </cell>
          <cell r="H403">
            <v>-48540</v>
          </cell>
          <cell r="I403">
            <v>0</v>
          </cell>
          <cell r="J403">
            <v>-25944</v>
          </cell>
          <cell r="K403">
            <v>-22596</v>
          </cell>
          <cell r="L403">
            <v>0</v>
          </cell>
        </row>
        <row r="404">
          <cell r="A404">
            <v>1</v>
          </cell>
          <cell r="B404">
            <v>0</v>
          </cell>
          <cell r="C404">
            <v>442</v>
          </cell>
          <cell r="D404" t="str">
            <v>2X</v>
          </cell>
          <cell r="E404" t="str">
            <v xml:space="preserve">    </v>
          </cell>
          <cell r="F404" t="str">
            <v xml:space="preserve">   </v>
          </cell>
          <cell r="G404" t="str">
            <v xml:space="preserve">104422X       </v>
          </cell>
          <cell r="H404">
            <v>-13257893.550000001</v>
          </cell>
          <cell r="I404">
            <v>0</v>
          </cell>
          <cell r="J404">
            <v>-9212851.6799999997</v>
          </cell>
          <cell r="K404">
            <v>-4045041.87</v>
          </cell>
          <cell r="L404">
            <v>0</v>
          </cell>
        </row>
        <row r="405">
          <cell r="A405">
            <v>2</v>
          </cell>
          <cell r="B405">
            <v>0</v>
          </cell>
          <cell r="C405">
            <v>442</v>
          </cell>
          <cell r="D405" t="str">
            <v>2X</v>
          </cell>
          <cell r="E405" t="str">
            <v xml:space="preserve">    </v>
          </cell>
          <cell r="F405" t="str">
            <v xml:space="preserve">   </v>
          </cell>
          <cell r="G405" t="str">
            <v xml:space="preserve">204422X       </v>
          </cell>
          <cell r="H405">
            <v>-149240050.38999999</v>
          </cell>
          <cell r="I405">
            <v>0</v>
          </cell>
          <cell r="J405">
            <v>-103751349.39</v>
          </cell>
          <cell r="K405">
            <v>-45488701</v>
          </cell>
          <cell r="L405">
            <v>0</v>
          </cell>
        </row>
        <row r="406">
          <cell r="A406">
            <v>1</v>
          </cell>
          <cell r="B406">
            <v>0</v>
          </cell>
          <cell r="C406">
            <v>442</v>
          </cell>
          <cell r="D406" t="str">
            <v>3X</v>
          </cell>
          <cell r="E406" t="str">
            <v xml:space="preserve">    </v>
          </cell>
          <cell r="F406" t="str">
            <v xml:space="preserve">   </v>
          </cell>
          <cell r="G406" t="str">
            <v xml:space="preserve">104423X       </v>
          </cell>
          <cell r="H406">
            <v>-5058394.6500000004</v>
          </cell>
          <cell r="I406">
            <v>-1438730</v>
          </cell>
          <cell r="J406">
            <v>-2083209.52</v>
          </cell>
          <cell r="K406">
            <v>-1536455.13</v>
          </cell>
          <cell r="L406">
            <v>0</v>
          </cell>
        </row>
        <row r="407">
          <cell r="A407">
            <v>2</v>
          </cell>
          <cell r="B407">
            <v>0</v>
          </cell>
          <cell r="C407">
            <v>442</v>
          </cell>
          <cell r="D407" t="str">
            <v>3X</v>
          </cell>
          <cell r="E407" t="str">
            <v xml:space="preserve">    </v>
          </cell>
          <cell r="F407" t="str">
            <v xml:space="preserve">   </v>
          </cell>
          <cell r="G407" t="str">
            <v xml:space="preserve">204423X       </v>
          </cell>
          <cell r="H407">
            <v>-59215031.579999998</v>
          </cell>
          <cell r="I407">
            <v>-16840065.370000001</v>
          </cell>
          <cell r="J407">
            <v>-23397866.100000001</v>
          </cell>
          <cell r="K407">
            <v>-18977100.109999999</v>
          </cell>
          <cell r="L407">
            <v>0</v>
          </cell>
        </row>
        <row r="408">
          <cell r="A408">
            <v>1</v>
          </cell>
          <cell r="B408">
            <v>0</v>
          </cell>
          <cell r="C408">
            <v>442</v>
          </cell>
          <cell r="D408" t="str">
            <v>4X</v>
          </cell>
          <cell r="E408" t="str">
            <v xml:space="preserve">    </v>
          </cell>
          <cell r="F408" t="str">
            <v xml:space="preserve">   </v>
          </cell>
          <cell r="G408" t="str">
            <v xml:space="preserve">104424X       </v>
          </cell>
          <cell r="H408">
            <v>-445191.43</v>
          </cell>
          <cell r="I408">
            <v>-445191.43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2</v>
          </cell>
          <cell r="B409">
            <v>0</v>
          </cell>
          <cell r="C409">
            <v>442</v>
          </cell>
          <cell r="D409" t="str">
            <v>4X</v>
          </cell>
          <cell r="E409" t="str">
            <v xml:space="preserve">    </v>
          </cell>
          <cell r="F409" t="str">
            <v xml:space="preserve">   </v>
          </cell>
          <cell r="G409" t="str">
            <v xml:space="preserve">204424X       </v>
          </cell>
          <cell r="H409">
            <v>-4752361.9000000004</v>
          </cell>
          <cell r="I409">
            <v>-4752361.9000000004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1</v>
          </cell>
          <cell r="B410">
            <v>0</v>
          </cell>
          <cell r="C410">
            <v>456</v>
          </cell>
          <cell r="D410" t="str">
            <v>1X</v>
          </cell>
          <cell r="E410" t="str">
            <v xml:space="preserve">    </v>
          </cell>
          <cell r="F410" t="str">
            <v xml:space="preserve">   </v>
          </cell>
          <cell r="G410" t="str">
            <v xml:space="preserve">104561X       </v>
          </cell>
          <cell r="H410">
            <v>-414989</v>
          </cell>
          <cell r="I410">
            <v>-414989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2</v>
          </cell>
          <cell r="B411">
            <v>0</v>
          </cell>
          <cell r="C411">
            <v>456</v>
          </cell>
          <cell r="D411" t="str">
            <v>1X</v>
          </cell>
          <cell r="E411" t="str">
            <v xml:space="preserve">    </v>
          </cell>
          <cell r="F411" t="str">
            <v xml:space="preserve">   </v>
          </cell>
          <cell r="G411" t="str">
            <v xml:space="preserve">204561X       </v>
          </cell>
          <cell r="H411">
            <v>-414989</v>
          </cell>
          <cell r="I411">
            <v>-414989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</v>
          </cell>
          <cell r="B412">
            <v>0</v>
          </cell>
          <cell r="C412">
            <v>456</v>
          </cell>
          <cell r="D412" t="str">
            <v>7X</v>
          </cell>
          <cell r="E412" t="str">
            <v xml:space="preserve">    </v>
          </cell>
          <cell r="F412" t="str">
            <v xml:space="preserve">   </v>
          </cell>
          <cell r="G412" t="str">
            <v xml:space="preserve">104567X       </v>
          </cell>
          <cell r="H412">
            <v>-1191036.92</v>
          </cell>
          <cell r="I412">
            <v>-1191036.92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2</v>
          </cell>
          <cell r="B413">
            <v>0</v>
          </cell>
          <cell r="C413">
            <v>456</v>
          </cell>
          <cell r="D413" t="str">
            <v>7X</v>
          </cell>
          <cell r="E413" t="str">
            <v xml:space="preserve">    </v>
          </cell>
          <cell r="F413" t="str">
            <v xml:space="preserve">   </v>
          </cell>
          <cell r="G413" t="str">
            <v xml:space="preserve">204567X       </v>
          </cell>
          <cell r="H413">
            <v>-18380548.52</v>
          </cell>
          <cell r="I413">
            <v>-16398595.85</v>
          </cell>
          <cell r="J413">
            <v>-1735720.97</v>
          </cell>
          <cell r="K413">
            <v>-246231.7</v>
          </cell>
          <cell r="L413">
            <v>0</v>
          </cell>
        </row>
        <row r="414">
          <cell r="A414">
            <v>1</v>
          </cell>
          <cell r="B414">
            <v>0</v>
          </cell>
          <cell r="C414">
            <v>456</v>
          </cell>
          <cell r="D414" t="str">
            <v>8X</v>
          </cell>
          <cell r="E414" t="str">
            <v xml:space="preserve">    </v>
          </cell>
          <cell r="F414" t="str">
            <v xml:space="preserve">   </v>
          </cell>
          <cell r="G414" t="str">
            <v xml:space="preserve">104568X       </v>
          </cell>
          <cell r="H414">
            <v>-23141.78</v>
          </cell>
          <cell r="I414">
            <v>-6495.71</v>
          </cell>
          <cell r="J414">
            <v>-16646.07</v>
          </cell>
          <cell r="K414">
            <v>0</v>
          </cell>
          <cell r="L414">
            <v>0</v>
          </cell>
        </row>
        <row r="415">
          <cell r="A415">
            <v>2</v>
          </cell>
          <cell r="B415">
            <v>0</v>
          </cell>
          <cell r="C415">
            <v>456</v>
          </cell>
          <cell r="D415" t="str">
            <v>8X</v>
          </cell>
          <cell r="E415" t="str">
            <v xml:space="preserve">    </v>
          </cell>
          <cell r="F415" t="str">
            <v xml:space="preserve">   </v>
          </cell>
          <cell r="G415" t="str">
            <v xml:space="preserve">204568X       </v>
          </cell>
          <cell r="H415">
            <v>-245986.83</v>
          </cell>
          <cell r="I415">
            <v>-40960.910000000003</v>
          </cell>
          <cell r="J415">
            <v>-205025.92000000001</v>
          </cell>
          <cell r="K415">
            <v>0</v>
          </cell>
          <cell r="L415">
            <v>0</v>
          </cell>
        </row>
        <row r="416">
          <cell r="A416">
            <v>1</v>
          </cell>
          <cell r="B416">
            <v>1</v>
          </cell>
          <cell r="C416">
            <v>411</v>
          </cell>
          <cell r="D416" t="str">
            <v>4X</v>
          </cell>
          <cell r="E416" t="str">
            <v xml:space="preserve">    </v>
          </cell>
          <cell r="F416" t="str">
            <v xml:space="preserve">   </v>
          </cell>
          <cell r="G416" t="str">
            <v xml:space="preserve">114114X       </v>
          </cell>
          <cell r="H416">
            <v>-4109</v>
          </cell>
          <cell r="I416">
            <v>0</v>
          </cell>
          <cell r="J416">
            <v>-2555</v>
          </cell>
          <cell r="K416">
            <v>-1554</v>
          </cell>
          <cell r="L416">
            <v>0</v>
          </cell>
        </row>
        <row r="417">
          <cell r="A417">
            <v>2</v>
          </cell>
          <cell r="B417">
            <v>1</v>
          </cell>
          <cell r="C417">
            <v>411</v>
          </cell>
          <cell r="D417" t="str">
            <v>4X</v>
          </cell>
          <cell r="E417" t="str">
            <v xml:space="preserve">    </v>
          </cell>
          <cell r="F417" t="str">
            <v xml:space="preserve">   </v>
          </cell>
          <cell r="G417" t="str">
            <v xml:space="preserve">214114X       </v>
          </cell>
          <cell r="H417">
            <v>-49308</v>
          </cell>
          <cell r="I417">
            <v>0</v>
          </cell>
          <cell r="J417">
            <v>-30627</v>
          </cell>
          <cell r="K417">
            <v>-18681</v>
          </cell>
          <cell r="L417">
            <v>0</v>
          </cell>
        </row>
        <row r="418">
          <cell r="A418">
            <v>1</v>
          </cell>
          <cell r="B418">
            <v>1</v>
          </cell>
          <cell r="C418">
            <v>481</v>
          </cell>
          <cell r="D418" t="str">
            <v>1X</v>
          </cell>
          <cell r="E418" t="str">
            <v xml:space="preserve">    </v>
          </cell>
          <cell r="F418" t="str">
            <v xml:space="preserve">   </v>
          </cell>
          <cell r="G418" t="str">
            <v xml:space="preserve">114811X       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2</v>
          </cell>
          <cell r="B419">
            <v>1</v>
          </cell>
          <cell r="C419">
            <v>481</v>
          </cell>
          <cell r="D419" t="str">
            <v>1X</v>
          </cell>
          <cell r="E419" t="str">
            <v xml:space="preserve">    </v>
          </cell>
          <cell r="F419" t="str">
            <v xml:space="preserve">   </v>
          </cell>
          <cell r="G419" t="str">
            <v xml:space="preserve">214811X       </v>
          </cell>
          <cell r="H419">
            <v>249049.92</v>
          </cell>
          <cell r="I419">
            <v>0</v>
          </cell>
          <cell r="J419">
            <v>245488.64000000001</v>
          </cell>
          <cell r="K419">
            <v>3561.28</v>
          </cell>
          <cell r="L419">
            <v>0</v>
          </cell>
        </row>
        <row r="420">
          <cell r="A420">
            <v>1</v>
          </cell>
          <cell r="B420">
            <v>1</v>
          </cell>
          <cell r="C420">
            <v>481</v>
          </cell>
          <cell r="D420" t="str">
            <v>2X</v>
          </cell>
          <cell r="E420" t="str">
            <v xml:space="preserve">    </v>
          </cell>
          <cell r="F420" t="str">
            <v xml:space="preserve">   </v>
          </cell>
          <cell r="G420" t="str">
            <v xml:space="preserve">114812X       </v>
          </cell>
          <cell r="H420">
            <v>-4184138.84</v>
          </cell>
          <cell r="I420">
            <v>0</v>
          </cell>
          <cell r="J420">
            <v>-2960781.27</v>
          </cell>
          <cell r="K420">
            <v>-1223357.57</v>
          </cell>
          <cell r="L420">
            <v>0</v>
          </cell>
        </row>
        <row r="421">
          <cell r="A421">
            <v>2</v>
          </cell>
          <cell r="B421">
            <v>1</v>
          </cell>
          <cell r="C421">
            <v>481</v>
          </cell>
          <cell r="D421" t="str">
            <v>2X</v>
          </cell>
          <cell r="E421" t="str">
            <v xml:space="preserve">    </v>
          </cell>
          <cell r="F421" t="str">
            <v xml:space="preserve">   </v>
          </cell>
          <cell r="G421" t="str">
            <v xml:space="preserve">214812X       </v>
          </cell>
          <cell r="H421">
            <v>-30321121.18</v>
          </cell>
          <cell r="I421">
            <v>0</v>
          </cell>
          <cell r="J421">
            <v>-20729603.210000001</v>
          </cell>
          <cell r="K421">
            <v>-9591517.9700000007</v>
          </cell>
          <cell r="L421">
            <v>0</v>
          </cell>
        </row>
        <row r="422">
          <cell r="A422">
            <v>1</v>
          </cell>
          <cell r="B422">
            <v>1</v>
          </cell>
          <cell r="C422">
            <v>481</v>
          </cell>
          <cell r="D422" t="str">
            <v>3X</v>
          </cell>
          <cell r="E422" t="str">
            <v xml:space="preserve">    </v>
          </cell>
          <cell r="F422" t="str">
            <v xml:space="preserve">   </v>
          </cell>
          <cell r="G422" t="str">
            <v xml:space="preserve">114813X       </v>
          </cell>
          <cell r="H422">
            <v>-368370.08</v>
          </cell>
          <cell r="I422">
            <v>0</v>
          </cell>
          <cell r="J422">
            <v>-215539.96</v>
          </cell>
          <cell r="K422">
            <v>-152830.12</v>
          </cell>
          <cell r="L422">
            <v>0</v>
          </cell>
        </row>
        <row r="423">
          <cell r="A423">
            <v>2</v>
          </cell>
          <cell r="B423">
            <v>1</v>
          </cell>
          <cell r="C423">
            <v>481</v>
          </cell>
          <cell r="D423" t="str">
            <v>3X</v>
          </cell>
          <cell r="E423" t="str">
            <v xml:space="preserve">    </v>
          </cell>
          <cell r="F423" t="str">
            <v xml:space="preserve">   </v>
          </cell>
          <cell r="G423" t="str">
            <v xml:space="preserve">214813X       </v>
          </cell>
          <cell r="H423">
            <v>-3287107.47</v>
          </cell>
          <cell r="I423">
            <v>0</v>
          </cell>
          <cell r="J423">
            <v>-1785485.59</v>
          </cell>
          <cell r="K423">
            <v>-1501621.88</v>
          </cell>
          <cell r="L423">
            <v>0</v>
          </cell>
        </row>
        <row r="424">
          <cell r="A424">
            <v>1</v>
          </cell>
          <cell r="B424">
            <v>1</v>
          </cell>
          <cell r="C424">
            <v>481</v>
          </cell>
          <cell r="D424" t="str">
            <v>4X</v>
          </cell>
          <cell r="E424" t="str">
            <v xml:space="preserve">    </v>
          </cell>
          <cell r="F424" t="str">
            <v xml:space="preserve">   </v>
          </cell>
          <cell r="G424" t="str">
            <v xml:space="preserve">114814X       </v>
          </cell>
          <cell r="H424">
            <v>-4022.33</v>
          </cell>
          <cell r="I424">
            <v>0</v>
          </cell>
          <cell r="J424">
            <v>0</v>
          </cell>
          <cell r="K424">
            <v>-4022.33</v>
          </cell>
          <cell r="L424">
            <v>0</v>
          </cell>
        </row>
        <row r="425">
          <cell r="A425">
            <v>2</v>
          </cell>
          <cell r="B425">
            <v>1</v>
          </cell>
          <cell r="C425">
            <v>481</v>
          </cell>
          <cell r="D425" t="str">
            <v>4X</v>
          </cell>
          <cell r="E425" t="str">
            <v xml:space="preserve">    </v>
          </cell>
          <cell r="F425" t="str">
            <v xml:space="preserve">   </v>
          </cell>
          <cell r="G425" t="str">
            <v xml:space="preserve">214814X       </v>
          </cell>
          <cell r="H425">
            <v>-159049.81</v>
          </cell>
          <cell r="I425">
            <v>0</v>
          </cell>
          <cell r="J425">
            <v>-78554.48</v>
          </cell>
          <cell r="K425">
            <v>-80495.33</v>
          </cell>
          <cell r="L425">
            <v>0</v>
          </cell>
        </row>
        <row r="426">
          <cell r="A426">
            <v>1</v>
          </cell>
          <cell r="B426">
            <v>1</v>
          </cell>
          <cell r="C426">
            <v>495</v>
          </cell>
          <cell r="D426" t="str">
            <v>9X</v>
          </cell>
          <cell r="E426" t="str">
            <v xml:space="preserve">    </v>
          </cell>
          <cell r="F426" t="str">
            <v xml:space="preserve">   </v>
          </cell>
          <cell r="G426" t="str">
            <v xml:space="preserve">114959X       </v>
          </cell>
          <cell r="H426">
            <v>-245241.83</v>
          </cell>
          <cell r="I426">
            <v>-245241.83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2</v>
          </cell>
          <cell r="B427">
            <v>1</v>
          </cell>
          <cell r="C427">
            <v>495</v>
          </cell>
          <cell r="D427" t="str">
            <v>9X</v>
          </cell>
          <cell r="E427" t="str">
            <v xml:space="preserve">    </v>
          </cell>
          <cell r="F427" t="str">
            <v xml:space="preserve">   </v>
          </cell>
          <cell r="G427" t="str">
            <v xml:space="preserve">214959X       </v>
          </cell>
          <cell r="H427">
            <v>-2942901.96</v>
          </cell>
          <cell r="I427">
            <v>-2942901.96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1</v>
          </cell>
          <cell r="B428">
            <v>2</v>
          </cell>
          <cell r="C428">
            <v>481</v>
          </cell>
          <cell r="D428" t="str">
            <v>2X</v>
          </cell>
          <cell r="E428" t="str">
            <v xml:space="preserve">    </v>
          </cell>
          <cell r="F428" t="str">
            <v xml:space="preserve">   </v>
          </cell>
          <cell r="G428" t="str">
            <v xml:space="preserve">124812X       </v>
          </cell>
          <cell r="H428">
            <v>-2297875.88</v>
          </cell>
          <cell r="I428">
            <v>0</v>
          </cell>
          <cell r="J428">
            <v>-1909649.74</v>
          </cell>
          <cell r="K428">
            <v>-388226.14</v>
          </cell>
          <cell r="L428">
            <v>0</v>
          </cell>
        </row>
        <row r="429">
          <cell r="A429">
            <v>2</v>
          </cell>
          <cell r="B429">
            <v>2</v>
          </cell>
          <cell r="C429">
            <v>481</v>
          </cell>
          <cell r="D429" t="str">
            <v>2X</v>
          </cell>
          <cell r="E429" t="str">
            <v xml:space="preserve">    </v>
          </cell>
          <cell r="F429" t="str">
            <v xml:space="preserve">   </v>
          </cell>
          <cell r="G429" t="str">
            <v xml:space="preserve">224812X       </v>
          </cell>
          <cell r="H429">
            <v>-18321438.890000001</v>
          </cell>
          <cell r="I429">
            <v>0</v>
          </cell>
          <cell r="J429">
            <v>-14594069.17</v>
          </cell>
          <cell r="K429">
            <v>-3727369.72</v>
          </cell>
          <cell r="L429">
            <v>0</v>
          </cell>
        </row>
        <row r="430">
          <cell r="A430">
            <v>1</v>
          </cell>
          <cell r="B430">
            <v>2</v>
          </cell>
          <cell r="C430">
            <v>481</v>
          </cell>
          <cell r="D430" t="str">
            <v>3X</v>
          </cell>
          <cell r="E430" t="str">
            <v xml:space="preserve">    </v>
          </cell>
          <cell r="F430" t="str">
            <v xml:space="preserve">   </v>
          </cell>
          <cell r="G430" t="str">
            <v xml:space="preserve">124813X       </v>
          </cell>
          <cell r="H430">
            <v>-30291.91</v>
          </cell>
          <cell r="I430">
            <v>0</v>
          </cell>
          <cell r="J430">
            <v>-30291.91</v>
          </cell>
          <cell r="K430">
            <v>0</v>
          </cell>
          <cell r="L430">
            <v>0</v>
          </cell>
        </row>
        <row r="431">
          <cell r="A431">
            <v>2</v>
          </cell>
          <cell r="B431">
            <v>2</v>
          </cell>
          <cell r="C431">
            <v>481</v>
          </cell>
          <cell r="D431" t="str">
            <v>3X</v>
          </cell>
          <cell r="E431" t="str">
            <v xml:space="preserve">    </v>
          </cell>
          <cell r="F431" t="str">
            <v xml:space="preserve">   </v>
          </cell>
          <cell r="G431" t="str">
            <v xml:space="preserve">224813X       </v>
          </cell>
          <cell r="H431">
            <v>-352126.09</v>
          </cell>
          <cell r="I431">
            <v>0</v>
          </cell>
          <cell r="J431">
            <v>-352126.09</v>
          </cell>
          <cell r="K431">
            <v>0</v>
          </cell>
          <cell r="L431">
            <v>0</v>
          </cell>
        </row>
        <row r="432">
          <cell r="A432">
            <v>1</v>
          </cell>
          <cell r="B432">
            <v>2</v>
          </cell>
          <cell r="C432">
            <v>481</v>
          </cell>
          <cell r="D432" t="str">
            <v>4X</v>
          </cell>
          <cell r="E432" t="str">
            <v xml:space="preserve">    </v>
          </cell>
          <cell r="F432" t="str">
            <v xml:space="preserve">   </v>
          </cell>
          <cell r="G432" t="str">
            <v xml:space="preserve">124814X       </v>
          </cell>
          <cell r="H432">
            <v>-163155.5</v>
          </cell>
          <cell r="I432">
            <v>0</v>
          </cell>
          <cell r="J432">
            <v>-163155.5</v>
          </cell>
          <cell r="K432">
            <v>0</v>
          </cell>
          <cell r="L432">
            <v>0</v>
          </cell>
        </row>
        <row r="433">
          <cell r="A433">
            <v>2</v>
          </cell>
          <cell r="B433">
            <v>2</v>
          </cell>
          <cell r="C433">
            <v>481</v>
          </cell>
          <cell r="D433" t="str">
            <v>4X</v>
          </cell>
          <cell r="E433" t="str">
            <v xml:space="preserve">    </v>
          </cell>
          <cell r="F433" t="str">
            <v xml:space="preserve">   </v>
          </cell>
          <cell r="G433" t="str">
            <v xml:space="preserve">224814X       </v>
          </cell>
          <cell r="H433">
            <v>-1491589.6</v>
          </cell>
          <cell r="I433">
            <v>0</v>
          </cell>
          <cell r="J433">
            <v>-1491589.6</v>
          </cell>
          <cell r="K433">
            <v>0</v>
          </cell>
          <cell r="L433">
            <v>0</v>
          </cell>
        </row>
        <row r="434">
          <cell r="A434">
            <v>1</v>
          </cell>
          <cell r="B434">
            <v>0</v>
          </cell>
          <cell r="C434">
            <v>403</v>
          </cell>
          <cell r="D434">
            <v>10</v>
          </cell>
          <cell r="E434" t="str">
            <v xml:space="preserve">    </v>
          </cell>
          <cell r="F434" t="str">
            <v xml:space="preserve">   </v>
          </cell>
          <cell r="G434">
            <v>1040310</v>
          </cell>
          <cell r="H434">
            <v>1083913</v>
          </cell>
          <cell r="I434">
            <v>1083913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2</v>
          </cell>
          <cell r="B435">
            <v>0</v>
          </cell>
          <cell r="C435">
            <v>403</v>
          </cell>
          <cell r="D435">
            <v>10</v>
          </cell>
          <cell r="E435" t="str">
            <v xml:space="preserve">    </v>
          </cell>
          <cell r="F435" t="str">
            <v xml:space="preserve">   </v>
          </cell>
          <cell r="G435">
            <v>2040310</v>
          </cell>
          <cell r="H435">
            <v>12942358</v>
          </cell>
          <cell r="I435">
            <v>12942358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1</v>
          </cell>
          <cell r="B436">
            <v>0</v>
          </cell>
          <cell r="C436">
            <v>403</v>
          </cell>
          <cell r="D436">
            <v>20</v>
          </cell>
          <cell r="E436" t="str">
            <v xml:space="preserve">    </v>
          </cell>
          <cell r="F436" t="str">
            <v xml:space="preserve">   </v>
          </cell>
          <cell r="G436">
            <v>1040320</v>
          </cell>
          <cell r="H436">
            <v>285575</v>
          </cell>
          <cell r="I436">
            <v>285575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2</v>
          </cell>
          <cell r="B437">
            <v>0</v>
          </cell>
          <cell r="C437">
            <v>403</v>
          </cell>
          <cell r="D437">
            <v>20</v>
          </cell>
          <cell r="E437" t="str">
            <v xml:space="preserve">    </v>
          </cell>
          <cell r="F437" t="str">
            <v xml:space="preserve">   </v>
          </cell>
          <cell r="G437">
            <v>2040320</v>
          </cell>
          <cell r="H437">
            <v>3014629</v>
          </cell>
          <cell r="I437">
            <v>3014629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1</v>
          </cell>
          <cell r="B438">
            <v>0</v>
          </cell>
          <cell r="C438">
            <v>403</v>
          </cell>
          <cell r="D438">
            <v>30</v>
          </cell>
          <cell r="E438" t="str">
            <v xml:space="preserve">    </v>
          </cell>
          <cell r="F438" t="str">
            <v xml:space="preserve">   </v>
          </cell>
          <cell r="G438">
            <v>1040330</v>
          </cell>
          <cell r="H438">
            <v>42444</v>
          </cell>
          <cell r="I438">
            <v>42444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2</v>
          </cell>
          <cell r="B439">
            <v>0</v>
          </cell>
          <cell r="C439">
            <v>403</v>
          </cell>
          <cell r="D439">
            <v>30</v>
          </cell>
          <cell r="E439" t="str">
            <v xml:space="preserve">    </v>
          </cell>
          <cell r="F439" t="str">
            <v xml:space="preserve">   </v>
          </cell>
          <cell r="G439">
            <v>2040330</v>
          </cell>
          <cell r="H439">
            <v>501288</v>
          </cell>
          <cell r="I439">
            <v>501288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</v>
          </cell>
          <cell r="B440">
            <v>0</v>
          </cell>
          <cell r="C440">
            <v>403</v>
          </cell>
          <cell r="D440">
            <v>40</v>
          </cell>
          <cell r="E440" t="str">
            <v xml:space="preserve">    </v>
          </cell>
          <cell r="F440" t="str">
            <v xml:space="preserve">   </v>
          </cell>
          <cell r="G440">
            <v>1040340</v>
          </cell>
          <cell r="H440">
            <v>501511</v>
          </cell>
          <cell r="I440">
            <v>501511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2</v>
          </cell>
          <cell r="B441">
            <v>0</v>
          </cell>
          <cell r="C441">
            <v>403</v>
          </cell>
          <cell r="D441">
            <v>40</v>
          </cell>
          <cell r="E441" t="str">
            <v xml:space="preserve">    </v>
          </cell>
          <cell r="F441" t="str">
            <v xml:space="preserve">   </v>
          </cell>
          <cell r="G441">
            <v>2040340</v>
          </cell>
          <cell r="H441">
            <v>6368323</v>
          </cell>
          <cell r="I441">
            <v>6368323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1</v>
          </cell>
          <cell r="B442">
            <v>0</v>
          </cell>
          <cell r="C442">
            <v>403</v>
          </cell>
          <cell r="D442">
            <v>50</v>
          </cell>
          <cell r="E442" t="str">
            <v xml:space="preserve">    </v>
          </cell>
          <cell r="F442" t="str">
            <v xml:space="preserve">   </v>
          </cell>
          <cell r="G442">
            <v>1040350</v>
          </cell>
          <cell r="H442">
            <v>1073738</v>
          </cell>
          <cell r="I442">
            <v>1073738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2</v>
          </cell>
          <cell r="B443">
            <v>0</v>
          </cell>
          <cell r="C443">
            <v>403</v>
          </cell>
          <cell r="D443">
            <v>50</v>
          </cell>
          <cell r="E443" t="str">
            <v xml:space="preserve">    </v>
          </cell>
          <cell r="F443" t="str">
            <v xml:space="preserve">   </v>
          </cell>
          <cell r="G443">
            <v>2040350</v>
          </cell>
          <cell r="H443">
            <v>13066467</v>
          </cell>
          <cell r="I443">
            <v>13066467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</v>
          </cell>
          <cell r="B444">
            <v>0</v>
          </cell>
          <cell r="C444">
            <v>403</v>
          </cell>
          <cell r="D444">
            <v>60</v>
          </cell>
          <cell r="E444" t="str">
            <v xml:space="preserve">    </v>
          </cell>
          <cell r="F444" t="str">
            <v xml:space="preserve">   </v>
          </cell>
          <cell r="G444">
            <v>1040360</v>
          </cell>
          <cell r="H444">
            <v>186057.45</v>
          </cell>
          <cell r="I444">
            <v>186057.45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2</v>
          </cell>
          <cell r="B445">
            <v>0</v>
          </cell>
          <cell r="C445">
            <v>403</v>
          </cell>
          <cell r="D445">
            <v>60</v>
          </cell>
          <cell r="E445" t="str">
            <v xml:space="preserve">    </v>
          </cell>
          <cell r="F445" t="str">
            <v xml:space="preserve">   </v>
          </cell>
          <cell r="G445">
            <v>2040360</v>
          </cell>
          <cell r="H445">
            <v>3042723.11</v>
          </cell>
          <cell r="I445">
            <v>3042723.11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</v>
          </cell>
          <cell r="B446">
            <v>0</v>
          </cell>
          <cell r="C446">
            <v>403</v>
          </cell>
          <cell r="D446">
            <v>70</v>
          </cell>
          <cell r="E446" t="str">
            <v xml:space="preserve">    </v>
          </cell>
          <cell r="F446" t="str">
            <v xml:space="preserve">   </v>
          </cell>
          <cell r="G446">
            <v>1040370</v>
          </cell>
          <cell r="H446">
            <v>16020.14</v>
          </cell>
          <cell r="I446">
            <v>16020.14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2</v>
          </cell>
          <cell r="B447">
            <v>0</v>
          </cell>
          <cell r="C447">
            <v>403</v>
          </cell>
          <cell r="D447">
            <v>70</v>
          </cell>
          <cell r="E447" t="str">
            <v xml:space="preserve">    </v>
          </cell>
          <cell r="F447" t="str">
            <v xml:space="preserve">   </v>
          </cell>
          <cell r="G447">
            <v>2040370</v>
          </cell>
          <cell r="H447">
            <v>191414.05</v>
          </cell>
          <cell r="I447">
            <v>191414.05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</v>
          </cell>
          <cell r="B448">
            <v>0</v>
          </cell>
          <cell r="C448">
            <v>404</v>
          </cell>
          <cell r="D448">
            <v>0</v>
          </cell>
          <cell r="E448" t="str">
            <v xml:space="preserve">    </v>
          </cell>
          <cell r="F448" t="str">
            <v xml:space="preserve">   </v>
          </cell>
          <cell r="G448">
            <v>1040400</v>
          </cell>
          <cell r="H448">
            <v>1152</v>
          </cell>
          <cell r="I448">
            <v>1152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2</v>
          </cell>
          <cell r="B449">
            <v>0</v>
          </cell>
          <cell r="C449">
            <v>404</v>
          </cell>
          <cell r="D449">
            <v>0</v>
          </cell>
          <cell r="E449" t="str">
            <v xml:space="preserve">    </v>
          </cell>
          <cell r="F449" t="str">
            <v xml:space="preserve">   </v>
          </cell>
          <cell r="G449">
            <v>2040400</v>
          </cell>
          <cell r="H449">
            <v>13824</v>
          </cell>
          <cell r="I449">
            <v>13824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1</v>
          </cell>
          <cell r="B450">
            <v>0</v>
          </cell>
          <cell r="C450">
            <v>404</v>
          </cell>
          <cell r="D450">
            <v>30</v>
          </cell>
          <cell r="E450" t="str">
            <v xml:space="preserve">    </v>
          </cell>
          <cell r="F450" t="str">
            <v xml:space="preserve">   </v>
          </cell>
          <cell r="G450">
            <v>1040430</v>
          </cell>
          <cell r="H450">
            <v>-63808.82</v>
          </cell>
          <cell r="I450">
            <v>-63808.82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2</v>
          </cell>
          <cell r="B451">
            <v>0</v>
          </cell>
          <cell r="C451">
            <v>404</v>
          </cell>
          <cell r="D451">
            <v>30</v>
          </cell>
          <cell r="E451" t="str">
            <v xml:space="preserve">    </v>
          </cell>
          <cell r="F451" t="str">
            <v xml:space="preserve">   </v>
          </cell>
          <cell r="G451">
            <v>2040430</v>
          </cell>
          <cell r="H451">
            <v>628573.65</v>
          </cell>
          <cell r="I451">
            <v>628573.65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1</v>
          </cell>
          <cell r="B452">
            <v>0</v>
          </cell>
          <cell r="C452">
            <v>404</v>
          </cell>
          <cell r="D452">
            <v>60</v>
          </cell>
          <cell r="E452" t="str">
            <v xml:space="preserve">    </v>
          </cell>
          <cell r="F452" t="str">
            <v xml:space="preserve">   </v>
          </cell>
          <cell r="G452">
            <v>1040460</v>
          </cell>
          <cell r="H452">
            <v>55522.58</v>
          </cell>
          <cell r="I452">
            <v>55522.58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2</v>
          </cell>
          <cell r="B453">
            <v>0</v>
          </cell>
          <cell r="C453">
            <v>404</v>
          </cell>
          <cell r="D453">
            <v>60</v>
          </cell>
          <cell r="E453" t="str">
            <v xml:space="preserve">    </v>
          </cell>
          <cell r="F453" t="str">
            <v xml:space="preserve">   </v>
          </cell>
          <cell r="G453">
            <v>2040460</v>
          </cell>
          <cell r="H453">
            <v>458802.44</v>
          </cell>
          <cell r="I453">
            <v>458802.44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1</v>
          </cell>
          <cell r="B454">
            <v>0</v>
          </cell>
          <cell r="C454">
            <v>407</v>
          </cell>
          <cell r="D454">
            <v>0</v>
          </cell>
          <cell r="E454" t="str">
            <v xml:space="preserve">    </v>
          </cell>
          <cell r="F454" t="str">
            <v xml:space="preserve">   </v>
          </cell>
          <cell r="G454">
            <v>1040700</v>
          </cell>
          <cell r="H454">
            <v>37922</v>
          </cell>
          <cell r="I454">
            <v>0</v>
          </cell>
          <cell r="J454">
            <v>0</v>
          </cell>
          <cell r="K454">
            <v>37922</v>
          </cell>
          <cell r="L454">
            <v>0</v>
          </cell>
        </row>
        <row r="455">
          <cell r="A455">
            <v>2</v>
          </cell>
          <cell r="B455">
            <v>0</v>
          </cell>
          <cell r="C455">
            <v>407</v>
          </cell>
          <cell r="D455">
            <v>0</v>
          </cell>
          <cell r="E455" t="str">
            <v xml:space="preserve">    </v>
          </cell>
          <cell r="F455" t="str">
            <v xml:space="preserve">   </v>
          </cell>
          <cell r="G455">
            <v>2040700</v>
          </cell>
          <cell r="H455">
            <v>455064</v>
          </cell>
          <cell r="I455">
            <v>0</v>
          </cell>
          <cell r="J455">
            <v>0</v>
          </cell>
          <cell r="K455">
            <v>455064</v>
          </cell>
          <cell r="L455">
            <v>0</v>
          </cell>
        </row>
        <row r="456">
          <cell r="A456">
            <v>1</v>
          </cell>
          <cell r="B456">
            <v>0</v>
          </cell>
          <cell r="C456">
            <v>407</v>
          </cell>
          <cell r="D456">
            <v>4</v>
          </cell>
          <cell r="E456" t="str">
            <v xml:space="preserve">    </v>
          </cell>
          <cell r="F456" t="str">
            <v xml:space="preserve">   </v>
          </cell>
          <cell r="G456">
            <v>1040704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2</v>
          </cell>
          <cell r="B457">
            <v>0</v>
          </cell>
          <cell r="C457">
            <v>407</v>
          </cell>
          <cell r="D457">
            <v>4</v>
          </cell>
          <cell r="E457" t="str">
            <v xml:space="preserve">    </v>
          </cell>
          <cell r="F457" t="str">
            <v xml:space="preserve">   </v>
          </cell>
          <cell r="G457">
            <v>2040704</v>
          </cell>
          <cell r="H457">
            <v>-11077.4</v>
          </cell>
          <cell r="I457">
            <v>-11077.4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1</v>
          </cell>
          <cell r="B458">
            <v>0</v>
          </cell>
          <cell r="C458">
            <v>408</v>
          </cell>
          <cell r="D458">
            <v>11</v>
          </cell>
          <cell r="E458" t="str">
            <v xml:space="preserve">    </v>
          </cell>
          <cell r="F458" t="str">
            <v xml:space="preserve">   </v>
          </cell>
          <cell r="G458">
            <v>1040811</v>
          </cell>
          <cell r="H458">
            <v>1695093.64</v>
          </cell>
          <cell r="I458">
            <v>0</v>
          </cell>
          <cell r="J458">
            <v>1694918.02</v>
          </cell>
          <cell r="K458">
            <v>175.62</v>
          </cell>
          <cell r="L458">
            <v>0</v>
          </cell>
        </row>
        <row r="459">
          <cell r="A459">
            <v>2</v>
          </cell>
          <cell r="B459">
            <v>0</v>
          </cell>
          <cell r="C459">
            <v>408</v>
          </cell>
          <cell r="D459">
            <v>11</v>
          </cell>
          <cell r="E459" t="str">
            <v xml:space="preserve">    </v>
          </cell>
          <cell r="F459" t="str">
            <v xml:space="preserve">   </v>
          </cell>
          <cell r="G459">
            <v>2040811</v>
          </cell>
          <cell r="H459">
            <v>10334577.880000001</v>
          </cell>
          <cell r="I459">
            <v>0</v>
          </cell>
          <cell r="J459">
            <v>10340750.859999999</v>
          </cell>
          <cell r="K459">
            <v>-6172.98</v>
          </cell>
          <cell r="L459">
            <v>0</v>
          </cell>
        </row>
        <row r="460">
          <cell r="A460">
            <v>1</v>
          </cell>
          <cell r="B460">
            <v>0</v>
          </cell>
          <cell r="C460">
            <v>408</v>
          </cell>
          <cell r="D460">
            <v>12</v>
          </cell>
          <cell r="E460" t="str">
            <v xml:space="preserve">    </v>
          </cell>
          <cell r="F460" t="str">
            <v xml:space="preserve">   </v>
          </cell>
          <cell r="G460">
            <v>1040812</v>
          </cell>
          <cell r="H460">
            <v>593207.68000000005</v>
          </cell>
          <cell r="I460">
            <v>0</v>
          </cell>
          <cell r="J460">
            <v>593207.68000000005</v>
          </cell>
          <cell r="K460">
            <v>0</v>
          </cell>
          <cell r="L460">
            <v>0</v>
          </cell>
        </row>
        <row r="461">
          <cell r="A461">
            <v>2</v>
          </cell>
          <cell r="B461">
            <v>0</v>
          </cell>
          <cell r="C461">
            <v>408</v>
          </cell>
          <cell r="D461">
            <v>12</v>
          </cell>
          <cell r="E461" t="str">
            <v xml:space="preserve">    </v>
          </cell>
          <cell r="F461" t="str">
            <v xml:space="preserve">   </v>
          </cell>
          <cell r="G461">
            <v>2040812</v>
          </cell>
          <cell r="H461">
            <v>7982235.2699999996</v>
          </cell>
          <cell r="I461">
            <v>0</v>
          </cell>
          <cell r="J461">
            <v>7982235.2699999996</v>
          </cell>
          <cell r="K461">
            <v>0</v>
          </cell>
          <cell r="L461">
            <v>0</v>
          </cell>
        </row>
        <row r="462">
          <cell r="A462">
            <v>1</v>
          </cell>
          <cell r="B462">
            <v>0</v>
          </cell>
          <cell r="C462">
            <v>408</v>
          </cell>
          <cell r="D462">
            <v>13</v>
          </cell>
          <cell r="E462" t="str">
            <v xml:space="preserve">    </v>
          </cell>
          <cell r="F462" t="str">
            <v xml:space="preserve">   </v>
          </cell>
          <cell r="G462">
            <v>1040813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2</v>
          </cell>
          <cell r="B463">
            <v>0</v>
          </cell>
          <cell r="C463">
            <v>408</v>
          </cell>
          <cell r="D463">
            <v>13</v>
          </cell>
          <cell r="E463" t="str">
            <v xml:space="preserve">    </v>
          </cell>
          <cell r="F463" t="str">
            <v xml:space="preserve">   </v>
          </cell>
          <cell r="G463">
            <v>2040813</v>
          </cell>
          <cell r="H463">
            <v>2375.5300000000002</v>
          </cell>
          <cell r="I463">
            <v>0</v>
          </cell>
          <cell r="J463">
            <v>2375.5300000000002</v>
          </cell>
          <cell r="K463">
            <v>0</v>
          </cell>
          <cell r="L463">
            <v>0</v>
          </cell>
        </row>
        <row r="464">
          <cell r="A464">
            <v>1</v>
          </cell>
          <cell r="B464">
            <v>0</v>
          </cell>
          <cell r="C464">
            <v>408</v>
          </cell>
          <cell r="D464">
            <v>14</v>
          </cell>
          <cell r="E464" t="str">
            <v xml:space="preserve">    </v>
          </cell>
          <cell r="F464" t="str">
            <v xml:space="preserve">   </v>
          </cell>
          <cell r="G464">
            <v>1040814</v>
          </cell>
          <cell r="H464">
            <v>83247.7</v>
          </cell>
          <cell r="I464">
            <v>83247.7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2</v>
          </cell>
          <cell r="B465">
            <v>0</v>
          </cell>
          <cell r="C465">
            <v>408</v>
          </cell>
          <cell r="D465">
            <v>14</v>
          </cell>
          <cell r="E465" t="str">
            <v xml:space="preserve">    </v>
          </cell>
          <cell r="F465" t="str">
            <v xml:space="preserve">   </v>
          </cell>
          <cell r="G465">
            <v>2040814</v>
          </cell>
          <cell r="H465">
            <v>1056105.18</v>
          </cell>
          <cell r="I465">
            <v>1056105.18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</v>
          </cell>
          <cell r="B466">
            <v>0</v>
          </cell>
          <cell r="C466">
            <v>408</v>
          </cell>
          <cell r="D466">
            <v>15</v>
          </cell>
          <cell r="E466" t="str">
            <v xml:space="preserve">    </v>
          </cell>
          <cell r="F466" t="str">
            <v xml:space="preserve">   </v>
          </cell>
          <cell r="G466">
            <v>1040815</v>
          </cell>
          <cell r="H466">
            <v>1445937</v>
          </cell>
          <cell r="I466">
            <v>505872</v>
          </cell>
          <cell r="J466">
            <v>696900</v>
          </cell>
          <cell r="K466">
            <v>243165</v>
          </cell>
          <cell r="L466">
            <v>0</v>
          </cell>
        </row>
        <row r="467">
          <cell r="A467">
            <v>2</v>
          </cell>
          <cell r="B467">
            <v>0</v>
          </cell>
          <cell r="C467">
            <v>408</v>
          </cell>
          <cell r="D467">
            <v>15</v>
          </cell>
          <cell r="E467" t="str">
            <v xml:space="preserve">    </v>
          </cell>
          <cell r="F467" t="str">
            <v xml:space="preserve">   </v>
          </cell>
          <cell r="G467">
            <v>2040815</v>
          </cell>
          <cell r="H467">
            <v>20403000.030000001</v>
          </cell>
          <cell r="I467">
            <v>8533000.0199999996</v>
          </cell>
          <cell r="J467">
            <v>8100000.0099999998</v>
          </cell>
          <cell r="K467">
            <v>3770000</v>
          </cell>
          <cell r="L467">
            <v>0</v>
          </cell>
        </row>
        <row r="468">
          <cell r="A468">
            <v>1</v>
          </cell>
          <cell r="B468">
            <v>0</v>
          </cell>
          <cell r="C468">
            <v>408</v>
          </cell>
          <cell r="D468">
            <v>16</v>
          </cell>
          <cell r="E468" t="str">
            <v xml:space="preserve">    </v>
          </cell>
          <cell r="F468" t="str">
            <v xml:space="preserve">   </v>
          </cell>
          <cell r="G468">
            <v>1040816</v>
          </cell>
          <cell r="H468">
            <v>7</v>
          </cell>
          <cell r="I468">
            <v>0</v>
          </cell>
          <cell r="J468">
            <v>0</v>
          </cell>
          <cell r="K468">
            <v>7</v>
          </cell>
          <cell r="L468">
            <v>0</v>
          </cell>
        </row>
        <row r="469">
          <cell r="A469">
            <v>2</v>
          </cell>
          <cell r="B469">
            <v>0</v>
          </cell>
          <cell r="C469">
            <v>408</v>
          </cell>
          <cell r="D469">
            <v>16</v>
          </cell>
          <cell r="E469" t="str">
            <v xml:space="preserve">    </v>
          </cell>
          <cell r="F469" t="str">
            <v xml:space="preserve">   </v>
          </cell>
          <cell r="G469">
            <v>2040816</v>
          </cell>
          <cell r="H469">
            <v>29381.13</v>
          </cell>
          <cell r="I469">
            <v>5966.23</v>
          </cell>
          <cell r="J469">
            <v>16448.830000000002</v>
          </cell>
          <cell r="K469">
            <v>6966.07</v>
          </cell>
          <cell r="L469">
            <v>0</v>
          </cell>
        </row>
        <row r="470">
          <cell r="A470">
            <v>1</v>
          </cell>
          <cell r="B470">
            <v>0</v>
          </cell>
          <cell r="C470">
            <v>409</v>
          </cell>
          <cell r="D470">
            <v>11</v>
          </cell>
          <cell r="E470" t="str">
            <v xml:space="preserve">    </v>
          </cell>
          <cell r="F470" t="str">
            <v xml:space="preserve">   </v>
          </cell>
          <cell r="G470">
            <v>1040911</v>
          </cell>
          <cell r="H470">
            <v>-547006</v>
          </cell>
          <cell r="I470">
            <v>-547006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2</v>
          </cell>
          <cell r="B471">
            <v>0</v>
          </cell>
          <cell r="C471">
            <v>409</v>
          </cell>
          <cell r="D471">
            <v>11</v>
          </cell>
          <cell r="E471" t="str">
            <v xml:space="preserve">    </v>
          </cell>
          <cell r="F471" t="str">
            <v xml:space="preserve">   </v>
          </cell>
          <cell r="G471">
            <v>2040911</v>
          </cell>
          <cell r="H471">
            <v>18316140</v>
          </cell>
          <cell r="I471">
            <v>18316140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1</v>
          </cell>
          <cell r="B472">
            <v>0</v>
          </cell>
          <cell r="C472">
            <v>409</v>
          </cell>
          <cell r="D472">
            <v>13</v>
          </cell>
          <cell r="E472" t="str">
            <v xml:space="preserve">    </v>
          </cell>
          <cell r="F472" t="str">
            <v xml:space="preserve">   </v>
          </cell>
          <cell r="G472">
            <v>1040913</v>
          </cell>
          <cell r="H472">
            <v>70198</v>
          </cell>
          <cell r="I472">
            <v>0</v>
          </cell>
          <cell r="J472">
            <v>0</v>
          </cell>
          <cell r="K472">
            <v>70198</v>
          </cell>
          <cell r="L472">
            <v>0</v>
          </cell>
        </row>
        <row r="473">
          <cell r="A473">
            <v>2</v>
          </cell>
          <cell r="B473">
            <v>0</v>
          </cell>
          <cell r="C473">
            <v>409</v>
          </cell>
          <cell r="D473">
            <v>13</v>
          </cell>
          <cell r="E473" t="str">
            <v xml:space="preserve">    </v>
          </cell>
          <cell r="F473" t="str">
            <v xml:space="preserve">   </v>
          </cell>
          <cell r="G473">
            <v>2040913</v>
          </cell>
          <cell r="H473">
            <v>1147219.18</v>
          </cell>
          <cell r="I473">
            <v>0</v>
          </cell>
          <cell r="J473">
            <v>0</v>
          </cell>
          <cell r="K473">
            <v>1147219.18</v>
          </cell>
          <cell r="L473">
            <v>0</v>
          </cell>
        </row>
        <row r="474">
          <cell r="A474">
            <v>1</v>
          </cell>
          <cell r="B474">
            <v>0</v>
          </cell>
          <cell r="C474">
            <v>409</v>
          </cell>
          <cell r="D474">
            <v>14</v>
          </cell>
          <cell r="E474" t="str">
            <v xml:space="preserve">    </v>
          </cell>
          <cell r="F474" t="str">
            <v xml:space="preserve">   </v>
          </cell>
          <cell r="G474">
            <v>1040914</v>
          </cell>
          <cell r="H474">
            <v>27176</v>
          </cell>
          <cell r="I474">
            <v>27176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2</v>
          </cell>
          <cell r="B475">
            <v>0</v>
          </cell>
          <cell r="C475">
            <v>409</v>
          </cell>
          <cell r="D475">
            <v>14</v>
          </cell>
          <cell r="E475" t="str">
            <v xml:space="preserve">    </v>
          </cell>
          <cell r="F475" t="str">
            <v xml:space="preserve">   </v>
          </cell>
          <cell r="G475">
            <v>2040914</v>
          </cell>
          <cell r="H475">
            <v>518999</v>
          </cell>
          <cell r="I475">
            <v>518999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</v>
          </cell>
          <cell r="B476">
            <v>0</v>
          </cell>
          <cell r="C476">
            <v>410</v>
          </cell>
          <cell r="D476">
            <v>10</v>
          </cell>
          <cell r="E476" t="str">
            <v xml:space="preserve">    </v>
          </cell>
          <cell r="F476" t="str">
            <v xml:space="preserve">   </v>
          </cell>
          <cell r="G476">
            <v>1041010</v>
          </cell>
          <cell r="H476">
            <v>1006253.03</v>
          </cell>
          <cell r="I476">
            <v>732128.03</v>
          </cell>
          <cell r="J476">
            <v>-3289</v>
          </cell>
          <cell r="K476">
            <v>277414</v>
          </cell>
          <cell r="L476">
            <v>0</v>
          </cell>
        </row>
        <row r="477">
          <cell r="A477">
            <v>2</v>
          </cell>
          <cell r="B477">
            <v>0</v>
          </cell>
          <cell r="C477">
            <v>410</v>
          </cell>
          <cell r="D477">
            <v>10</v>
          </cell>
          <cell r="E477" t="str">
            <v xml:space="preserve">    </v>
          </cell>
          <cell r="F477" t="str">
            <v xml:space="preserve">   </v>
          </cell>
          <cell r="G477">
            <v>2041010</v>
          </cell>
          <cell r="H477">
            <v>11460926.02</v>
          </cell>
          <cell r="I477">
            <v>6842902.0199999996</v>
          </cell>
          <cell r="J477">
            <v>-39468</v>
          </cell>
          <cell r="K477">
            <v>4657492</v>
          </cell>
          <cell r="L477">
            <v>0</v>
          </cell>
        </row>
        <row r="478">
          <cell r="A478">
            <v>1</v>
          </cell>
          <cell r="B478">
            <v>0</v>
          </cell>
          <cell r="C478">
            <v>410</v>
          </cell>
          <cell r="D478">
            <v>14</v>
          </cell>
          <cell r="E478" t="str">
            <v xml:space="preserve">    </v>
          </cell>
          <cell r="F478" t="str">
            <v xml:space="preserve">   </v>
          </cell>
          <cell r="G478">
            <v>1041014</v>
          </cell>
          <cell r="H478">
            <v>77165.66</v>
          </cell>
          <cell r="I478">
            <v>0</v>
          </cell>
          <cell r="J478">
            <v>0</v>
          </cell>
          <cell r="K478">
            <v>77165.66</v>
          </cell>
          <cell r="L478">
            <v>0</v>
          </cell>
        </row>
        <row r="479">
          <cell r="A479">
            <v>2</v>
          </cell>
          <cell r="B479">
            <v>0</v>
          </cell>
          <cell r="C479">
            <v>410</v>
          </cell>
          <cell r="D479">
            <v>14</v>
          </cell>
          <cell r="E479" t="str">
            <v xml:space="preserve">    </v>
          </cell>
          <cell r="F479" t="str">
            <v xml:space="preserve">   </v>
          </cell>
          <cell r="G479">
            <v>2041014</v>
          </cell>
          <cell r="H479">
            <v>571173.52</v>
          </cell>
          <cell r="I479">
            <v>0</v>
          </cell>
          <cell r="J479">
            <v>0</v>
          </cell>
          <cell r="K479">
            <v>571173.52</v>
          </cell>
          <cell r="L479">
            <v>0</v>
          </cell>
        </row>
        <row r="480">
          <cell r="A480">
            <v>1</v>
          </cell>
          <cell r="B480">
            <v>0</v>
          </cell>
          <cell r="C480">
            <v>411</v>
          </cell>
          <cell r="D480">
            <v>10</v>
          </cell>
          <cell r="E480" t="str">
            <v xml:space="preserve">    </v>
          </cell>
          <cell r="F480" t="str">
            <v xml:space="preserve">   </v>
          </cell>
          <cell r="G480">
            <v>1041110</v>
          </cell>
          <cell r="H480">
            <v>-434985.27</v>
          </cell>
          <cell r="I480">
            <v>-285982.27</v>
          </cell>
          <cell r="J480">
            <v>-37931</v>
          </cell>
          <cell r="K480">
            <v>-111072</v>
          </cell>
          <cell r="L480">
            <v>0</v>
          </cell>
        </row>
        <row r="481">
          <cell r="A481">
            <v>2</v>
          </cell>
          <cell r="B481">
            <v>0</v>
          </cell>
          <cell r="C481">
            <v>411</v>
          </cell>
          <cell r="D481">
            <v>10</v>
          </cell>
          <cell r="E481" t="str">
            <v xml:space="preserve">    </v>
          </cell>
          <cell r="F481" t="str">
            <v xml:space="preserve">   </v>
          </cell>
          <cell r="G481">
            <v>2041110</v>
          </cell>
          <cell r="H481">
            <v>-4326463.08</v>
          </cell>
          <cell r="I481">
            <v>-1914304.33</v>
          </cell>
          <cell r="J481">
            <v>-469661</v>
          </cell>
          <cell r="K481">
            <v>-1942497.75</v>
          </cell>
          <cell r="L481">
            <v>0</v>
          </cell>
        </row>
        <row r="482">
          <cell r="A482">
            <v>1</v>
          </cell>
          <cell r="B482">
            <v>0</v>
          </cell>
          <cell r="C482">
            <v>903</v>
          </cell>
          <cell r="D482">
            <v>10</v>
          </cell>
          <cell r="E482" t="str">
            <v xml:space="preserve">    </v>
          </cell>
          <cell r="F482" t="str">
            <v xml:space="preserve">   </v>
          </cell>
          <cell r="G482">
            <v>1090310</v>
          </cell>
          <cell r="H482">
            <v>79.13</v>
          </cell>
          <cell r="I482">
            <v>0</v>
          </cell>
          <cell r="J482">
            <v>79.13</v>
          </cell>
          <cell r="K482">
            <v>0</v>
          </cell>
          <cell r="L482">
            <v>0</v>
          </cell>
        </row>
        <row r="483">
          <cell r="A483">
            <v>2</v>
          </cell>
          <cell r="B483">
            <v>0</v>
          </cell>
          <cell r="C483">
            <v>903</v>
          </cell>
          <cell r="D483">
            <v>10</v>
          </cell>
          <cell r="E483" t="str">
            <v xml:space="preserve">    </v>
          </cell>
          <cell r="F483" t="str">
            <v xml:space="preserve">   </v>
          </cell>
          <cell r="G483">
            <v>2090310</v>
          </cell>
          <cell r="H483">
            <v>2966.54</v>
          </cell>
          <cell r="I483">
            <v>1459.44</v>
          </cell>
          <cell r="J483">
            <v>1507.1</v>
          </cell>
          <cell r="K483">
            <v>0</v>
          </cell>
          <cell r="L483">
            <v>0</v>
          </cell>
        </row>
        <row r="484">
          <cell r="A484">
            <v>1</v>
          </cell>
          <cell r="B484">
            <v>0</v>
          </cell>
          <cell r="C484">
            <v>903</v>
          </cell>
          <cell r="D484">
            <v>20</v>
          </cell>
          <cell r="E484" t="str">
            <v xml:space="preserve">    </v>
          </cell>
          <cell r="F484" t="str">
            <v xml:space="preserve">   </v>
          </cell>
          <cell r="G484">
            <v>1090320</v>
          </cell>
          <cell r="H484">
            <v>200683.71</v>
          </cell>
          <cell r="I484">
            <v>118863.94</v>
          </cell>
          <cell r="J484">
            <v>55042.54</v>
          </cell>
          <cell r="K484">
            <v>26777.23</v>
          </cell>
          <cell r="L484">
            <v>0</v>
          </cell>
        </row>
        <row r="485">
          <cell r="A485">
            <v>2</v>
          </cell>
          <cell r="B485">
            <v>0</v>
          </cell>
          <cell r="C485">
            <v>903</v>
          </cell>
          <cell r="D485">
            <v>20</v>
          </cell>
          <cell r="E485" t="str">
            <v xml:space="preserve">    </v>
          </cell>
          <cell r="F485" t="str">
            <v xml:space="preserve">   </v>
          </cell>
          <cell r="G485">
            <v>2090320</v>
          </cell>
          <cell r="H485">
            <v>2015034.16</v>
          </cell>
          <cell r="I485">
            <v>1177060.04</v>
          </cell>
          <cell r="J485">
            <v>545883.80000000005</v>
          </cell>
          <cell r="K485">
            <v>292090.32</v>
          </cell>
          <cell r="L485">
            <v>0</v>
          </cell>
        </row>
        <row r="486">
          <cell r="A486">
            <v>1</v>
          </cell>
          <cell r="B486">
            <v>0</v>
          </cell>
          <cell r="C486">
            <v>903</v>
          </cell>
          <cell r="D486">
            <v>21</v>
          </cell>
          <cell r="E486" t="str">
            <v xml:space="preserve">    </v>
          </cell>
          <cell r="F486" t="str">
            <v xml:space="preserve">   </v>
          </cell>
          <cell r="G486">
            <v>1090321</v>
          </cell>
          <cell r="H486">
            <v>34399.46</v>
          </cell>
          <cell r="I486">
            <v>393.34</v>
          </cell>
          <cell r="J486">
            <v>33589.379999999997</v>
          </cell>
          <cell r="K486">
            <v>416.74</v>
          </cell>
          <cell r="L486">
            <v>0</v>
          </cell>
        </row>
        <row r="487">
          <cell r="A487">
            <v>2</v>
          </cell>
          <cell r="B487">
            <v>0</v>
          </cell>
          <cell r="C487">
            <v>903</v>
          </cell>
          <cell r="D487">
            <v>21</v>
          </cell>
          <cell r="E487" t="str">
            <v xml:space="preserve">    </v>
          </cell>
          <cell r="F487" t="str">
            <v xml:space="preserve">   </v>
          </cell>
          <cell r="G487">
            <v>2090321</v>
          </cell>
          <cell r="H487">
            <v>127088.11</v>
          </cell>
          <cell r="I487">
            <v>17265.189999999999</v>
          </cell>
          <cell r="J487">
            <v>107045.43</v>
          </cell>
          <cell r="K487">
            <v>2777.49</v>
          </cell>
          <cell r="L487">
            <v>0</v>
          </cell>
        </row>
        <row r="488">
          <cell r="A488">
            <v>1</v>
          </cell>
          <cell r="B488">
            <v>0</v>
          </cell>
          <cell r="C488">
            <v>903</v>
          </cell>
          <cell r="D488">
            <v>23</v>
          </cell>
          <cell r="E488" t="str">
            <v xml:space="preserve">    </v>
          </cell>
          <cell r="F488" t="str">
            <v xml:space="preserve">   </v>
          </cell>
          <cell r="G488">
            <v>1090323</v>
          </cell>
          <cell r="H488">
            <v>106.38</v>
          </cell>
          <cell r="I488">
            <v>0</v>
          </cell>
          <cell r="J488">
            <v>106.38</v>
          </cell>
          <cell r="K488">
            <v>0</v>
          </cell>
          <cell r="L488">
            <v>0</v>
          </cell>
        </row>
        <row r="489">
          <cell r="A489">
            <v>2</v>
          </cell>
          <cell r="B489">
            <v>0</v>
          </cell>
          <cell r="C489">
            <v>903</v>
          </cell>
          <cell r="D489">
            <v>23</v>
          </cell>
          <cell r="E489" t="str">
            <v xml:space="preserve">    </v>
          </cell>
          <cell r="F489" t="str">
            <v xml:space="preserve">   </v>
          </cell>
          <cell r="G489">
            <v>2090323</v>
          </cell>
          <cell r="H489">
            <v>106.38</v>
          </cell>
          <cell r="I489">
            <v>0</v>
          </cell>
          <cell r="J489">
            <v>106.38</v>
          </cell>
          <cell r="K489">
            <v>0</v>
          </cell>
          <cell r="L489">
            <v>0</v>
          </cell>
        </row>
        <row r="490">
          <cell r="A490">
            <v>1</v>
          </cell>
          <cell r="B490">
            <v>0</v>
          </cell>
          <cell r="C490">
            <v>903</v>
          </cell>
          <cell r="D490">
            <v>25</v>
          </cell>
          <cell r="E490" t="str">
            <v xml:space="preserve">    </v>
          </cell>
          <cell r="F490" t="str">
            <v xml:space="preserve">   </v>
          </cell>
          <cell r="G490">
            <v>1090325</v>
          </cell>
          <cell r="H490">
            <v>6328.17</v>
          </cell>
          <cell r="I490">
            <v>5699.53</v>
          </cell>
          <cell r="J490">
            <v>628.64</v>
          </cell>
          <cell r="K490">
            <v>0</v>
          </cell>
          <cell r="L490">
            <v>0</v>
          </cell>
        </row>
        <row r="491">
          <cell r="A491">
            <v>2</v>
          </cell>
          <cell r="B491">
            <v>0</v>
          </cell>
          <cell r="C491">
            <v>903</v>
          </cell>
          <cell r="D491">
            <v>25</v>
          </cell>
          <cell r="E491" t="str">
            <v xml:space="preserve">    </v>
          </cell>
          <cell r="F491" t="str">
            <v xml:space="preserve">   </v>
          </cell>
          <cell r="G491">
            <v>2090325</v>
          </cell>
          <cell r="H491">
            <v>98317.59</v>
          </cell>
          <cell r="I491">
            <v>92049.31</v>
          </cell>
          <cell r="J491">
            <v>6268.28</v>
          </cell>
          <cell r="K491">
            <v>0</v>
          </cell>
          <cell r="L491">
            <v>0</v>
          </cell>
        </row>
        <row r="492">
          <cell r="A492">
            <v>1</v>
          </cell>
          <cell r="B492">
            <v>0</v>
          </cell>
          <cell r="C492">
            <v>903</v>
          </cell>
          <cell r="D492">
            <v>27</v>
          </cell>
          <cell r="E492" t="str">
            <v xml:space="preserve">    </v>
          </cell>
          <cell r="F492" t="str">
            <v xml:space="preserve">   </v>
          </cell>
          <cell r="G492">
            <v>1090327</v>
          </cell>
          <cell r="H492">
            <v>2509.9</v>
          </cell>
          <cell r="I492">
            <v>2509.9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2</v>
          </cell>
          <cell r="B493">
            <v>0</v>
          </cell>
          <cell r="C493">
            <v>903</v>
          </cell>
          <cell r="D493">
            <v>27</v>
          </cell>
          <cell r="E493" t="str">
            <v xml:space="preserve">    </v>
          </cell>
          <cell r="F493" t="str">
            <v xml:space="preserve">   </v>
          </cell>
          <cell r="G493">
            <v>2090327</v>
          </cell>
          <cell r="H493">
            <v>30248.12</v>
          </cell>
          <cell r="I493">
            <v>30248.12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1</v>
          </cell>
          <cell r="B494">
            <v>0</v>
          </cell>
          <cell r="C494">
            <v>903</v>
          </cell>
          <cell r="D494">
            <v>30</v>
          </cell>
          <cell r="E494" t="str">
            <v xml:space="preserve">    </v>
          </cell>
          <cell r="F494" t="str">
            <v xml:space="preserve">   </v>
          </cell>
          <cell r="G494">
            <v>1090330</v>
          </cell>
          <cell r="H494">
            <v>228301.54</v>
          </cell>
          <cell r="I494">
            <v>220494.87</v>
          </cell>
          <cell r="J494">
            <v>912.63</v>
          </cell>
          <cell r="K494">
            <v>6894.04</v>
          </cell>
          <cell r="L494">
            <v>0</v>
          </cell>
        </row>
        <row r="495">
          <cell r="A495">
            <v>2</v>
          </cell>
          <cell r="B495">
            <v>0</v>
          </cell>
          <cell r="C495">
            <v>903</v>
          </cell>
          <cell r="D495">
            <v>30</v>
          </cell>
          <cell r="E495" t="str">
            <v xml:space="preserve">    </v>
          </cell>
          <cell r="F495" t="str">
            <v xml:space="preserve">   </v>
          </cell>
          <cell r="G495">
            <v>2090330</v>
          </cell>
          <cell r="H495">
            <v>2552041.19</v>
          </cell>
          <cell r="I495">
            <v>2493342.44</v>
          </cell>
          <cell r="J495">
            <v>14055.15</v>
          </cell>
          <cell r="K495">
            <v>44643.6</v>
          </cell>
          <cell r="L495">
            <v>0</v>
          </cell>
        </row>
        <row r="496">
          <cell r="A496">
            <v>1</v>
          </cell>
          <cell r="B496">
            <v>0</v>
          </cell>
          <cell r="C496">
            <v>903</v>
          </cell>
          <cell r="D496">
            <v>35</v>
          </cell>
          <cell r="E496" t="str">
            <v xml:space="preserve">    </v>
          </cell>
          <cell r="F496" t="str">
            <v xml:space="preserve">   </v>
          </cell>
          <cell r="G496">
            <v>1090335</v>
          </cell>
          <cell r="H496">
            <v>2060.37</v>
          </cell>
          <cell r="I496">
            <v>2060.37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2</v>
          </cell>
          <cell r="B497">
            <v>0</v>
          </cell>
          <cell r="C497">
            <v>903</v>
          </cell>
          <cell r="D497">
            <v>35</v>
          </cell>
          <cell r="E497" t="str">
            <v xml:space="preserve">    </v>
          </cell>
          <cell r="F497" t="str">
            <v xml:space="preserve">   </v>
          </cell>
          <cell r="G497">
            <v>2090335</v>
          </cell>
          <cell r="H497">
            <v>26080.42</v>
          </cell>
          <cell r="I497">
            <v>26080.42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1</v>
          </cell>
          <cell r="B498">
            <v>0</v>
          </cell>
          <cell r="C498">
            <v>903</v>
          </cell>
          <cell r="D498">
            <v>39</v>
          </cell>
          <cell r="E498" t="str">
            <v xml:space="preserve">    </v>
          </cell>
          <cell r="F498" t="str">
            <v xml:space="preserve">   </v>
          </cell>
          <cell r="G498">
            <v>1090339</v>
          </cell>
          <cell r="H498">
            <v>-261.54000000000002</v>
          </cell>
          <cell r="I498">
            <v>-160.65</v>
          </cell>
          <cell r="J498">
            <v>-86.34</v>
          </cell>
          <cell r="K498">
            <v>-14.55</v>
          </cell>
          <cell r="L498">
            <v>0</v>
          </cell>
        </row>
        <row r="499">
          <cell r="A499">
            <v>2</v>
          </cell>
          <cell r="B499">
            <v>0</v>
          </cell>
          <cell r="C499">
            <v>903</v>
          </cell>
          <cell r="D499">
            <v>39</v>
          </cell>
          <cell r="E499" t="str">
            <v xml:space="preserve">    </v>
          </cell>
          <cell r="F499" t="str">
            <v xml:space="preserve">   </v>
          </cell>
          <cell r="G499">
            <v>2090339</v>
          </cell>
          <cell r="H499">
            <v>101.47</v>
          </cell>
          <cell r="I499">
            <v>561.45000000000005</v>
          </cell>
          <cell r="J499">
            <v>-377.69</v>
          </cell>
          <cell r="K499">
            <v>-82.29</v>
          </cell>
          <cell r="L499">
            <v>0</v>
          </cell>
        </row>
        <row r="500">
          <cell r="A500">
            <v>1</v>
          </cell>
          <cell r="B500">
            <v>0</v>
          </cell>
          <cell r="C500">
            <v>903</v>
          </cell>
          <cell r="D500">
            <v>40</v>
          </cell>
          <cell r="E500" t="str">
            <v xml:space="preserve">    </v>
          </cell>
          <cell r="F500" t="str">
            <v xml:space="preserve">   </v>
          </cell>
          <cell r="G500">
            <v>1090340</v>
          </cell>
          <cell r="H500">
            <v>10685.43</v>
          </cell>
          <cell r="I500">
            <v>0</v>
          </cell>
          <cell r="J500">
            <v>10685.43</v>
          </cell>
          <cell r="K500">
            <v>0</v>
          </cell>
          <cell r="L500">
            <v>0</v>
          </cell>
        </row>
        <row r="501">
          <cell r="A501">
            <v>2</v>
          </cell>
          <cell r="B501">
            <v>0</v>
          </cell>
          <cell r="C501">
            <v>903</v>
          </cell>
          <cell r="D501">
            <v>40</v>
          </cell>
          <cell r="E501" t="str">
            <v xml:space="preserve">    </v>
          </cell>
          <cell r="F501" t="str">
            <v xml:space="preserve">   </v>
          </cell>
          <cell r="G501">
            <v>2090340</v>
          </cell>
          <cell r="H501">
            <v>12848.75</v>
          </cell>
          <cell r="I501">
            <v>0</v>
          </cell>
          <cell r="J501">
            <v>12848.75</v>
          </cell>
          <cell r="K501">
            <v>0</v>
          </cell>
          <cell r="L501">
            <v>0</v>
          </cell>
        </row>
        <row r="502">
          <cell r="A502">
            <v>1</v>
          </cell>
          <cell r="B502">
            <v>0</v>
          </cell>
          <cell r="C502">
            <v>903</v>
          </cell>
          <cell r="D502">
            <v>92</v>
          </cell>
          <cell r="E502" t="str">
            <v xml:space="preserve">    </v>
          </cell>
          <cell r="F502" t="str">
            <v xml:space="preserve">   </v>
          </cell>
          <cell r="G502">
            <v>1090392</v>
          </cell>
          <cell r="H502">
            <v>14452.36</v>
          </cell>
          <cell r="I502">
            <v>14452.36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2</v>
          </cell>
          <cell r="B503">
            <v>0</v>
          </cell>
          <cell r="C503">
            <v>903</v>
          </cell>
          <cell r="D503">
            <v>92</v>
          </cell>
          <cell r="E503" t="str">
            <v xml:space="preserve">    </v>
          </cell>
          <cell r="F503" t="str">
            <v xml:space="preserve">   </v>
          </cell>
          <cell r="G503">
            <v>2090392</v>
          </cell>
          <cell r="H503">
            <v>150240.45000000001</v>
          </cell>
          <cell r="I503">
            <v>150240.45000000001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1</v>
          </cell>
          <cell r="B504">
            <v>0</v>
          </cell>
          <cell r="C504">
            <v>903</v>
          </cell>
          <cell r="D504">
            <v>93</v>
          </cell>
          <cell r="E504" t="str">
            <v xml:space="preserve">    </v>
          </cell>
          <cell r="F504" t="str">
            <v xml:space="preserve">   </v>
          </cell>
          <cell r="G504">
            <v>1090393</v>
          </cell>
          <cell r="H504">
            <v>90734.88</v>
          </cell>
          <cell r="I504">
            <v>90734.88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2</v>
          </cell>
          <cell r="B505">
            <v>0</v>
          </cell>
          <cell r="C505">
            <v>903</v>
          </cell>
          <cell r="D505">
            <v>93</v>
          </cell>
          <cell r="E505" t="str">
            <v xml:space="preserve">    </v>
          </cell>
          <cell r="F505" t="str">
            <v xml:space="preserve">   </v>
          </cell>
          <cell r="G505">
            <v>2090393</v>
          </cell>
          <cell r="H505">
            <v>2148352.85</v>
          </cell>
          <cell r="I505">
            <v>2148352.85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1</v>
          </cell>
          <cell r="B506">
            <v>0</v>
          </cell>
          <cell r="C506">
            <v>908</v>
          </cell>
          <cell r="D506">
            <v>0</v>
          </cell>
          <cell r="E506" t="str">
            <v xml:space="preserve">    </v>
          </cell>
          <cell r="F506" t="str">
            <v xml:space="preserve">   </v>
          </cell>
          <cell r="G506">
            <v>1090800</v>
          </cell>
          <cell r="H506">
            <v>27131.61</v>
          </cell>
          <cell r="I506">
            <v>16195.95</v>
          </cell>
          <cell r="J506">
            <v>3842.75</v>
          </cell>
          <cell r="K506">
            <v>7092.91</v>
          </cell>
          <cell r="L506">
            <v>0</v>
          </cell>
        </row>
        <row r="507">
          <cell r="A507">
            <v>2</v>
          </cell>
          <cell r="B507">
            <v>0</v>
          </cell>
          <cell r="C507">
            <v>908</v>
          </cell>
          <cell r="D507">
            <v>0</v>
          </cell>
          <cell r="E507" t="str">
            <v xml:space="preserve">    </v>
          </cell>
          <cell r="F507" t="str">
            <v xml:space="preserve">   </v>
          </cell>
          <cell r="G507">
            <v>2090800</v>
          </cell>
          <cell r="H507">
            <v>200899.86</v>
          </cell>
          <cell r="I507">
            <v>81454.62</v>
          </cell>
          <cell r="J507">
            <v>47159.19</v>
          </cell>
          <cell r="K507">
            <v>72286.05</v>
          </cell>
          <cell r="L507">
            <v>0</v>
          </cell>
        </row>
        <row r="508">
          <cell r="A508">
            <v>1</v>
          </cell>
          <cell r="B508">
            <v>0</v>
          </cell>
          <cell r="C508">
            <v>908</v>
          </cell>
          <cell r="D508">
            <v>10</v>
          </cell>
          <cell r="E508" t="str">
            <v xml:space="preserve">    </v>
          </cell>
          <cell r="F508" t="str">
            <v xml:space="preserve">   </v>
          </cell>
          <cell r="G508">
            <v>1090810</v>
          </cell>
          <cell r="H508">
            <v>9032.3700000000008</v>
          </cell>
          <cell r="I508">
            <v>8641.67</v>
          </cell>
          <cell r="J508">
            <v>0</v>
          </cell>
          <cell r="K508">
            <v>390.7</v>
          </cell>
          <cell r="L508">
            <v>0</v>
          </cell>
        </row>
        <row r="509">
          <cell r="A509">
            <v>2</v>
          </cell>
          <cell r="B509">
            <v>0</v>
          </cell>
          <cell r="C509">
            <v>908</v>
          </cell>
          <cell r="D509">
            <v>10</v>
          </cell>
          <cell r="E509" t="str">
            <v xml:space="preserve">    </v>
          </cell>
          <cell r="F509" t="str">
            <v xml:space="preserve">   </v>
          </cell>
          <cell r="G509">
            <v>2090810</v>
          </cell>
          <cell r="H509">
            <v>90372.68</v>
          </cell>
          <cell r="I509">
            <v>87147.98</v>
          </cell>
          <cell r="J509">
            <v>0</v>
          </cell>
          <cell r="K509">
            <v>3224.7</v>
          </cell>
          <cell r="L509">
            <v>0</v>
          </cell>
        </row>
        <row r="510">
          <cell r="A510">
            <v>1</v>
          </cell>
          <cell r="B510">
            <v>0</v>
          </cell>
          <cell r="C510">
            <v>908</v>
          </cell>
          <cell r="D510">
            <v>25</v>
          </cell>
          <cell r="E510" t="str">
            <v xml:space="preserve">    </v>
          </cell>
          <cell r="F510" t="str">
            <v xml:space="preserve">   </v>
          </cell>
          <cell r="G510">
            <v>1090825</v>
          </cell>
          <cell r="H510">
            <v>10199.15</v>
          </cell>
          <cell r="I510">
            <v>10199.15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2</v>
          </cell>
          <cell r="B511">
            <v>0</v>
          </cell>
          <cell r="C511">
            <v>908</v>
          </cell>
          <cell r="D511">
            <v>25</v>
          </cell>
          <cell r="E511" t="str">
            <v xml:space="preserve">    </v>
          </cell>
          <cell r="F511" t="str">
            <v xml:space="preserve">   </v>
          </cell>
          <cell r="G511">
            <v>2090825</v>
          </cell>
          <cell r="H511">
            <v>122167.78</v>
          </cell>
          <cell r="I511">
            <v>122167.78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1</v>
          </cell>
          <cell r="B512">
            <v>0</v>
          </cell>
          <cell r="C512">
            <v>908</v>
          </cell>
          <cell r="D512">
            <v>60</v>
          </cell>
          <cell r="E512" t="str">
            <v xml:space="preserve">    </v>
          </cell>
          <cell r="F512" t="str">
            <v xml:space="preserve">   </v>
          </cell>
          <cell r="G512">
            <v>1090860</v>
          </cell>
          <cell r="H512">
            <v>452176.48</v>
          </cell>
          <cell r="I512">
            <v>0</v>
          </cell>
          <cell r="J512">
            <v>320042.06</v>
          </cell>
          <cell r="K512">
            <v>132134.42000000001</v>
          </cell>
          <cell r="L512">
            <v>0</v>
          </cell>
        </row>
        <row r="513">
          <cell r="A513">
            <v>2</v>
          </cell>
          <cell r="B513">
            <v>0</v>
          </cell>
          <cell r="C513">
            <v>908</v>
          </cell>
          <cell r="D513">
            <v>60</v>
          </cell>
          <cell r="E513" t="str">
            <v xml:space="preserve">    </v>
          </cell>
          <cell r="F513" t="str">
            <v xml:space="preserve">   </v>
          </cell>
          <cell r="G513">
            <v>2090860</v>
          </cell>
          <cell r="H513">
            <v>4796264.92</v>
          </cell>
          <cell r="I513">
            <v>0</v>
          </cell>
          <cell r="J513">
            <v>3373420.51</v>
          </cell>
          <cell r="K513">
            <v>1422844.41</v>
          </cell>
          <cell r="L513">
            <v>0</v>
          </cell>
        </row>
        <row r="514">
          <cell r="A514">
            <v>1</v>
          </cell>
          <cell r="B514">
            <v>0</v>
          </cell>
          <cell r="C514">
            <v>908</v>
          </cell>
          <cell r="D514">
            <v>75</v>
          </cell>
          <cell r="E514" t="str">
            <v xml:space="preserve">    </v>
          </cell>
          <cell r="F514" t="str">
            <v xml:space="preserve">   </v>
          </cell>
          <cell r="G514">
            <v>1090875</v>
          </cell>
          <cell r="H514">
            <v>19133.900000000001</v>
          </cell>
          <cell r="I514">
            <v>0</v>
          </cell>
          <cell r="J514">
            <v>9139.91</v>
          </cell>
          <cell r="K514">
            <v>9993.99</v>
          </cell>
          <cell r="L514">
            <v>0</v>
          </cell>
        </row>
        <row r="515">
          <cell r="A515">
            <v>2</v>
          </cell>
          <cell r="B515">
            <v>0</v>
          </cell>
          <cell r="C515">
            <v>908</v>
          </cell>
          <cell r="D515">
            <v>75</v>
          </cell>
          <cell r="E515" t="str">
            <v xml:space="preserve">    </v>
          </cell>
          <cell r="F515" t="str">
            <v xml:space="preserve">   </v>
          </cell>
          <cell r="G515">
            <v>2090875</v>
          </cell>
          <cell r="H515">
            <v>229606.8</v>
          </cell>
          <cell r="I515">
            <v>0</v>
          </cell>
          <cell r="J515">
            <v>109678.92</v>
          </cell>
          <cell r="K515">
            <v>119927.88</v>
          </cell>
          <cell r="L515">
            <v>0</v>
          </cell>
        </row>
        <row r="516">
          <cell r="A516">
            <v>1</v>
          </cell>
          <cell r="B516">
            <v>0</v>
          </cell>
          <cell r="C516">
            <v>908</v>
          </cell>
          <cell r="D516">
            <v>79</v>
          </cell>
          <cell r="E516" t="str">
            <v xml:space="preserve">    </v>
          </cell>
          <cell r="F516" t="str">
            <v xml:space="preserve">   </v>
          </cell>
          <cell r="G516">
            <v>1090879</v>
          </cell>
          <cell r="H516">
            <v>338666.76</v>
          </cell>
          <cell r="I516">
            <v>0</v>
          </cell>
          <cell r="J516">
            <v>235808.5</v>
          </cell>
          <cell r="K516">
            <v>102858.26</v>
          </cell>
          <cell r="L516">
            <v>0</v>
          </cell>
        </row>
        <row r="517">
          <cell r="A517">
            <v>2</v>
          </cell>
          <cell r="B517">
            <v>0</v>
          </cell>
          <cell r="C517">
            <v>908</v>
          </cell>
          <cell r="D517">
            <v>79</v>
          </cell>
          <cell r="E517" t="str">
            <v xml:space="preserve">    </v>
          </cell>
          <cell r="F517" t="str">
            <v xml:space="preserve">   </v>
          </cell>
          <cell r="G517">
            <v>2090879</v>
          </cell>
          <cell r="H517">
            <v>4064001.12</v>
          </cell>
          <cell r="I517">
            <v>0</v>
          </cell>
          <cell r="J517">
            <v>2829702</v>
          </cell>
          <cell r="K517">
            <v>1234299.1200000001</v>
          </cell>
          <cell r="L517">
            <v>0</v>
          </cell>
        </row>
        <row r="518">
          <cell r="A518">
            <v>1</v>
          </cell>
          <cell r="B518">
            <v>0</v>
          </cell>
          <cell r="C518">
            <v>908</v>
          </cell>
          <cell r="D518">
            <v>90</v>
          </cell>
          <cell r="E518" t="str">
            <v xml:space="preserve">    </v>
          </cell>
          <cell r="F518" t="str">
            <v xml:space="preserve">   </v>
          </cell>
          <cell r="G518">
            <v>1090890</v>
          </cell>
          <cell r="H518">
            <v>986.91</v>
          </cell>
          <cell r="I518">
            <v>986.91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2</v>
          </cell>
          <cell r="B519">
            <v>0</v>
          </cell>
          <cell r="C519">
            <v>908</v>
          </cell>
          <cell r="D519">
            <v>90</v>
          </cell>
          <cell r="E519" t="str">
            <v xml:space="preserve">    </v>
          </cell>
          <cell r="F519" t="str">
            <v xml:space="preserve">   </v>
          </cell>
          <cell r="G519">
            <v>2090890</v>
          </cell>
          <cell r="H519">
            <v>6510.01</v>
          </cell>
          <cell r="I519">
            <v>6510.01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1</v>
          </cell>
          <cell r="B520">
            <v>0</v>
          </cell>
          <cell r="C520">
            <v>999</v>
          </cell>
          <cell r="D520">
            <v>1</v>
          </cell>
          <cell r="E520" t="str">
            <v xml:space="preserve">    </v>
          </cell>
          <cell r="F520" t="str">
            <v xml:space="preserve">   </v>
          </cell>
          <cell r="G520">
            <v>1099901</v>
          </cell>
          <cell r="H520">
            <v>-3190378</v>
          </cell>
          <cell r="I520">
            <v>-3190378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2</v>
          </cell>
          <cell r="B521">
            <v>0</v>
          </cell>
          <cell r="C521">
            <v>999</v>
          </cell>
          <cell r="D521">
            <v>1</v>
          </cell>
          <cell r="E521" t="str">
            <v xml:space="preserve">    </v>
          </cell>
          <cell r="F521" t="str">
            <v xml:space="preserve">   </v>
          </cell>
          <cell r="G521">
            <v>2099901</v>
          </cell>
          <cell r="H521">
            <v>-40327452</v>
          </cell>
          <cell r="I521">
            <v>-40327452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1</v>
          </cell>
          <cell r="B522">
            <v>0</v>
          </cell>
          <cell r="C522">
            <v>999</v>
          </cell>
          <cell r="D522">
            <v>2</v>
          </cell>
          <cell r="E522" t="str">
            <v xml:space="preserve">    </v>
          </cell>
          <cell r="F522" t="str">
            <v xml:space="preserve">   </v>
          </cell>
          <cell r="G522">
            <v>1099902</v>
          </cell>
          <cell r="H522">
            <v>-153113</v>
          </cell>
          <cell r="I522">
            <v>-153113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2</v>
          </cell>
          <cell r="B523">
            <v>0</v>
          </cell>
          <cell r="C523">
            <v>999</v>
          </cell>
          <cell r="D523">
            <v>2</v>
          </cell>
          <cell r="E523" t="str">
            <v xml:space="preserve">    </v>
          </cell>
          <cell r="F523" t="str">
            <v xml:space="preserve">   </v>
          </cell>
          <cell r="G523">
            <v>2099902</v>
          </cell>
          <cell r="H523">
            <v>-3290455</v>
          </cell>
          <cell r="I523">
            <v>-3290455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1</v>
          </cell>
          <cell r="B524">
            <v>0</v>
          </cell>
          <cell r="C524">
            <v>999</v>
          </cell>
          <cell r="D524">
            <v>3</v>
          </cell>
          <cell r="E524" t="str">
            <v xml:space="preserve">    </v>
          </cell>
          <cell r="F524" t="str">
            <v xml:space="preserve">   </v>
          </cell>
          <cell r="G524">
            <v>1099903</v>
          </cell>
          <cell r="H524">
            <v>-62886</v>
          </cell>
          <cell r="I524">
            <v>-62886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2</v>
          </cell>
          <cell r="B525">
            <v>0</v>
          </cell>
          <cell r="C525">
            <v>999</v>
          </cell>
          <cell r="D525">
            <v>3</v>
          </cell>
          <cell r="E525" t="str">
            <v xml:space="preserve">    </v>
          </cell>
          <cell r="F525" t="str">
            <v xml:space="preserve">   </v>
          </cell>
          <cell r="G525">
            <v>2099903</v>
          </cell>
          <cell r="H525">
            <v>-374746</v>
          </cell>
          <cell r="I525">
            <v>-374746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1</v>
          </cell>
          <cell r="B526">
            <v>0</v>
          </cell>
          <cell r="C526">
            <v>999</v>
          </cell>
          <cell r="D526">
            <v>4</v>
          </cell>
          <cell r="E526" t="str">
            <v xml:space="preserve">    </v>
          </cell>
          <cell r="F526" t="str">
            <v xml:space="preserve">   </v>
          </cell>
          <cell r="G526">
            <v>1099904</v>
          </cell>
          <cell r="H526">
            <v>-92804</v>
          </cell>
          <cell r="I526">
            <v>-92804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2</v>
          </cell>
          <cell r="B527">
            <v>0</v>
          </cell>
          <cell r="C527">
            <v>999</v>
          </cell>
          <cell r="D527">
            <v>4</v>
          </cell>
          <cell r="E527" t="str">
            <v xml:space="preserve">    </v>
          </cell>
          <cell r="F527" t="str">
            <v xml:space="preserve">   </v>
          </cell>
          <cell r="G527">
            <v>2099904</v>
          </cell>
          <cell r="H527">
            <v>-1096069</v>
          </cell>
          <cell r="I527">
            <v>-1096069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1</v>
          </cell>
          <cell r="B528">
            <v>0</v>
          </cell>
          <cell r="C528">
            <v>999</v>
          </cell>
          <cell r="D528">
            <v>5</v>
          </cell>
          <cell r="E528" t="str">
            <v xml:space="preserve">    </v>
          </cell>
          <cell r="F528" t="str">
            <v xml:space="preserve">   </v>
          </cell>
          <cell r="G528">
            <v>1099905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2</v>
          </cell>
          <cell r="B529">
            <v>0</v>
          </cell>
          <cell r="C529">
            <v>999</v>
          </cell>
          <cell r="D529">
            <v>5</v>
          </cell>
          <cell r="E529" t="str">
            <v xml:space="preserve">    </v>
          </cell>
          <cell r="F529" t="str">
            <v xml:space="preserve">   </v>
          </cell>
          <cell r="G529">
            <v>2099905</v>
          </cell>
          <cell r="H529">
            <v>-5304</v>
          </cell>
          <cell r="I529">
            <v>-5304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1</v>
          </cell>
          <cell r="B530">
            <v>0</v>
          </cell>
          <cell r="C530">
            <v>999</v>
          </cell>
          <cell r="D530">
            <v>7</v>
          </cell>
          <cell r="E530" t="str">
            <v xml:space="preserve">    </v>
          </cell>
          <cell r="F530" t="str">
            <v xml:space="preserve">   </v>
          </cell>
          <cell r="G530">
            <v>1099907</v>
          </cell>
          <cell r="H530">
            <v>-24791</v>
          </cell>
          <cell r="I530">
            <v>-24791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2</v>
          </cell>
          <cell r="B531">
            <v>0</v>
          </cell>
          <cell r="C531">
            <v>999</v>
          </cell>
          <cell r="D531">
            <v>7</v>
          </cell>
          <cell r="E531" t="str">
            <v xml:space="preserve">    </v>
          </cell>
          <cell r="F531" t="str">
            <v xml:space="preserve">   </v>
          </cell>
          <cell r="G531">
            <v>2099907</v>
          </cell>
          <cell r="H531">
            <v>-286496</v>
          </cell>
          <cell r="I531">
            <v>-286496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1</v>
          </cell>
          <cell r="B532">
            <v>0</v>
          </cell>
          <cell r="C532">
            <v>999</v>
          </cell>
          <cell r="D532">
            <v>8</v>
          </cell>
          <cell r="E532" t="str">
            <v xml:space="preserve">    </v>
          </cell>
          <cell r="F532" t="str">
            <v xml:space="preserve">   </v>
          </cell>
          <cell r="G532">
            <v>1099908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2</v>
          </cell>
          <cell r="B533">
            <v>0</v>
          </cell>
          <cell r="C533">
            <v>999</v>
          </cell>
          <cell r="D533">
            <v>8</v>
          </cell>
          <cell r="E533" t="str">
            <v xml:space="preserve">    </v>
          </cell>
          <cell r="F533" t="str">
            <v xml:space="preserve">   </v>
          </cell>
          <cell r="G533">
            <v>2099908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1</v>
          </cell>
          <cell r="B534">
            <v>0</v>
          </cell>
          <cell r="C534">
            <v>999</v>
          </cell>
          <cell r="D534">
            <v>9</v>
          </cell>
          <cell r="E534" t="str">
            <v xml:space="preserve">    </v>
          </cell>
          <cell r="F534" t="str">
            <v xml:space="preserve">   </v>
          </cell>
          <cell r="G534">
            <v>1099909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2</v>
          </cell>
          <cell r="B535">
            <v>0</v>
          </cell>
          <cell r="C535">
            <v>999</v>
          </cell>
          <cell r="D535">
            <v>9</v>
          </cell>
          <cell r="E535" t="str">
            <v xml:space="preserve">    </v>
          </cell>
          <cell r="F535" t="str">
            <v xml:space="preserve">   </v>
          </cell>
          <cell r="G535">
            <v>2099909</v>
          </cell>
          <cell r="H535">
            <v>-41398</v>
          </cell>
          <cell r="I535">
            <v>0</v>
          </cell>
          <cell r="J535">
            <v>-41398</v>
          </cell>
          <cell r="K535">
            <v>0</v>
          </cell>
          <cell r="L535">
            <v>0</v>
          </cell>
        </row>
        <row r="536">
          <cell r="A536">
            <v>1</v>
          </cell>
          <cell r="B536">
            <v>0</v>
          </cell>
          <cell r="C536">
            <v>999</v>
          </cell>
          <cell r="D536">
            <v>10</v>
          </cell>
          <cell r="E536" t="str">
            <v xml:space="preserve">    </v>
          </cell>
          <cell r="F536" t="str">
            <v xml:space="preserve">   </v>
          </cell>
          <cell r="G536">
            <v>1099910</v>
          </cell>
          <cell r="H536">
            <v>-209000</v>
          </cell>
          <cell r="I536">
            <v>-209000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2</v>
          </cell>
          <cell r="B537">
            <v>0</v>
          </cell>
          <cell r="C537">
            <v>999</v>
          </cell>
          <cell r="D537">
            <v>10</v>
          </cell>
          <cell r="E537" t="str">
            <v xml:space="preserve">    </v>
          </cell>
          <cell r="F537" t="str">
            <v xml:space="preserve">   </v>
          </cell>
          <cell r="G537">
            <v>2099910</v>
          </cell>
          <cell r="H537">
            <v>-3379000</v>
          </cell>
          <cell r="I537">
            <v>-3379000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1</v>
          </cell>
          <cell r="B538">
            <v>0</v>
          </cell>
          <cell r="C538">
            <v>999</v>
          </cell>
          <cell r="D538">
            <v>11</v>
          </cell>
          <cell r="E538" t="str">
            <v xml:space="preserve">    </v>
          </cell>
          <cell r="F538" t="str">
            <v xml:space="preserve">   </v>
          </cell>
          <cell r="G538">
            <v>1099911</v>
          </cell>
          <cell r="H538">
            <v>-329218</v>
          </cell>
          <cell r="I538">
            <v>-329218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2</v>
          </cell>
          <cell r="B539">
            <v>0</v>
          </cell>
          <cell r="C539">
            <v>999</v>
          </cell>
          <cell r="D539">
            <v>11</v>
          </cell>
          <cell r="E539" t="str">
            <v xml:space="preserve">    </v>
          </cell>
          <cell r="F539" t="str">
            <v xml:space="preserve">   </v>
          </cell>
          <cell r="G539">
            <v>2099911</v>
          </cell>
          <cell r="H539">
            <v>-3950616</v>
          </cell>
          <cell r="I539">
            <v>-3950616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1</v>
          </cell>
          <cell r="B540">
            <v>0</v>
          </cell>
          <cell r="C540">
            <v>999</v>
          </cell>
          <cell r="D540">
            <v>12</v>
          </cell>
          <cell r="E540" t="str">
            <v xml:space="preserve">    </v>
          </cell>
          <cell r="F540" t="str">
            <v xml:space="preserve">   </v>
          </cell>
          <cell r="G540">
            <v>1099912</v>
          </cell>
          <cell r="H540">
            <v>-93937</v>
          </cell>
          <cell r="I540">
            <v>-93937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2</v>
          </cell>
          <cell r="B541">
            <v>0</v>
          </cell>
          <cell r="C541">
            <v>999</v>
          </cell>
          <cell r="D541">
            <v>12</v>
          </cell>
          <cell r="E541" t="str">
            <v xml:space="preserve">    </v>
          </cell>
          <cell r="F541" t="str">
            <v xml:space="preserve">   </v>
          </cell>
          <cell r="G541">
            <v>2099912</v>
          </cell>
          <cell r="H541">
            <v>-972562</v>
          </cell>
          <cell r="I541">
            <v>-972562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1</v>
          </cell>
          <cell r="B542">
            <v>0</v>
          </cell>
          <cell r="C542">
            <v>999</v>
          </cell>
          <cell r="D542">
            <v>16</v>
          </cell>
          <cell r="E542" t="str">
            <v xml:space="preserve">    </v>
          </cell>
          <cell r="F542" t="str">
            <v xml:space="preserve">   </v>
          </cell>
          <cell r="G542">
            <v>1099916</v>
          </cell>
          <cell r="H542">
            <v>-37922</v>
          </cell>
          <cell r="I542">
            <v>-37922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2</v>
          </cell>
          <cell r="B543">
            <v>0</v>
          </cell>
          <cell r="C543">
            <v>999</v>
          </cell>
          <cell r="D543">
            <v>16</v>
          </cell>
          <cell r="E543" t="str">
            <v xml:space="preserve">    </v>
          </cell>
          <cell r="F543" t="str">
            <v xml:space="preserve">   </v>
          </cell>
          <cell r="G543">
            <v>2099916</v>
          </cell>
          <cell r="H543">
            <v>-455064</v>
          </cell>
          <cell r="I543">
            <v>-455064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1</v>
          </cell>
          <cell r="B544">
            <v>0</v>
          </cell>
          <cell r="C544">
            <v>999</v>
          </cell>
          <cell r="D544">
            <v>19</v>
          </cell>
          <cell r="E544" t="str">
            <v xml:space="preserve">    </v>
          </cell>
          <cell r="F544" t="str">
            <v xml:space="preserve">   </v>
          </cell>
          <cell r="G544">
            <v>1099919</v>
          </cell>
          <cell r="H544">
            <v>-150836</v>
          </cell>
          <cell r="I544">
            <v>-150836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2</v>
          </cell>
          <cell r="B545">
            <v>0</v>
          </cell>
          <cell r="C545">
            <v>999</v>
          </cell>
          <cell r="D545">
            <v>19</v>
          </cell>
          <cell r="E545" t="str">
            <v xml:space="preserve">    </v>
          </cell>
          <cell r="F545" t="str">
            <v xml:space="preserve">   </v>
          </cell>
          <cell r="G545">
            <v>2099919</v>
          </cell>
          <cell r="H545">
            <v>-1622463</v>
          </cell>
          <cell r="I545">
            <v>-1622463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1</v>
          </cell>
          <cell r="B546">
            <v>0</v>
          </cell>
          <cell r="C546">
            <v>999</v>
          </cell>
          <cell r="D546">
            <v>20</v>
          </cell>
          <cell r="E546" t="str">
            <v xml:space="preserve">    </v>
          </cell>
          <cell r="F546" t="str">
            <v xml:space="preserve">   </v>
          </cell>
          <cell r="G546">
            <v>1099920</v>
          </cell>
          <cell r="H546">
            <v>-210994</v>
          </cell>
          <cell r="I546">
            <v>-210994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2</v>
          </cell>
          <cell r="B547">
            <v>0</v>
          </cell>
          <cell r="C547">
            <v>999</v>
          </cell>
          <cell r="D547">
            <v>20</v>
          </cell>
          <cell r="E547" t="str">
            <v xml:space="preserve">    </v>
          </cell>
          <cell r="F547" t="str">
            <v xml:space="preserve">   </v>
          </cell>
          <cell r="G547">
            <v>2099920</v>
          </cell>
          <cell r="H547">
            <v>-2531928</v>
          </cell>
          <cell r="I547">
            <v>-2531928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1</v>
          </cell>
          <cell r="B548">
            <v>0</v>
          </cell>
          <cell r="C548">
            <v>999</v>
          </cell>
          <cell r="D548">
            <v>22</v>
          </cell>
          <cell r="E548" t="str">
            <v xml:space="preserve">    </v>
          </cell>
          <cell r="F548" t="str">
            <v xml:space="preserve">   </v>
          </cell>
          <cell r="G548">
            <v>1099922</v>
          </cell>
          <cell r="H548">
            <v>-279429</v>
          </cell>
          <cell r="I548">
            <v>-279429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2</v>
          </cell>
          <cell r="B549">
            <v>0</v>
          </cell>
          <cell r="C549">
            <v>999</v>
          </cell>
          <cell r="D549">
            <v>22</v>
          </cell>
          <cell r="E549" t="str">
            <v xml:space="preserve">    </v>
          </cell>
          <cell r="F549" t="str">
            <v xml:space="preserve">   </v>
          </cell>
          <cell r="G549">
            <v>2099922</v>
          </cell>
          <cell r="H549">
            <v>-3353148</v>
          </cell>
          <cell r="I549">
            <v>-3353148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1</v>
          </cell>
          <cell r="B550">
            <v>0</v>
          </cell>
          <cell r="C550">
            <v>999</v>
          </cell>
          <cell r="D550">
            <v>26</v>
          </cell>
          <cell r="E550" t="str">
            <v xml:space="preserve">    </v>
          </cell>
          <cell r="F550" t="str">
            <v xml:space="preserve">   </v>
          </cell>
          <cell r="G550">
            <v>1099926</v>
          </cell>
          <cell r="H550">
            <v>-98959</v>
          </cell>
          <cell r="I550">
            <v>-98959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2</v>
          </cell>
          <cell r="B551">
            <v>0</v>
          </cell>
          <cell r="C551">
            <v>999</v>
          </cell>
          <cell r="D551">
            <v>26</v>
          </cell>
          <cell r="E551" t="str">
            <v xml:space="preserve">    </v>
          </cell>
          <cell r="F551" t="str">
            <v xml:space="preserve">   </v>
          </cell>
          <cell r="G551">
            <v>2099926</v>
          </cell>
          <cell r="H551">
            <v>-1187507</v>
          </cell>
          <cell r="I551">
            <v>-1187507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1</v>
          </cell>
          <cell r="B552">
            <v>0</v>
          </cell>
          <cell r="C552">
            <v>999</v>
          </cell>
          <cell r="D552">
            <v>27</v>
          </cell>
          <cell r="E552" t="str">
            <v xml:space="preserve">    </v>
          </cell>
          <cell r="F552" t="str">
            <v xml:space="preserve">   </v>
          </cell>
          <cell r="G552">
            <v>1099927</v>
          </cell>
          <cell r="H552">
            <v>132</v>
          </cell>
          <cell r="I552">
            <v>132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2</v>
          </cell>
          <cell r="B553">
            <v>0</v>
          </cell>
          <cell r="C553">
            <v>999</v>
          </cell>
          <cell r="D553">
            <v>27</v>
          </cell>
          <cell r="E553" t="str">
            <v xml:space="preserve">    </v>
          </cell>
          <cell r="F553" t="str">
            <v xml:space="preserve">   </v>
          </cell>
          <cell r="G553">
            <v>2099927</v>
          </cell>
          <cell r="H553">
            <v>1140</v>
          </cell>
          <cell r="I553">
            <v>1140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1</v>
          </cell>
          <cell r="B554">
            <v>0</v>
          </cell>
          <cell r="C554">
            <v>999</v>
          </cell>
          <cell r="D554">
            <v>29</v>
          </cell>
          <cell r="E554" t="str">
            <v xml:space="preserve">    </v>
          </cell>
          <cell r="F554" t="str">
            <v xml:space="preserve">   </v>
          </cell>
          <cell r="G554">
            <v>1099929</v>
          </cell>
          <cell r="H554">
            <v>-9449</v>
          </cell>
          <cell r="I554">
            <v>-9449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2</v>
          </cell>
          <cell r="B555">
            <v>0</v>
          </cell>
          <cell r="C555">
            <v>999</v>
          </cell>
          <cell r="D555">
            <v>29</v>
          </cell>
          <cell r="E555" t="str">
            <v xml:space="preserve">    </v>
          </cell>
          <cell r="F555" t="str">
            <v xml:space="preserve">   </v>
          </cell>
          <cell r="G555">
            <v>2099929</v>
          </cell>
          <cell r="H555">
            <v>-113388</v>
          </cell>
          <cell r="I555">
            <v>-113388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1</v>
          </cell>
          <cell r="B556">
            <v>0</v>
          </cell>
          <cell r="C556">
            <v>999</v>
          </cell>
          <cell r="D556">
            <v>30</v>
          </cell>
          <cell r="E556" t="str">
            <v xml:space="preserve">    </v>
          </cell>
          <cell r="F556" t="str">
            <v xml:space="preserve">   </v>
          </cell>
          <cell r="G556">
            <v>1099930</v>
          </cell>
          <cell r="H556">
            <v>-19134</v>
          </cell>
          <cell r="I556">
            <v>-19134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2</v>
          </cell>
          <cell r="B557">
            <v>0</v>
          </cell>
          <cell r="C557">
            <v>999</v>
          </cell>
          <cell r="D557">
            <v>30</v>
          </cell>
          <cell r="E557" t="str">
            <v xml:space="preserve">    </v>
          </cell>
          <cell r="F557" t="str">
            <v xml:space="preserve">   </v>
          </cell>
          <cell r="G557">
            <v>2099930</v>
          </cell>
          <cell r="H557">
            <v>-229608</v>
          </cell>
          <cell r="I557">
            <v>-229608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1</v>
          </cell>
          <cell r="B558">
            <v>0</v>
          </cell>
          <cell r="C558">
            <v>999</v>
          </cell>
          <cell r="D558">
            <v>33</v>
          </cell>
          <cell r="E558" t="str">
            <v xml:space="preserve">    </v>
          </cell>
          <cell r="F558" t="str">
            <v xml:space="preserve">   </v>
          </cell>
          <cell r="G558">
            <v>1099933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2</v>
          </cell>
          <cell r="B559">
            <v>0</v>
          </cell>
          <cell r="C559">
            <v>999</v>
          </cell>
          <cell r="D559">
            <v>33</v>
          </cell>
          <cell r="E559" t="str">
            <v xml:space="preserve">    </v>
          </cell>
          <cell r="F559" t="str">
            <v xml:space="preserve">   </v>
          </cell>
          <cell r="G559">
            <v>2099933</v>
          </cell>
          <cell r="H559">
            <v>-131103</v>
          </cell>
          <cell r="I559">
            <v>-131103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1</v>
          </cell>
          <cell r="B560">
            <v>0</v>
          </cell>
          <cell r="C560">
            <v>999</v>
          </cell>
          <cell r="D560">
            <v>34</v>
          </cell>
          <cell r="E560" t="str">
            <v xml:space="preserve">    </v>
          </cell>
          <cell r="F560" t="str">
            <v xml:space="preserve">   </v>
          </cell>
          <cell r="G560">
            <v>1099934</v>
          </cell>
          <cell r="H560">
            <v>-9397</v>
          </cell>
          <cell r="I560">
            <v>0</v>
          </cell>
          <cell r="J560">
            <v>-9397</v>
          </cell>
          <cell r="K560">
            <v>0</v>
          </cell>
          <cell r="L560">
            <v>0</v>
          </cell>
        </row>
        <row r="561">
          <cell r="A561">
            <v>2</v>
          </cell>
          <cell r="B561">
            <v>0</v>
          </cell>
          <cell r="C561">
            <v>999</v>
          </cell>
          <cell r="D561">
            <v>34</v>
          </cell>
          <cell r="E561" t="str">
            <v xml:space="preserve">    </v>
          </cell>
          <cell r="F561" t="str">
            <v xml:space="preserve">   </v>
          </cell>
          <cell r="G561">
            <v>2099934</v>
          </cell>
          <cell r="H561">
            <v>-112764</v>
          </cell>
          <cell r="I561">
            <v>0</v>
          </cell>
          <cell r="J561">
            <v>-112764</v>
          </cell>
          <cell r="K561">
            <v>0</v>
          </cell>
          <cell r="L561">
            <v>0</v>
          </cell>
        </row>
        <row r="562">
          <cell r="A562">
            <v>1</v>
          </cell>
          <cell r="B562">
            <v>0</v>
          </cell>
          <cell r="C562">
            <v>999</v>
          </cell>
          <cell r="D562">
            <v>35</v>
          </cell>
          <cell r="E562" t="str">
            <v xml:space="preserve">    </v>
          </cell>
          <cell r="F562" t="str">
            <v xml:space="preserve">   </v>
          </cell>
          <cell r="G562">
            <v>1099935</v>
          </cell>
          <cell r="H562">
            <v>-3329</v>
          </cell>
          <cell r="I562">
            <v>0</v>
          </cell>
          <cell r="J562">
            <v>0</v>
          </cell>
          <cell r="K562">
            <v>-3329</v>
          </cell>
          <cell r="L562">
            <v>0</v>
          </cell>
        </row>
        <row r="563">
          <cell r="A563">
            <v>2</v>
          </cell>
          <cell r="B563">
            <v>0</v>
          </cell>
          <cell r="C563">
            <v>999</v>
          </cell>
          <cell r="D563">
            <v>35</v>
          </cell>
          <cell r="E563" t="str">
            <v xml:space="preserve">    </v>
          </cell>
          <cell r="F563" t="str">
            <v xml:space="preserve">   </v>
          </cell>
          <cell r="G563">
            <v>2099935</v>
          </cell>
          <cell r="H563">
            <v>-39948</v>
          </cell>
          <cell r="I563">
            <v>0</v>
          </cell>
          <cell r="J563">
            <v>0</v>
          </cell>
          <cell r="K563">
            <v>-39948</v>
          </cell>
          <cell r="L563">
            <v>0</v>
          </cell>
        </row>
        <row r="564">
          <cell r="A564">
            <v>1</v>
          </cell>
          <cell r="B564">
            <v>0</v>
          </cell>
          <cell r="C564">
            <v>999</v>
          </cell>
          <cell r="D564">
            <v>37</v>
          </cell>
          <cell r="E564" t="str">
            <v xml:space="preserve">    </v>
          </cell>
          <cell r="F564" t="str">
            <v xml:space="preserve">   </v>
          </cell>
          <cell r="G564">
            <v>1099937</v>
          </cell>
          <cell r="H564">
            <v>-175000</v>
          </cell>
          <cell r="I564">
            <v>-175000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2</v>
          </cell>
          <cell r="B565">
            <v>0</v>
          </cell>
          <cell r="C565">
            <v>999</v>
          </cell>
          <cell r="D565">
            <v>37</v>
          </cell>
          <cell r="E565" t="str">
            <v xml:space="preserve">    </v>
          </cell>
          <cell r="F565" t="str">
            <v xml:space="preserve">   </v>
          </cell>
          <cell r="G565">
            <v>2099937</v>
          </cell>
          <cell r="H565">
            <v>-550000</v>
          </cell>
          <cell r="I565">
            <v>-550000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1</v>
          </cell>
          <cell r="B566">
            <v>0</v>
          </cell>
          <cell r="C566">
            <v>999</v>
          </cell>
          <cell r="D566">
            <v>40</v>
          </cell>
          <cell r="E566" t="str">
            <v xml:space="preserve">    </v>
          </cell>
          <cell r="F566" t="str">
            <v xml:space="preserve">   </v>
          </cell>
          <cell r="G566">
            <v>1099940</v>
          </cell>
          <cell r="H566">
            <v>-45156</v>
          </cell>
          <cell r="I566">
            <v>-45156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2</v>
          </cell>
          <cell r="B567">
            <v>0</v>
          </cell>
          <cell r="C567">
            <v>999</v>
          </cell>
          <cell r="D567">
            <v>40</v>
          </cell>
          <cell r="E567" t="str">
            <v xml:space="preserve">    </v>
          </cell>
          <cell r="F567" t="str">
            <v xml:space="preserve">   </v>
          </cell>
          <cell r="G567">
            <v>2099940</v>
          </cell>
          <cell r="H567">
            <v>-541872</v>
          </cell>
          <cell r="I567">
            <v>-541872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1</v>
          </cell>
          <cell r="B568">
            <v>0</v>
          </cell>
          <cell r="C568">
            <v>999</v>
          </cell>
          <cell r="D568">
            <v>51</v>
          </cell>
          <cell r="E568" t="str">
            <v xml:space="preserve">    </v>
          </cell>
          <cell r="F568" t="str">
            <v xml:space="preserve">   </v>
          </cell>
          <cell r="G568">
            <v>1099951</v>
          </cell>
          <cell r="H568">
            <v>341667</v>
          </cell>
          <cell r="I568">
            <v>341667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2</v>
          </cell>
          <cell r="B569">
            <v>0</v>
          </cell>
          <cell r="C569">
            <v>999</v>
          </cell>
          <cell r="D569">
            <v>51</v>
          </cell>
          <cell r="E569" t="str">
            <v xml:space="preserve">    </v>
          </cell>
          <cell r="F569" t="str">
            <v xml:space="preserve">   </v>
          </cell>
          <cell r="G569">
            <v>2099951</v>
          </cell>
          <cell r="H569">
            <v>4379234</v>
          </cell>
          <cell r="I569">
            <v>4379234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1</v>
          </cell>
          <cell r="B570">
            <v>0</v>
          </cell>
          <cell r="C570">
            <v>999</v>
          </cell>
          <cell r="D570">
            <v>52</v>
          </cell>
          <cell r="E570" t="str">
            <v xml:space="preserve">    </v>
          </cell>
          <cell r="F570" t="str">
            <v xml:space="preserve">   </v>
          </cell>
          <cell r="G570">
            <v>1099952</v>
          </cell>
          <cell r="H570">
            <v>7096</v>
          </cell>
          <cell r="I570">
            <v>7096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2</v>
          </cell>
          <cell r="B571">
            <v>0</v>
          </cell>
          <cell r="C571">
            <v>999</v>
          </cell>
          <cell r="D571">
            <v>52</v>
          </cell>
          <cell r="E571" t="str">
            <v xml:space="preserve">    </v>
          </cell>
          <cell r="F571" t="str">
            <v xml:space="preserve">   </v>
          </cell>
          <cell r="G571">
            <v>2099952</v>
          </cell>
          <cell r="H571">
            <v>416262</v>
          </cell>
          <cell r="I571">
            <v>416262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1</v>
          </cell>
          <cell r="B572">
            <v>0</v>
          </cell>
          <cell r="C572">
            <v>999</v>
          </cell>
          <cell r="D572">
            <v>57</v>
          </cell>
          <cell r="E572" t="str">
            <v xml:space="preserve">    </v>
          </cell>
          <cell r="F572" t="str">
            <v xml:space="preserve">   </v>
          </cell>
          <cell r="G572">
            <v>1099957</v>
          </cell>
          <cell r="H572">
            <v>-2232</v>
          </cell>
          <cell r="I572">
            <v>-2232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2</v>
          </cell>
          <cell r="B573">
            <v>0</v>
          </cell>
          <cell r="C573">
            <v>999</v>
          </cell>
          <cell r="D573">
            <v>57</v>
          </cell>
          <cell r="E573" t="str">
            <v xml:space="preserve">    </v>
          </cell>
          <cell r="F573" t="str">
            <v xml:space="preserve">   </v>
          </cell>
          <cell r="G573">
            <v>2099957</v>
          </cell>
          <cell r="H573">
            <v>-2086</v>
          </cell>
          <cell r="I573">
            <v>-2086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1</v>
          </cell>
          <cell r="B574">
            <v>0</v>
          </cell>
          <cell r="C574">
            <v>999</v>
          </cell>
          <cell r="D574">
            <v>59</v>
          </cell>
          <cell r="E574" t="str">
            <v xml:space="preserve">    </v>
          </cell>
          <cell r="F574" t="str">
            <v xml:space="preserve">   </v>
          </cell>
          <cell r="G574">
            <v>1099959</v>
          </cell>
          <cell r="H574">
            <v>47218</v>
          </cell>
          <cell r="I574">
            <v>47218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2</v>
          </cell>
          <cell r="B575">
            <v>0</v>
          </cell>
          <cell r="C575">
            <v>999</v>
          </cell>
          <cell r="D575">
            <v>59</v>
          </cell>
          <cell r="E575" t="str">
            <v xml:space="preserve">    </v>
          </cell>
          <cell r="F575" t="str">
            <v xml:space="preserve">   </v>
          </cell>
          <cell r="G575">
            <v>2099959</v>
          </cell>
          <cell r="H575">
            <v>633897</v>
          </cell>
          <cell r="I575">
            <v>633897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1</v>
          </cell>
          <cell r="B576">
            <v>0</v>
          </cell>
          <cell r="C576">
            <v>999</v>
          </cell>
          <cell r="D576">
            <v>60</v>
          </cell>
          <cell r="E576" t="str">
            <v xml:space="preserve">    </v>
          </cell>
          <cell r="F576" t="str">
            <v xml:space="preserve">   </v>
          </cell>
          <cell r="G576">
            <v>1099960</v>
          </cell>
          <cell r="H576">
            <v>5304218</v>
          </cell>
          <cell r="I576">
            <v>5304218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2</v>
          </cell>
          <cell r="B577">
            <v>0</v>
          </cell>
          <cell r="C577">
            <v>999</v>
          </cell>
          <cell r="D577">
            <v>60</v>
          </cell>
          <cell r="E577" t="str">
            <v xml:space="preserve">    </v>
          </cell>
          <cell r="F577" t="str">
            <v xml:space="preserve">   </v>
          </cell>
          <cell r="G577">
            <v>2099960</v>
          </cell>
          <cell r="H577">
            <v>58128535</v>
          </cell>
          <cell r="I577">
            <v>58128535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1</v>
          </cell>
          <cell r="B578">
            <v>0</v>
          </cell>
          <cell r="C578">
            <v>999</v>
          </cell>
          <cell r="D578">
            <v>66</v>
          </cell>
          <cell r="E578" t="str">
            <v xml:space="preserve">    </v>
          </cell>
          <cell r="F578" t="str">
            <v xml:space="preserve">   </v>
          </cell>
          <cell r="G578">
            <v>1099966</v>
          </cell>
          <cell r="H578">
            <v>-71143</v>
          </cell>
          <cell r="I578">
            <v>0</v>
          </cell>
          <cell r="J578">
            <v>0</v>
          </cell>
          <cell r="K578">
            <v>-71143</v>
          </cell>
          <cell r="L578">
            <v>0</v>
          </cell>
        </row>
        <row r="579">
          <cell r="A579">
            <v>2</v>
          </cell>
          <cell r="B579">
            <v>0</v>
          </cell>
          <cell r="C579">
            <v>999</v>
          </cell>
          <cell r="D579">
            <v>66</v>
          </cell>
          <cell r="E579" t="str">
            <v xml:space="preserve">    </v>
          </cell>
          <cell r="F579" t="str">
            <v xml:space="preserve">   </v>
          </cell>
          <cell r="G579">
            <v>2099966</v>
          </cell>
          <cell r="H579">
            <v>-706758</v>
          </cell>
          <cell r="I579">
            <v>0</v>
          </cell>
          <cell r="J579">
            <v>0</v>
          </cell>
          <cell r="K579">
            <v>-706758</v>
          </cell>
          <cell r="L579">
            <v>0</v>
          </cell>
        </row>
        <row r="580">
          <cell r="A580">
            <v>1</v>
          </cell>
          <cell r="B580">
            <v>0</v>
          </cell>
          <cell r="C580">
            <v>999</v>
          </cell>
          <cell r="D580">
            <v>68</v>
          </cell>
          <cell r="E580" t="str">
            <v xml:space="preserve">    </v>
          </cell>
          <cell r="F580" t="str">
            <v xml:space="preserve">   </v>
          </cell>
          <cell r="G580">
            <v>1099968</v>
          </cell>
          <cell r="H580">
            <v>894898</v>
          </cell>
          <cell r="I580">
            <v>0</v>
          </cell>
          <cell r="J580">
            <v>0</v>
          </cell>
          <cell r="K580">
            <v>894898</v>
          </cell>
          <cell r="L580">
            <v>0</v>
          </cell>
        </row>
        <row r="581">
          <cell r="A581">
            <v>2</v>
          </cell>
          <cell r="B581">
            <v>0</v>
          </cell>
          <cell r="C581">
            <v>999</v>
          </cell>
          <cell r="D581">
            <v>68</v>
          </cell>
          <cell r="E581" t="str">
            <v xml:space="preserve">    </v>
          </cell>
          <cell r="F581" t="str">
            <v xml:space="preserve">   </v>
          </cell>
          <cell r="G581">
            <v>2099968</v>
          </cell>
          <cell r="H581">
            <v>6222057</v>
          </cell>
          <cell r="I581">
            <v>0</v>
          </cell>
          <cell r="J581">
            <v>0</v>
          </cell>
          <cell r="K581">
            <v>6222057</v>
          </cell>
          <cell r="L581">
            <v>0</v>
          </cell>
        </row>
        <row r="582">
          <cell r="A582">
            <v>1</v>
          </cell>
          <cell r="B582">
            <v>0</v>
          </cell>
          <cell r="C582">
            <v>999</v>
          </cell>
          <cell r="D582">
            <v>70</v>
          </cell>
          <cell r="E582" t="str">
            <v xml:space="preserve">    </v>
          </cell>
          <cell r="F582" t="str">
            <v xml:space="preserve">   </v>
          </cell>
          <cell r="G582">
            <v>1099970</v>
          </cell>
          <cell r="H582">
            <v>4381386.74</v>
          </cell>
          <cell r="I582">
            <v>4381386.74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2</v>
          </cell>
          <cell r="B583">
            <v>0</v>
          </cell>
          <cell r="C583">
            <v>999</v>
          </cell>
          <cell r="D583">
            <v>70</v>
          </cell>
          <cell r="E583" t="str">
            <v xml:space="preserve">    </v>
          </cell>
          <cell r="F583" t="str">
            <v xml:space="preserve">   </v>
          </cell>
          <cell r="G583">
            <v>2099970</v>
          </cell>
          <cell r="H583">
            <v>50847989.840000004</v>
          </cell>
          <cell r="I583">
            <v>50847989.840000004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1</v>
          </cell>
          <cell r="B584">
            <v>0</v>
          </cell>
          <cell r="C584">
            <v>999</v>
          </cell>
          <cell r="D584">
            <v>71</v>
          </cell>
          <cell r="E584" t="str">
            <v xml:space="preserve">    </v>
          </cell>
          <cell r="F584" t="str">
            <v xml:space="preserve">   </v>
          </cell>
          <cell r="G584">
            <v>1099971</v>
          </cell>
          <cell r="H584">
            <v>124711</v>
          </cell>
          <cell r="I584">
            <v>124711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2</v>
          </cell>
          <cell r="B585">
            <v>0</v>
          </cell>
          <cell r="C585">
            <v>999</v>
          </cell>
          <cell r="D585">
            <v>71</v>
          </cell>
          <cell r="E585" t="str">
            <v xml:space="preserve">    </v>
          </cell>
          <cell r="F585" t="str">
            <v xml:space="preserve">   </v>
          </cell>
          <cell r="G585">
            <v>2099971</v>
          </cell>
          <cell r="H585">
            <v>1196005</v>
          </cell>
          <cell r="I585">
            <v>1196005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1</v>
          </cell>
          <cell r="B586">
            <v>0</v>
          </cell>
          <cell r="C586">
            <v>999</v>
          </cell>
          <cell r="D586">
            <v>72</v>
          </cell>
          <cell r="E586" t="str">
            <v xml:space="preserve">    </v>
          </cell>
          <cell r="F586" t="str">
            <v xml:space="preserve">   </v>
          </cell>
          <cell r="G586">
            <v>1099972</v>
          </cell>
          <cell r="H586">
            <v>670094</v>
          </cell>
          <cell r="I586">
            <v>670094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2</v>
          </cell>
          <cell r="B587">
            <v>0</v>
          </cell>
          <cell r="C587">
            <v>999</v>
          </cell>
          <cell r="D587">
            <v>72</v>
          </cell>
          <cell r="E587" t="str">
            <v xml:space="preserve">    </v>
          </cell>
          <cell r="F587" t="str">
            <v xml:space="preserve">   </v>
          </cell>
          <cell r="G587">
            <v>2099972</v>
          </cell>
          <cell r="H587">
            <v>8041129</v>
          </cell>
          <cell r="I587">
            <v>8041129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1</v>
          </cell>
          <cell r="B588">
            <v>0</v>
          </cell>
          <cell r="C588">
            <v>999</v>
          </cell>
          <cell r="D588">
            <v>73</v>
          </cell>
          <cell r="E588" t="str">
            <v xml:space="preserve">    </v>
          </cell>
          <cell r="F588" t="str">
            <v xml:space="preserve">   </v>
          </cell>
          <cell r="G588">
            <v>1099973</v>
          </cell>
          <cell r="H588">
            <v>23425</v>
          </cell>
          <cell r="I588">
            <v>23425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2</v>
          </cell>
          <cell r="B589">
            <v>0</v>
          </cell>
          <cell r="C589">
            <v>999</v>
          </cell>
          <cell r="D589">
            <v>73</v>
          </cell>
          <cell r="E589" t="str">
            <v xml:space="preserve">    </v>
          </cell>
          <cell r="F589" t="str">
            <v xml:space="preserve">   </v>
          </cell>
          <cell r="G589">
            <v>2099973</v>
          </cell>
          <cell r="H589">
            <v>281100</v>
          </cell>
          <cell r="I589">
            <v>281100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1</v>
          </cell>
          <cell r="B590">
            <v>0</v>
          </cell>
          <cell r="C590">
            <v>999</v>
          </cell>
          <cell r="D590">
            <v>75</v>
          </cell>
          <cell r="E590" t="str">
            <v xml:space="preserve">    </v>
          </cell>
          <cell r="F590" t="str">
            <v xml:space="preserve">   </v>
          </cell>
          <cell r="G590">
            <v>1099975</v>
          </cell>
          <cell r="H590">
            <v>16341</v>
          </cell>
          <cell r="I590">
            <v>16341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2</v>
          </cell>
          <cell r="B591">
            <v>0</v>
          </cell>
          <cell r="C591">
            <v>999</v>
          </cell>
          <cell r="D591">
            <v>75</v>
          </cell>
          <cell r="E591" t="str">
            <v xml:space="preserve">    </v>
          </cell>
          <cell r="F591" t="str">
            <v xml:space="preserve">   </v>
          </cell>
          <cell r="G591">
            <v>2099975</v>
          </cell>
          <cell r="H591">
            <v>196092</v>
          </cell>
          <cell r="I591">
            <v>196092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1</v>
          </cell>
          <cell r="B592">
            <v>0</v>
          </cell>
          <cell r="C592">
            <v>999</v>
          </cell>
          <cell r="D592">
            <v>91</v>
          </cell>
          <cell r="E592" t="str">
            <v xml:space="preserve">    </v>
          </cell>
          <cell r="F592" t="str">
            <v xml:space="preserve">   </v>
          </cell>
          <cell r="G592">
            <v>1099991</v>
          </cell>
          <cell r="H592">
            <v>-647121</v>
          </cell>
          <cell r="I592">
            <v>-647121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2</v>
          </cell>
          <cell r="B593">
            <v>0</v>
          </cell>
          <cell r="C593">
            <v>999</v>
          </cell>
          <cell r="D593">
            <v>91</v>
          </cell>
          <cell r="E593" t="str">
            <v xml:space="preserve">    </v>
          </cell>
          <cell r="F593" t="str">
            <v xml:space="preserve">   </v>
          </cell>
          <cell r="G593">
            <v>2099991</v>
          </cell>
          <cell r="H593">
            <v>-12129928</v>
          </cell>
          <cell r="I593">
            <v>-12129928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1</v>
          </cell>
          <cell r="B594">
            <v>0</v>
          </cell>
          <cell r="C594">
            <v>999</v>
          </cell>
          <cell r="D594">
            <v>95</v>
          </cell>
          <cell r="E594" t="str">
            <v xml:space="preserve">    </v>
          </cell>
          <cell r="F594" t="str">
            <v xml:space="preserve">   </v>
          </cell>
          <cell r="G594">
            <v>1099995</v>
          </cell>
          <cell r="H594">
            <v>1368611</v>
          </cell>
          <cell r="I594">
            <v>1368611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2</v>
          </cell>
          <cell r="B595">
            <v>0</v>
          </cell>
          <cell r="C595">
            <v>999</v>
          </cell>
          <cell r="D595">
            <v>95</v>
          </cell>
          <cell r="E595" t="str">
            <v xml:space="preserve">    </v>
          </cell>
          <cell r="F595" t="str">
            <v xml:space="preserve">   </v>
          </cell>
          <cell r="G595">
            <v>2099995</v>
          </cell>
          <cell r="H595">
            <v>3851796</v>
          </cell>
          <cell r="I595">
            <v>3851796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1</v>
          </cell>
          <cell r="B596">
            <v>1</v>
          </cell>
          <cell r="C596">
            <v>403</v>
          </cell>
          <cell r="D596">
            <v>10</v>
          </cell>
          <cell r="E596" t="str">
            <v xml:space="preserve">    </v>
          </cell>
          <cell r="F596" t="str">
            <v xml:space="preserve">   </v>
          </cell>
          <cell r="G596">
            <v>1140310</v>
          </cell>
          <cell r="H596">
            <v>34780</v>
          </cell>
          <cell r="I596">
            <v>34780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2</v>
          </cell>
          <cell r="B597">
            <v>1</v>
          </cell>
          <cell r="C597">
            <v>403</v>
          </cell>
          <cell r="D597">
            <v>10</v>
          </cell>
          <cell r="E597" t="str">
            <v xml:space="preserve">    </v>
          </cell>
          <cell r="F597" t="str">
            <v xml:space="preserve">   </v>
          </cell>
          <cell r="G597">
            <v>2140310</v>
          </cell>
          <cell r="H597">
            <v>436613</v>
          </cell>
          <cell r="I597">
            <v>436613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1</v>
          </cell>
          <cell r="B598">
            <v>1</v>
          </cell>
          <cell r="C598">
            <v>403</v>
          </cell>
          <cell r="D598">
            <v>50</v>
          </cell>
          <cell r="E598" t="str">
            <v xml:space="preserve">    </v>
          </cell>
          <cell r="F598" t="str">
            <v xml:space="preserve">   </v>
          </cell>
          <cell r="G598">
            <v>1140350</v>
          </cell>
          <cell r="H598">
            <v>461508</v>
          </cell>
          <cell r="I598">
            <v>461508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2</v>
          </cell>
          <cell r="B599">
            <v>1</v>
          </cell>
          <cell r="C599">
            <v>403</v>
          </cell>
          <cell r="D599">
            <v>50</v>
          </cell>
          <cell r="E599" t="str">
            <v xml:space="preserve">    </v>
          </cell>
          <cell r="F599" t="str">
            <v xml:space="preserve">   </v>
          </cell>
          <cell r="G599">
            <v>2140350</v>
          </cell>
          <cell r="H599">
            <v>5539675</v>
          </cell>
          <cell r="I599">
            <v>5539675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1</v>
          </cell>
          <cell r="B600">
            <v>1</v>
          </cell>
          <cell r="C600">
            <v>403</v>
          </cell>
          <cell r="D600">
            <v>60</v>
          </cell>
          <cell r="E600" t="str">
            <v xml:space="preserve">    </v>
          </cell>
          <cell r="F600" t="str">
            <v xml:space="preserve">   </v>
          </cell>
          <cell r="G600">
            <v>1140360</v>
          </cell>
          <cell r="H600">
            <v>43181.96</v>
          </cell>
          <cell r="I600">
            <v>43181.96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</v>
          </cell>
          <cell r="B601">
            <v>1</v>
          </cell>
          <cell r="C601">
            <v>403</v>
          </cell>
          <cell r="D601">
            <v>60</v>
          </cell>
          <cell r="E601" t="str">
            <v xml:space="preserve">    </v>
          </cell>
          <cell r="F601" t="str">
            <v xml:space="preserve">   </v>
          </cell>
          <cell r="G601">
            <v>2140360</v>
          </cell>
          <cell r="H601">
            <v>552477.56999999995</v>
          </cell>
          <cell r="I601">
            <v>552477.56999999995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>
            <v>1</v>
          </cell>
          <cell r="C602">
            <v>403</v>
          </cell>
          <cell r="D602">
            <v>70</v>
          </cell>
          <cell r="E602" t="str">
            <v xml:space="preserve">    </v>
          </cell>
          <cell r="F602" t="str">
            <v xml:space="preserve">   </v>
          </cell>
          <cell r="G602">
            <v>1140370</v>
          </cell>
          <cell r="H602">
            <v>4970.8599999999997</v>
          </cell>
          <cell r="I602">
            <v>4970.8599999999997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</v>
          </cell>
          <cell r="B603">
            <v>1</v>
          </cell>
          <cell r="C603">
            <v>403</v>
          </cell>
          <cell r="D603">
            <v>70</v>
          </cell>
          <cell r="E603" t="str">
            <v xml:space="preserve">    </v>
          </cell>
          <cell r="F603" t="str">
            <v xml:space="preserve">   </v>
          </cell>
          <cell r="G603">
            <v>2140370</v>
          </cell>
          <cell r="H603">
            <v>59455.95</v>
          </cell>
          <cell r="I603">
            <v>59455.95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1</v>
          </cell>
          <cell r="B604">
            <v>1</v>
          </cell>
          <cell r="C604">
            <v>404</v>
          </cell>
          <cell r="D604">
            <v>30</v>
          </cell>
          <cell r="E604" t="str">
            <v xml:space="preserve">    </v>
          </cell>
          <cell r="F604" t="str">
            <v xml:space="preserve">   </v>
          </cell>
          <cell r="G604">
            <v>1140430</v>
          </cell>
          <cell r="H604">
            <v>70267.41</v>
          </cell>
          <cell r="I604">
            <v>70267.41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2</v>
          </cell>
          <cell r="B605">
            <v>1</v>
          </cell>
          <cell r="C605">
            <v>404</v>
          </cell>
          <cell r="D605">
            <v>30</v>
          </cell>
          <cell r="E605" t="str">
            <v xml:space="preserve">    </v>
          </cell>
          <cell r="F605" t="str">
            <v xml:space="preserve">   </v>
          </cell>
          <cell r="G605">
            <v>2140430</v>
          </cell>
          <cell r="H605">
            <v>492269.34</v>
          </cell>
          <cell r="I605">
            <v>492269.34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1</v>
          </cell>
          <cell r="B606">
            <v>1</v>
          </cell>
          <cell r="C606">
            <v>404</v>
          </cell>
          <cell r="D606">
            <v>60</v>
          </cell>
          <cell r="E606" t="str">
            <v xml:space="preserve">    </v>
          </cell>
          <cell r="F606" t="str">
            <v xml:space="preserve">   </v>
          </cell>
          <cell r="G606">
            <v>1140460</v>
          </cell>
          <cell r="H606">
            <v>12969.7</v>
          </cell>
          <cell r="I606">
            <v>12969.7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2</v>
          </cell>
          <cell r="B607">
            <v>1</v>
          </cell>
          <cell r="C607">
            <v>404</v>
          </cell>
          <cell r="D607">
            <v>60</v>
          </cell>
          <cell r="E607" t="str">
            <v xml:space="preserve">    </v>
          </cell>
          <cell r="F607" t="str">
            <v xml:space="preserve">   </v>
          </cell>
          <cell r="G607">
            <v>2140460</v>
          </cell>
          <cell r="H607">
            <v>107234.28</v>
          </cell>
          <cell r="I607">
            <v>107234.28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1</v>
          </cell>
          <cell r="B608">
            <v>1</v>
          </cell>
          <cell r="C608">
            <v>408</v>
          </cell>
          <cell r="D608">
            <v>11</v>
          </cell>
          <cell r="E608" t="str">
            <v xml:space="preserve">    </v>
          </cell>
          <cell r="F608" t="str">
            <v xml:space="preserve">   </v>
          </cell>
          <cell r="G608">
            <v>1140811</v>
          </cell>
          <cell r="H608">
            <v>-330847.90999999997</v>
          </cell>
          <cell r="I608">
            <v>0</v>
          </cell>
          <cell r="J608">
            <v>-330937.90000000002</v>
          </cell>
          <cell r="K608">
            <v>89.99</v>
          </cell>
          <cell r="L608">
            <v>0</v>
          </cell>
        </row>
        <row r="609">
          <cell r="A609">
            <v>2</v>
          </cell>
          <cell r="B609">
            <v>1</v>
          </cell>
          <cell r="C609">
            <v>408</v>
          </cell>
          <cell r="D609">
            <v>11</v>
          </cell>
          <cell r="E609" t="str">
            <v xml:space="preserve">    </v>
          </cell>
          <cell r="F609" t="str">
            <v xml:space="preserve">   </v>
          </cell>
          <cell r="G609">
            <v>2140811</v>
          </cell>
          <cell r="H609">
            <v>1971928.35</v>
          </cell>
          <cell r="I609">
            <v>0</v>
          </cell>
          <cell r="J609">
            <v>1971292.42</v>
          </cell>
          <cell r="K609">
            <v>635.92999999999995</v>
          </cell>
          <cell r="L609">
            <v>0</v>
          </cell>
        </row>
        <row r="610">
          <cell r="A610">
            <v>1</v>
          </cell>
          <cell r="B610">
            <v>1</v>
          </cell>
          <cell r="C610">
            <v>408</v>
          </cell>
          <cell r="D610">
            <v>12</v>
          </cell>
          <cell r="E610" t="str">
            <v xml:space="preserve">    </v>
          </cell>
          <cell r="F610" t="str">
            <v xml:space="preserve">   </v>
          </cell>
          <cell r="G610">
            <v>1140812</v>
          </cell>
          <cell r="H610">
            <v>184044</v>
          </cell>
          <cell r="I610">
            <v>0</v>
          </cell>
          <cell r="J610">
            <v>184044</v>
          </cell>
          <cell r="K610">
            <v>0</v>
          </cell>
          <cell r="L610">
            <v>0</v>
          </cell>
        </row>
        <row r="611">
          <cell r="A611">
            <v>2</v>
          </cell>
          <cell r="B611">
            <v>1</v>
          </cell>
          <cell r="C611">
            <v>408</v>
          </cell>
          <cell r="D611">
            <v>12</v>
          </cell>
          <cell r="E611" t="str">
            <v xml:space="preserve">    </v>
          </cell>
          <cell r="F611" t="str">
            <v xml:space="preserve">   </v>
          </cell>
          <cell r="G611">
            <v>2140812</v>
          </cell>
          <cell r="H611">
            <v>1850491.79</v>
          </cell>
          <cell r="I611">
            <v>0</v>
          </cell>
          <cell r="J611">
            <v>1850491.79</v>
          </cell>
          <cell r="K611">
            <v>0</v>
          </cell>
          <cell r="L611">
            <v>0</v>
          </cell>
        </row>
        <row r="612">
          <cell r="A612">
            <v>1</v>
          </cell>
          <cell r="B612">
            <v>1</v>
          </cell>
          <cell r="C612">
            <v>408</v>
          </cell>
          <cell r="D612">
            <v>15</v>
          </cell>
          <cell r="E612" t="str">
            <v xml:space="preserve">    </v>
          </cell>
          <cell r="F612" t="str">
            <v xml:space="preserve">   </v>
          </cell>
          <cell r="G612">
            <v>1140815</v>
          </cell>
          <cell r="H612">
            <v>-68556</v>
          </cell>
          <cell r="I612">
            <v>0</v>
          </cell>
          <cell r="J612">
            <v>-94346</v>
          </cell>
          <cell r="K612">
            <v>25790</v>
          </cell>
          <cell r="L612">
            <v>0</v>
          </cell>
        </row>
        <row r="613">
          <cell r="A613">
            <v>2</v>
          </cell>
          <cell r="B613">
            <v>1</v>
          </cell>
          <cell r="C613">
            <v>408</v>
          </cell>
          <cell r="D613">
            <v>15</v>
          </cell>
          <cell r="E613" t="str">
            <v xml:space="preserve">    </v>
          </cell>
          <cell r="F613" t="str">
            <v xml:space="preserve">   </v>
          </cell>
          <cell r="G613">
            <v>2140815</v>
          </cell>
          <cell r="H613">
            <v>1893162.11</v>
          </cell>
          <cell r="I613">
            <v>0</v>
          </cell>
          <cell r="J613">
            <v>1280162.1100000001</v>
          </cell>
          <cell r="K613">
            <v>613000</v>
          </cell>
          <cell r="L613">
            <v>0</v>
          </cell>
        </row>
        <row r="614">
          <cell r="A614">
            <v>1</v>
          </cell>
          <cell r="B614">
            <v>1</v>
          </cell>
          <cell r="C614">
            <v>408</v>
          </cell>
          <cell r="D614">
            <v>16</v>
          </cell>
          <cell r="E614" t="str">
            <v xml:space="preserve">    </v>
          </cell>
          <cell r="F614" t="str">
            <v xml:space="preserve">   </v>
          </cell>
          <cell r="G614">
            <v>1140816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A615">
            <v>2</v>
          </cell>
          <cell r="B615">
            <v>1</v>
          </cell>
          <cell r="C615">
            <v>408</v>
          </cell>
          <cell r="D615">
            <v>16</v>
          </cell>
          <cell r="E615" t="str">
            <v xml:space="preserve">    </v>
          </cell>
          <cell r="F615" t="str">
            <v xml:space="preserve">   </v>
          </cell>
          <cell r="G615">
            <v>2140816</v>
          </cell>
          <cell r="H615">
            <v>3314.6</v>
          </cell>
          <cell r="I615">
            <v>0</v>
          </cell>
          <cell r="J615">
            <v>3314.6</v>
          </cell>
          <cell r="K615">
            <v>0</v>
          </cell>
          <cell r="L615">
            <v>0</v>
          </cell>
        </row>
        <row r="616">
          <cell r="A616">
            <v>1</v>
          </cell>
          <cell r="B616">
            <v>1</v>
          </cell>
          <cell r="C616">
            <v>409</v>
          </cell>
          <cell r="D616">
            <v>11</v>
          </cell>
          <cell r="E616" t="str">
            <v xml:space="preserve">    </v>
          </cell>
          <cell r="F616" t="str">
            <v xml:space="preserve">   </v>
          </cell>
          <cell r="G616">
            <v>1140911</v>
          </cell>
          <cell r="H616">
            <v>1524135</v>
          </cell>
          <cell r="I616">
            <v>1524135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2</v>
          </cell>
          <cell r="B617">
            <v>1</v>
          </cell>
          <cell r="C617">
            <v>409</v>
          </cell>
          <cell r="D617">
            <v>11</v>
          </cell>
          <cell r="E617" t="str">
            <v xml:space="preserve">    </v>
          </cell>
          <cell r="F617" t="str">
            <v xml:space="preserve">   </v>
          </cell>
          <cell r="G617">
            <v>2140911</v>
          </cell>
          <cell r="H617">
            <v>-451533</v>
          </cell>
          <cell r="I617">
            <v>-451533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1</v>
          </cell>
          <cell r="B618">
            <v>1</v>
          </cell>
          <cell r="C618">
            <v>409</v>
          </cell>
          <cell r="D618">
            <v>13</v>
          </cell>
          <cell r="E618" t="str">
            <v xml:space="preserve">    </v>
          </cell>
          <cell r="F618" t="str">
            <v xml:space="preserve">   </v>
          </cell>
          <cell r="G618">
            <v>1140913</v>
          </cell>
          <cell r="H618">
            <v>9900</v>
          </cell>
          <cell r="I618">
            <v>0</v>
          </cell>
          <cell r="J618">
            <v>0</v>
          </cell>
          <cell r="K618">
            <v>9900</v>
          </cell>
          <cell r="L618">
            <v>0</v>
          </cell>
        </row>
        <row r="619">
          <cell r="A619">
            <v>2</v>
          </cell>
          <cell r="B619">
            <v>1</v>
          </cell>
          <cell r="C619">
            <v>409</v>
          </cell>
          <cell r="D619">
            <v>13</v>
          </cell>
          <cell r="E619" t="str">
            <v xml:space="preserve">    </v>
          </cell>
          <cell r="F619" t="str">
            <v xml:space="preserve">   </v>
          </cell>
          <cell r="G619">
            <v>2140913</v>
          </cell>
          <cell r="H619">
            <v>155607</v>
          </cell>
          <cell r="I619">
            <v>0</v>
          </cell>
          <cell r="J619">
            <v>0</v>
          </cell>
          <cell r="K619">
            <v>155607</v>
          </cell>
          <cell r="L619">
            <v>0</v>
          </cell>
        </row>
        <row r="620">
          <cell r="A620">
            <v>1</v>
          </cell>
          <cell r="B620">
            <v>1</v>
          </cell>
          <cell r="C620">
            <v>410</v>
          </cell>
          <cell r="D620">
            <v>10</v>
          </cell>
          <cell r="E620" t="str">
            <v xml:space="preserve">    </v>
          </cell>
          <cell r="F620" t="str">
            <v xml:space="preserve">   </v>
          </cell>
          <cell r="G620">
            <v>1141010</v>
          </cell>
          <cell r="H620">
            <v>-157309.6</v>
          </cell>
          <cell r="I620">
            <v>185991.4</v>
          </cell>
          <cell r="J620">
            <v>-196079</v>
          </cell>
          <cell r="K620">
            <v>-147222</v>
          </cell>
          <cell r="L620">
            <v>0</v>
          </cell>
        </row>
        <row r="621">
          <cell r="A621">
            <v>2</v>
          </cell>
          <cell r="B621">
            <v>1</v>
          </cell>
          <cell r="C621">
            <v>410</v>
          </cell>
          <cell r="D621">
            <v>10</v>
          </cell>
          <cell r="E621" t="str">
            <v xml:space="preserve">    </v>
          </cell>
          <cell r="F621" t="str">
            <v xml:space="preserve">   </v>
          </cell>
          <cell r="G621">
            <v>2141010</v>
          </cell>
          <cell r="H621">
            <v>5884603.04</v>
          </cell>
          <cell r="I621">
            <v>2463412.5</v>
          </cell>
          <cell r="J621">
            <v>2879573.79</v>
          </cell>
          <cell r="K621">
            <v>541616.75</v>
          </cell>
          <cell r="L621">
            <v>0</v>
          </cell>
        </row>
        <row r="622">
          <cell r="A622">
            <v>1</v>
          </cell>
          <cell r="B622">
            <v>1</v>
          </cell>
          <cell r="C622">
            <v>410</v>
          </cell>
          <cell r="D622">
            <v>14</v>
          </cell>
          <cell r="E622" t="str">
            <v xml:space="preserve">    </v>
          </cell>
          <cell r="F622" t="str">
            <v xml:space="preserve">   </v>
          </cell>
          <cell r="G622">
            <v>1141014</v>
          </cell>
          <cell r="H622">
            <v>20487.5</v>
          </cell>
          <cell r="I622">
            <v>0</v>
          </cell>
          <cell r="J622">
            <v>0</v>
          </cell>
          <cell r="K622">
            <v>20487.5</v>
          </cell>
          <cell r="L622">
            <v>0</v>
          </cell>
        </row>
        <row r="623">
          <cell r="A623">
            <v>2</v>
          </cell>
          <cell r="B623">
            <v>1</v>
          </cell>
          <cell r="C623">
            <v>410</v>
          </cell>
          <cell r="D623">
            <v>14</v>
          </cell>
          <cell r="E623" t="str">
            <v xml:space="preserve">    </v>
          </cell>
          <cell r="F623" t="str">
            <v xml:space="preserve">   </v>
          </cell>
          <cell r="G623">
            <v>2141014</v>
          </cell>
          <cell r="H623">
            <v>146369</v>
          </cell>
          <cell r="I623">
            <v>0</v>
          </cell>
          <cell r="J623">
            <v>0</v>
          </cell>
          <cell r="K623">
            <v>146369</v>
          </cell>
          <cell r="L623">
            <v>0</v>
          </cell>
        </row>
        <row r="624">
          <cell r="A624">
            <v>1</v>
          </cell>
          <cell r="B624">
            <v>1</v>
          </cell>
          <cell r="C624">
            <v>411</v>
          </cell>
          <cell r="D624">
            <v>10</v>
          </cell>
          <cell r="E624" t="str">
            <v xml:space="preserve">    </v>
          </cell>
          <cell r="F624" t="str">
            <v xml:space="preserve">   </v>
          </cell>
          <cell r="G624">
            <v>1141110</v>
          </cell>
          <cell r="H624">
            <v>-74176.070000000007</v>
          </cell>
          <cell r="I624">
            <v>-74176.070000000007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2</v>
          </cell>
          <cell r="B625">
            <v>1</v>
          </cell>
          <cell r="C625">
            <v>411</v>
          </cell>
          <cell r="D625">
            <v>10</v>
          </cell>
          <cell r="E625" t="str">
            <v xml:space="preserve">    </v>
          </cell>
          <cell r="F625" t="str">
            <v xml:space="preserve">   </v>
          </cell>
          <cell r="G625">
            <v>2141110</v>
          </cell>
          <cell r="H625">
            <v>-2791774.89</v>
          </cell>
          <cell r="I625">
            <v>-381043.89</v>
          </cell>
          <cell r="J625">
            <v>-2063209</v>
          </cell>
          <cell r="K625">
            <v>-347522</v>
          </cell>
          <cell r="L625">
            <v>0</v>
          </cell>
        </row>
        <row r="626">
          <cell r="A626">
            <v>1</v>
          </cell>
          <cell r="B626">
            <v>1</v>
          </cell>
          <cell r="C626">
            <v>488</v>
          </cell>
          <cell r="D626">
            <v>19</v>
          </cell>
          <cell r="E626" t="str">
            <v xml:space="preserve">    </v>
          </cell>
          <cell r="F626" t="str">
            <v xml:space="preserve">   </v>
          </cell>
          <cell r="G626">
            <v>1148819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2</v>
          </cell>
          <cell r="B627">
            <v>1</v>
          </cell>
          <cell r="C627">
            <v>488</v>
          </cell>
          <cell r="D627">
            <v>19</v>
          </cell>
          <cell r="E627" t="str">
            <v xml:space="preserve">    </v>
          </cell>
          <cell r="F627" t="str">
            <v xml:space="preserve">   </v>
          </cell>
          <cell r="G627">
            <v>2148819</v>
          </cell>
          <cell r="H627">
            <v>-175.69</v>
          </cell>
          <cell r="I627">
            <v>0</v>
          </cell>
          <cell r="J627">
            <v>-111.89</v>
          </cell>
          <cell r="K627">
            <v>-63.8</v>
          </cell>
          <cell r="L627">
            <v>0</v>
          </cell>
        </row>
        <row r="628">
          <cell r="A628">
            <v>1</v>
          </cell>
          <cell r="B628">
            <v>1</v>
          </cell>
          <cell r="C628">
            <v>488</v>
          </cell>
          <cell r="D628">
            <v>88</v>
          </cell>
          <cell r="E628" t="str">
            <v xml:space="preserve">    </v>
          </cell>
          <cell r="F628" t="str">
            <v xml:space="preserve">   </v>
          </cell>
          <cell r="G628">
            <v>1148888</v>
          </cell>
          <cell r="H628">
            <v>-438.5</v>
          </cell>
          <cell r="I628">
            <v>0</v>
          </cell>
          <cell r="J628">
            <v>-256.5</v>
          </cell>
          <cell r="K628">
            <v>-182</v>
          </cell>
          <cell r="L628">
            <v>0</v>
          </cell>
        </row>
        <row r="629">
          <cell r="A629">
            <v>2</v>
          </cell>
          <cell r="B629">
            <v>1</v>
          </cell>
          <cell r="C629">
            <v>488</v>
          </cell>
          <cell r="D629">
            <v>88</v>
          </cell>
          <cell r="E629" t="str">
            <v xml:space="preserve">    </v>
          </cell>
          <cell r="F629" t="str">
            <v xml:space="preserve">   </v>
          </cell>
          <cell r="G629">
            <v>2148888</v>
          </cell>
          <cell r="H629">
            <v>-4872.5</v>
          </cell>
          <cell r="I629">
            <v>0</v>
          </cell>
          <cell r="J629">
            <v>-2873.5</v>
          </cell>
          <cell r="K629">
            <v>-1999</v>
          </cell>
          <cell r="L629">
            <v>0</v>
          </cell>
        </row>
        <row r="630">
          <cell r="A630">
            <v>1</v>
          </cell>
          <cell r="B630">
            <v>1</v>
          </cell>
          <cell r="C630">
            <v>489</v>
          </cell>
          <cell r="D630">
            <v>91</v>
          </cell>
          <cell r="E630" t="str">
            <v xml:space="preserve">    </v>
          </cell>
          <cell r="F630" t="str">
            <v xml:space="preserve">   </v>
          </cell>
          <cell r="G630">
            <v>1148991</v>
          </cell>
          <cell r="H630">
            <v>-179449.89</v>
          </cell>
          <cell r="I630">
            <v>0</v>
          </cell>
          <cell r="J630">
            <v>-116770.24000000001</v>
          </cell>
          <cell r="K630">
            <v>-62679.65</v>
          </cell>
          <cell r="L630">
            <v>0</v>
          </cell>
        </row>
        <row r="631">
          <cell r="A631">
            <v>2</v>
          </cell>
          <cell r="B631">
            <v>1</v>
          </cell>
          <cell r="C631">
            <v>489</v>
          </cell>
          <cell r="D631">
            <v>91</v>
          </cell>
          <cell r="E631" t="str">
            <v xml:space="preserve">    </v>
          </cell>
          <cell r="F631" t="str">
            <v xml:space="preserve">   </v>
          </cell>
          <cell r="G631">
            <v>2148991</v>
          </cell>
          <cell r="H631">
            <v>-2195486.92</v>
          </cell>
          <cell r="I631">
            <v>0</v>
          </cell>
          <cell r="J631">
            <v>-1545277.25</v>
          </cell>
          <cell r="K631">
            <v>-650209.67000000004</v>
          </cell>
          <cell r="L631">
            <v>0</v>
          </cell>
        </row>
        <row r="632">
          <cell r="A632">
            <v>1</v>
          </cell>
          <cell r="B632">
            <v>1</v>
          </cell>
          <cell r="C632">
            <v>489</v>
          </cell>
          <cell r="D632">
            <v>92</v>
          </cell>
          <cell r="E632" t="str">
            <v xml:space="preserve">    </v>
          </cell>
          <cell r="F632" t="str">
            <v xml:space="preserve">   </v>
          </cell>
          <cell r="G632">
            <v>1148992</v>
          </cell>
          <cell r="H632">
            <v>-189779.79</v>
          </cell>
          <cell r="I632">
            <v>0</v>
          </cell>
          <cell r="J632">
            <v>-182095.47</v>
          </cell>
          <cell r="K632">
            <v>-7684.32</v>
          </cell>
          <cell r="L632">
            <v>0</v>
          </cell>
        </row>
        <row r="633">
          <cell r="A633">
            <v>2</v>
          </cell>
          <cell r="B633">
            <v>1</v>
          </cell>
          <cell r="C633">
            <v>489</v>
          </cell>
          <cell r="D633">
            <v>92</v>
          </cell>
          <cell r="E633" t="str">
            <v xml:space="preserve">    </v>
          </cell>
          <cell r="F633" t="str">
            <v xml:space="preserve">   </v>
          </cell>
          <cell r="G633">
            <v>2148992</v>
          </cell>
          <cell r="H633">
            <v>-3580632.52</v>
          </cell>
          <cell r="I633">
            <v>0</v>
          </cell>
          <cell r="J633">
            <v>-2336951.08</v>
          </cell>
          <cell r="K633">
            <v>-1243681.44</v>
          </cell>
          <cell r="L633">
            <v>0</v>
          </cell>
        </row>
        <row r="634">
          <cell r="A634">
            <v>1</v>
          </cell>
          <cell r="B634">
            <v>1</v>
          </cell>
          <cell r="C634">
            <v>489</v>
          </cell>
          <cell r="D634">
            <v>93</v>
          </cell>
          <cell r="E634" t="str">
            <v xml:space="preserve">    </v>
          </cell>
          <cell r="F634" t="str">
            <v xml:space="preserve">   </v>
          </cell>
          <cell r="G634">
            <v>1148993</v>
          </cell>
          <cell r="H634">
            <v>-1.1499999999999999</v>
          </cell>
          <cell r="I634">
            <v>0</v>
          </cell>
          <cell r="J634">
            <v>-1.1499999999999999</v>
          </cell>
          <cell r="K634">
            <v>0</v>
          </cell>
          <cell r="L634">
            <v>0</v>
          </cell>
        </row>
        <row r="635">
          <cell r="A635">
            <v>2</v>
          </cell>
          <cell r="B635">
            <v>1</v>
          </cell>
          <cell r="C635">
            <v>489</v>
          </cell>
          <cell r="D635">
            <v>93</v>
          </cell>
          <cell r="E635" t="str">
            <v xml:space="preserve">    </v>
          </cell>
          <cell r="F635" t="str">
            <v xml:space="preserve">   </v>
          </cell>
          <cell r="G635">
            <v>2148993</v>
          </cell>
          <cell r="H635">
            <v>-6522.1</v>
          </cell>
          <cell r="I635">
            <v>0</v>
          </cell>
          <cell r="J635">
            <v>-6522.1</v>
          </cell>
          <cell r="K635">
            <v>0</v>
          </cell>
          <cell r="L635">
            <v>0</v>
          </cell>
        </row>
        <row r="636">
          <cell r="A636">
            <v>1</v>
          </cell>
          <cell r="B636">
            <v>1</v>
          </cell>
          <cell r="C636">
            <v>489</v>
          </cell>
          <cell r="D636">
            <v>94</v>
          </cell>
          <cell r="E636" t="str">
            <v xml:space="preserve">    </v>
          </cell>
          <cell r="F636" t="str">
            <v xml:space="preserve">   </v>
          </cell>
          <cell r="G636">
            <v>1148994</v>
          </cell>
          <cell r="H636">
            <v>-51269.84</v>
          </cell>
          <cell r="I636">
            <v>0</v>
          </cell>
          <cell r="J636">
            <v>-51269.84</v>
          </cell>
          <cell r="K636">
            <v>0</v>
          </cell>
          <cell r="L636">
            <v>0</v>
          </cell>
        </row>
        <row r="637">
          <cell r="A637">
            <v>2</v>
          </cell>
          <cell r="B637">
            <v>1</v>
          </cell>
          <cell r="C637">
            <v>489</v>
          </cell>
          <cell r="D637">
            <v>94</v>
          </cell>
          <cell r="E637" t="str">
            <v xml:space="preserve">    </v>
          </cell>
          <cell r="F637" t="str">
            <v xml:space="preserve">   </v>
          </cell>
          <cell r="G637">
            <v>2148994</v>
          </cell>
          <cell r="H637">
            <v>-554342.97</v>
          </cell>
          <cell r="I637">
            <v>0</v>
          </cell>
          <cell r="J637">
            <v>-554342.97</v>
          </cell>
          <cell r="K637">
            <v>0</v>
          </cell>
          <cell r="L637">
            <v>0</v>
          </cell>
        </row>
        <row r="638">
          <cell r="A638">
            <v>1</v>
          </cell>
          <cell r="B638">
            <v>1</v>
          </cell>
          <cell r="C638">
            <v>489</v>
          </cell>
          <cell r="D638">
            <v>95</v>
          </cell>
          <cell r="E638" t="str">
            <v xml:space="preserve">    </v>
          </cell>
          <cell r="F638" t="str">
            <v xml:space="preserve">   </v>
          </cell>
          <cell r="G638">
            <v>1148995</v>
          </cell>
          <cell r="H638">
            <v>-91690.37</v>
          </cell>
          <cell r="I638">
            <v>0</v>
          </cell>
          <cell r="J638">
            <v>-85083.5</v>
          </cell>
          <cell r="K638">
            <v>-6606.87</v>
          </cell>
          <cell r="L638">
            <v>0</v>
          </cell>
        </row>
        <row r="639">
          <cell r="A639">
            <v>2</v>
          </cell>
          <cell r="B639">
            <v>1</v>
          </cell>
          <cell r="C639">
            <v>489</v>
          </cell>
          <cell r="D639">
            <v>95</v>
          </cell>
          <cell r="E639" t="str">
            <v xml:space="preserve">    </v>
          </cell>
          <cell r="F639" t="str">
            <v xml:space="preserve">   </v>
          </cell>
          <cell r="G639">
            <v>2148995</v>
          </cell>
          <cell r="H639">
            <v>-917783.02</v>
          </cell>
          <cell r="I639">
            <v>0</v>
          </cell>
          <cell r="J639">
            <v>-851239.54</v>
          </cell>
          <cell r="K639">
            <v>-66543.48</v>
          </cell>
          <cell r="L639">
            <v>0</v>
          </cell>
        </row>
        <row r="640">
          <cell r="A640">
            <v>1</v>
          </cell>
          <cell r="B640">
            <v>1</v>
          </cell>
          <cell r="C640">
            <v>804</v>
          </cell>
          <cell r="D640">
            <v>5</v>
          </cell>
          <cell r="E640" t="str">
            <v xml:space="preserve">    </v>
          </cell>
          <cell r="F640" t="str">
            <v xml:space="preserve">   </v>
          </cell>
          <cell r="G640">
            <v>1180405</v>
          </cell>
          <cell r="H640">
            <v>112404.69</v>
          </cell>
          <cell r="I640">
            <v>112404.69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2</v>
          </cell>
          <cell r="B641">
            <v>1</v>
          </cell>
          <cell r="C641">
            <v>804</v>
          </cell>
          <cell r="D641">
            <v>5</v>
          </cell>
          <cell r="E641" t="str">
            <v xml:space="preserve">    </v>
          </cell>
          <cell r="F641" t="str">
            <v xml:space="preserve">   </v>
          </cell>
          <cell r="G641">
            <v>2180405</v>
          </cell>
          <cell r="H641">
            <v>1153066.47</v>
          </cell>
          <cell r="I641">
            <v>1153066.47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1</v>
          </cell>
          <cell r="B642">
            <v>1</v>
          </cell>
          <cell r="C642">
            <v>804</v>
          </cell>
          <cell r="D642">
            <v>6</v>
          </cell>
          <cell r="E642" t="str">
            <v xml:space="preserve">    </v>
          </cell>
          <cell r="F642" t="str">
            <v xml:space="preserve">   </v>
          </cell>
          <cell r="G642">
            <v>1180406</v>
          </cell>
          <cell r="H642">
            <v>342234.97</v>
          </cell>
          <cell r="I642">
            <v>1911131.92</v>
          </cell>
          <cell r="J642">
            <v>-1144603.82</v>
          </cell>
          <cell r="K642">
            <v>-424293.13</v>
          </cell>
          <cell r="L642">
            <v>0</v>
          </cell>
        </row>
        <row r="643">
          <cell r="A643">
            <v>2</v>
          </cell>
          <cell r="B643">
            <v>1</v>
          </cell>
          <cell r="C643">
            <v>804</v>
          </cell>
          <cell r="D643">
            <v>6</v>
          </cell>
          <cell r="E643" t="str">
            <v xml:space="preserve">    </v>
          </cell>
          <cell r="F643" t="str">
            <v xml:space="preserve">   </v>
          </cell>
          <cell r="G643">
            <v>2180406</v>
          </cell>
          <cell r="H643">
            <v>20472832.82</v>
          </cell>
          <cell r="I643">
            <v>19646163.350000001</v>
          </cell>
          <cell r="J643">
            <v>35358.870000000003</v>
          </cell>
          <cell r="K643">
            <v>791310.6</v>
          </cell>
          <cell r="L643">
            <v>0</v>
          </cell>
        </row>
        <row r="644">
          <cell r="A644">
            <v>1</v>
          </cell>
          <cell r="B644">
            <v>1</v>
          </cell>
          <cell r="C644">
            <v>804</v>
          </cell>
          <cell r="D644">
            <v>7</v>
          </cell>
          <cell r="E644" t="str">
            <v xml:space="preserve">    </v>
          </cell>
          <cell r="F644" t="str">
            <v xml:space="preserve">   </v>
          </cell>
          <cell r="G644">
            <v>1180407</v>
          </cell>
          <cell r="H644">
            <v>-439049.64</v>
          </cell>
          <cell r="I644">
            <v>-439049.64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</v>
          </cell>
          <cell r="B645">
            <v>1</v>
          </cell>
          <cell r="C645">
            <v>804</v>
          </cell>
          <cell r="D645">
            <v>7</v>
          </cell>
          <cell r="E645" t="str">
            <v xml:space="preserve">    </v>
          </cell>
          <cell r="F645" t="str">
            <v xml:space="preserve">   </v>
          </cell>
          <cell r="G645">
            <v>2180407</v>
          </cell>
          <cell r="H645">
            <v>-4769163.03</v>
          </cell>
          <cell r="I645">
            <v>-4769163.03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1</v>
          </cell>
          <cell r="B646">
            <v>1</v>
          </cell>
          <cell r="C646">
            <v>804</v>
          </cell>
          <cell r="D646">
            <v>15</v>
          </cell>
          <cell r="E646" t="str">
            <v xml:space="preserve">    </v>
          </cell>
          <cell r="F646" t="str">
            <v xml:space="preserve">   </v>
          </cell>
          <cell r="G646">
            <v>1180415</v>
          </cell>
          <cell r="H646">
            <v>104171.99</v>
          </cell>
          <cell r="I646">
            <v>104171.99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2</v>
          </cell>
          <cell r="B647">
            <v>1</v>
          </cell>
          <cell r="C647">
            <v>804</v>
          </cell>
          <cell r="D647">
            <v>15</v>
          </cell>
          <cell r="E647" t="str">
            <v xml:space="preserve">    </v>
          </cell>
          <cell r="F647" t="str">
            <v xml:space="preserve">   </v>
          </cell>
          <cell r="G647">
            <v>2180415</v>
          </cell>
          <cell r="H647">
            <v>924800.11</v>
          </cell>
          <cell r="I647">
            <v>924800.11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1</v>
          </cell>
          <cell r="B648">
            <v>1</v>
          </cell>
          <cell r="C648">
            <v>804</v>
          </cell>
          <cell r="D648">
            <v>25</v>
          </cell>
          <cell r="E648" t="str">
            <v xml:space="preserve">    </v>
          </cell>
          <cell r="F648" t="str">
            <v xml:space="preserve">   </v>
          </cell>
          <cell r="G648">
            <v>1180425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2</v>
          </cell>
          <cell r="B649">
            <v>1</v>
          </cell>
          <cell r="C649">
            <v>804</v>
          </cell>
          <cell r="D649">
            <v>25</v>
          </cell>
          <cell r="E649" t="str">
            <v xml:space="preserve">    </v>
          </cell>
          <cell r="F649" t="str">
            <v xml:space="preserve">   </v>
          </cell>
          <cell r="G649">
            <v>2180425</v>
          </cell>
          <cell r="H649">
            <v>-1396987.33</v>
          </cell>
          <cell r="I649">
            <v>0</v>
          </cell>
          <cell r="J649">
            <v>-1061491.44</v>
          </cell>
          <cell r="K649">
            <v>-335495.89</v>
          </cell>
          <cell r="L649">
            <v>0</v>
          </cell>
        </row>
        <row r="650">
          <cell r="A650">
            <v>1</v>
          </cell>
          <cell r="B650">
            <v>1</v>
          </cell>
          <cell r="C650">
            <v>804</v>
          </cell>
          <cell r="D650">
            <v>32</v>
          </cell>
          <cell r="E650" t="str">
            <v xml:space="preserve">    </v>
          </cell>
          <cell r="F650" t="str">
            <v xml:space="preserve">   </v>
          </cell>
          <cell r="G650">
            <v>1180432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>
            <v>2</v>
          </cell>
          <cell r="B651">
            <v>1</v>
          </cell>
          <cell r="C651">
            <v>804</v>
          </cell>
          <cell r="D651">
            <v>32</v>
          </cell>
          <cell r="E651" t="str">
            <v xml:space="preserve">    </v>
          </cell>
          <cell r="F651" t="str">
            <v xml:space="preserve">   </v>
          </cell>
          <cell r="G651">
            <v>2180432</v>
          </cell>
          <cell r="H651">
            <v>12248.47</v>
          </cell>
          <cell r="I651">
            <v>12248.47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1</v>
          </cell>
          <cell r="B652">
            <v>1</v>
          </cell>
          <cell r="C652">
            <v>804</v>
          </cell>
          <cell r="D652">
            <v>45</v>
          </cell>
          <cell r="E652" t="str">
            <v xml:space="preserve">    </v>
          </cell>
          <cell r="F652" t="str">
            <v xml:space="preserve">   </v>
          </cell>
          <cell r="G652">
            <v>1180445</v>
          </cell>
          <cell r="H652">
            <v>-30199</v>
          </cell>
          <cell r="I652">
            <v>-30199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2</v>
          </cell>
          <cell r="B653">
            <v>1</v>
          </cell>
          <cell r="C653">
            <v>804</v>
          </cell>
          <cell r="D653">
            <v>45</v>
          </cell>
          <cell r="E653" t="str">
            <v xml:space="preserve">    </v>
          </cell>
          <cell r="F653" t="str">
            <v xml:space="preserve">   </v>
          </cell>
          <cell r="G653">
            <v>2180445</v>
          </cell>
          <cell r="H653">
            <v>257568</v>
          </cell>
          <cell r="I653">
            <v>257568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1</v>
          </cell>
          <cell r="B654">
            <v>1</v>
          </cell>
          <cell r="C654">
            <v>804</v>
          </cell>
          <cell r="D654">
            <v>51</v>
          </cell>
          <cell r="E654" t="str">
            <v xml:space="preserve">    </v>
          </cell>
          <cell r="F654" t="str">
            <v xml:space="preserve">   </v>
          </cell>
          <cell r="G654">
            <v>1180451</v>
          </cell>
          <cell r="H654">
            <v>4002660.59</v>
          </cell>
          <cell r="I654">
            <v>4002660.59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</v>
          </cell>
          <cell r="B655">
            <v>1</v>
          </cell>
          <cell r="C655">
            <v>804</v>
          </cell>
          <cell r="D655">
            <v>51</v>
          </cell>
          <cell r="E655" t="str">
            <v xml:space="preserve">    </v>
          </cell>
          <cell r="F655" t="str">
            <v xml:space="preserve">   </v>
          </cell>
          <cell r="G655">
            <v>2180451</v>
          </cell>
          <cell r="H655">
            <v>25176177.48</v>
          </cell>
          <cell r="I655">
            <v>25176177.48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1</v>
          </cell>
          <cell r="B656">
            <v>1</v>
          </cell>
          <cell r="C656">
            <v>804</v>
          </cell>
          <cell r="D656">
            <v>52</v>
          </cell>
          <cell r="E656" t="str">
            <v xml:space="preserve">    </v>
          </cell>
          <cell r="F656" t="str">
            <v xml:space="preserve">   </v>
          </cell>
          <cell r="G656">
            <v>1180452</v>
          </cell>
          <cell r="H656">
            <v>910608.3</v>
          </cell>
          <cell r="I656">
            <v>910608.3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</v>
          </cell>
          <cell r="B657">
            <v>1</v>
          </cell>
          <cell r="C657">
            <v>804</v>
          </cell>
          <cell r="D657">
            <v>52</v>
          </cell>
          <cell r="E657" t="str">
            <v xml:space="preserve">    </v>
          </cell>
          <cell r="F657" t="str">
            <v xml:space="preserve">   </v>
          </cell>
          <cell r="G657">
            <v>2180452</v>
          </cell>
          <cell r="H657">
            <v>5513572.75</v>
          </cell>
          <cell r="I657">
            <v>5513572.75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1</v>
          </cell>
          <cell r="B658">
            <v>1</v>
          </cell>
          <cell r="C658">
            <v>804</v>
          </cell>
          <cell r="D658">
            <v>53</v>
          </cell>
          <cell r="E658" t="str">
            <v xml:space="preserve">    </v>
          </cell>
          <cell r="F658" t="str">
            <v xml:space="preserve">   </v>
          </cell>
          <cell r="G658">
            <v>1180453</v>
          </cell>
          <cell r="H658">
            <v>1548203.5</v>
          </cell>
          <cell r="I658">
            <v>1548203.5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2</v>
          </cell>
          <cell r="B659">
            <v>1</v>
          </cell>
          <cell r="C659">
            <v>804</v>
          </cell>
          <cell r="D659">
            <v>53</v>
          </cell>
          <cell r="E659" t="str">
            <v xml:space="preserve">    </v>
          </cell>
          <cell r="F659" t="str">
            <v xml:space="preserve">   </v>
          </cell>
          <cell r="G659">
            <v>2180453</v>
          </cell>
          <cell r="H659">
            <v>6341729.6200000001</v>
          </cell>
          <cell r="I659">
            <v>6341729.6200000001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1</v>
          </cell>
          <cell r="B660">
            <v>1</v>
          </cell>
          <cell r="C660">
            <v>804</v>
          </cell>
          <cell r="D660">
            <v>54</v>
          </cell>
          <cell r="E660" t="str">
            <v xml:space="preserve">    </v>
          </cell>
          <cell r="F660" t="str">
            <v xml:space="preserve">   </v>
          </cell>
          <cell r="G660">
            <v>1180454</v>
          </cell>
          <cell r="H660">
            <v>6362.57</v>
          </cell>
          <cell r="I660">
            <v>6362.57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2</v>
          </cell>
          <cell r="B661">
            <v>1</v>
          </cell>
          <cell r="C661">
            <v>804</v>
          </cell>
          <cell r="D661">
            <v>54</v>
          </cell>
          <cell r="E661" t="str">
            <v xml:space="preserve">    </v>
          </cell>
          <cell r="F661" t="str">
            <v xml:space="preserve">   </v>
          </cell>
          <cell r="G661">
            <v>2180454</v>
          </cell>
          <cell r="H661">
            <v>3539541.26</v>
          </cell>
          <cell r="I661">
            <v>3539541.26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1</v>
          </cell>
          <cell r="B662">
            <v>1</v>
          </cell>
          <cell r="C662">
            <v>804</v>
          </cell>
          <cell r="D662">
            <v>55</v>
          </cell>
          <cell r="E662" t="str">
            <v xml:space="preserve">    </v>
          </cell>
          <cell r="F662" t="str">
            <v xml:space="preserve">   </v>
          </cell>
          <cell r="G662">
            <v>1180455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</v>
          </cell>
          <cell r="B663">
            <v>1</v>
          </cell>
          <cell r="C663">
            <v>804</v>
          </cell>
          <cell r="D663">
            <v>55</v>
          </cell>
          <cell r="E663" t="str">
            <v xml:space="preserve">    </v>
          </cell>
          <cell r="F663" t="str">
            <v xml:space="preserve">   </v>
          </cell>
          <cell r="G663">
            <v>2180455</v>
          </cell>
          <cell r="H663">
            <v>-1637.9</v>
          </cell>
          <cell r="I663">
            <v>-1637.9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1</v>
          </cell>
          <cell r="B664">
            <v>1</v>
          </cell>
          <cell r="C664">
            <v>804</v>
          </cell>
          <cell r="D664">
            <v>70</v>
          </cell>
          <cell r="E664" t="str">
            <v xml:space="preserve">    </v>
          </cell>
          <cell r="F664" t="str">
            <v xml:space="preserve">   </v>
          </cell>
          <cell r="G664">
            <v>1180470</v>
          </cell>
          <cell r="H664">
            <v>909186.22</v>
          </cell>
          <cell r="I664">
            <v>909186.22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</v>
          </cell>
          <cell r="B665">
            <v>1</v>
          </cell>
          <cell r="C665">
            <v>804</v>
          </cell>
          <cell r="D665">
            <v>70</v>
          </cell>
          <cell r="E665" t="str">
            <v xml:space="preserve">    </v>
          </cell>
          <cell r="F665" t="str">
            <v xml:space="preserve">   </v>
          </cell>
          <cell r="G665">
            <v>2180470</v>
          </cell>
          <cell r="H665">
            <v>15281131.27</v>
          </cell>
          <cell r="I665">
            <v>15281131.27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1</v>
          </cell>
          <cell r="B666">
            <v>1</v>
          </cell>
          <cell r="C666">
            <v>804</v>
          </cell>
          <cell r="D666">
            <v>75</v>
          </cell>
          <cell r="E666" t="str">
            <v xml:space="preserve">    </v>
          </cell>
          <cell r="F666" t="str">
            <v xml:space="preserve">   </v>
          </cell>
          <cell r="G666">
            <v>1180475</v>
          </cell>
          <cell r="H666">
            <v>493401.4</v>
          </cell>
          <cell r="I666">
            <v>493401.4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2</v>
          </cell>
          <cell r="B667">
            <v>1</v>
          </cell>
          <cell r="C667">
            <v>804</v>
          </cell>
          <cell r="D667">
            <v>75</v>
          </cell>
          <cell r="E667" t="str">
            <v xml:space="preserve">    </v>
          </cell>
          <cell r="F667" t="str">
            <v xml:space="preserve">   </v>
          </cell>
          <cell r="G667">
            <v>2180475</v>
          </cell>
          <cell r="H667">
            <v>1192665.82</v>
          </cell>
          <cell r="I667">
            <v>1192665.82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1</v>
          </cell>
          <cell r="B668">
            <v>1</v>
          </cell>
          <cell r="C668">
            <v>804</v>
          </cell>
          <cell r="D668">
            <v>76</v>
          </cell>
          <cell r="E668" t="str">
            <v xml:space="preserve">    </v>
          </cell>
          <cell r="F668" t="str">
            <v xml:space="preserve">   </v>
          </cell>
          <cell r="G668">
            <v>1180476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2</v>
          </cell>
          <cell r="B669">
            <v>1</v>
          </cell>
          <cell r="C669">
            <v>804</v>
          </cell>
          <cell r="D669">
            <v>76</v>
          </cell>
          <cell r="E669" t="str">
            <v xml:space="preserve">    </v>
          </cell>
          <cell r="F669" t="str">
            <v xml:space="preserve">   </v>
          </cell>
          <cell r="G669">
            <v>2180476</v>
          </cell>
          <cell r="H669">
            <v>54616.12</v>
          </cell>
          <cell r="I669">
            <v>54616.12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1</v>
          </cell>
          <cell r="B670">
            <v>1</v>
          </cell>
          <cell r="C670">
            <v>805</v>
          </cell>
          <cell r="D670">
            <v>11</v>
          </cell>
          <cell r="E670" t="str">
            <v xml:space="preserve">    </v>
          </cell>
          <cell r="F670" t="str">
            <v xml:space="preserve">   </v>
          </cell>
          <cell r="G670">
            <v>1180511</v>
          </cell>
          <cell r="H670">
            <v>-360403.76</v>
          </cell>
          <cell r="I670">
            <v>0</v>
          </cell>
          <cell r="J670">
            <v>-340645.24</v>
          </cell>
          <cell r="K670">
            <v>-19758.52</v>
          </cell>
          <cell r="L670">
            <v>0</v>
          </cell>
        </row>
        <row r="671">
          <cell r="A671">
            <v>2</v>
          </cell>
          <cell r="B671">
            <v>1</v>
          </cell>
          <cell r="C671">
            <v>805</v>
          </cell>
          <cell r="D671">
            <v>11</v>
          </cell>
          <cell r="E671" t="str">
            <v xml:space="preserve">    </v>
          </cell>
          <cell r="F671" t="str">
            <v xml:space="preserve">   </v>
          </cell>
          <cell r="G671">
            <v>2180511</v>
          </cell>
          <cell r="H671">
            <v>-4291322.8499999996</v>
          </cell>
          <cell r="I671">
            <v>0</v>
          </cell>
          <cell r="J671">
            <v>-3937646.32</v>
          </cell>
          <cell r="K671">
            <v>-353676.53</v>
          </cell>
          <cell r="L671">
            <v>0</v>
          </cell>
        </row>
        <row r="672">
          <cell r="A672">
            <v>1</v>
          </cell>
          <cell r="B672">
            <v>1</v>
          </cell>
          <cell r="C672">
            <v>805</v>
          </cell>
          <cell r="D672">
            <v>12</v>
          </cell>
          <cell r="E672" t="str">
            <v xml:space="preserve">    </v>
          </cell>
          <cell r="F672" t="str">
            <v xml:space="preserve">   </v>
          </cell>
          <cell r="G672">
            <v>1180512</v>
          </cell>
          <cell r="H672">
            <v>699272.25</v>
          </cell>
          <cell r="I672">
            <v>0</v>
          </cell>
          <cell r="J672">
            <v>563066.6</v>
          </cell>
          <cell r="K672">
            <v>136205.65</v>
          </cell>
          <cell r="L672">
            <v>0</v>
          </cell>
        </row>
        <row r="673">
          <cell r="A673">
            <v>2</v>
          </cell>
          <cell r="B673">
            <v>1</v>
          </cell>
          <cell r="C673">
            <v>805</v>
          </cell>
          <cell r="D673">
            <v>12</v>
          </cell>
          <cell r="E673" t="str">
            <v xml:space="preserve">    </v>
          </cell>
          <cell r="F673" t="str">
            <v xml:space="preserve">   </v>
          </cell>
          <cell r="G673">
            <v>2180512</v>
          </cell>
          <cell r="H673">
            <v>2739917.28</v>
          </cell>
          <cell r="I673">
            <v>0</v>
          </cell>
          <cell r="J673">
            <v>2776683.47</v>
          </cell>
          <cell r="K673">
            <v>-36766.19</v>
          </cell>
          <cell r="L673">
            <v>0</v>
          </cell>
        </row>
        <row r="674">
          <cell r="A674">
            <v>1</v>
          </cell>
          <cell r="B674">
            <v>1</v>
          </cell>
          <cell r="C674">
            <v>805</v>
          </cell>
          <cell r="D674">
            <v>99</v>
          </cell>
          <cell r="E674" t="str">
            <v xml:space="preserve">    </v>
          </cell>
          <cell r="F674" t="str">
            <v xml:space="preserve">   </v>
          </cell>
          <cell r="G674">
            <v>1180599</v>
          </cell>
          <cell r="H674">
            <v>636890</v>
          </cell>
          <cell r="I674">
            <v>0</v>
          </cell>
          <cell r="J674">
            <v>319381</v>
          </cell>
          <cell r="K674">
            <v>317509</v>
          </cell>
          <cell r="L674">
            <v>0</v>
          </cell>
        </row>
        <row r="675">
          <cell r="A675">
            <v>2</v>
          </cell>
          <cell r="B675">
            <v>1</v>
          </cell>
          <cell r="C675">
            <v>805</v>
          </cell>
          <cell r="D675">
            <v>99</v>
          </cell>
          <cell r="E675" t="str">
            <v xml:space="preserve">    </v>
          </cell>
          <cell r="F675" t="str">
            <v xml:space="preserve">   </v>
          </cell>
          <cell r="G675">
            <v>2180599</v>
          </cell>
          <cell r="H675">
            <v>-1519158.7</v>
          </cell>
          <cell r="I675">
            <v>0</v>
          </cell>
          <cell r="J675">
            <v>-1478124.27</v>
          </cell>
          <cell r="K675">
            <v>-41034.43</v>
          </cell>
          <cell r="L675">
            <v>0</v>
          </cell>
        </row>
        <row r="676">
          <cell r="A676">
            <v>1</v>
          </cell>
          <cell r="B676">
            <v>1</v>
          </cell>
          <cell r="C676">
            <v>807</v>
          </cell>
          <cell r="D676">
            <v>40</v>
          </cell>
          <cell r="E676" t="str">
            <v xml:space="preserve">    </v>
          </cell>
          <cell r="F676" t="str">
            <v xml:space="preserve">   </v>
          </cell>
          <cell r="G676">
            <v>1180740</v>
          </cell>
          <cell r="H676">
            <v>20167.330000000002</v>
          </cell>
          <cell r="I676">
            <v>20167.330000000002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2</v>
          </cell>
          <cell r="B677">
            <v>1</v>
          </cell>
          <cell r="C677">
            <v>807</v>
          </cell>
          <cell r="D677">
            <v>40</v>
          </cell>
          <cell r="E677" t="str">
            <v xml:space="preserve">    </v>
          </cell>
          <cell r="F677" t="str">
            <v xml:space="preserve">   </v>
          </cell>
          <cell r="G677">
            <v>2180740</v>
          </cell>
          <cell r="H677">
            <v>183522.54</v>
          </cell>
          <cell r="I677">
            <v>183522.54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1</v>
          </cell>
          <cell r="B678">
            <v>1</v>
          </cell>
          <cell r="C678">
            <v>903</v>
          </cell>
          <cell r="D678">
            <v>10</v>
          </cell>
          <cell r="E678" t="str">
            <v xml:space="preserve">    </v>
          </cell>
          <cell r="F678" t="str">
            <v xml:space="preserve">   </v>
          </cell>
          <cell r="G678">
            <v>1190310</v>
          </cell>
          <cell r="H678">
            <v>42.39</v>
          </cell>
          <cell r="I678">
            <v>0</v>
          </cell>
          <cell r="J678">
            <v>42.39</v>
          </cell>
          <cell r="K678">
            <v>0</v>
          </cell>
          <cell r="L678">
            <v>0</v>
          </cell>
        </row>
        <row r="679">
          <cell r="A679">
            <v>2</v>
          </cell>
          <cell r="B679">
            <v>1</v>
          </cell>
          <cell r="C679">
            <v>903</v>
          </cell>
          <cell r="D679">
            <v>10</v>
          </cell>
          <cell r="E679" t="str">
            <v xml:space="preserve">    </v>
          </cell>
          <cell r="F679" t="str">
            <v xml:space="preserve">   </v>
          </cell>
          <cell r="G679">
            <v>2190310</v>
          </cell>
          <cell r="H679">
            <v>807.36</v>
          </cell>
          <cell r="I679">
            <v>0</v>
          </cell>
          <cell r="J679">
            <v>807.36</v>
          </cell>
          <cell r="K679">
            <v>0</v>
          </cell>
          <cell r="L679">
            <v>0</v>
          </cell>
        </row>
        <row r="680">
          <cell r="A680">
            <v>1</v>
          </cell>
          <cell r="B680">
            <v>1</v>
          </cell>
          <cell r="C680">
            <v>903</v>
          </cell>
          <cell r="D680">
            <v>20</v>
          </cell>
          <cell r="E680" t="str">
            <v xml:space="preserve">    </v>
          </cell>
          <cell r="F680" t="str">
            <v xml:space="preserve">   </v>
          </cell>
          <cell r="G680">
            <v>1190320</v>
          </cell>
          <cell r="H680">
            <v>98056.51</v>
          </cell>
          <cell r="I680">
            <v>63023.39</v>
          </cell>
          <cell r="J680">
            <v>23051.599999999999</v>
          </cell>
          <cell r="K680">
            <v>11981.52</v>
          </cell>
          <cell r="L680">
            <v>0</v>
          </cell>
        </row>
        <row r="681">
          <cell r="A681">
            <v>2</v>
          </cell>
          <cell r="B681">
            <v>1</v>
          </cell>
          <cell r="C681">
            <v>903</v>
          </cell>
          <cell r="D681">
            <v>20</v>
          </cell>
          <cell r="E681" t="str">
            <v xml:space="preserve">    </v>
          </cell>
          <cell r="F681" t="str">
            <v xml:space="preserve">   </v>
          </cell>
          <cell r="G681">
            <v>2190320</v>
          </cell>
          <cell r="H681">
            <v>999788.73</v>
          </cell>
          <cell r="I681">
            <v>628363.24</v>
          </cell>
          <cell r="J681">
            <v>244269.14</v>
          </cell>
          <cell r="K681">
            <v>127156.35</v>
          </cell>
          <cell r="L681">
            <v>0</v>
          </cell>
        </row>
        <row r="682">
          <cell r="A682">
            <v>1</v>
          </cell>
          <cell r="B682">
            <v>1</v>
          </cell>
          <cell r="C682">
            <v>903</v>
          </cell>
          <cell r="D682">
            <v>21</v>
          </cell>
          <cell r="E682" t="str">
            <v xml:space="preserve">    </v>
          </cell>
          <cell r="F682" t="str">
            <v xml:space="preserve">   </v>
          </cell>
          <cell r="G682">
            <v>1190321</v>
          </cell>
          <cell r="H682">
            <v>18427.7</v>
          </cell>
          <cell r="I682">
            <v>210.71</v>
          </cell>
          <cell r="J682">
            <v>17993.740000000002</v>
          </cell>
          <cell r="K682">
            <v>223.25</v>
          </cell>
          <cell r="L682">
            <v>0</v>
          </cell>
        </row>
        <row r="683">
          <cell r="A683">
            <v>2</v>
          </cell>
          <cell r="B683">
            <v>1</v>
          </cell>
          <cell r="C683">
            <v>903</v>
          </cell>
          <cell r="D683">
            <v>21</v>
          </cell>
          <cell r="E683" t="str">
            <v xml:space="preserve">    </v>
          </cell>
          <cell r="F683" t="str">
            <v xml:space="preserve">   </v>
          </cell>
          <cell r="G683">
            <v>2190321</v>
          </cell>
          <cell r="H683">
            <v>68080.72</v>
          </cell>
          <cell r="I683">
            <v>9248.84</v>
          </cell>
          <cell r="J683">
            <v>57343.97</v>
          </cell>
          <cell r="K683">
            <v>1487.91</v>
          </cell>
          <cell r="L683">
            <v>0</v>
          </cell>
        </row>
        <row r="684">
          <cell r="A684">
            <v>1</v>
          </cell>
          <cell r="B684">
            <v>1</v>
          </cell>
          <cell r="C684">
            <v>903</v>
          </cell>
          <cell r="D684">
            <v>23</v>
          </cell>
          <cell r="E684" t="str">
            <v xml:space="preserve">    </v>
          </cell>
          <cell r="F684" t="str">
            <v xml:space="preserve">   </v>
          </cell>
          <cell r="G684">
            <v>1190323</v>
          </cell>
          <cell r="H684">
            <v>56.99</v>
          </cell>
          <cell r="I684">
            <v>0</v>
          </cell>
          <cell r="J684">
            <v>56.99</v>
          </cell>
          <cell r="K684">
            <v>0</v>
          </cell>
          <cell r="L684">
            <v>0</v>
          </cell>
        </row>
        <row r="685">
          <cell r="A685">
            <v>2</v>
          </cell>
          <cell r="B685">
            <v>1</v>
          </cell>
          <cell r="C685">
            <v>903</v>
          </cell>
          <cell r="D685">
            <v>23</v>
          </cell>
          <cell r="E685" t="str">
            <v xml:space="preserve">    </v>
          </cell>
          <cell r="F685" t="str">
            <v xml:space="preserve">   </v>
          </cell>
          <cell r="G685">
            <v>2190323</v>
          </cell>
          <cell r="H685">
            <v>56.99</v>
          </cell>
          <cell r="I685">
            <v>0</v>
          </cell>
          <cell r="J685">
            <v>56.99</v>
          </cell>
          <cell r="K685">
            <v>0</v>
          </cell>
          <cell r="L685">
            <v>0</v>
          </cell>
        </row>
        <row r="686">
          <cell r="A686">
            <v>1</v>
          </cell>
          <cell r="B686">
            <v>1</v>
          </cell>
          <cell r="C686">
            <v>903</v>
          </cell>
          <cell r="D686">
            <v>25</v>
          </cell>
          <cell r="E686" t="str">
            <v xml:space="preserve">    </v>
          </cell>
          <cell r="F686" t="str">
            <v xml:space="preserve">   </v>
          </cell>
          <cell r="G686">
            <v>1190325</v>
          </cell>
          <cell r="H686">
            <v>3389.93</v>
          </cell>
          <cell r="I686">
            <v>3053.16</v>
          </cell>
          <cell r="J686">
            <v>336.77</v>
          </cell>
          <cell r="K686">
            <v>0</v>
          </cell>
          <cell r="L686">
            <v>0</v>
          </cell>
        </row>
        <row r="687">
          <cell r="A687">
            <v>2</v>
          </cell>
          <cell r="B687">
            <v>1</v>
          </cell>
          <cell r="C687">
            <v>903</v>
          </cell>
          <cell r="D687">
            <v>25</v>
          </cell>
          <cell r="E687" t="str">
            <v xml:space="preserve">    </v>
          </cell>
          <cell r="F687" t="str">
            <v xml:space="preserve">   </v>
          </cell>
          <cell r="G687">
            <v>2190325</v>
          </cell>
          <cell r="H687">
            <v>52667.62</v>
          </cell>
          <cell r="I687">
            <v>49309.760000000002</v>
          </cell>
          <cell r="J687">
            <v>3357.86</v>
          </cell>
          <cell r="K687">
            <v>0</v>
          </cell>
          <cell r="L687">
            <v>0</v>
          </cell>
        </row>
        <row r="688">
          <cell r="A688">
            <v>1</v>
          </cell>
          <cell r="B688">
            <v>1</v>
          </cell>
          <cell r="C688">
            <v>903</v>
          </cell>
          <cell r="D688">
            <v>27</v>
          </cell>
          <cell r="E688" t="str">
            <v xml:space="preserve">    </v>
          </cell>
          <cell r="F688" t="str">
            <v xml:space="preserve">   </v>
          </cell>
          <cell r="G688">
            <v>1190327</v>
          </cell>
          <cell r="H688">
            <v>1344.53</v>
          </cell>
          <cell r="I688">
            <v>1344.53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</v>
          </cell>
          <cell r="B689">
            <v>1</v>
          </cell>
          <cell r="C689">
            <v>903</v>
          </cell>
          <cell r="D689">
            <v>27</v>
          </cell>
          <cell r="E689" t="str">
            <v xml:space="preserve">    </v>
          </cell>
          <cell r="F689" t="str">
            <v xml:space="preserve">   </v>
          </cell>
          <cell r="G689">
            <v>2190327</v>
          </cell>
          <cell r="H689">
            <v>16203.78</v>
          </cell>
          <cell r="I689">
            <v>16203.78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1</v>
          </cell>
          <cell r="B690">
            <v>1</v>
          </cell>
          <cell r="C690">
            <v>903</v>
          </cell>
          <cell r="D690">
            <v>30</v>
          </cell>
          <cell r="E690" t="str">
            <v xml:space="preserve">    </v>
          </cell>
          <cell r="F690" t="str">
            <v xml:space="preserve">   </v>
          </cell>
          <cell r="G690">
            <v>1190330</v>
          </cell>
          <cell r="H690">
            <v>125271.58</v>
          </cell>
          <cell r="I690">
            <v>121154.31</v>
          </cell>
          <cell r="J690">
            <v>437.79</v>
          </cell>
          <cell r="K690">
            <v>3679.48</v>
          </cell>
          <cell r="L690">
            <v>0</v>
          </cell>
        </row>
        <row r="691">
          <cell r="A691">
            <v>2</v>
          </cell>
          <cell r="B691">
            <v>1</v>
          </cell>
          <cell r="C691">
            <v>903</v>
          </cell>
          <cell r="D691">
            <v>30</v>
          </cell>
          <cell r="E691" t="str">
            <v xml:space="preserve">    </v>
          </cell>
          <cell r="F691" t="str">
            <v xml:space="preserve">   </v>
          </cell>
          <cell r="G691">
            <v>2190330</v>
          </cell>
          <cell r="H691">
            <v>1331900</v>
          </cell>
          <cell r="I691">
            <v>1302957.73</v>
          </cell>
          <cell r="J691">
            <v>5206.71</v>
          </cell>
          <cell r="K691">
            <v>23735.56</v>
          </cell>
          <cell r="L691">
            <v>0</v>
          </cell>
        </row>
        <row r="692">
          <cell r="A692">
            <v>1</v>
          </cell>
          <cell r="B692">
            <v>1</v>
          </cell>
          <cell r="C692">
            <v>903</v>
          </cell>
          <cell r="D692">
            <v>35</v>
          </cell>
          <cell r="E692" t="str">
            <v xml:space="preserve">    </v>
          </cell>
          <cell r="F692" t="str">
            <v xml:space="preserve">   </v>
          </cell>
          <cell r="G692">
            <v>1190335</v>
          </cell>
          <cell r="H692">
            <v>1103.71</v>
          </cell>
          <cell r="I692">
            <v>1103.71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2</v>
          </cell>
          <cell r="B693">
            <v>1</v>
          </cell>
          <cell r="C693">
            <v>903</v>
          </cell>
          <cell r="D693">
            <v>35</v>
          </cell>
          <cell r="E693" t="str">
            <v xml:space="preserve">    </v>
          </cell>
          <cell r="F693" t="str">
            <v xml:space="preserve">   </v>
          </cell>
          <cell r="G693">
            <v>2190335</v>
          </cell>
          <cell r="H693">
            <v>13971.13</v>
          </cell>
          <cell r="I693">
            <v>13971.13</v>
          </cell>
          <cell r="J693">
            <v>0</v>
          </cell>
          <cell r="K693">
            <v>0</v>
          </cell>
          <cell r="L693">
            <v>0</v>
          </cell>
        </row>
        <row r="694">
          <cell r="A694">
            <v>1</v>
          </cell>
          <cell r="B694">
            <v>1</v>
          </cell>
          <cell r="C694">
            <v>903</v>
          </cell>
          <cell r="D694">
            <v>39</v>
          </cell>
          <cell r="E694" t="str">
            <v xml:space="preserve">    </v>
          </cell>
          <cell r="F694" t="str">
            <v xml:space="preserve">   </v>
          </cell>
          <cell r="G694">
            <v>1190339</v>
          </cell>
          <cell r="H694">
            <v>-140.11000000000001</v>
          </cell>
          <cell r="I694">
            <v>-86.07</v>
          </cell>
          <cell r="J694">
            <v>-46.25</v>
          </cell>
          <cell r="K694">
            <v>-7.79</v>
          </cell>
          <cell r="L694">
            <v>0</v>
          </cell>
        </row>
        <row r="695">
          <cell r="A695">
            <v>2</v>
          </cell>
          <cell r="B695">
            <v>1</v>
          </cell>
          <cell r="C695">
            <v>903</v>
          </cell>
          <cell r="D695">
            <v>39</v>
          </cell>
          <cell r="E695" t="str">
            <v xml:space="preserve">    </v>
          </cell>
          <cell r="F695" t="str">
            <v xml:space="preserve">   </v>
          </cell>
          <cell r="G695">
            <v>2190339</v>
          </cell>
          <cell r="H695">
            <v>54.38</v>
          </cell>
          <cell r="I695">
            <v>300.79000000000002</v>
          </cell>
          <cell r="J695">
            <v>-202.33</v>
          </cell>
          <cell r="K695">
            <v>-44.08</v>
          </cell>
          <cell r="L695">
            <v>0</v>
          </cell>
        </row>
        <row r="696">
          <cell r="A696">
            <v>1</v>
          </cell>
          <cell r="B696">
            <v>1</v>
          </cell>
          <cell r="C696">
            <v>903</v>
          </cell>
          <cell r="D696">
            <v>40</v>
          </cell>
          <cell r="E696" t="str">
            <v xml:space="preserve">    </v>
          </cell>
          <cell r="F696" t="str">
            <v xml:space="preserve">   </v>
          </cell>
          <cell r="G696">
            <v>1190340</v>
          </cell>
          <cell r="H696">
            <v>5724.15</v>
          </cell>
          <cell r="I696">
            <v>0</v>
          </cell>
          <cell r="J696">
            <v>5724.15</v>
          </cell>
          <cell r="K696">
            <v>0</v>
          </cell>
          <cell r="L696">
            <v>0</v>
          </cell>
        </row>
        <row r="697">
          <cell r="A697">
            <v>2</v>
          </cell>
          <cell r="B697">
            <v>1</v>
          </cell>
          <cell r="C697">
            <v>903</v>
          </cell>
          <cell r="D697">
            <v>40</v>
          </cell>
          <cell r="E697" t="str">
            <v xml:space="preserve">    </v>
          </cell>
          <cell r="F697" t="str">
            <v xml:space="preserve">   </v>
          </cell>
          <cell r="G697">
            <v>2190340</v>
          </cell>
          <cell r="H697">
            <v>6883.03</v>
          </cell>
          <cell r="I697">
            <v>0</v>
          </cell>
          <cell r="J697">
            <v>6883.03</v>
          </cell>
          <cell r="K697">
            <v>0</v>
          </cell>
          <cell r="L697">
            <v>0</v>
          </cell>
        </row>
        <row r="698">
          <cell r="A698">
            <v>1</v>
          </cell>
          <cell r="B698">
            <v>1</v>
          </cell>
          <cell r="C698">
            <v>903</v>
          </cell>
          <cell r="D698">
            <v>92</v>
          </cell>
          <cell r="E698" t="str">
            <v xml:space="preserve">    </v>
          </cell>
          <cell r="F698" t="str">
            <v xml:space="preserve">   </v>
          </cell>
          <cell r="G698">
            <v>1190392</v>
          </cell>
          <cell r="H698">
            <v>2276.17</v>
          </cell>
          <cell r="I698">
            <v>2276.17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2</v>
          </cell>
          <cell r="B699">
            <v>1</v>
          </cell>
          <cell r="C699">
            <v>903</v>
          </cell>
          <cell r="D699">
            <v>92</v>
          </cell>
          <cell r="E699" t="str">
            <v xml:space="preserve">    </v>
          </cell>
          <cell r="F699" t="str">
            <v xml:space="preserve">   </v>
          </cell>
          <cell r="G699">
            <v>2190392</v>
          </cell>
          <cell r="H699">
            <v>23662.07</v>
          </cell>
          <cell r="I699">
            <v>23662.07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1</v>
          </cell>
          <cell r="B700">
            <v>1</v>
          </cell>
          <cell r="C700">
            <v>903</v>
          </cell>
          <cell r="D700">
            <v>93</v>
          </cell>
          <cell r="E700" t="str">
            <v xml:space="preserve">    </v>
          </cell>
          <cell r="F700" t="str">
            <v xml:space="preserve">   </v>
          </cell>
          <cell r="G700">
            <v>1190393</v>
          </cell>
          <cell r="H700">
            <v>14290.27</v>
          </cell>
          <cell r="I700">
            <v>14290.27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2</v>
          </cell>
          <cell r="B701">
            <v>1</v>
          </cell>
          <cell r="C701">
            <v>903</v>
          </cell>
          <cell r="D701">
            <v>93</v>
          </cell>
          <cell r="E701" t="str">
            <v xml:space="preserve">    </v>
          </cell>
          <cell r="F701" t="str">
            <v xml:space="preserve">   </v>
          </cell>
          <cell r="G701">
            <v>2190393</v>
          </cell>
          <cell r="H701">
            <v>338354.38</v>
          </cell>
          <cell r="I701">
            <v>338354.38</v>
          </cell>
          <cell r="J701">
            <v>0</v>
          </cell>
          <cell r="K701">
            <v>0</v>
          </cell>
          <cell r="L701">
            <v>0</v>
          </cell>
        </row>
        <row r="702">
          <cell r="A702">
            <v>1</v>
          </cell>
          <cell r="B702">
            <v>1</v>
          </cell>
          <cell r="C702">
            <v>908</v>
          </cell>
          <cell r="D702">
            <v>0</v>
          </cell>
          <cell r="E702" t="str">
            <v xml:space="preserve">    </v>
          </cell>
          <cell r="F702" t="str">
            <v xml:space="preserve">   </v>
          </cell>
          <cell r="G702">
            <v>1190800</v>
          </cell>
          <cell r="H702">
            <v>15238.13</v>
          </cell>
          <cell r="I702">
            <v>8676.16</v>
          </cell>
          <cell r="J702">
            <v>2762.27</v>
          </cell>
          <cell r="K702">
            <v>3799.7</v>
          </cell>
          <cell r="L702">
            <v>0</v>
          </cell>
        </row>
        <row r="703">
          <cell r="A703">
            <v>2</v>
          </cell>
          <cell r="B703">
            <v>1</v>
          </cell>
          <cell r="C703">
            <v>908</v>
          </cell>
          <cell r="D703">
            <v>0</v>
          </cell>
          <cell r="E703" t="str">
            <v xml:space="preserve">    </v>
          </cell>
          <cell r="F703" t="str">
            <v xml:space="preserve">   </v>
          </cell>
          <cell r="G703">
            <v>2190800</v>
          </cell>
          <cell r="H703">
            <v>139273.64000000001</v>
          </cell>
          <cell r="I703">
            <v>60184.79</v>
          </cell>
          <cell r="J703">
            <v>40365.49</v>
          </cell>
          <cell r="K703">
            <v>38723.360000000001</v>
          </cell>
          <cell r="L703">
            <v>0</v>
          </cell>
        </row>
        <row r="704">
          <cell r="A704">
            <v>1</v>
          </cell>
          <cell r="B704">
            <v>1</v>
          </cell>
          <cell r="C704">
            <v>908</v>
          </cell>
          <cell r="D704">
            <v>10</v>
          </cell>
          <cell r="E704" t="str">
            <v xml:space="preserve">    </v>
          </cell>
          <cell r="F704" t="str">
            <v xml:space="preserve">   </v>
          </cell>
          <cell r="G704">
            <v>1190810</v>
          </cell>
          <cell r="H704">
            <v>4838.66</v>
          </cell>
          <cell r="I704">
            <v>4629.3599999999997</v>
          </cell>
          <cell r="J704">
            <v>0</v>
          </cell>
          <cell r="K704">
            <v>209.3</v>
          </cell>
          <cell r="L704">
            <v>0</v>
          </cell>
        </row>
        <row r="705">
          <cell r="A705">
            <v>2</v>
          </cell>
          <cell r="B705">
            <v>1</v>
          </cell>
          <cell r="C705">
            <v>908</v>
          </cell>
          <cell r="D705">
            <v>10</v>
          </cell>
          <cell r="E705" t="str">
            <v xml:space="preserve">    </v>
          </cell>
          <cell r="F705" t="str">
            <v xml:space="preserve">   </v>
          </cell>
          <cell r="G705">
            <v>2190810</v>
          </cell>
          <cell r="H705">
            <v>48412.41</v>
          </cell>
          <cell r="I705">
            <v>46684.91</v>
          </cell>
          <cell r="J705">
            <v>0</v>
          </cell>
          <cell r="K705">
            <v>1727.5</v>
          </cell>
          <cell r="L705">
            <v>0</v>
          </cell>
        </row>
        <row r="706">
          <cell r="A706">
            <v>1</v>
          </cell>
          <cell r="B706">
            <v>1</v>
          </cell>
          <cell r="C706">
            <v>908</v>
          </cell>
          <cell r="D706">
            <v>60</v>
          </cell>
          <cell r="E706" t="str">
            <v xml:space="preserve">    </v>
          </cell>
          <cell r="F706" t="str">
            <v xml:space="preserve">   </v>
          </cell>
          <cell r="G706">
            <v>1190860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2</v>
          </cell>
          <cell r="B707">
            <v>1</v>
          </cell>
          <cell r="C707">
            <v>908</v>
          </cell>
          <cell r="D707">
            <v>60</v>
          </cell>
          <cell r="E707" t="str">
            <v xml:space="preserve">    </v>
          </cell>
          <cell r="F707" t="str">
            <v xml:space="preserve">   </v>
          </cell>
          <cell r="G707">
            <v>2190860</v>
          </cell>
          <cell r="H707">
            <v>-50</v>
          </cell>
          <cell r="I707">
            <v>-50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1</v>
          </cell>
          <cell r="B708">
            <v>1</v>
          </cell>
          <cell r="C708">
            <v>908</v>
          </cell>
          <cell r="D708">
            <v>75</v>
          </cell>
          <cell r="E708" t="str">
            <v xml:space="preserve">    </v>
          </cell>
          <cell r="F708" t="str">
            <v xml:space="preserve">   </v>
          </cell>
          <cell r="G708">
            <v>1190875</v>
          </cell>
          <cell r="H708">
            <v>4913.49</v>
          </cell>
          <cell r="I708">
            <v>0</v>
          </cell>
          <cell r="J708">
            <v>3576.16</v>
          </cell>
          <cell r="K708">
            <v>1337.33</v>
          </cell>
          <cell r="L708">
            <v>0</v>
          </cell>
        </row>
        <row r="709">
          <cell r="A709">
            <v>2</v>
          </cell>
          <cell r="B709">
            <v>1</v>
          </cell>
          <cell r="C709">
            <v>908</v>
          </cell>
          <cell r="D709">
            <v>75</v>
          </cell>
          <cell r="E709" t="str">
            <v xml:space="preserve">    </v>
          </cell>
          <cell r="F709" t="str">
            <v xml:space="preserve">   </v>
          </cell>
          <cell r="G709">
            <v>2190875</v>
          </cell>
          <cell r="H709">
            <v>58961.88</v>
          </cell>
          <cell r="I709">
            <v>0</v>
          </cell>
          <cell r="J709">
            <v>42913.919999999998</v>
          </cell>
          <cell r="K709">
            <v>16047.96</v>
          </cell>
          <cell r="L709">
            <v>0</v>
          </cell>
        </row>
        <row r="710">
          <cell r="A710">
            <v>1</v>
          </cell>
          <cell r="B710">
            <v>1</v>
          </cell>
          <cell r="C710">
            <v>908</v>
          </cell>
          <cell r="D710">
            <v>79</v>
          </cell>
          <cell r="E710" t="str">
            <v xml:space="preserve">    </v>
          </cell>
          <cell r="F710" t="str">
            <v xml:space="preserve">   </v>
          </cell>
          <cell r="G710">
            <v>1190879</v>
          </cell>
          <cell r="H710">
            <v>42314.35</v>
          </cell>
          <cell r="I710">
            <v>0</v>
          </cell>
          <cell r="J710">
            <v>32549.01</v>
          </cell>
          <cell r="K710">
            <v>9765.34</v>
          </cell>
          <cell r="L710">
            <v>0</v>
          </cell>
        </row>
        <row r="711">
          <cell r="A711">
            <v>2</v>
          </cell>
          <cell r="B711">
            <v>1</v>
          </cell>
          <cell r="C711">
            <v>908</v>
          </cell>
          <cell r="D711">
            <v>79</v>
          </cell>
          <cell r="E711" t="str">
            <v xml:space="preserve">    </v>
          </cell>
          <cell r="F711" t="str">
            <v xml:space="preserve">   </v>
          </cell>
          <cell r="G711">
            <v>2190879</v>
          </cell>
          <cell r="H711">
            <v>507772.2</v>
          </cell>
          <cell r="I711">
            <v>0</v>
          </cell>
          <cell r="J711">
            <v>390588.12</v>
          </cell>
          <cell r="K711">
            <v>117184.08</v>
          </cell>
          <cell r="L711">
            <v>0</v>
          </cell>
        </row>
        <row r="712">
          <cell r="A712">
            <v>1</v>
          </cell>
          <cell r="B712">
            <v>1</v>
          </cell>
          <cell r="C712">
            <v>999</v>
          </cell>
          <cell r="D712">
            <v>1</v>
          </cell>
          <cell r="E712" t="str">
            <v xml:space="preserve">    </v>
          </cell>
          <cell r="F712" t="str">
            <v xml:space="preserve">   </v>
          </cell>
          <cell r="G712">
            <v>1199901</v>
          </cell>
          <cell r="H712">
            <v>-627678</v>
          </cell>
          <cell r="I712">
            <v>-627678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2</v>
          </cell>
          <cell r="B713">
            <v>1</v>
          </cell>
          <cell r="C713">
            <v>999</v>
          </cell>
          <cell r="D713">
            <v>1</v>
          </cell>
          <cell r="E713" t="str">
            <v xml:space="preserve">    </v>
          </cell>
          <cell r="F713" t="str">
            <v xml:space="preserve">   </v>
          </cell>
          <cell r="G713">
            <v>2199901</v>
          </cell>
          <cell r="H713">
            <v>-7187723</v>
          </cell>
          <cell r="I713">
            <v>-7187723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1</v>
          </cell>
          <cell r="B714">
            <v>1</v>
          </cell>
          <cell r="C714">
            <v>999</v>
          </cell>
          <cell r="D714">
            <v>2</v>
          </cell>
          <cell r="E714" t="str">
            <v xml:space="preserve">    </v>
          </cell>
          <cell r="F714" t="str">
            <v xml:space="preserve">   </v>
          </cell>
          <cell r="G714">
            <v>1199902</v>
          </cell>
          <cell r="H714">
            <v>-64651</v>
          </cell>
          <cell r="I714">
            <v>-64651</v>
          </cell>
          <cell r="J714">
            <v>0</v>
          </cell>
          <cell r="K714">
            <v>0</v>
          </cell>
          <cell r="L714">
            <v>0</v>
          </cell>
        </row>
        <row r="715">
          <cell r="A715">
            <v>2</v>
          </cell>
          <cell r="B715">
            <v>1</v>
          </cell>
          <cell r="C715">
            <v>999</v>
          </cell>
          <cell r="D715">
            <v>2</v>
          </cell>
          <cell r="E715" t="str">
            <v xml:space="preserve">    </v>
          </cell>
          <cell r="F715" t="str">
            <v xml:space="preserve">   </v>
          </cell>
          <cell r="G715">
            <v>2199902</v>
          </cell>
          <cell r="H715">
            <v>-768924</v>
          </cell>
          <cell r="I715">
            <v>-768924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1</v>
          </cell>
          <cell r="B716">
            <v>1</v>
          </cell>
          <cell r="C716">
            <v>999</v>
          </cell>
          <cell r="D716">
            <v>3</v>
          </cell>
          <cell r="E716" t="str">
            <v xml:space="preserve">    </v>
          </cell>
          <cell r="F716" t="str">
            <v xml:space="preserve">   </v>
          </cell>
          <cell r="G716">
            <v>1199903</v>
          </cell>
          <cell r="H716">
            <v>-664</v>
          </cell>
          <cell r="I716">
            <v>-664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2</v>
          </cell>
          <cell r="B717">
            <v>1</v>
          </cell>
          <cell r="C717">
            <v>999</v>
          </cell>
          <cell r="D717">
            <v>3</v>
          </cell>
          <cell r="E717" t="str">
            <v xml:space="preserve">    </v>
          </cell>
          <cell r="F717" t="str">
            <v xml:space="preserve">   </v>
          </cell>
          <cell r="G717">
            <v>2199903</v>
          </cell>
          <cell r="H717">
            <v>-12270</v>
          </cell>
          <cell r="I717">
            <v>-12270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1</v>
          </cell>
          <cell r="B718">
            <v>1</v>
          </cell>
          <cell r="C718">
            <v>999</v>
          </cell>
          <cell r="D718">
            <v>5</v>
          </cell>
          <cell r="E718" t="str">
            <v xml:space="preserve">    </v>
          </cell>
          <cell r="F718" t="str">
            <v xml:space="preserve">   </v>
          </cell>
          <cell r="G718">
            <v>1199905</v>
          </cell>
          <cell r="H718">
            <v>-4913</v>
          </cell>
          <cell r="I718">
            <v>-4913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2</v>
          </cell>
          <cell r="B719">
            <v>1</v>
          </cell>
          <cell r="C719">
            <v>999</v>
          </cell>
          <cell r="D719">
            <v>5</v>
          </cell>
          <cell r="E719" t="str">
            <v xml:space="preserve">    </v>
          </cell>
          <cell r="F719" t="str">
            <v xml:space="preserve">   </v>
          </cell>
          <cell r="G719">
            <v>2199905</v>
          </cell>
          <cell r="H719">
            <v>-58956</v>
          </cell>
          <cell r="I719">
            <v>-58956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1</v>
          </cell>
          <cell r="B720">
            <v>1</v>
          </cell>
          <cell r="C720">
            <v>999</v>
          </cell>
          <cell r="D720">
            <v>6</v>
          </cell>
          <cell r="E720" t="str">
            <v xml:space="preserve">    </v>
          </cell>
          <cell r="F720" t="str">
            <v xml:space="preserve">   </v>
          </cell>
          <cell r="G720">
            <v>1199906</v>
          </cell>
          <cell r="H720">
            <v>-558144</v>
          </cell>
          <cell r="I720">
            <v>0</v>
          </cell>
          <cell r="J720">
            <v>-558144</v>
          </cell>
          <cell r="K720">
            <v>0</v>
          </cell>
          <cell r="L720">
            <v>0</v>
          </cell>
        </row>
        <row r="721">
          <cell r="A721">
            <v>2</v>
          </cell>
          <cell r="B721">
            <v>1</v>
          </cell>
          <cell r="C721">
            <v>999</v>
          </cell>
          <cell r="D721">
            <v>6</v>
          </cell>
          <cell r="E721" t="str">
            <v xml:space="preserve">    </v>
          </cell>
          <cell r="F721" t="str">
            <v xml:space="preserve">   </v>
          </cell>
          <cell r="G721">
            <v>2199906</v>
          </cell>
          <cell r="H721">
            <v>2363507</v>
          </cell>
          <cell r="I721">
            <v>0</v>
          </cell>
          <cell r="J721">
            <v>2363507</v>
          </cell>
          <cell r="K721">
            <v>0</v>
          </cell>
          <cell r="L721">
            <v>0</v>
          </cell>
        </row>
        <row r="722">
          <cell r="A722">
            <v>1</v>
          </cell>
          <cell r="B722">
            <v>1</v>
          </cell>
          <cell r="C722">
            <v>999</v>
          </cell>
          <cell r="D722">
            <v>7</v>
          </cell>
          <cell r="E722" t="str">
            <v xml:space="preserve">    </v>
          </cell>
          <cell r="F722" t="str">
            <v xml:space="preserve">   </v>
          </cell>
          <cell r="G722">
            <v>1199907</v>
          </cell>
          <cell r="H722">
            <v>-420636</v>
          </cell>
          <cell r="I722">
            <v>0</v>
          </cell>
          <cell r="J722">
            <v>0</v>
          </cell>
          <cell r="K722">
            <v>-420636</v>
          </cell>
          <cell r="L722">
            <v>0</v>
          </cell>
        </row>
        <row r="723">
          <cell r="A723">
            <v>2</v>
          </cell>
          <cell r="B723">
            <v>1</v>
          </cell>
          <cell r="C723">
            <v>999</v>
          </cell>
          <cell r="D723">
            <v>7</v>
          </cell>
          <cell r="E723" t="str">
            <v xml:space="preserve">    </v>
          </cell>
          <cell r="F723" t="str">
            <v xml:space="preserve">   </v>
          </cell>
          <cell r="G723">
            <v>2199907</v>
          </cell>
          <cell r="H723">
            <v>557342</v>
          </cell>
          <cell r="I723">
            <v>0</v>
          </cell>
          <cell r="J723">
            <v>0</v>
          </cell>
          <cell r="K723">
            <v>557342</v>
          </cell>
          <cell r="L723">
            <v>0</v>
          </cell>
        </row>
        <row r="724">
          <cell r="A724">
            <v>1</v>
          </cell>
          <cell r="B724">
            <v>1</v>
          </cell>
          <cell r="C724">
            <v>999</v>
          </cell>
          <cell r="D724">
            <v>11</v>
          </cell>
          <cell r="E724" t="str">
            <v xml:space="preserve">    </v>
          </cell>
          <cell r="F724" t="str">
            <v xml:space="preserve">   </v>
          </cell>
          <cell r="G724">
            <v>1199911</v>
          </cell>
          <cell r="H724">
            <v>-42314</v>
          </cell>
          <cell r="I724">
            <v>-42314</v>
          </cell>
          <cell r="J724">
            <v>0</v>
          </cell>
          <cell r="K724">
            <v>0</v>
          </cell>
          <cell r="L724">
            <v>0</v>
          </cell>
        </row>
        <row r="725">
          <cell r="A725">
            <v>2</v>
          </cell>
          <cell r="B725">
            <v>1</v>
          </cell>
          <cell r="C725">
            <v>999</v>
          </cell>
          <cell r="D725">
            <v>11</v>
          </cell>
          <cell r="E725" t="str">
            <v xml:space="preserve">    </v>
          </cell>
          <cell r="F725" t="str">
            <v xml:space="preserve">   </v>
          </cell>
          <cell r="G725">
            <v>2199911</v>
          </cell>
          <cell r="H725">
            <v>-507768</v>
          </cell>
          <cell r="I725">
            <v>-507768</v>
          </cell>
          <cell r="J725">
            <v>0</v>
          </cell>
          <cell r="K725">
            <v>0</v>
          </cell>
          <cell r="L725">
            <v>0</v>
          </cell>
        </row>
        <row r="726">
          <cell r="A726">
            <v>1</v>
          </cell>
          <cell r="B726">
            <v>1</v>
          </cell>
          <cell r="C726">
            <v>999</v>
          </cell>
          <cell r="D726">
            <v>19</v>
          </cell>
          <cell r="E726" t="str">
            <v xml:space="preserve">    </v>
          </cell>
          <cell r="F726" t="str">
            <v xml:space="preserve">   </v>
          </cell>
          <cell r="G726">
            <v>1199919</v>
          </cell>
          <cell r="H726">
            <v>-25098</v>
          </cell>
          <cell r="I726">
            <v>-25098</v>
          </cell>
          <cell r="J726">
            <v>0</v>
          </cell>
          <cell r="K726">
            <v>0</v>
          </cell>
          <cell r="L726">
            <v>0</v>
          </cell>
        </row>
        <row r="727">
          <cell r="A727">
            <v>2</v>
          </cell>
          <cell r="B727">
            <v>1</v>
          </cell>
          <cell r="C727">
            <v>999</v>
          </cell>
          <cell r="D727">
            <v>19</v>
          </cell>
          <cell r="E727" t="str">
            <v xml:space="preserve">    </v>
          </cell>
          <cell r="F727" t="str">
            <v xml:space="preserve">   </v>
          </cell>
          <cell r="G727">
            <v>2199919</v>
          </cell>
          <cell r="H727">
            <v>-269969</v>
          </cell>
          <cell r="I727">
            <v>-269969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1</v>
          </cell>
          <cell r="B728">
            <v>1</v>
          </cell>
          <cell r="C728">
            <v>999</v>
          </cell>
          <cell r="D728">
            <v>34</v>
          </cell>
          <cell r="E728" t="str">
            <v xml:space="preserve">    </v>
          </cell>
          <cell r="F728" t="str">
            <v xml:space="preserve">   </v>
          </cell>
          <cell r="G728">
            <v>1199934</v>
          </cell>
          <cell r="H728">
            <v>-2084</v>
          </cell>
          <cell r="I728">
            <v>0</v>
          </cell>
          <cell r="J728">
            <v>-2084</v>
          </cell>
          <cell r="K728">
            <v>0</v>
          </cell>
          <cell r="L728">
            <v>0</v>
          </cell>
        </row>
        <row r="729">
          <cell r="A729">
            <v>2</v>
          </cell>
          <cell r="B729">
            <v>1</v>
          </cell>
          <cell r="C729">
            <v>999</v>
          </cell>
          <cell r="D729">
            <v>34</v>
          </cell>
          <cell r="E729" t="str">
            <v xml:space="preserve">    </v>
          </cell>
          <cell r="F729" t="str">
            <v xml:space="preserve">   </v>
          </cell>
          <cell r="G729">
            <v>2199934</v>
          </cell>
          <cell r="H729">
            <v>-25008</v>
          </cell>
          <cell r="I729">
            <v>0</v>
          </cell>
          <cell r="J729">
            <v>-25008</v>
          </cell>
          <cell r="K729">
            <v>0</v>
          </cell>
          <cell r="L729">
            <v>0</v>
          </cell>
        </row>
        <row r="730">
          <cell r="A730">
            <v>1</v>
          </cell>
          <cell r="B730">
            <v>1</v>
          </cell>
          <cell r="C730">
            <v>999</v>
          </cell>
          <cell r="D730">
            <v>52</v>
          </cell>
          <cell r="E730" t="str">
            <v xml:space="preserve">    </v>
          </cell>
          <cell r="F730" t="str">
            <v xml:space="preserve">   </v>
          </cell>
          <cell r="G730">
            <v>1199952</v>
          </cell>
          <cell r="H730">
            <v>34</v>
          </cell>
          <cell r="I730">
            <v>34</v>
          </cell>
          <cell r="J730">
            <v>0</v>
          </cell>
          <cell r="K730">
            <v>0</v>
          </cell>
          <cell r="L730">
            <v>0</v>
          </cell>
        </row>
        <row r="731">
          <cell r="A731">
            <v>2</v>
          </cell>
          <cell r="B731">
            <v>1</v>
          </cell>
          <cell r="C731">
            <v>999</v>
          </cell>
          <cell r="D731">
            <v>52</v>
          </cell>
          <cell r="E731" t="str">
            <v xml:space="preserve">    </v>
          </cell>
          <cell r="F731" t="str">
            <v xml:space="preserve">   </v>
          </cell>
          <cell r="G731">
            <v>2199952</v>
          </cell>
          <cell r="H731">
            <v>189356</v>
          </cell>
          <cell r="I731">
            <v>189356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1</v>
          </cell>
          <cell r="B732">
            <v>1</v>
          </cell>
          <cell r="C732">
            <v>999</v>
          </cell>
          <cell r="D732">
            <v>59</v>
          </cell>
          <cell r="E732" t="str">
            <v xml:space="preserve">    </v>
          </cell>
          <cell r="F732" t="str">
            <v xml:space="preserve">   </v>
          </cell>
          <cell r="G732">
            <v>1199959</v>
          </cell>
          <cell r="H732">
            <v>7781</v>
          </cell>
          <cell r="I732">
            <v>7781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2</v>
          </cell>
          <cell r="B733">
            <v>1</v>
          </cell>
          <cell r="C733">
            <v>999</v>
          </cell>
          <cell r="D733">
            <v>59</v>
          </cell>
          <cell r="E733" t="str">
            <v xml:space="preserve">    </v>
          </cell>
          <cell r="F733" t="str">
            <v xml:space="preserve">   </v>
          </cell>
          <cell r="G733">
            <v>2199959</v>
          </cell>
          <cell r="H733">
            <v>102940</v>
          </cell>
          <cell r="I733">
            <v>102940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1</v>
          </cell>
          <cell r="B734">
            <v>1</v>
          </cell>
          <cell r="C734">
            <v>999</v>
          </cell>
          <cell r="D734">
            <v>60</v>
          </cell>
          <cell r="E734" t="str">
            <v xml:space="preserve">    </v>
          </cell>
          <cell r="F734" t="str">
            <v xml:space="preserve">   </v>
          </cell>
          <cell r="G734">
            <v>1199960</v>
          </cell>
          <cell r="H734">
            <v>1252939</v>
          </cell>
          <cell r="I734">
            <v>1252939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2</v>
          </cell>
          <cell r="B735">
            <v>1</v>
          </cell>
          <cell r="C735">
            <v>999</v>
          </cell>
          <cell r="D735">
            <v>60</v>
          </cell>
          <cell r="E735" t="str">
            <v xml:space="preserve">    </v>
          </cell>
          <cell r="F735" t="str">
            <v xml:space="preserve">   </v>
          </cell>
          <cell r="G735">
            <v>2199960</v>
          </cell>
          <cell r="H735">
            <v>13016997</v>
          </cell>
          <cell r="I735">
            <v>13016997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1</v>
          </cell>
          <cell r="B736">
            <v>1</v>
          </cell>
          <cell r="C736">
            <v>999</v>
          </cell>
          <cell r="D736">
            <v>70</v>
          </cell>
          <cell r="E736" t="str">
            <v xml:space="preserve">    </v>
          </cell>
          <cell r="F736" t="str">
            <v xml:space="preserve">   </v>
          </cell>
          <cell r="G736">
            <v>1199970</v>
          </cell>
          <cell r="H736">
            <v>742931.03</v>
          </cell>
          <cell r="I736">
            <v>742931.03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2</v>
          </cell>
          <cell r="B737">
            <v>1</v>
          </cell>
          <cell r="C737">
            <v>999</v>
          </cell>
          <cell r="D737">
            <v>70</v>
          </cell>
          <cell r="E737" t="str">
            <v xml:space="preserve">    </v>
          </cell>
          <cell r="F737" t="str">
            <v xml:space="preserve">   </v>
          </cell>
          <cell r="G737">
            <v>2199970</v>
          </cell>
          <cell r="H737">
            <v>8487635.7899999991</v>
          </cell>
          <cell r="I737">
            <v>8487635.7899999991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1</v>
          </cell>
          <cell r="B738">
            <v>1</v>
          </cell>
          <cell r="C738">
            <v>999</v>
          </cell>
          <cell r="D738">
            <v>72</v>
          </cell>
          <cell r="E738" t="str">
            <v xml:space="preserve">    </v>
          </cell>
          <cell r="F738" t="str">
            <v xml:space="preserve">   </v>
          </cell>
          <cell r="G738">
            <v>1199972</v>
          </cell>
          <cell r="H738">
            <v>85894</v>
          </cell>
          <cell r="I738">
            <v>85894</v>
          </cell>
          <cell r="J738">
            <v>0</v>
          </cell>
          <cell r="K738">
            <v>0</v>
          </cell>
          <cell r="L738">
            <v>0</v>
          </cell>
        </row>
        <row r="739">
          <cell r="A739">
            <v>2</v>
          </cell>
          <cell r="B739">
            <v>1</v>
          </cell>
          <cell r="C739">
            <v>999</v>
          </cell>
          <cell r="D739">
            <v>72</v>
          </cell>
          <cell r="E739" t="str">
            <v xml:space="preserve">    </v>
          </cell>
          <cell r="F739" t="str">
            <v xml:space="preserve">   </v>
          </cell>
          <cell r="G739">
            <v>2199972</v>
          </cell>
          <cell r="H739">
            <v>1030728</v>
          </cell>
          <cell r="I739">
            <v>1030728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1</v>
          </cell>
          <cell r="B740">
            <v>1</v>
          </cell>
          <cell r="C740">
            <v>999</v>
          </cell>
          <cell r="D740">
            <v>75</v>
          </cell>
          <cell r="E740" t="str">
            <v xml:space="preserve">    </v>
          </cell>
          <cell r="F740" t="str">
            <v xml:space="preserve">   </v>
          </cell>
          <cell r="G740">
            <v>1199975</v>
          </cell>
          <cell r="H740">
            <v>5447</v>
          </cell>
          <cell r="I740">
            <v>5447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2</v>
          </cell>
          <cell r="B741">
            <v>1</v>
          </cell>
          <cell r="C741">
            <v>999</v>
          </cell>
          <cell r="D741">
            <v>75</v>
          </cell>
          <cell r="E741" t="str">
            <v xml:space="preserve">    </v>
          </cell>
          <cell r="F741" t="str">
            <v xml:space="preserve">   </v>
          </cell>
          <cell r="G741">
            <v>2199975</v>
          </cell>
          <cell r="H741">
            <v>65364</v>
          </cell>
          <cell r="I741">
            <v>65364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1</v>
          </cell>
          <cell r="B742">
            <v>1</v>
          </cell>
          <cell r="C742">
            <v>999</v>
          </cell>
          <cell r="D742">
            <v>91</v>
          </cell>
          <cell r="E742" t="str">
            <v xml:space="preserve">    </v>
          </cell>
          <cell r="F742" t="str">
            <v xml:space="preserve">   </v>
          </cell>
          <cell r="G742">
            <v>1199991</v>
          </cell>
          <cell r="H742">
            <v>-145057</v>
          </cell>
          <cell r="I742">
            <v>-145057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2</v>
          </cell>
          <cell r="B743">
            <v>1</v>
          </cell>
          <cell r="C743">
            <v>999</v>
          </cell>
          <cell r="D743">
            <v>91</v>
          </cell>
          <cell r="E743" t="str">
            <v xml:space="preserve">    </v>
          </cell>
          <cell r="F743" t="str">
            <v xml:space="preserve">   </v>
          </cell>
          <cell r="G743">
            <v>2199991</v>
          </cell>
          <cell r="H743">
            <v>-2793002</v>
          </cell>
          <cell r="I743">
            <v>-2793002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1</v>
          </cell>
          <cell r="B744">
            <v>1</v>
          </cell>
          <cell r="C744">
            <v>999</v>
          </cell>
          <cell r="D744">
            <v>95</v>
          </cell>
          <cell r="E744" t="str">
            <v xml:space="preserve">    </v>
          </cell>
          <cell r="F744" t="str">
            <v xml:space="preserve">   </v>
          </cell>
          <cell r="G744">
            <v>1199995</v>
          </cell>
          <cell r="H744">
            <v>320168</v>
          </cell>
          <cell r="I744">
            <v>320168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2</v>
          </cell>
          <cell r="B745">
            <v>1</v>
          </cell>
          <cell r="C745">
            <v>999</v>
          </cell>
          <cell r="D745">
            <v>95</v>
          </cell>
          <cell r="E745" t="str">
            <v xml:space="preserve">    </v>
          </cell>
          <cell r="F745" t="str">
            <v xml:space="preserve">   </v>
          </cell>
          <cell r="G745">
            <v>2199995</v>
          </cell>
          <cell r="H745">
            <v>871653</v>
          </cell>
          <cell r="I745">
            <v>871653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1</v>
          </cell>
          <cell r="B746">
            <v>2</v>
          </cell>
          <cell r="C746">
            <v>403</v>
          </cell>
          <cell r="D746">
            <v>20</v>
          </cell>
          <cell r="E746" t="str">
            <v xml:space="preserve">    </v>
          </cell>
          <cell r="F746" t="str">
            <v xml:space="preserve">   </v>
          </cell>
          <cell r="G746">
            <v>1240320</v>
          </cell>
          <cell r="H746">
            <v>351</v>
          </cell>
          <cell r="I746">
            <v>0</v>
          </cell>
          <cell r="J746">
            <v>351</v>
          </cell>
          <cell r="K746">
            <v>0</v>
          </cell>
          <cell r="L746">
            <v>0</v>
          </cell>
        </row>
        <row r="747">
          <cell r="A747">
            <v>2</v>
          </cell>
          <cell r="B747">
            <v>2</v>
          </cell>
          <cell r="C747">
            <v>403</v>
          </cell>
          <cell r="D747">
            <v>20</v>
          </cell>
          <cell r="E747" t="str">
            <v xml:space="preserve">    </v>
          </cell>
          <cell r="F747" t="str">
            <v xml:space="preserve">   </v>
          </cell>
          <cell r="G747">
            <v>2240320</v>
          </cell>
          <cell r="H747">
            <v>4232</v>
          </cell>
          <cell r="I747">
            <v>0</v>
          </cell>
          <cell r="J747">
            <v>4232</v>
          </cell>
          <cell r="K747">
            <v>0</v>
          </cell>
          <cell r="L747">
            <v>0</v>
          </cell>
        </row>
        <row r="748">
          <cell r="A748">
            <v>1</v>
          </cell>
          <cell r="B748">
            <v>2</v>
          </cell>
          <cell r="C748">
            <v>403</v>
          </cell>
          <cell r="D748">
            <v>40</v>
          </cell>
          <cell r="E748" t="str">
            <v xml:space="preserve">    </v>
          </cell>
          <cell r="F748" t="str">
            <v xml:space="preserve">   </v>
          </cell>
          <cell r="G748">
            <v>1240340</v>
          </cell>
          <cell r="H748">
            <v>7476</v>
          </cell>
          <cell r="I748">
            <v>0</v>
          </cell>
          <cell r="J748">
            <v>7476</v>
          </cell>
          <cell r="K748">
            <v>0</v>
          </cell>
          <cell r="L748">
            <v>0</v>
          </cell>
        </row>
        <row r="749">
          <cell r="A749">
            <v>2</v>
          </cell>
          <cell r="B749">
            <v>2</v>
          </cell>
          <cell r="C749">
            <v>403</v>
          </cell>
          <cell r="D749">
            <v>40</v>
          </cell>
          <cell r="E749" t="str">
            <v xml:space="preserve">    </v>
          </cell>
          <cell r="F749" t="str">
            <v xml:space="preserve">   </v>
          </cell>
          <cell r="G749">
            <v>2240340</v>
          </cell>
          <cell r="H749">
            <v>77842</v>
          </cell>
          <cell r="I749">
            <v>0</v>
          </cell>
          <cell r="J749">
            <v>77842</v>
          </cell>
          <cell r="K749">
            <v>0</v>
          </cell>
          <cell r="L749">
            <v>0</v>
          </cell>
        </row>
        <row r="750">
          <cell r="A750">
            <v>1</v>
          </cell>
          <cell r="B750">
            <v>2</v>
          </cell>
          <cell r="C750">
            <v>403</v>
          </cell>
          <cell r="D750">
            <v>50</v>
          </cell>
          <cell r="E750" t="str">
            <v xml:space="preserve">    </v>
          </cell>
          <cell r="F750" t="str">
            <v xml:space="preserve">   </v>
          </cell>
          <cell r="G750">
            <v>1240350</v>
          </cell>
          <cell r="H750">
            <v>388952</v>
          </cell>
          <cell r="I750">
            <v>0</v>
          </cell>
          <cell r="J750">
            <v>338126</v>
          </cell>
          <cell r="K750">
            <v>50826</v>
          </cell>
          <cell r="L750">
            <v>0</v>
          </cell>
        </row>
        <row r="751">
          <cell r="A751">
            <v>2</v>
          </cell>
          <cell r="B751">
            <v>2</v>
          </cell>
          <cell r="C751">
            <v>403</v>
          </cell>
          <cell r="D751">
            <v>50</v>
          </cell>
          <cell r="E751" t="str">
            <v xml:space="preserve">    </v>
          </cell>
          <cell r="F751" t="str">
            <v xml:space="preserve">   </v>
          </cell>
          <cell r="G751">
            <v>2240350</v>
          </cell>
          <cell r="H751">
            <v>4445468</v>
          </cell>
          <cell r="I751">
            <v>0</v>
          </cell>
          <cell r="J751">
            <v>3799565</v>
          </cell>
          <cell r="K751">
            <v>645903</v>
          </cell>
          <cell r="L751">
            <v>0</v>
          </cell>
        </row>
        <row r="752">
          <cell r="A752">
            <v>1</v>
          </cell>
          <cell r="B752">
            <v>2</v>
          </cell>
          <cell r="C752">
            <v>403</v>
          </cell>
          <cell r="D752">
            <v>60</v>
          </cell>
          <cell r="E752" t="str">
            <v xml:space="preserve">    </v>
          </cell>
          <cell r="F752" t="str">
            <v xml:space="preserve">   </v>
          </cell>
          <cell r="G752">
            <v>1240360</v>
          </cell>
          <cell r="H752">
            <v>26894.59</v>
          </cell>
          <cell r="I752">
            <v>22847.59</v>
          </cell>
          <cell r="J752">
            <v>2861</v>
          </cell>
          <cell r="K752">
            <v>1186</v>
          </cell>
          <cell r="L752">
            <v>0</v>
          </cell>
        </row>
        <row r="753">
          <cell r="A753">
            <v>2</v>
          </cell>
          <cell r="B753">
            <v>2</v>
          </cell>
          <cell r="C753">
            <v>403</v>
          </cell>
          <cell r="D753">
            <v>60</v>
          </cell>
          <cell r="E753" t="str">
            <v xml:space="preserve">    </v>
          </cell>
          <cell r="F753" t="str">
            <v xml:space="preserve">   </v>
          </cell>
          <cell r="G753">
            <v>2240360</v>
          </cell>
          <cell r="H753">
            <v>338324.32</v>
          </cell>
          <cell r="I753">
            <v>285488.32</v>
          </cell>
          <cell r="J753">
            <v>35126</v>
          </cell>
          <cell r="K753">
            <v>17710</v>
          </cell>
          <cell r="L753">
            <v>0</v>
          </cell>
        </row>
        <row r="754">
          <cell r="A754">
            <v>1</v>
          </cell>
          <cell r="B754">
            <v>2</v>
          </cell>
          <cell r="C754">
            <v>404</v>
          </cell>
          <cell r="D754">
            <v>30</v>
          </cell>
          <cell r="E754" t="str">
            <v xml:space="preserve">    </v>
          </cell>
          <cell r="F754" t="str">
            <v xml:space="preserve">   </v>
          </cell>
          <cell r="G754">
            <v>1240430</v>
          </cell>
          <cell r="H754">
            <v>-2417.2600000000002</v>
          </cell>
          <cell r="I754">
            <v>-2417.2600000000002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2</v>
          </cell>
          <cell r="B755">
            <v>2</v>
          </cell>
          <cell r="C755">
            <v>404</v>
          </cell>
          <cell r="D755">
            <v>30</v>
          </cell>
          <cell r="E755" t="str">
            <v xml:space="preserve">    </v>
          </cell>
          <cell r="F755" t="str">
            <v xml:space="preserve">   </v>
          </cell>
          <cell r="G755">
            <v>2240430</v>
          </cell>
          <cell r="H755">
            <v>70680.97</v>
          </cell>
          <cell r="I755">
            <v>70680.97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1</v>
          </cell>
          <cell r="B756">
            <v>2</v>
          </cell>
          <cell r="C756">
            <v>404</v>
          </cell>
          <cell r="D756">
            <v>60</v>
          </cell>
          <cell r="E756" t="str">
            <v xml:space="preserve">    </v>
          </cell>
          <cell r="F756" t="str">
            <v xml:space="preserve">   </v>
          </cell>
          <cell r="G756">
            <v>1240460</v>
          </cell>
          <cell r="H756">
            <v>6146.72</v>
          </cell>
          <cell r="I756">
            <v>6146.72</v>
          </cell>
          <cell r="J756">
            <v>0</v>
          </cell>
          <cell r="K756">
            <v>0</v>
          </cell>
          <cell r="L756">
            <v>0</v>
          </cell>
        </row>
        <row r="757">
          <cell r="A757">
            <v>2</v>
          </cell>
          <cell r="B757">
            <v>2</v>
          </cell>
          <cell r="C757">
            <v>404</v>
          </cell>
          <cell r="D757">
            <v>60</v>
          </cell>
          <cell r="E757" t="str">
            <v xml:space="preserve">    </v>
          </cell>
          <cell r="F757" t="str">
            <v xml:space="preserve">   </v>
          </cell>
          <cell r="G757">
            <v>2240460</v>
          </cell>
          <cell r="H757">
            <v>51285.279999999999</v>
          </cell>
          <cell r="I757">
            <v>51285.279999999999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1</v>
          </cell>
          <cell r="B758">
            <v>2</v>
          </cell>
          <cell r="C758">
            <v>408</v>
          </cell>
          <cell r="D758">
            <v>11</v>
          </cell>
          <cell r="E758" t="str">
            <v xml:space="preserve">    </v>
          </cell>
          <cell r="F758" t="str">
            <v xml:space="preserve">   </v>
          </cell>
          <cell r="G758">
            <v>1240811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2</v>
          </cell>
          <cell r="B759">
            <v>2</v>
          </cell>
          <cell r="C759">
            <v>408</v>
          </cell>
          <cell r="D759">
            <v>11</v>
          </cell>
          <cell r="E759" t="str">
            <v xml:space="preserve">    </v>
          </cell>
          <cell r="F759" t="str">
            <v xml:space="preserve">   </v>
          </cell>
          <cell r="G759">
            <v>2240811</v>
          </cell>
          <cell r="H759">
            <v>1874</v>
          </cell>
          <cell r="I759">
            <v>0</v>
          </cell>
          <cell r="J759">
            <v>0</v>
          </cell>
          <cell r="K759">
            <v>1874</v>
          </cell>
          <cell r="L759">
            <v>0</v>
          </cell>
        </row>
        <row r="760">
          <cell r="A760">
            <v>1</v>
          </cell>
          <cell r="B760">
            <v>2</v>
          </cell>
          <cell r="C760">
            <v>408</v>
          </cell>
          <cell r="D760">
            <v>12</v>
          </cell>
          <cell r="E760" t="str">
            <v xml:space="preserve">    </v>
          </cell>
          <cell r="F760" t="str">
            <v xml:space="preserve">   </v>
          </cell>
          <cell r="G760">
            <v>1240812</v>
          </cell>
          <cell r="H760">
            <v>153471.82999999999</v>
          </cell>
          <cell r="I760">
            <v>0</v>
          </cell>
          <cell r="J760">
            <v>123600.02</v>
          </cell>
          <cell r="K760">
            <v>29871.81</v>
          </cell>
          <cell r="L760">
            <v>0</v>
          </cell>
        </row>
        <row r="761">
          <cell r="A761">
            <v>2</v>
          </cell>
          <cell r="B761">
            <v>2</v>
          </cell>
          <cell r="C761">
            <v>408</v>
          </cell>
          <cell r="D761">
            <v>12</v>
          </cell>
          <cell r="E761" t="str">
            <v xml:space="preserve">    </v>
          </cell>
          <cell r="F761" t="str">
            <v xml:space="preserve">   </v>
          </cell>
          <cell r="G761">
            <v>2240812</v>
          </cell>
          <cell r="H761">
            <v>1194716.6399999999</v>
          </cell>
          <cell r="I761">
            <v>0</v>
          </cell>
          <cell r="J761">
            <v>933851.49</v>
          </cell>
          <cell r="K761">
            <v>260865.15</v>
          </cell>
          <cell r="L761">
            <v>0</v>
          </cell>
        </row>
        <row r="762">
          <cell r="A762">
            <v>1</v>
          </cell>
          <cell r="B762">
            <v>2</v>
          </cell>
          <cell r="C762">
            <v>408</v>
          </cell>
          <cell r="D762">
            <v>15</v>
          </cell>
          <cell r="E762" t="str">
            <v xml:space="preserve">    </v>
          </cell>
          <cell r="F762" t="str">
            <v xml:space="preserve">   </v>
          </cell>
          <cell r="G762">
            <v>1240815</v>
          </cell>
          <cell r="H762">
            <v>95981</v>
          </cell>
          <cell r="I762">
            <v>0</v>
          </cell>
          <cell r="J762">
            <v>85869</v>
          </cell>
          <cell r="K762">
            <v>10112</v>
          </cell>
          <cell r="L762">
            <v>0</v>
          </cell>
        </row>
        <row r="763">
          <cell r="A763">
            <v>2</v>
          </cell>
          <cell r="B763">
            <v>2</v>
          </cell>
          <cell r="C763">
            <v>408</v>
          </cell>
          <cell r="D763">
            <v>15</v>
          </cell>
          <cell r="E763" t="str">
            <v xml:space="preserve">    </v>
          </cell>
          <cell r="F763" t="str">
            <v xml:space="preserve">   </v>
          </cell>
          <cell r="G763">
            <v>2240815</v>
          </cell>
          <cell r="H763">
            <v>883177.06</v>
          </cell>
          <cell r="I763">
            <v>0</v>
          </cell>
          <cell r="J763">
            <v>740199.75</v>
          </cell>
          <cell r="K763">
            <v>142977.31</v>
          </cell>
          <cell r="L763">
            <v>0</v>
          </cell>
        </row>
        <row r="764">
          <cell r="A764">
            <v>1</v>
          </cell>
          <cell r="B764">
            <v>2</v>
          </cell>
          <cell r="C764">
            <v>409</v>
          </cell>
          <cell r="D764">
            <v>11</v>
          </cell>
          <cell r="E764" t="str">
            <v xml:space="preserve">    </v>
          </cell>
          <cell r="F764" t="str">
            <v xml:space="preserve">   </v>
          </cell>
          <cell r="G764">
            <v>1240911</v>
          </cell>
          <cell r="H764">
            <v>826831</v>
          </cell>
          <cell r="I764">
            <v>826831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2</v>
          </cell>
          <cell r="B765">
            <v>2</v>
          </cell>
          <cell r="C765">
            <v>409</v>
          </cell>
          <cell r="D765">
            <v>11</v>
          </cell>
          <cell r="E765" t="str">
            <v xml:space="preserve">    </v>
          </cell>
          <cell r="F765" t="str">
            <v xml:space="preserve">   </v>
          </cell>
          <cell r="G765">
            <v>2240911</v>
          </cell>
          <cell r="H765">
            <v>4147497</v>
          </cell>
          <cell r="I765">
            <v>4147497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1</v>
          </cell>
          <cell r="B766">
            <v>2</v>
          </cell>
          <cell r="C766">
            <v>409</v>
          </cell>
          <cell r="D766">
            <v>16</v>
          </cell>
          <cell r="E766" t="str">
            <v xml:space="preserve">    </v>
          </cell>
          <cell r="F766" t="str">
            <v xml:space="preserve">   </v>
          </cell>
          <cell r="G766">
            <v>1240916</v>
          </cell>
          <cell r="H766">
            <v>17641</v>
          </cell>
          <cell r="I766">
            <v>0</v>
          </cell>
          <cell r="J766">
            <v>17641</v>
          </cell>
          <cell r="K766">
            <v>0</v>
          </cell>
          <cell r="L766">
            <v>0</v>
          </cell>
        </row>
        <row r="767">
          <cell r="A767">
            <v>2</v>
          </cell>
          <cell r="B767">
            <v>2</v>
          </cell>
          <cell r="C767">
            <v>409</v>
          </cell>
          <cell r="D767">
            <v>16</v>
          </cell>
          <cell r="E767" t="str">
            <v xml:space="preserve">    </v>
          </cell>
          <cell r="F767" t="str">
            <v xml:space="preserve">   </v>
          </cell>
          <cell r="G767">
            <v>2240916</v>
          </cell>
          <cell r="H767">
            <v>259529</v>
          </cell>
          <cell r="I767">
            <v>0</v>
          </cell>
          <cell r="J767">
            <v>259529</v>
          </cell>
          <cell r="K767">
            <v>0</v>
          </cell>
          <cell r="L767">
            <v>0</v>
          </cell>
        </row>
        <row r="768">
          <cell r="A768">
            <v>1</v>
          </cell>
          <cell r="B768">
            <v>2</v>
          </cell>
          <cell r="C768">
            <v>409</v>
          </cell>
          <cell r="D768">
            <v>17</v>
          </cell>
          <cell r="E768" t="str">
            <v xml:space="preserve">    </v>
          </cell>
          <cell r="F768" t="str">
            <v xml:space="preserve">   </v>
          </cell>
          <cell r="G768">
            <v>1240917</v>
          </cell>
          <cell r="H768">
            <v>5245</v>
          </cell>
          <cell r="I768">
            <v>0</v>
          </cell>
          <cell r="J768">
            <v>0</v>
          </cell>
          <cell r="K768">
            <v>5245</v>
          </cell>
          <cell r="L768">
            <v>0</v>
          </cell>
        </row>
        <row r="769">
          <cell r="A769">
            <v>2</v>
          </cell>
          <cell r="B769">
            <v>2</v>
          </cell>
          <cell r="C769">
            <v>409</v>
          </cell>
          <cell r="D769">
            <v>17</v>
          </cell>
          <cell r="E769" t="str">
            <v xml:space="preserve">    </v>
          </cell>
          <cell r="F769" t="str">
            <v xml:space="preserve">   </v>
          </cell>
          <cell r="G769">
            <v>2240917</v>
          </cell>
          <cell r="H769">
            <v>77156</v>
          </cell>
          <cell r="I769">
            <v>0</v>
          </cell>
          <cell r="J769">
            <v>0</v>
          </cell>
          <cell r="K769">
            <v>77156</v>
          </cell>
          <cell r="L769">
            <v>0</v>
          </cell>
        </row>
        <row r="770">
          <cell r="A770">
            <v>1</v>
          </cell>
          <cell r="B770">
            <v>2</v>
          </cell>
          <cell r="C770">
            <v>410</v>
          </cell>
          <cell r="D770">
            <v>10</v>
          </cell>
          <cell r="E770" t="str">
            <v xml:space="preserve">    </v>
          </cell>
          <cell r="F770" t="str">
            <v xml:space="preserve">   </v>
          </cell>
          <cell r="G770">
            <v>1241010</v>
          </cell>
          <cell r="H770">
            <v>190992.79</v>
          </cell>
          <cell r="I770">
            <v>110281.79</v>
          </cell>
          <cell r="J770">
            <v>80711</v>
          </cell>
          <cell r="K770">
            <v>0</v>
          </cell>
          <cell r="L770">
            <v>0</v>
          </cell>
        </row>
        <row r="771">
          <cell r="A771">
            <v>2</v>
          </cell>
          <cell r="B771">
            <v>2</v>
          </cell>
          <cell r="C771">
            <v>410</v>
          </cell>
          <cell r="D771">
            <v>10</v>
          </cell>
          <cell r="E771" t="str">
            <v xml:space="preserve">    </v>
          </cell>
          <cell r="F771" t="str">
            <v xml:space="preserve">   </v>
          </cell>
          <cell r="G771">
            <v>2241010</v>
          </cell>
          <cell r="H771">
            <v>1733137.55</v>
          </cell>
          <cell r="I771">
            <v>1445259.58</v>
          </cell>
          <cell r="J771">
            <v>287877.96999999997</v>
          </cell>
          <cell r="K771">
            <v>0</v>
          </cell>
          <cell r="L771">
            <v>0</v>
          </cell>
        </row>
        <row r="772">
          <cell r="A772">
            <v>1</v>
          </cell>
          <cell r="B772">
            <v>2</v>
          </cell>
          <cell r="C772">
            <v>410</v>
          </cell>
          <cell r="D772">
            <v>14</v>
          </cell>
          <cell r="E772" t="str">
            <v xml:space="preserve">    </v>
          </cell>
          <cell r="F772" t="str">
            <v xml:space="preserve">   </v>
          </cell>
          <cell r="G772">
            <v>1241014</v>
          </cell>
          <cell r="H772">
            <v>1991.84</v>
          </cell>
          <cell r="I772">
            <v>1991.84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2</v>
          </cell>
          <cell r="B773">
            <v>2</v>
          </cell>
          <cell r="C773">
            <v>410</v>
          </cell>
          <cell r="D773">
            <v>14</v>
          </cell>
          <cell r="E773" t="str">
            <v xml:space="preserve">    </v>
          </cell>
          <cell r="F773" t="str">
            <v xml:space="preserve">   </v>
          </cell>
          <cell r="G773">
            <v>2241014</v>
          </cell>
          <cell r="H773">
            <v>55577.48</v>
          </cell>
          <cell r="I773">
            <v>55577.48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1</v>
          </cell>
          <cell r="B774">
            <v>2</v>
          </cell>
          <cell r="C774">
            <v>411</v>
          </cell>
          <cell r="D774">
            <v>10</v>
          </cell>
          <cell r="E774" t="str">
            <v xml:space="preserve">    </v>
          </cell>
          <cell r="F774" t="str">
            <v xml:space="preserve">   </v>
          </cell>
          <cell r="G774">
            <v>1241110</v>
          </cell>
          <cell r="H774">
            <v>-290919.07</v>
          </cell>
          <cell r="I774">
            <v>-25404.07</v>
          </cell>
          <cell r="J774">
            <v>-265515</v>
          </cell>
          <cell r="K774">
            <v>0</v>
          </cell>
          <cell r="L774">
            <v>0</v>
          </cell>
        </row>
        <row r="775">
          <cell r="A775">
            <v>2</v>
          </cell>
          <cell r="B775">
            <v>2</v>
          </cell>
          <cell r="C775">
            <v>411</v>
          </cell>
          <cell r="D775">
            <v>10</v>
          </cell>
          <cell r="E775" t="str">
            <v xml:space="preserve">    </v>
          </cell>
          <cell r="F775" t="str">
            <v xml:space="preserve">   </v>
          </cell>
          <cell r="G775">
            <v>2241110</v>
          </cell>
          <cell r="H775">
            <v>-1477164.91</v>
          </cell>
          <cell r="I775">
            <v>-152826.09</v>
          </cell>
          <cell r="J775">
            <v>-1324338.82</v>
          </cell>
          <cell r="K775">
            <v>0</v>
          </cell>
          <cell r="L775">
            <v>0</v>
          </cell>
        </row>
        <row r="776">
          <cell r="A776">
            <v>1</v>
          </cell>
          <cell r="B776">
            <v>2</v>
          </cell>
          <cell r="C776">
            <v>488</v>
          </cell>
          <cell r="D776">
            <v>88</v>
          </cell>
          <cell r="E776" t="str">
            <v xml:space="preserve">    </v>
          </cell>
          <cell r="F776" t="str">
            <v xml:space="preserve">   </v>
          </cell>
          <cell r="G776">
            <v>1248888</v>
          </cell>
          <cell r="H776">
            <v>-13960</v>
          </cell>
          <cell r="I776">
            <v>0</v>
          </cell>
          <cell r="J776">
            <v>-2885</v>
          </cell>
          <cell r="K776">
            <v>-11075</v>
          </cell>
          <cell r="L776">
            <v>0</v>
          </cell>
        </row>
        <row r="777">
          <cell r="A777">
            <v>2</v>
          </cell>
          <cell r="B777">
            <v>2</v>
          </cell>
          <cell r="C777">
            <v>488</v>
          </cell>
          <cell r="D777">
            <v>88</v>
          </cell>
          <cell r="E777" t="str">
            <v xml:space="preserve">    </v>
          </cell>
          <cell r="F777" t="str">
            <v xml:space="preserve">   </v>
          </cell>
          <cell r="G777">
            <v>2248888</v>
          </cell>
          <cell r="H777">
            <v>-169337.5</v>
          </cell>
          <cell r="I777">
            <v>0</v>
          </cell>
          <cell r="J777">
            <v>-37285</v>
          </cell>
          <cell r="K777">
            <v>-132052.5</v>
          </cell>
          <cell r="L777">
            <v>0</v>
          </cell>
        </row>
        <row r="778">
          <cell r="A778">
            <v>1</v>
          </cell>
          <cell r="B778">
            <v>2</v>
          </cell>
          <cell r="C778">
            <v>489</v>
          </cell>
          <cell r="D778">
            <v>91</v>
          </cell>
          <cell r="E778" t="str">
            <v xml:space="preserve">    </v>
          </cell>
          <cell r="F778" t="str">
            <v xml:space="preserve">   </v>
          </cell>
          <cell r="G778">
            <v>1248991</v>
          </cell>
          <cell r="H778">
            <v>-430990.52</v>
          </cell>
          <cell r="I778">
            <v>0</v>
          </cell>
          <cell r="J778">
            <v>-430990.52</v>
          </cell>
          <cell r="K778">
            <v>0</v>
          </cell>
          <cell r="L778">
            <v>0</v>
          </cell>
        </row>
        <row r="779">
          <cell r="A779">
            <v>2</v>
          </cell>
          <cell r="B779">
            <v>2</v>
          </cell>
          <cell r="C779">
            <v>489</v>
          </cell>
          <cell r="D779">
            <v>91</v>
          </cell>
          <cell r="E779" t="str">
            <v xml:space="preserve">    </v>
          </cell>
          <cell r="F779" t="str">
            <v xml:space="preserve">   </v>
          </cell>
          <cell r="G779">
            <v>2248991</v>
          </cell>
          <cell r="H779">
            <v>-4883095.1100000003</v>
          </cell>
          <cell r="I779">
            <v>0</v>
          </cell>
          <cell r="J779">
            <v>-4883095.1100000003</v>
          </cell>
          <cell r="K779">
            <v>0</v>
          </cell>
          <cell r="L779">
            <v>0</v>
          </cell>
        </row>
        <row r="780">
          <cell r="A780">
            <v>1</v>
          </cell>
          <cell r="B780">
            <v>2</v>
          </cell>
          <cell r="C780">
            <v>489</v>
          </cell>
          <cell r="D780">
            <v>92</v>
          </cell>
          <cell r="E780" t="str">
            <v xml:space="preserve">    </v>
          </cell>
          <cell r="F780" t="str">
            <v xml:space="preserve">   </v>
          </cell>
          <cell r="G780">
            <v>1248992</v>
          </cell>
          <cell r="H780">
            <v>-11354.34</v>
          </cell>
          <cell r="I780">
            <v>0</v>
          </cell>
          <cell r="J780">
            <v>0</v>
          </cell>
          <cell r="K780">
            <v>-11354.34</v>
          </cell>
          <cell r="L780">
            <v>0</v>
          </cell>
        </row>
        <row r="781">
          <cell r="A781">
            <v>2</v>
          </cell>
          <cell r="B781">
            <v>2</v>
          </cell>
          <cell r="C781">
            <v>489</v>
          </cell>
          <cell r="D781">
            <v>92</v>
          </cell>
          <cell r="E781" t="str">
            <v xml:space="preserve">    </v>
          </cell>
          <cell r="F781" t="str">
            <v xml:space="preserve">   </v>
          </cell>
          <cell r="G781">
            <v>2248992</v>
          </cell>
          <cell r="H781">
            <v>-127287.62</v>
          </cell>
          <cell r="I781">
            <v>0</v>
          </cell>
          <cell r="J781">
            <v>0</v>
          </cell>
          <cell r="K781">
            <v>-127287.62</v>
          </cell>
          <cell r="L781">
            <v>0</v>
          </cell>
        </row>
        <row r="782">
          <cell r="A782">
            <v>1</v>
          </cell>
          <cell r="B782">
            <v>2</v>
          </cell>
          <cell r="C782">
            <v>495</v>
          </cell>
          <cell r="D782">
            <v>60</v>
          </cell>
          <cell r="E782" t="str">
            <v xml:space="preserve">    </v>
          </cell>
          <cell r="F782" t="str">
            <v xml:space="preserve">   </v>
          </cell>
          <cell r="G782">
            <v>1249560</v>
          </cell>
          <cell r="H782">
            <v>10563.17</v>
          </cell>
          <cell r="I782">
            <v>0</v>
          </cell>
          <cell r="J782">
            <v>10563.17</v>
          </cell>
          <cell r="K782">
            <v>0</v>
          </cell>
          <cell r="L782">
            <v>0</v>
          </cell>
        </row>
        <row r="783">
          <cell r="A783">
            <v>2</v>
          </cell>
          <cell r="B783">
            <v>2</v>
          </cell>
          <cell r="C783">
            <v>495</v>
          </cell>
          <cell r="D783">
            <v>60</v>
          </cell>
          <cell r="E783" t="str">
            <v xml:space="preserve">    </v>
          </cell>
          <cell r="F783" t="str">
            <v xml:space="preserve">   </v>
          </cell>
          <cell r="G783">
            <v>2249560</v>
          </cell>
          <cell r="H783">
            <v>123755.11</v>
          </cell>
          <cell r="I783">
            <v>0</v>
          </cell>
          <cell r="J783">
            <v>123755.11</v>
          </cell>
          <cell r="K783">
            <v>0</v>
          </cell>
          <cell r="L783">
            <v>0</v>
          </cell>
        </row>
        <row r="784">
          <cell r="A784">
            <v>1</v>
          </cell>
          <cell r="B784">
            <v>2</v>
          </cell>
          <cell r="C784">
            <v>495</v>
          </cell>
          <cell r="D784">
            <v>68</v>
          </cell>
          <cell r="E784" t="str">
            <v xml:space="preserve">    </v>
          </cell>
          <cell r="F784" t="str">
            <v xml:space="preserve">   </v>
          </cell>
          <cell r="G784">
            <v>1249568</v>
          </cell>
          <cell r="H784">
            <v>23795.34</v>
          </cell>
          <cell r="I784">
            <v>0</v>
          </cell>
          <cell r="J784">
            <v>23795.34</v>
          </cell>
          <cell r="K784">
            <v>0</v>
          </cell>
          <cell r="L784">
            <v>0</v>
          </cell>
        </row>
        <row r="785">
          <cell r="A785">
            <v>2</v>
          </cell>
          <cell r="B785">
            <v>2</v>
          </cell>
          <cell r="C785">
            <v>495</v>
          </cell>
          <cell r="D785">
            <v>68</v>
          </cell>
          <cell r="E785" t="str">
            <v xml:space="preserve">    </v>
          </cell>
          <cell r="F785" t="str">
            <v xml:space="preserve">   </v>
          </cell>
          <cell r="G785">
            <v>2249568</v>
          </cell>
          <cell r="H785">
            <v>266361.73</v>
          </cell>
          <cell r="I785">
            <v>0</v>
          </cell>
          <cell r="J785">
            <v>266361.73</v>
          </cell>
          <cell r="K785">
            <v>0</v>
          </cell>
          <cell r="L785">
            <v>0</v>
          </cell>
        </row>
        <row r="786">
          <cell r="A786">
            <v>1</v>
          </cell>
          <cell r="B786">
            <v>2</v>
          </cell>
          <cell r="C786">
            <v>804</v>
          </cell>
          <cell r="D786">
            <v>5</v>
          </cell>
          <cell r="E786" t="str">
            <v xml:space="preserve">    </v>
          </cell>
          <cell r="F786" t="str">
            <v xml:space="preserve">   </v>
          </cell>
          <cell r="G786">
            <v>1280405</v>
          </cell>
          <cell r="H786">
            <v>102735.45</v>
          </cell>
          <cell r="I786">
            <v>0</v>
          </cell>
          <cell r="J786">
            <v>43735.45</v>
          </cell>
          <cell r="K786">
            <v>59000</v>
          </cell>
          <cell r="L786">
            <v>0</v>
          </cell>
        </row>
        <row r="787">
          <cell r="A787">
            <v>2</v>
          </cell>
          <cell r="B787">
            <v>2</v>
          </cell>
          <cell r="C787">
            <v>804</v>
          </cell>
          <cell r="D787">
            <v>5</v>
          </cell>
          <cell r="E787" t="str">
            <v xml:space="preserve">    </v>
          </cell>
          <cell r="F787" t="str">
            <v xml:space="preserve">   </v>
          </cell>
          <cell r="G787">
            <v>2280405</v>
          </cell>
          <cell r="H787">
            <v>1245079.3899999999</v>
          </cell>
          <cell r="I787">
            <v>0</v>
          </cell>
          <cell r="J787">
            <v>536221.99</v>
          </cell>
          <cell r="K787">
            <v>708857.4</v>
          </cell>
          <cell r="L787">
            <v>0</v>
          </cell>
        </row>
        <row r="788">
          <cell r="A788">
            <v>1</v>
          </cell>
          <cell r="B788">
            <v>2</v>
          </cell>
          <cell r="C788">
            <v>804</v>
          </cell>
          <cell r="D788">
            <v>6</v>
          </cell>
          <cell r="E788" t="str">
            <v xml:space="preserve">    </v>
          </cell>
          <cell r="F788" t="str">
            <v xml:space="preserve">   </v>
          </cell>
          <cell r="G788">
            <v>1280406</v>
          </cell>
          <cell r="H788">
            <v>915984.4</v>
          </cell>
          <cell r="I788">
            <v>0</v>
          </cell>
          <cell r="J788">
            <v>641887.65</v>
          </cell>
          <cell r="K788">
            <v>274096.75</v>
          </cell>
          <cell r="L788">
            <v>0</v>
          </cell>
        </row>
        <row r="789">
          <cell r="A789">
            <v>2</v>
          </cell>
          <cell r="B789">
            <v>2</v>
          </cell>
          <cell r="C789">
            <v>804</v>
          </cell>
          <cell r="D789">
            <v>6</v>
          </cell>
          <cell r="E789" t="str">
            <v xml:space="preserve">    </v>
          </cell>
          <cell r="F789" t="str">
            <v xml:space="preserve">   </v>
          </cell>
          <cell r="G789">
            <v>2280406</v>
          </cell>
          <cell r="H789">
            <v>14443527.49</v>
          </cell>
          <cell r="I789">
            <v>0</v>
          </cell>
          <cell r="J789">
            <v>11770285.039999999</v>
          </cell>
          <cell r="K789">
            <v>2673242.4500000002</v>
          </cell>
          <cell r="L789">
            <v>0</v>
          </cell>
        </row>
        <row r="790">
          <cell r="A790">
            <v>1</v>
          </cell>
          <cell r="B790">
            <v>2</v>
          </cell>
          <cell r="C790">
            <v>804</v>
          </cell>
          <cell r="D790">
            <v>7</v>
          </cell>
          <cell r="E790" t="str">
            <v xml:space="preserve">    </v>
          </cell>
          <cell r="F790" t="str">
            <v xml:space="preserve">   </v>
          </cell>
          <cell r="G790">
            <v>1280407</v>
          </cell>
          <cell r="H790">
            <v>-377069.46</v>
          </cell>
          <cell r="I790">
            <v>0</v>
          </cell>
          <cell r="J790">
            <v>-378211.57</v>
          </cell>
          <cell r="K790">
            <v>1142.1099999999999</v>
          </cell>
          <cell r="L790">
            <v>0</v>
          </cell>
        </row>
        <row r="791">
          <cell r="A791">
            <v>2</v>
          </cell>
          <cell r="B791">
            <v>2</v>
          </cell>
          <cell r="C791">
            <v>804</v>
          </cell>
          <cell r="D791">
            <v>7</v>
          </cell>
          <cell r="E791" t="str">
            <v xml:space="preserve">    </v>
          </cell>
          <cell r="F791" t="str">
            <v xml:space="preserve">   </v>
          </cell>
          <cell r="G791">
            <v>2280407</v>
          </cell>
          <cell r="H791">
            <v>-3990997.61</v>
          </cell>
          <cell r="I791">
            <v>0</v>
          </cell>
          <cell r="J791">
            <v>-3904094.98</v>
          </cell>
          <cell r="K791">
            <v>-86902.63</v>
          </cell>
          <cell r="L791">
            <v>0</v>
          </cell>
        </row>
        <row r="792">
          <cell r="A792">
            <v>1</v>
          </cell>
          <cell r="B792">
            <v>2</v>
          </cell>
          <cell r="C792">
            <v>804</v>
          </cell>
          <cell r="D792">
            <v>15</v>
          </cell>
          <cell r="E792" t="str">
            <v xml:space="preserve">    </v>
          </cell>
          <cell r="F792" t="str">
            <v xml:space="preserve">   </v>
          </cell>
          <cell r="G792">
            <v>1280415</v>
          </cell>
          <cell r="H792">
            <v>72858.27</v>
          </cell>
          <cell r="I792">
            <v>0</v>
          </cell>
          <cell r="J792">
            <v>57361.03</v>
          </cell>
          <cell r="K792">
            <v>15497.24</v>
          </cell>
          <cell r="L792">
            <v>0</v>
          </cell>
        </row>
        <row r="793">
          <cell r="A793">
            <v>2</v>
          </cell>
          <cell r="B793">
            <v>2</v>
          </cell>
          <cell r="C793">
            <v>804</v>
          </cell>
          <cell r="D793">
            <v>15</v>
          </cell>
          <cell r="E793" t="str">
            <v xml:space="preserve">    </v>
          </cell>
          <cell r="F793" t="str">
            <v xml:space="preserve">   </v>
          </cell>
          <cell r="G793">
            <v>2280415</v>
          </cell>
          <cell r="H793">
            <v>415651.7</v>
          </cell>
          <cell r="I793">
            <v>0</v>
          </cell>
          <cell r="J793">
            <v>313535.87</v>
          </cell>
          <cell r="K793">
            <v>102115.83</v>
          </cell>
          <cell r="L793">
            <v>0</v>
          </cell>
        </row>
        <row r="794">
          <cell r="A794">
            <v>1</v>
          </cell>
          <cell r="B794">
            <v>2</v>
          </cell>
          <cell r="C794">
            <v>804</v>
          </cell>
          <cell r="D794">
            <v>25</v>
          </cell>
          <cell r="E794" t="str">
            <v xml:space="preserve">    </v>
          </cell>
          <cell r="F794" t="str">
            <v xml:space="preserve">   </v>
          </cell>
          <cell r="G794">
            <v>1280425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2</v>
          </cell>
          <cell r="B795">
            <v>2</v>
          </cell>
          <cell r="C795">
            <v>804</v>
          </cell>
          <cell r="D795">
            <v>25</v>
          </cell>
          <cell r="E795" t="str">
            <v xml:space="preserve">    </v>
          </cell>
          <cell r="F795" t="str">
            <v xml:space="preserve">   </v>
          </cell>
          <cell r="G795">
            <v>2280425</v>
          </cell>
          <cell r="H795">
            <v>-624453.43000000005</v>
          </cell>
          <cell r="I795">
            <v>0</v>
          </cell>
          <cell r="J795">
            <v>-514550.18</v>
          </cell>
          <cell r="K795">
            <v>-109903.25</v>
          </cell>
          <cell r="L795">
            <v>0</v>
          </cell>
        </row>
        <row r="796">
          <cell r="A796">
            <v>1</v>
          </cell>
          <cell r="B796">
            <v>2</v>
          </cell>
          <cell r="C796">
            <v>804</v>
          </cell>
          <cell r="D796">
            <v>45</v>
          </cell>
          <cell r="E796" t="str">
            <v xml:space="preserve">    </v>
          </cell>
          <cell r="F796" t="str">
            <v xml:space="preserve">   </v>
          </cell>
          <cell r="G796">
            <v>1280445</v>
          </cell>
          <cell r="H796">
            <v>-42141</v>
          </cell>
          <cell r="I796">
            <v>0</v>
          </cell>
          <cell r="J796">
            <v>-18994</v>
          </cell>
          <cell r="K796">
            <v>-23147</v>
          </cell>
          <cell r="L796">
            <v>0</v>
          </cell>
        </row>
        <row r="797">
          <cell r="A797">
            <v>2</v>
          </cell>
          <cell r="B797">
            <v>2</v>
          </cell>
          <cell r="C797">
            <v>804</v>
          </cell>
          <cell r="D797">
            <v>45</v>
          </cell>
          <cell r="E797" t="str">
            <v xml:space="preserve">    </v>
          </cell>
          <cell r="F797" t="str">
            <v xml:space="preserve">   </v>
          </cell>
          <cell r="G797">
            <v>2280445</v>
          </cell>
          <cell r="H797">
            <v>156234</v>
          </cell>
          <cell r="I797">
            <v>0</v>
          </cell>
          <cell r="J797">
            <v>204116</v>
          </cell>
          <cell r="K797">
            <v>-47882</v>
          </cell>
          <cell r="L797">
            <v>0</v>
          </cell>
        </row>
        <row r="798">
          <cell r="A798">
            <v>1</v>
          </cell>
          <cell r="B798">
            <v>2</v>
          </cell>
          <cell r="C798">
            <v>804</v>
          </cell>
          <cell r="D798">
            <v>51</v>
          </cell>
          <cell r="E798" t="str">
            <v xml:space="preserve">    </v>
          </cell>
          <cell r="F798" t="str">
            <v xml:space="preserve">   </v>
          </cell>
          <cell r="G798">
            <v>1280451</v>
          </cell>
          <cell r="H798">
            <v>1802191.85</v>
          </cell>
          <cell r="I798">
            <v>0</v>
          </cell>
          <cell r="J798">
            <v>1783367.7</v>
          </cell>
          <cell r="K798">
            <v>18824.150000000001</v>
          </cell>
          <cell r="L798">
            <v>0</v>
          </cell>
        </row>
        <row r="799">
          <cell r="A799">
            <v>2</v>
          </cell>
          <cell r="B799">
            <v>2</v>
          </cell>
          <cell r="C799">
            <v>804</v>
          </cell>
          <cell r="D799">
            <v>51</v>
          </cell>
          <cell r="E799" t="str">
            <v xml:space="preserve">    </v>
          </cell>
          <cell r="F799" t="str">
            <v xml:space="preserve">   </v>
          </cell>
          <cell r="G799">
            <v>2280451</v>
          </cell>
          <cell r="H799">
            <v>7626817.3099999996</v>
          </cell>
          <cell r="I799">
            <v>0</v>
          </cell>
          <cell r="J799">
            <v>7505743.4000000004</v>
          </cell>
          <cell r="K799">
            <v>121073.91</v>
          </cell>
          <cell r="L799">
            <v>0</v>
          </cell>
        </row>
        <row r="800">
          <cell r="A800">
            <v>1</v>
          </cell>
          <cell r="B800">
            <v>2</v>
          </cell>
          <cell r="C800">
            <v>804</v>
          </cell>
          <cell r="D800">
            <v>52</v>
          </cell>
          <cell r="E800" t="str">
            <v xml:space="preserve">    </v>
          </cell>
          <cell r="F800" t="str">
            <v xml:space="preserve">   </v>
          </cell>
          <cell r="G800">
            <v>1280452</v>
          </cell>
          <cell r="H800">
            <v>1021834.91</v>
          </cell>
          <cell r="I800">
            <v>0</v>
          </cell>
          <cell r="J800">
            <v>598900.21</v>
          </cell>
          <cell r="K800">
            <v>422934.7</v>
          </cell>
          <cell r="L800">
            <v>0</v>
          </cell>
        </row>
        <row r="801">
          <cell r="A801">
            <v>2</v>
          </cell>
          <cell r="B801">
            <v>2</v>
          </cell>
          <cell r="C801">
            <v>804</v>
          </cell>
          <cell r="D801">
            <v>52</v>
          </cell>
          <cell r="E801" t="str">
            <v xml:space="preserve">    </v>
          </cell>
          <cell r="F801" t="str">
            <v xml:space="preserve">   </v>
          </cell>
          <cell r="G801">
            <v>2280452</v>
          </cell>
          <cell r="H801">
            <v>6546960.7300000004</v>
          </cell>
          <cell r="I801">
            <v>0</v>
          </cell>
          <cell r="J801">
            <v>3398130.74</v>
          </cell>
          <cell r="K801">
            <v>3148829.99</v>
          </cell>
          <cell r="L801">
            <v>0</v>
          </cell>
        </row>
        <row r="802">
          <cell r="A802">
            <v>1</v>
          </cell>
          <cell r="B802">
            <v>2</v>
          </cell>
          <cell r="C802">
            <v>804</v>
          </cell>
          <cell r="D802">
            <v>53</v>
          </cell>
          <cell r="E802" t="str">
            <v xml:space="preserve">    </v>
          </cell>
          <cell r="F802" t="str">
            <v xml:space="preserve">   </v>
          </cell>
          <cell r="G802">
            <v>1280453</v>
          </cell>
          <cell r="H802">
            <v>436861.72</v>
          </cell>
          <cell r="I802">
            <v>0</v>
          </cell>
          <cell r="J802">
            <v>306794.71999999997</v>
          </cell>
          <cell r="K802">
            <v>130067</v>
          </cell>
          <cell r="L802">
            <v>0</v>
          </cell>
        </row>
        <row r="803">
          <cell r="A803">
            <v>2</v>
          </cell>
          <cell r="B803">
            <v>2</v>
          </cell>
          <cell r="C803">
            <v>804</v>
          </cell>
          <cell r="D803">
            <v>53</v>
          </cell>
          <cell r="E803" t="str">
            <v xml:space="preserve">    </v>
          </cell>
          <cell r="F803" t="str">
            <v xml:space="preserve">   </v>
          </cell>
          <cell r="G803">
            <v>2280453</v>
          </cell>
          <cell r="H803">
            <v>2310320.7599999998</v>
          </cell>
          <cell r="I803">
            <v>0</v>
          </cell>
          <cell r="J803">
            <v>1349133.12</v>
          </cell>
          <cell r="K803">
            <v>961187.64</v>
          </cell>
          <cell r="L803">
            <v>0</v>
          </cell>
        </row>
        <row r="804">
          <cell r="A804">
            <v>1</v>
          </cell>
          <cell r="B804">
            <v>2</v>
          </cell>
          <cell r="C804">
            <v>804</v>
          </cell>
          <cell r="D804">
            <v>54</v>
          </cell>
          <cell r="E804" t="str">
            <v xml:space="preserve">    </v>
          </cell>
          <cell r="F804" t="str">
            <v xml:space="preserve">   </v>
          </cell>
          <cell r="G804">
            <v>1280454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>
            <v>2</v>
          </cell>
          <cell r="B805">
            <v>2</v>
          </cell>
          <cell r="C805">
            <v>804</v>
          </cell>
          <cell r="D805">
            <v>54</v>
          </cell>
          <cell r="E805" t="str">
            <v xml:space="preserve">    </v>
          </cell>
          <cell r="F805" t="str">
            <v xml:space="preserve">   </v>
          </cell>
          <cell r="G805">
            <v>2280454</v>
          </cell>
          <cell r="H805">
            <v>471272.71</v>
          </cell>
          <cell r="I805">
            <v>0</v>
          </cell>
          <cell r="J805">
            <v>472511.71</v>
          </cell>
          <cell r="K805">
            <v>-1239</v>
          </cell>
          <cell r="L805">
            <v>0</v>
          </cell>
        </row>
        <row r="806">
          <cell r="A806">
            <v>1</v>
          </cell>
          <cell r="B806">
            <v>2</v>
          </cell>
          <cell r="C806">
            <v>804</v>
          </cell>
          <cell r="D806">
            <v>55</v>
          </cell>
          <cell r="E806" t="str">
            <v xml:space="preserve">    </v>
          </cell>
          <cell r="F806" t="str">
            <v xml:space="preserve">   </v>
          </cell>
          <cell r="G806">
            <v>1280455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>
            <v>2</v>
          </cell>
          <cell r="B807">
            <v>2</v>
          </cell>
          <cell r="C807">
            <v>804</v>
          </cell>
          <cell r="D807">
            <v>55</v>
          </cell>
          <cell r="E807" t="str">
            <v xml:space="preserve">    </v>
          </cell>
          <cell r="F807" t="str">
            <v xml:space="preserve">   </v>
          </cell>
          <cell r="G807">
            <v>2280455</v>
          </cell>
          <cell r="H807">
            <v>-151.91</v>
          </cell>
          <cell r="I807">
            <v>0</v>
          </cell>
          <cell r="J807">
            <v>-151.91</v>
          </cell>
          <cell r="K807">
            <v>0</v>
          </cell>
          <cell r="L807">
            <v>0</v>
          </cell>
        </row>
        <row r="808">
          <cell r="A808">
            <v>1</v>
          </cell>
          <cell r="B808">
            <v>2</v>
          </cell>
          <cell r="C808">
            <v>804</v>
          </cell>
          <cell r="D808">
            <v>70</v>
          </cell>
          <cell r="E808" t="str">
            <v xml:space="preserve">    </v>
          </cell>
          <cell r="F808" t="str">
            <v xml:space="preserve">   </v>
          </cell>
          <cell r="G808">
            <v>1280470</v>
          </cell>
          <cell r="H808">
            <v>580640.1</v>
          </cell>
          <cell r="I808">
            <v>0</v>
          </cell>
          <cell r="J808">
            <v>580640.1</v>
          </cell>
          <cell r="K808">
            <v>0</v>
          </cell>
          <cell r="L808">
            <v>0</v>
          </cell>
        </row>
        <row r="809">
          <cell r="A809">
            <v>2</v>
          </cell>
          <cell r="B809">
            <v>2</v>
          </cell>
          <cell r="C809">
            <v>804</v>
          </cell>
          <cell r="D809">
            <v>70</v>
          </cell>
          <cell r="E809" t="str">
            <v xml:space="preserve">    </v>
          </cell>
          <cell r="F809" t="str">
            <v xml:space="preserve">   </v>
          </cell>
          <cell r="G809">
            <v>2280470</v>
          </cell>
          <cell r="H809">
            <v>8532712.75</v>
          </cell>
          <cell r="I809">
            <v>0</v>
          </cell>
          <cell r="J809">
            <v>7805774.5300000003</v>
          </cell>
          <cell r="K809">
            <v>726938.22</v>
          </cell>
          <cell r="L809">
            <v>0</v>
          </cell>
        </row>
        <row r="810">
          <cell r="A810">
            <v>1</v>
          </cell>
          <cell r="B810">
            <v>2</v>
          </cell>
          <cell r="C810">
            <v>804</v>
          </cell>
          <cell r="D810">
            <v>75</v>
          </cell>
          <cell r="E810" t="str">
            <v xml:space="preserve">    </v>
          </cell>
          <cell r="F810" t="str">
            <v xml:space="preserve">   </v>
          </cell>
          <cell r="G810">
            <v>1280475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2</v>
          </cell>
          <cell r="B811">
            <v>2</v>
          </cell>
          <cell r="C811">
            <v>804</v>
          </cell>
          <cell r="D811">
            <v>75</v>
          </cell>
          <cell r="E811" t="str">
            <v xml:space="preserve">    </v>
          </cell>
          <cell r="F811" t="str">
            <v xml:space="preserve">   </v>
          </cell>
          <cell r="G811">
            <v>2280475</v>
          </cell>
          <cell r="H811">
            <v>246858.27</v>
          </cell>
          <cell r="I811">
            <v>0</v>
          </cell>
          <cell r="J811">
            <v>207831.54</v>
          </cell>
          <cell r="K811">
            <v>39026.730000000003</v>
          </cell>
          <cell r="L811">
            <v>0</v>
          </cell>
        </row>
        <row r="812">
          <cell r="A812">
            <v>1</v>
          </cell>
          <cell r="B812">
            <v>2</v>
          </cell>
          <cell r="C812">
            <v>805</v>
          </cell>
          <cell r="D812">
            <v>11</v>
          </cell>
          <cell r="E812" t="str">
            <v xml:space="preserve">    </v>
          </cell>
          <cell r="F812" t="str">
            <v xml:space="preserve">   </v>
          </cell>
          <cell r="G812">
            <v>1280511</v>
          </cell>
          <cell r="H812">
            <v>-58633.57</v>
          </cell>
          <cell r="I812">
            <v>0</v>
          </cell>
          <cell r="J812">
            <v>-58633.57</v>
          </cell>
          <cell r="K812">
            <v>0</v>
          </cell>
          <cell r="L812">
            <v>0</v>
          </cell>
        </row>
        <row r="813">
          <cell r="A813">
            <v>2</v>
          </cell>
          <cell r="B813">
            <v>2</v>
          </cell>
          <cell r="C813">
            <v>805</v>
          </cell>
          <cell r="D813">
            <v>11</v>
          </cell>
          <cell r="E813" t="str">
            <v xml:space="preserve">    </v>
          </cell>
          <cell r="F813" t="str">
            <v xml:space="preserve">   </v>
          </cell>
          <cell r="G813">
            <v>2280511</v>
          </cell>
          <cell r="H813">
            <v>-743104.51</v>
          </cell>
          <cell r="I813">
            <v>0</v>
          </cell>
          <cell r="J813">
            <v>-743104.51</v>
          </cell>
          <cell r="K813">
            <v>0</v>
          </cell>
          <cell r="L813">
            <v>0</v>
          </cell>
        </row>
        <row r="814">
          <cell r="A814">
            <v>1</v>
          </cell>
          <cell r="B814">
            <v>2</v>
          </cell>
          <cell r="C814">
            <v>805</v>
          </cell>
          <cell r="D814">
            <v>12</v>
          </cell>
          <cell r="E814" t="str">
            <v xml:space="preserve">    </v>
          </cell>
          <cell r="F814" t="str">
            <v xml:space="preserve">   </v>
          </cell>
          <cell r="G814">
            <v>1280512</v>
          </cell>
          <cell r="H814">
            <v>744129.16</v>
          </cell>
          <cell r="I814">
            <v>0</v>
          </cell>
          <cell r="J814">
            <v>744129.16</v>
          </cell>
          <cell r="K814">
            <v>0</v>
          </cell>
          <cell r="L814">
            <v>0</v>
          </cell>
        </row>
        <row r="815">
          <cell r="A815">
            <v>2</v>
          </cell>
          <cell r="B815">
            <v>2</v>
          </cell>
          <cell r="C815">
            <v>805</v>
          </cell>
          <cell r="D815">
            <v>12</v>
          </cell>
          <cell r="E815" t="str">
            <v xml:space="preserve">    </v>
          </cell>
          <cell r="F815" t="str">
            <v xml:space="preserve">   </v>
          </cell>
          <cell r="G815">
            <v>2280512</v>
          </cell>
          <cell r="H815">
            <v>3258729.18</v>
          </cell>
          <cell r="I815">
            <v>0</v>
          </cell>
          <cell r="J815">
            <v>3258729.18</v>
          </cell>
          <cell r="K815">
            <v>0</v>
          </cell>
          <cell r="L815">
            <v>0</v>
          </cell>
        </row>
        <row r="816">
          <cell r="A816">
            <v>1</v>
          </cell>
          <cell r="B816">
            <v>2</v>
          </cell>
          <cell r="C816">
            <v>805</v>
          </cell>
          <cell r="D816">
            <v>27</v>
          </cell>
          <cell r="E816" t="str">
            <v xml:space="preserve">    </v>
          </cell>
          <cell r="F816" t="str">
            <v xml:space="preserve">   </v>
          </cell>
          <cell r="G816">
            <v>1280527</v>
          </cell>
          <cell r="H816">
            <v>16618.8</v>
          </cell>
          <cell r="I816">
            <v>0</v>
          </cell>
          <cell r="J816">
            <v>16618.8</v>
          </cell>
          <cell r="K816">
            <v>0</v>
          </cell>
          <cell r="L816">
            <v>0</v>
          </cell>
        </row>
        <row r="817">
          <cell r="A817">
            <v>2</v>
          </cell>
          <cell r="B817">
            <v>2</v>
          </cell>
          <cell r="C817">
            <v>805</v>
          </cell>
          <cell r="D817">
            <v>27</v>
          </cell>
          <cell r="E817" t="str">
            <v xml:space="preserve">    </v>
          </cell>
          <cell r="F817" t="str">
            <v xml:space="preserve">   </v>
          </cell>
          <cell r="G817">
            <v>2280527</v>
          </cell>
          <cell r="H817">
            <v>109779.47</v>
          </cell>
          <cell r="I817">
            <v>0</v>
          </cell>
          <cell r="J817">
            <v>109779.47</v>
          </cell>
          <cell r="K817">
            <v>0</v>
          </cell>
          <cell r="L817">
            <v>0</v>
          </cell>
        </row>
        <row r="818">
          <cell r="A818">
            <v>1</v>
          </cell>
          <cell r="B818">
            <v>2</v>
          </cell>
          <cell r="C818">
            <v>805</v>
          </cell>
          <cell r="D818">
            <v>30</v>
          </cell>
          <cell r="E818" t="str">
            <v xml:space="preserve">    </v>
          </cell>
          <cell r="F818" t="str">
            <v xml:space="preserve">   </v>
          </cell>
          <cell r="G818">
            <v>1280530</v>
          </cell>
          <cell r="H818">
            <v>2607.23</v>
          </cell>
          <cell r="I818">
            <v>0</v>
          </cell>
          <cell r="J818">
            <v>2607.23</v>
          </cell>
          <cell r="K818">
            <v>0</v>
          </cell>
          <cell r="L818">
            <v>0</v>
          </cell>
        </row>
        <row r="819">
          <cell r="A819">
            <v>2</v>
          </cell>
          <cell r="B819">
            <v>2</v>
          </cell>
          <cell r="C819">
            <v>805</v>
          </cell>
          <cell r="D819">
            <v>30</v>
          </cell>
          <cell r="E819" t="str">
            <v xml:space="preserve">    </v>
          </cell>
          <cell r="F819" t="str">
            <v xml:space="preserve">   </v>
          </cell>
          <cell r="G819">
            <v>2280530</v>
          </cell>
          <cell r="H819">
            <v>8501.4</v>
          </cell>
          <cell r="I819">
            <v>0</v>
          </cell>
          <cell r="J819">
            <v>8501.4</v>
          </cell>
          <cell r="K819">
            <v>0</v>
          </cell>
          <cell r="L819">
            <v>0</v>
          </cell>
        </row>
        <row r="820">
          <cell r="A820">
            <v>1</v>
          </cell>
          <cell r="B820">
            <v>2</v>
          </cell>
          <cell r="C820">
            <v>805</v>
          </cell>
          <cell r="D820">
            <v>99</v>
          </cell>
          <cell r="E820" t="str">
            <v xml:space="preserve">    </v>
          </cell>
          <cell r="F820" t="str">
            <v xml:space="preserve">   </v>
          </cell>
          <cell r="G820">
            <v>1280599</v>
          </cell>
          <cell r="H820">
            <v>-220087</v>
          </cell>
          <cell r="I820">
            <v>0</v>
          </cell>
          <cell r="J820">
            <v>-220087</v>
          </cell>
          <cell r="K820">
            <v>0</v>
          </cell>
          <cell r="L820">
            <v>0</v>
          </cell>
        </row>
        <row r="821">
          <cell r="A821">
            <v>2</v>
          </cell>
          <cell r="B821">
            <v>2</v>
          </cell>
          <cell r="C821">
            <v>805</v>
          </cell>
          <cell r="D821">
            <v>99</v>
          </cell>
          <cell r="E821" t="str">
            <v xml:space="preserve">    </v>
          </cell>
          <cell r="F821" t="str">
            <v xml:space="preserve">   </v>
          </cell>
          <cell r="G821">
            <v>2280599</v>
          </cell>
          <cell r="H821">
            <v>-499308.84</v>
          </cell>
          <cell r="I821">
            <v>0</v>
          </cell>
          <cell r="J821">
            <v>-499308.84</v>
          </cell>
          <cell r="K821">
            <v>0</v>
          </cell>
          <cell r="L821">
            <v>0</v>
          </cell>
        </row>
        <row r="822">
          <cell r="A822">
            <v>1</v>
          </cell>
          <cell r="B822">
            <v>2</v>
          </cell>
          <cell r="C822">
            <v>807</v>
          </cell>
          <cell r="D822">
            <v>40</v>
          </cell>
          <cell r="E822" t="str">
            <v xml:space="preserve">    </v>
          </cell>
          <cell r="F822" t="str">
            <v xml:space="preserve">   </v>
          </cell>
          <cell r="G822">
            <v>1280740</v>
          </cell>
          <cell r="H822">
            <v>8514.43</v>
          </cell>
          <cell r="I822">
            <v>8514.43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2</v>
          </cell>
          <cell r="B823">
            <v>2</v>
          </cell>
          <cell r="C823">
            <v>807</v>
          </cell>
          <cell r="D823">
            <v>40</v>
          </cell>
          <cell r="E823" t="str">
            <v xml:space="preserve">    </v>
          </cell>
          <cell r="F823" t="str">
            <v xml:space="preserve">   </v>
          </cell>
          <cell r="G823">
            <v>2280740</v>
          </cell>
          <cell r="H823">
            <v>76021.52</v>
          </cell>
          <cell r="I823">
            <v>76021.52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1</v>
          </cell>
          <cell r="B824">
            <v>2</v>
          </cell>
          <cell r="C824">
            <v>808</v>
          </cell>
          <cell r="D824">
            <v>10</v>
          </cell>
          <cell r="E824" t="str">
            <v xml:space="preserve">    </v>
          </cell>
          <cell r="F824" t="str">
            <v xml:space="preserve">   </v>
          </cell>
          <cell r="G824">
            <v>1280810</v>
          </cell>
          <cell r="H824">
            <v>43984.57</v>
          </cell>
          <cell r="I824">
            <v>0</v>
          </cell>
          <cell r="J824">
            <v>43984.57</v>
          </cell>
          <cell r="K824">
            <v>0</v>
          </cell>
          <cell r="L824">
            <v>0</v>
          </cell>
        </row>
        <row r="825">
          <cell r="A825">
            <v>2</v>
          </cell>
          <cell r="B825">
            <v>2</v>
          </cell>
          <cell r="C825">
            <v>808</v>
          </cell>
          <cell r="D825">
            <v>10</v>
          </cell>
          <cell r="E825" t="str">
            <v xml:space="preserve">    </v>
          </cell>
          <cell r="F825" t="str">
            <v xml:space="preserve">   </v>
          </cell>
          <cell r="G825">
            <v>2280810</v>
          </cell>
          <cell r="H825">
            <v>147652.06</v>
          </cell>
          <cell r="I825">
            <v>0</v>
          </cell>
          <cell r="J825">
            <v>147652.06</v>
          </cell>
          <cell r="K825">
            <v>0</v>
          </cell>
          <cell r="L825">
            <v>0</v>
          </cell>
        </row>
        <row r="826">
          <cell r="A826">
            <v>1</v>
          </cell>
          <cell r="B826">
            <v>2</v>
          </cell>
          <cell r="C826">
            <v>808</v>
          </cell>
          <cell r="D826">
            <v>20</v>
          </cell>
          <cell r="E826" t="str">
            <v xml:space="preserve">    </v>
          </cell>
          <cell r="F826" t="str">
            <v xml:space="preserve">   </v>
          </cell>
          <cell r="G826">
            <v>1280820</v>
          </cell>
          <cell r="H826">
            <v>-1834.7</v>
          </cell>
          <cell r="I826">
            <v>0</v>
          </cell>
          <cell r="J826">
            <v>-1834.7</v>
          </cell>
          <cell r="K826">
            <v>0</v>
          </cell>
          <cell r="L826">
            <v>0</v>
          </cell>
        </row>
        <row r="827">
          <cell r="A827">
            <v>2</v>
          </cell>
          <cell r="B827">
            <v>2</v>
          </cell>
          <cell r="C827">
            <v>808</v>
          </cell>
          <cell r="D827">
            <v>20</v>
          </cell>
          <cell r="E827" t="str">
            <v xml:space="preserve">    </v>
          </cell>
          <cell r="F827" t="str">
            <v xml:space="preserve">   </v>
          </cell>
          <cell r="G827">
            <v>2280820</v>
          </cell>
          <cell r="H827">
            <v>-118473.82</v>
          </cell>
          <cell r="I827">
            <v>0</v>
          </cell>
          <cell r="J827">
            <v>-118473.82</v>
          </cell>
          <cell r="K827">
            <v>0</v>
          </cell>
          <cell r="L827">
            <v>0</v>
          </cell>
        </row>
        <row r="828">
          <cell r="A828">
            <v>1</v>
          </cell>
          <cell r="B828">
            <v>2</v>
          </cell>
          <cell r="C828">
            <v>808</v>
          </cell>
          <cell r="D828">
            <v>32</v>
          </cell>
          <cell r="E828" t="str">
            <v xml:space="preserve">    </v>
          </cell>
          <cell r="F828" t="str">
            <v xml:space="preserve">   </v>
          </cell>
          <cell r="G828">
            <v>1280832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>
            <v>2</v>
          </cell>
          <cell r="B829">
            <v>2</v>
          </cell>
          <cell r="C829">
            <v>808</v>
          </cell>
          <cell r="D829">
            <v>32</v>
          </cell>
          <cell r="E829" t="str">
            <v xml:space="preserve">    </v>
          </cell>
          <cell r="F829" t="str">
            <v xml:space="preserve">   </v>
          </cell>
          <cell r="G829">
            <v>2280832</v>
          </cell>
          <cell r="H829">
            <v>-227161.33</v>
          </cell>
          <cell r="I829">
            <v>0</v>
          </cell>
          <cell r="J829">
            <v>-52627.53</v>
          </cell>
          <cell r="K829">
            <v>-174533.8</v>
          </cell>
          <cell r="L829">
            <v>0</v>
          </cell>
        </row>
        <row r="830">
          <cell r="A830">
            <v>1</v>
          </cell>
          <cell r="B830">
            <v>2</v>
          </cell>
          <cell r="C830">
            <v>808</v>
          </cell>
          <cell r="D830">
            <v>33</v>
          </cell>
          <cell r="E830" t="str">
            <v xml:space="preserve">    </v>
          </cell>
          <cell r="F830" t="str">
            <v xml:space="preserve">   </v>
          </cell>
          <cell r="G830">
            <v>1280833</v>
          </cell>
          <cell r="H830">
            <v>271856.74</v>
          </cell>
          <cell r="I830">
            <v>0</v>
          </cell>
          <cell r="J830">
            <v>166418.23999999999</v>
          </cell>
          <cell r="K830">
            <v>105438.5</v>
          </cell>
          <cell r="L830">
            <v>0</v>
          </cell>
        </row>
        <row r="831">
          <cell r="A831">
            <v>2</v>
          </cell>
          <cell r="B831">
            <v>2</v>
          </cell>
          <cell r="C831">
            <v>808</v>
          </cell>
          <cell r="D831">
            <v>33</v>
          </cell>
          <cell r="E831" t="str">
            <v xml:space="preserve">    </v>
          </cell>
          <cell r="F831" t="str">
            <v xml:space="preserve">   </v>
          </cell>
          <cell r="G831">
            <v>2280833</v>
          </cell>
          <cell r="H831">
            <v>369028.67</v>
          </cell>
          <cell r="I831">
            <v>0</v>
          </cell>
          <cell r="J831">
            <v>166418.23999999999</v>
          </cell>
          <cell r="K831">
            <v>202610.43</v>
          </cell>
          <cell r="L831">
            <v>0</v>
          </cell>
        </row>
        <row r="832">
          <cell r="A832">
            <v>1</v>
          </cell>
          <cell r="B832">
            <v>2</v>
          </cell>
          <cell r="C832">
            <v>903</v>
          </cell>
          <cell r="D832">
            <v>10</v>
          </cell>
          <cell r="E832" t="str">
            <v xml:space="preserve">    </v>
          </cell>
          <cell r="F832" t="str">
            <v xml:space="preserve">   </v>
          </cell>
          <cell r="G832">
            <v>1290310</v>
          </cell>
          <cell r="H832">
            <v>65125.440000000002</v>
          </cell>
          <cell r="I832">
            <v>56169.69</v>
          </cell>
          <cell r="J832">
            <v>8339.65</v>
          </cell>
          <cell r="K832">
            <v>616.1</v>
          </cell>
          <cell r="L832">
            <v>0</v>
          </cell>
        </row>
        <row r="833">
          <cell r="A833">
            <v>2</v>
          </cell>
          <cell r="B833">
            <v>2</v>
          </cell>
          <cell r="C833">
            <v>903</v>
          </cell>
          <cell r="D833">
            <v>10</v>
          </cell>
          <cell r="E833" t="str">
            <v xml:space="preserve">    </v>
          </cell>
          <cell r="F833" t="str">
            <v xml:space="preserve">   </v>
          </cell>
          <cell r="G833">
            <v>2290310</v>
          </cell>
          <cell r="H833">
            <v>727872.95</v>
          </cell>
          <cell r="I833">
            <v>618495.91</v>
          </cell>
          <cell r="J833">
            <v>96404.51</v>
          </cell>
          <cell r="K833">
            <v>12972.53</v>
          </cell>
          <cell r="L833">
            <v>0</v>
          </cell>
        </row>
        <row r="834">
          <cell r="A834">
            <v>1</v>
          </cell>
          <cell r="B834">
            <v>2</v>
          </cell>
          <cell r="C834">
            <v>903</v>
          </cell>
          <cell r="D834">
            <v>20</v>
          </cell>
          <cell r="E834" t="str">
            <v xml:space="preserve">    </v>
          </cell>
          <cell r="F834" t="str">
            <v xml:space="preserve">   </v>
          </cell>
          <cell r="G834">
            <v>1290320</v>
          </cell>
          <cell r="H834">
            <v>24926.87</v>
          </cell>
          <cell r="I834">
            <v>6072.17</v>
          </cell>
          <cell r="J834">
            <v>18201.62</v>
          </cell>
          <cell r="K834">
            <v>653.08000000000004</v>
          </cell>
          <cell r="L834">
            <v>0</v>
          </cell>
        </row>
        <row r="835">
          <cell r="A835">
            <v>2</v>
          </cell>
          <cell r="B835">
            <v>2</v>
          </cell>
          <cell r="C835">
            <v>903</v>
          </cell>
          <cell r="D835">
            <v>20</v>
          </cell>
          <cell r="E835" t="str">
            <v xml:space="preserve">    </v>
          </cell>
          <cell r="F835" t="str">
            <v xml:space="preserve">   </v>
          </cell>
          <cell r="G835">
            <v>2290320</v>
          </cell>
          <cell r="H835">
            <v>238388.5</v>
          </cell>
          <cell r="I835">
            <v>90866.99</v>
          </cell>
          <cell r="J835">
            <v>146890.43</v>
          </cell>
          <cell r="K835">
            <v>631.08000000000004</v>
          </cell>
          <cell r="L835">
            <v>0</v>
          </cell>
        </row>
        <row r="836">
          <cell r="A836">
            <v>1</v>
          </cell>
          <cell r="B836">
            <v>2</v>
          </cell>
          <cell r="C836">
            <v>903</v>
          </cell>
          <cell r="D836">
            <v>21</v>
          </cell>
          <cell r="E836" t="str">
            <v xml:space="preserve">    </v>
          </cell>
          <cell r="F836" t="str">
            <v xml:space="preserve">   </v>
          </cell>
          <cell r="G836">
            <v>1290321</v>
          </cell>
          <cell r="H836">
            <v>5900.6</v>
          </cell>
          <cell r="I836">
            <v>0</v>
          </cell>
          <cell r="J836">
            <v>5533.69</v>
          </cell>
          <cell r="K836">
            <v>366.91</v>
          </cell>
          <cell r="L836">
            <v>0</v>
          </cell>
        </row>
        <row r="837">
          <cell r="A837">
            <v>2</v>
          </cell>
          <cell r="B837">
            <v>2</v>
          </cell>
          <cell r="C837">
            <v>903</v>
          </cell>
          <cell r="D837">
            <v>21</v>
          </cell>
          <cell r="E837" t="str">
            <v xml:space="preserve">    </v>
          </cell>
          <cell r="F837" t="str">
            <v xml:space="preserve">   </v>
          </cell>
          <cell r="G837">
            <v>2290321</v>
          </cell>
          <cell r="H837">
            <v>53385.34</v>
          </cell>
          <cell r="I837">
            <v>3719.92</v>
          </cell>
          <cell r="J837">
            <v>40732.769999999997</v>
          </cell>
          <cell r="K837">
            <v>8932.65</v>
          </cell>
          <cell r="L837">
            <v>0</v>
          </cell>
        </row>
        <row r="838">
          <cell r="A838">
            <v>1</v>
          </cell>
          <cell r="B838">
            <v>2</v>
          </cell>
          <cell r="C838">
            <v>903</v>
          </cell>
          <cell r="D838">
            <v>25</v>
          </cell>
          <cell r="E838" t="str">
            <v xml:space="preserve">    </v>
          </cell>
          <cell r="F838" t="str">
            <v xml:space="preserve">   </v>
          </cell>
          <cell r="G838">
            <v>1290325</v>
          </cell>
          <cell r="H838">
            <v>1697.31</v>
          </cell>
          <cell r="I838">
            <v>1697.31</v>
          </cell>
          <cell r="J838">
            <v>0</v>
          </cell>
          <cell r="K838">
            <v>0</v>
          </cell>
          <cell r="L838">
            <v>0</v>
          </cell>
        </row>
        <row r="839">
          <cell r="A839">
            <v>2</v>
          </cell>
          <cell r="B839">
            <v>2</v>
          </cell>
          <cell r="C839">
            <v>903</v>
          </cell>
          <cell r="D839">
            <v>25</v>
          </cell>
          <cell r="E839" t="str">
            <v xml:space="preserve">    </v>
          </cell>
          <cell r="F839" t="str">
            <v xml:space="preserve">   </v>
          </cell>
          <cell r="G839">
            <v>2290325</v>
          </cell>
          <cell r="H839">
            <v>27101.45</v>
          </cell>
          <cell r="I839">
            <v>27101.45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1</v>
          </cell>
          <cell r="B840">
            <v>2</v>
          </cell>
          <cell r="C840">
            <v>903</v>
          </cell>
          <cell r="D840">
            <v>27</v>
          </cell>
          <cell r="E840" t="str">
            <v xml:space="preserve">    </v>
          </cell>
          <cell r="F840" t="str">
            <v xml:space="preserve">   </v>
          </cell>
          <cell r="G840">
            <v>1290327</v>
          </cell>
          <cell r="H840">
            <v>219.61</v>
          </cell>
          <cell r="I840">
            <v>219.61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2</v>
          </cell>
          <cell r="B841">
            <v>2</v>
          </cell>
          <cell r="C841">
            <v>903</v>
          </cell>
          <cell r="D841">
            <v>27</v>
          </cell>
          <cell r="E841" t="str">
            <v xml:space="preserve">    </v>
          </cell>
          <cell r="F841" t="str">
            <v xml:space="preserve">   </v>
          </cell>
          <cell r="G841">
            <v>2290327</v>
          </cell>
          <cell r="H841">
            <v>2574.66</v>
          </cell>
          <cell r="I841">
            <v>2574.66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1</v>
          </cell>
          <cell r="B842">
            <v>2</v>
          </cell>
          <cell r="C842">
            <v>903</v>
          </cell>
          <cell r="D842">
            <v>30</v>
          </cell>
          <cell r="E842" t="str">
            <v xml:space="preserve">    </v>
          </cell>
          <cell r="F842" t="str">
            <v xml:space="preserve">   </v>
          </cell>
          <cell r="G842">
            <v>1290330</v>
          </cell>
          <cell r="H842">
            <v>26003.17</v>
          </cell>
          <cell r="I842">
            <v>24580.39</v>
          </cell>
          <cell r="J842">
            <v>1422.78</v>
          </cell>
          <cell r="K842">
            <v>0</v>
          </cell>
          <cell r="L842">
            <v>0</v>
          </cell>
        </row>
        <row r="843">
          <cell r="A843">
            <v>2</v>
          </cell>
          <cell r="B843">
            <v>2</v>
          </cell>
          <cell r="C843">
            <v>903</v>
          </cell>
          <cell r="D843">
            <v>30</v>
          </cell>
          <cell r="E843" t="str">
            <v xml:space="preserve">    </v>
          </cell>
          <cell r="F843" t="str">
            <v xml:space="preserve">   </v>
          </cell>
          <cell r="G843">
            <v>2290330</v>
          </cell>
          <cell r="H843">
            <v>317500.73</v>
          </cell>
          <cell r="I843">
            <v>302526.18</v>
          </cell>
          <cell r="J843">
            <v>14974.55</v>
          </cell>
          <cell r="K843">
            <v>0</v>
          </cell>
          <cell r="L843">
            <v>0</v>
          </cell>
        </row>
        <row r="844">
          <cell r="A844">
            <v>1</v>
          </cell>
          <cell r="B844">
            <v>2</v>
          </cell>
          <cell r="C844">
            <v>903</v>
          </cell>
          <cell r="D844">
            <v>39</v>
          </cell>
          <cell r="E844" t="str">
            <v xml:space="preserve">    </v>
          </cell>
          <cell r="F844" t="str">
            <v xml:space="preserve">   </v>
          </cell>
          <cell r="G844">
            <v>1290339</v>
          </cell>
          <cell r="H844">
            <v>-302.44</v>
          </cell>
          <cell r="I844">
            <v>0</v>
          </cell>
          <cell r="J844">
            <v>-302.44</v>
          </cell>
          <cell r="K844">
            <v>0</v>
          </cell>
          <cell r="L844">
            <v>0</v>
          </cell>
        </row>
        <row r="845">
          <cell r="A845">
            <v>2</v>
          </cell>
          <cell r="B845">
            <v>2</v>
          </cell>
          <cell r="C845">
            <v>903</v>
          </cell>
          <cell r="D845">
            <v>39</v>
          </cell>
          <cell r="E845" t="str">
            <v xml:space="preserve">    </v>
          </cell>
          <cell r="F845" t="str">
            <v xml:space="preserve">   </v>
          </cell>
          <cell r="G845">
            <v>2290339</v>
          </cell>
          <cell r="H845">
            <v>-497.36</v>
          </cell>
          <cell r="I845">
            <v>0</v>
          </cell>
          <cell r="J845">
            <v>-497.36</v>
          </cell>
          <cell r="K845">
            <v>0</v>
          </cell>
          <cell r="L845">
            <v>0</v>
          </cell>
        </row>
        <row r="846">
          <cell r="A846">
            <v>1</v>
          </cell>
          <cell r="B846">
            <v>2</v>
          </cell>
          <cell r="C846">
            <v>903</v>
          </cell>
          <cell r="D846">
            <v>92</v>
          </cell>
          <cell r="E846" t="str">
            <v xml:space="preserve">    </v>
          </cell>
          <cell r="F846" t="str">
            <v xml:space="preserve">   </v>
          </cell>
          <cell r="G846">
            <v>1290392</v>
          </cell>
          <cell r="H846">
            <v>984.88</v>
          </cell>
          <cell r="I846">
            <v>984.88</v>
          </cell>
          <cell r="J846">
            <v>0</v>
          </cell>
          <cell r="K846">
            <v>0</v>
          </cell>
          <cell r="L846">
            <v>0</v>
          </cell>
        </row>
        <row r="847">
          <cell r="A847">
            <v>2</v>
          </cell>
          <cell r="B847">
            <v>2</v>
          </cell>
          <cell r="C847">
            <v>903</v>
          </cell>
          <cell r="D847">
            <v>92</v>
          </cell>
          <cell r="E847" t="str">
            <v xml:space="preserve">    </v>
          </cell>
          <cell r="F847" t="str">
            <v xml:space="preserve">   </v>
          </cell>
          <cell r="G847">
            <v>2290392</v>
          </cell>
          <cell r="H847">
            <v>10238.35</v>
          </cell>
          <cell r="I847">
            <v>10238.35</v>
          </cell>
          <cell r="J847">
            <v>0</v>
          </cell>
          <cell r="K847">
            <v>0</v>
          </cell>
          <cell r="L847">
            <v>0</v>
          </cell>
        </row>
        <row r="848">
          <cell r="A848">
            <v>1</v>
          </cell>
          <cell r="B848">
            <v>2</v>
          </cell>
          <cell r="C848">
            <v>903</v>
          </cell>
          <cell r="D848">
            <v>93</v>
          </cell>
          <cell r="E848" t="str">
            <v xml:space="preserve">    </v>
          </cell>
          <cell r="F848" t="str">
            <v xml:space="preserve">   </v>
          </cell>
          <cell r="G848">
            <v>1290393</v>
          </cell>
          <cell r="H848">
            <v>6183.18</v>
          </cell>
          <cell r="I848">
            <v>6183.18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2</v>
          </cell>
          <cell r="B849">
            <v>2</v>
          </cell>
          <cell r="C849">
            <v>903</v>
          </cell>
          <cell r="D849">
            <v>93</v>
          </cell>
          <cell r="E849" t="str">
            <v xml:space="preserve">    </v>
          </cell>
          <cell r="F849" t="str">
            <v xml:space="preserve">   </v>
          </cell>
          <cell r="G849">
            <v>2290393</v>
          </cell>
          <cell r="H849">
            <v>146400.79</v>
          </cell>
          <cell r="I849">
            <v>146400.79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1</v>
          </cell>
          <cell r="B850">
            <v>2</v>
          </cell>
          <cell r="C850">
            <v>999</v>
          </cell>
          <cell r="D850">
            <v>1</v>
          </cell>
          <cell r="E850" t="str">
            <v xml:space="preserve">    </v>
          </cell>
          <cell r="F850" t="str">
            <v xml:space="preserve">   </v>
          </cell>
          <cell r="G850">
            <v>1299901</v>
          </cell>
          <cell r="H850">
            <v>-427403</v>
          </cell>
          <cell r="I850">
            <v>-26577</v>
          </cell>
          <cell r="J850">
            <v>-348814</v>
          </cell>
          <cell r="K850">
            <v>-52012</v>
          </cell>
          <cell r="L850">
            <v>0</v>
          </cell>
        </row>
        <row r="851">
          <cell r="A851">
            <v>2</v>
          </cell>
          <cell r="B851">
            <v>2</v>
          </cell>
          <cell r="C851">
            <v>999</v>
          </cell>
          <cell r="D851">
            <v>1</v>
          </cell>
          <cell r="E851" t="str">
            <v xml:space="preserve">    </v>
          </cell>
          <cell r="F851" t="str">
            <v xml:space="preserve">   </v>
          </cell>
          <cell r="G851">
            <v>2299901</v>
          </cell>
          <cell r="H851">
            <v>-5006531</v>
          </cell>
          <cell r="I851">
            <v>-426153</v>
          </cell>
          <cell r="J851">
            <v>-3916765</v>
          </cell>
          <cell r="K851">
            <v>-663613</v>
          </cell>
          <cell r="L851">
            <v>0</v>
          </cell>
        </row>
        <row r="852">
          <cell r="A852">
            <v>1</v>
          </cell>
          <cell r="B852">
            <v>2</v>
          </cell>
          <cell r="C852">
            <v>999</v>
          </cell>
          <cell r="D852">
            <v>2</v>
          </cell>
          <cell r="E852" t="str">
            <v xml:space="preserve">    </v>
          </cell>
          <cell r="F852" t="str">
            <v xml:space="preserve">   </v>
          </cell>
          <cell r="G852">
            <v>1299902</v>
          </cell>
          <cell r="H852">
            <v>-16853</v>
          </cell>
          <cell r="I852">
            <v>0</v>
          </cell>
          <cell r="J852">
            <v>-9838</v>
          </cell>
          <cell r="K852">
            <v>-7015</v>
          </cell>
          <cell r="L852">
            <v>0</v>
          </cell>
        </row>
        <row r="853">
          <cell r="A853">
            <v>2</v>
          </cell>
          <cell r="B853">
            <v>2</v>
          </cell>
          <cell r="C853">
            <v>999</v>
          </cell>
          <cell r="D853">
            <v>2</v>
          </cell>
          <cell r="E853" t="str">
            <v xml:space="preserve">    </v>
          </cell>
          <cell r="F853" t="str">
            <v xml:space="preserve">   </v>
          </cell>
          <cell r="G853">
            <v>2299902</v>
          </cell>
          <cell r="H853">
            <v>-118204</v>
          </cell>
          <cell r="I853">
            <v>0</v>
          </cell>
          <cell r="J853">
            <v>-99332</v>
          </cell>
          <cell r="K853">
            <v>-18872</v>
          </cell>
          <cell r="L853">
            <v>0</v>
          </cell>
        </row>
        <row r="854">
          <cell r="A854">
            <v>1</v>
          </cell>
          <cell r="B854">
            <v>2</v>
          </cell>
          <cell r="C854">
            <v>999</v>
          </cell>
          <cell r="D854">
            <v>3</v>
          </cell>
          <cell r="E854" t="str">
            <v xml:space="preserve">    </v>
          </cell>
          <cell r="F854" t="str">
            <v xml:space="preserve">   </v>
          </cell>
          <cell r="G854">
            <v>1299903</v>
          </cell>
          <cell r="H854">
            <v>-2980</v>
          </cell>
          <cell r="I854">
            <v>-2980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2</v>
          </cell>
          <cell r="B855">
            <v>2</v>
          </cell>
          <cell r="C855">
            <v>999</v>
          </cell>
          <cell r="D855">
            <v>3</v>
          </cell>
          <cell r="E855" t="str">
            <v xml:space="preserve">    </v>
          </cell>
          <cell r="F855" t="str">
            <v xml:space="preserve">   </v>
          </cell>
          <cell r="G855">
            <v>2299903</v>
          </cell>
          <cell r="H855">
            <v>-18139</v>
          </cell>
          <cell r="I855">
            <v>-18139</v>
          </cell>
          <cell r="J855">
            <v>0</v>
          </cell>
          <cell r="K855">
            <v>0</v>
          </cell>
          <cell r="L855">
            <v>0</v>
          </cell>
        </row>
        <row r="856">
          <cell r="A856">
            <v>1</v>
          </cell>
          <cell r="B856">
            <v>2</v>
          </cell>
          <cell r="C856">
            <v>999</v>
          </cell>
          <cell r="D856">
            <v>4</v>
          </cell>
          <cell r="E856" t="str">
            <v xml:space="preserve">    </v>
          </cell>
          <cell r="F856" t="str">
            <v xml:space="preserve">   </v>
          </cell>
          <cell r="G856">
            <v>1299904</v>
          </cell>
          <cell r="H856">
            <v>-53127</v>
          </cell>
          <cell r="I856">
            <v>-29219</v>
          </cell>
          <cell r="J856">
            <v>-16674</v>
          </cell>
          <cell r="K856">
            <v>-7234</v>
          </cell>
          <cell r="L856">
            <v>0</v>
          </cell>
        </row>
        <row r="857">
          <cell r="A857">
            <v>2</v>
          </cell>
          <cell r="B857">
            <v>2</v>
          </cell>
          <cell r="C857">
            <v>999</v>
          </cell>
          <cell r="D857">
            <v>4</v>
          </cell>
          <cell r="E857" t="str">
            <v xml:space="preserve">    </v>
          </cell>
          <cell r="F857" t="str">
            <v xml:space="preserve">   </v>
          </cell>
          <cell r="G857">
            <v>2299904</v>
          </cell>
          <cell r="H857">
            <v>-472219</v>
          </cell>
          <cell r="I857">
            <v>-185499</v>
          </cell>
          <cell r="J857">
            <v>-200000</v>
          </cell>
          <cell r="K857">
            <v>-86720</v>
          </cell>
          <cell r="L857">
            <v>0</v>
          </cell>
        </row>
        <row r="858">
          <cell r="A858">
            <v>1</v>
          </cell>
          <cell r="B858">
            <v>2</v>
          </cell>
          <cell r="C858">
            <v>999</v>
          </cell>
          <cell r="D858">
            <v>5</v>
          </cell>
          <cell r="E858" t="str">
            <v xml:space="preserve">    </v>
          </cell>
          <cell r="F858" t="str">
            <v xml:space="preserve">   </v>
          </cell>
          <cell r="G858">
            <v>1299905</v>
          </cell>
          <cell r="H858">
            <v>-5186</v>
          </cell>
          <cell r="I858">
            <v>-5186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2</v>
          </cell>
          <cell r="B859">
            <v>2</v>
          </cell>
          <cell r="C859">
            <v>999</v>
          </cell>
          <cell r="D859">
            <v>5</v>
          </cell>
          <cell r="E859" t="str">
            <v xml:space="preserve">    </v>
          </cell>
          <cell r="F859" t="str">
            <v xml:space="preserve">   </v>
          </cell>
          <cell r="G859">
            <v>2299905</v>
          </cell>
          <cell r="H859">
            <v>-79692</v>
          </cell>
          <cell r="I859">
            <v>-79692</v>
          </cell>
          <cell r="J859">
            <v>0</v>
          </cell>
          <cell r="K859">
            <v>0</v>
          </cell>
          <cell r="L859">
            <v>0</v>
          </cell>
        </row>
        <row r="860">
          <cell r="A860">
            <v>1</v>
          </cell>
          <cell r="B860">
            <v>2</v>
          </cell>
          <cell r="C860">
            <v>999</v>
          </cell>
          <cell r="D860">
            <v>6</v>
          </cell>
          <cell r="E860" t="str">
            <v xml:space="preserve">    </v>
          </cell>
          <cell r="F860" t="str">
            <v xml:space="preserve">   </v>
          </cell>
          <cell r="G860">
            <v>1299906</v>
          </cell>
          <cell r="H860">
            <v>-633778</v>
          </cell>
          <cell r="I860">
            <v>0</v>
          </cell>
          <cell r="J860">
            <v>-633778</v>
          </cell>
          <cell r="K860">
            <v>0</v>
          </cell>
          <cell r="L860">
            <v>0</v>
          </cell>
        </row>
        <row r="861">
          <cell r="A861">
            <v>2</v>
          </cell>
          <cell r="B861">
            <v>2</v>
          </cell>
          <cell r="C861">
            <v>999</v>
          </cell>
          <cell r="D861">
            <v>6</v>
          </cell>
          <cell r="E861" t="str">
            <v xml:space="preserve">    </v>
          </cell>
          <cell r="F861" t="str">
            <v xml:space="preserve">   </v>
          </cell>
          <cell r="G861">
            <v>2299906</v>
          </cell>
          <cell r="H861">
            <v>-2866796</v>
          </cell>
          <cell r="I861">
            <v>0</v>
          </cell>
          <cell r="J861">
            <v>-2866796</v>
          </cell>
          <cell r="K861">
            <v>0</v>
          </cell>
          <cell r="L861">
            <v>0</v>
          </cell>
        </row>
        <row r="862">
          <cell r="A862">
            <v>1</v>
          </cell>
          <cell r="B862">
            <v>2</v>
          </cell>
          <cell r="C862">
            <v>999</v>
          </cell>
          <cell r="D862">
            <v>8</v>
          </cell>
          <cell r="E862" t="str">
            <v xml:space="preserve">    </v>
          </cell>
          <cell r="F862" t="str">
            <v xml:space="preserve">   </v>
          </cell>
          <cell r="G862">
            <v>1299908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2</v>
          </cell>
          <cell r="B863">
            <v>2</v>
          </cell>
          <cell r="C863">
            <v>999</v>
          </cell>
          <cell r="D863">
            <v>8</v>
          </cell>
          <cell r="E863" t="str">
            <v xml:space="preserve">    </v>
          </cell>
          <cell r="F863" t="str">
            <v xml:space="preserve">   </v>
          </cell>
          <cell r="G863">
            <v>2299908</v>
          </cell>
          <cell r="H863">
            <v>-312994</v>
          </cell>
          <cell r="I863">
            <v>0</v>
          </cell>
          <cell r="J863">
            <v>-312994</v>
          </cell>
          <cell r="K863">
            <v>0</v>
          </cell>
          <cell r="L863">
            <v>0</v>
          </cell>
        </row>
        <row r="864">
          <cell r="A864">
            <v>1</v>
          </cell>
          <cell r="B864">
            <v>2</v>
          </cell>
          <cell r="C864">
            <v>999</v>
          </cell>
          <cell r="D864">
            <v>9</v>
          </cell>
          <cell r="E864" t="str">
            <v xml:space="preserve">    </v>
          </cell>
          <cell r="F864" t="str">
            <v xml:space="preserve">   </v>
          </cell>
          <cell r="G864">
            <v>1299909</v>
          </cell>
          <cell r="H864">
            <v>-2414</v>
          </cell>
          <cell r="I864">
            <v>0</v>
          </cell>
          <cell r="J864">
            <v>-2325</v>
          </cell>
          <cell r="K864">
            <v>-89</v>
          </cell>
          <cell r="L864">
            <v>0</v>
          </cell>
        </row>
        <row r="865">
          <cell r="A865">
            <v>2</v>
          </cell>
          <cell r="B865">
            <v>2</v>
          </cell>
          <cell r="C865">
            <v>999</v>
          </cell>
          <cell r="D865">
            <v>9</v>
          </cell>
          <cell r="E865" t="str">
            <v xml:space="preserve">    </v>
          </cell>
          <cell r="F865" t="str">
            <v xml:space="preserve">   </v>
          </cell>
          <cell r="G865">
            <v>2299909</v>
          </cell>
          <cell r="H865">
            <v>-28968</v>
          </cell>
          <cell r="I865">
            <v>0</v>
          </cell>
          <cell r="J865">
            <v>-27900</v>
          </cell>
          <cell r="K865">
            <v>-1068</v>
          </cell>
          <cell r="L865">
            <v>0</v>
          </cell>
        </row>
        <row r="866">
          <cell r="A866">
            <v>1</v>
          </cell>
          <cell r="B866">
            <v>2</v>
          </cell>
          <cell r="C866">
            <v>999</v>
          </cell>
          <cell r="D866">
            <v>11</v>
          </cell>
          <cell r="E866" t="str">
            <v xml:space="preserve">    </v>
          </cell>
          <cell r="F866" t="str">
            <v xml:space="preserve">   </v>
          </cell>
          <cell r="G866">
            <v>1299911</v>
          </cell>
          <cell r="H866">
            <v>-5151</v>
          </cell>
          <cell r="I866">
            <v>0</v>
          </cell>
          <cell r="J866">
            <v>-5151</v>
          </cell>
          <cell r="K866">
            <v>0</v>
          </cell>
          <cell r="L866">
            <v>0</v>
          </cell>
        </row>
        <row r="867">
          <cell r="A867">
            <v>2</v>
          </cell>
          <cell r="B867">
            <v>2</v>
          </cell>
          <cell r="C867">
            <v>999</v>
          </cell>
          <cell r="D867">
            <v>11</v>
          </cell>
          <cell r="E867" t="str">
            <v xml:space="preserve">    </v>
          </cell>
          <cell r="F867" t="str">
            <v xml:space="preserve">   </v>
          </cell>
          <cell r="G867">
            <v>2299911</v>
          </cell>
          <cell r="H867">
            <v>-61812</v>
          </cell>
          <cell r="I867">
            <v>0</v>
          </cell>
          <cell r="J867">
            <v>-61812</v>
          </cell>
          <cell r="K867">
            <v>0</v>
          </cell>
          <cell r="L867">
            <v>0</v>
          </cell>
        </row>
        <row r="868">
          <cell r="A868">
            <v>1</v>
          </cell>
          <cell r="B868">
            <v>2</v>
          </cell>
          <cell r="C868">
            <v>999</v>
          </cell>
          <cell r="D868">
            <v>53</v>
          </cell>
          <cell r="E868" t="str">
            <v xml:space="preserve">    </v>
          </cell>
          <cell r="F868" t="str">
            <v xml:space="preserve">   </v>
          </cell>
          <cell r="G868">
            <v>1299953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2</v>
          </cell>
          <cell r="B869">
            <v>2</v>
          </cell>
          <cell r="C869">
            <v>999</v>
          </cell>
          <cell r="D869">
            <v>53</v>
          </cell>
          <cell r="E869" t="str">
            <v xml:space="preserve">    </v>
          </cell>
          <cell r="F869" t="str">
            <v xml:space="preserve">   </v>
          </cell>
          <cell r="G869">
            <v>2299953</v>
          </cell>
          <cell r="H869">
            <v>54394</v>
          </cell>
          <cell r="I869">
            <v>0</v>
          </cell>
          <cell r="J869">
            <v>49795</v>
          </cell>
          <cell r="K869">
            <v>4599</v>
          </cell>
          <cell r="L869">
            <v>0</v>
          </cell>
        </row>
        <row r="870">
          <cell r="A870">
            <v>1</v>
          </cell>
          <cell r="B870">
            <v>2</v>
          </cell>
          <cell r="C870">
            <v>999</v>
          </cell>
          <cell r="D870">
            <v>54</v>
          </cell>
          <cell r="E870" t="str">
            <v xml:space="preserve">    </v>
          </cell>
          <cell r="F870" t="str">
            <v xml:space="preserve">   </v>
          </cell>
          <cell r="G870">
            <v>1299954</v>
          </cell>
          <cell r="H870">
            <v>12605</v>
          </cell>
          <cell r="I870">
            <v>12605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2</v>
          </cell>
          <cell r="B871">
            <v>2</v>
          </cell>
          <cell r="C871">
            <v>999</v>
          </cell>
          <cell r="D871">
            <v>54</v>
          </cell>
          <cell r="E871" t="str">
            <v xml:space="preserve">    </v>
          </cell>
          <cell r="F871" t="str">
            <v xml:space="preserve">   </v>
          </cell>
          <cell r="G871">
            <v>2299954</v>
          </cell>
          <cell r="H871">
            <v>406228</v>
          </cell>
          <cell r="I871">
            <v>406228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1</v>
          </cell>
          <cell r="B872">
            <v>2</v>
          </cell>
          <cell r="C872">
            <v>999</v>
          </cell>
          <cell r="D872">
            <v>55</v>
          </cell>
          <cell r="E872" t="str">
            <v xml:space="preserve">    </v>
          </cell>
          <cell r="F872" t="str">
            <v xml:space="preserve">   </v>
          </cell>
          <cell r="G872">
            <v>1299955</v>
          </cell>
          <cell r="H872">
            <v>-595</v>
          </cell>
          <cell r="I872">
            <v>-595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2</v>
          </cell>
          <cell r="B873">
            <v>2</v>
          </cell>
          <cell r="C873">
            <v>999</v>
          </cell>
          <cell r="D873">
            <v>55</v>
          </cell>
          <cell r="E873" t="str">
            <v xml:space="preserve">    </v>
          </cell>
          <cell r="F873" t="str">
            <v xml:space="preserve">   </v>
          </cell>
          <cell r="G873">
            <v>2299955</v>
          </cell>
          <cell r="H873">
            <v>7154</v>
          </cell>
          <cell r="I873">
            <v>7154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1</v>
          </cell>
          <cell r="B874">
            <v>2</v>
          </cell>
          <cell r="C874">
            <v>999</v>
          </cell>
          <cell r="D874">
            <v>58</v>
          </cell>
          <cell r="E874" t="str">
            <v xml:space="preserve">    </v>
          </cell>
          <cell r="F874" t="str">
            <v xml:space="preserve">   </v>
          </cell>
          <cell r="G874">
            <v>1299958</v>
          </cell>
          <cell r="H874">
            <v>1611</v>
          </cell>
          <cell r="I874">
            <v>0</v>
          </cell>
          <cell r="J874">
            <v>1498</v>
          </cell>
          <cell r="K874">
            <v>113</v>
          </cell>
          <cell r="L874">
            <v>0</v>
          </cell>
        </row>
        <row r="875">
          <cell r="A875">
            <v>2</v>
          </cell>
          <cell r="B875">
            <v>2</v>
          </cell>
          <cell r="C875">
            <v>999</v>
          </cell>
          <cell r="D875">
            <v>58</v>
          </cell>
          <cell r="E875" t="str">
            <v xml:space="preserve">    </v>
          </cell>
          <cell r="F875" t="str">
            <v xml:space="preserve">   </v>
          </cell>
          <cell r="G875">
            <v>2299958</v>
          </cell>
          <cell r="H875">
            <v>43558</v>
          </cell>
          <cell r="I875">
            <v>0</v>
          </cell>
          <cell r="J875">
            <v>40609</v>
          </cell>
          <cell r="K875">
            <v>2949</v>
          </cell>
          <cell r="L875">
            <v>0</v>
          </cell>
        </row>
        <row r="876">
          <cell r="A876">
            <v>1</v>
          </cell>
          <cell r="B876">
            <v>2</v>
          </cell>
          <cell r="C876">
            <v>999</v>
          </cell>
          <cell r="D876">
            <v>59</v>
          </cell>
          <cell r="E876" t="str">
            <v xml:space="preserve">    </v>
          </cell>
          <cell r="F876" t="str">
            <v xml:space="preserve">   </v>
          </cell>
          <cell r="G876">
            <v>1299959</v>
          </cell>
          <cell r="H876">
            <v>5151</v>
          </cell>
          <cell r="I876">
            <v>0</v>
          </cell>
          <cell r="J876">
            <v>5151</v>
          </cell>
          <cell r="K876">
            <v>0</v>
          </cell>
          <cell r="L876">
            <v>0</v>
          </cell>
        </row>
        <row r="877">
          <cell r="A877">
            <v>2</v>
          </cell>
          <cell r="B877">
            <v>2</v>
          </cell>
          <cell r="C877">
            <v>999</v>
          </cell>
          <cell r="D877">
            <v>59</v>
          </cell>
          <cell r="E877" t="str">
            <v xml:space="preserve">    </v>
          </cell>
          <cell r="F877" t="str">
            <v xml:space="preserve">   </v>
          </cell>
          <cell r="G877">
            <v>2299959</v>
          </cell>
          <cell r="H877">
            <v>61812</v>
          </cell>
          <cell r="I877">
            <v>0</v>
          </cell>
          <cell r="J877">
            <v>61812</v>
          </cell>
          <cell r="K877">
            <v>0</v>
          </cell>
          <cell r="L877">
            <v>0</v>
          </cell>
        </row>
        <row r="878">
          <cell r="A878">
            <v>1</v>
          </cell>
          <cell r="B878">
            <v>2</v>
          </cell>
          <cell r="C878">
            <v>999</v>
          </cell>
          <cell r="D878">
            <v>60</v>
          </cell>
          <cell r="E878" t="str">
            <v xml:space="preserve">    </v>
          </cell>
          <cell r="F878" t="str">
            <v xml:space="preserve">   </v>
          </cell>
          <cell r="G878">
            <v>1299960</v>
          </cell>
          <cell r="H878">
            <v>593087</v>
          </cell>
          <cell r="I878">
            <v>89945</v>
          </cell>
          <cell r="J878">
            <v>439987</v>
          </cell>
          <cell r="K878">
            <v>63155</v>
          </cell>
          <cell r="L878">
            <v>0</v>
          </cell>
        </row>
        <row r="879">
          <cell r="A879">
            <v>2</v>
          </cell>
          <cell r="B879">
            <v>2</v>
          </cell>
          <cell r="C879">
            <v>999</v>
          </cell>
          <cell r="D879">
            <v>60</v>
          </cell>
          <cell r="E879" t="str">
            <v xml:space="preserve">    </v>
          </cell>
          <cell r="F879" t="str">
            <v xml:space="preserve">   </v>
          </cell>
          <cell r="G879">
            <v>2299960</v>
          </cell>
          <cell r="H879">
            <v>6436345</v>
          </cell>
          <cell r="I879">
            <v>861030</v>
          </cell>
          <cell r="J879">
            <v>4836065</v>
          </cell>
          <cell r="K879">
            <v>739250</v>
          </cell>
          <cell r="L879">
            <v>0</v>
          </cell>
        </row>
        <row r="880">
          <cell r="A880">
            <v>1</v>
          </cell>
          <cell r="B880">
            <v>2</v>
          </cell>
          <cell r="C880">
            <v>999</v>
          </cell>
          <cell r="D880">
            <v>62</v>
          </cell>
          <cell r="E880" t="str">
            <v xml:space="preserve">    </v>
          </cell>
          <cell r="F880" t="str">
            <v xml:space="preserve">   </v>
          </cell>
          <cell r="G880">
            <v>1299962</v>
          </cell>
          <cell r="H880">
            <v>5151</v>
          </cell>
          <cell r="I880">
            <v>0</v>
          </cell>
          <cell r="J880">
            <v>5151</v>
          </cell>
          <cell r="K880">
            <v>0</v>
          </cell>
          <cell r="L880">
            <v>0</v>
          </cell>
        </row>
        <row r="881">
          <cell r="A881">
            <v>2</v>
          </cell>
          <cell r="B881">
            <v>2</v>
          </cell>
          <cell r="C881">
            <v>999</v>
          </cell>
          <cell r="D881">
            <v>62</v>
          </cell>
          <cell r="E881" t="str">
            <v xml:space="preserve">    </v>
          </cell>
          <cell r="F881" t="str">
            <v xml:space="preserve">   </v>
          </cell>
          <cell r="G881">
            <v>2299962</v>
          </cell>
          <cell r="H881">
            <v>61812</v>
          </cell>
          <cell r="I881">
            <v>0</v>
          </cell>
          <cell r="J881">
            <v>61812</v>
          </cell>
          <cell r="K881">
            <v>0</v>
          </cell>
          <cell r="L881">
            <v>0</v>
          </cell>
        </row>
        <row r="882">
          <cell r="A882">
            <v>1</v>
          </cell>
          <cell r="B882">
            <v>2</v>
          </cell>
          <cell r="C882">
            <v>999</v>
          </cell>
          <cell r="D882">
            <v>70</v>
          </cell>
          <cell r="E882" t="str">
            <v xml:space="preserve">    </v>
          </cell>
          <cell r="F882" t="str">
            <v xml:space="preserve">   </v>
          </cell>
          <cell r="G882">
            <v>1299970</v>
          </cell>
          <cell r="H882">
            <v>310734.71999999997</v>
          </cell>
          <cell r="I882">
            <v>310734.71999999997</v>
          </cell>
          <cell r="J882">
            <v>0</v>
          </cell>
          <cell r="K882">
            <v>0</v>
          </cell>
          <cell r="L882">
            <v>0</v>
          </cell>
        </row>
        <row r="883">
          <cell r="A883">
            <v>2</v>
          </cell>
          <cell r="B883">
            <v>2</v>
          </cell>
          <cell r="C883">
            <v>999</v>
          </cell>
          <cell r="D883">
            <v>70</v>
          </cell>
          <cell r="E883" t="str">
            <v xml:space="preserve">    </v>
          </cell>
          <cell r="F883" t="str">
            <v xml:space="preserve">   </v>
          </cell>
          <cell r="G883">
            <v>2299970</v>
          </cell>
          <cell r="H883">
            <v>3614938.36</v>
          </cell>
          <cell r="I883">
            <v>3614938.36</v>
          </cell>
          <cell r="J883">
            <v>0</v>
          </cell>
          <cell r="K883">
            <v>0</v>
          </cell>
          <cell r="L883">
            <v>0</v>
          </cell>
        </row>
        <row r="884">
          <cell r="A884">
            <v>1</v>
          </cell>
          <cell r="B884">
            <v>2</v>
          </cell>
          <cell r="C884">
            <v>999</v>
          </cell>
          <cell r="D884">
            <v>91</v>
          </cell>
          <cell r="E884" t="str">
            <v xml:space="preserve">    </v>
          </cell>
          <cell r="F884" t="str">
            <v xml:space="preserve">   </v>
          </cell>
          <cell r="G884">
            <v>1299991</v>
          </cell>
          <cell r="H884">
            <v>-33049</v>
          </cell>
          <cell r="I884">
            <v>-33049</v>
          </cell>
          <cell r="J884">
            <v>0</v>
          </cell>
          <cell r="K884">
            <v>0</v>
          </cell>
          <cell r="L884">
            <v>0</v>
          </cell>
        </row>
        <row r="885">
          <cell r="A885">
            <v>2</v>
          </cell>
          <cell r="B885">
            <v>2</v>
          </cell>
          <cell r="C885">
            <v>999</v>
          </cell>
          <cell r="D885">
            <v>91</v>
          </cell>
          <cell r="E885" t="str">
            <v xml:space="preserve">    </v>
          </cell>
          <cell r="F885" t="str">
            <v xml:space="preserve">   </v>
          </cell>
          <cell r="G885">
            <v>2299991</v>
          </cell>
          <cell r="H885">
            <v>-1131411</v>
          </cell>
          <cell r="I885">
            <v>-1131411</v>
          </cell>
          <cell r="J885">
            <v>0</v>
          </cell>
          <cell r="K885">
            <v>0</v>
          </cell>
          <cell r="L885">
            <v>0</v>
          </cell>
        </row>
        <row r="886">
          <cell r="A886">
            <v>1</v>
          </cell>
          <cell r="B886">
            <v>2</v>
          </cell>
          <cell r="C886">
            <v>999</v>
          </cell>
          <cell r="D886">
            <v>95</v>
          </cell>
          <cell r="E886" t="str">
            <v xml:space="preserve">    </v>
          </cell>
          <cell r="F886" t="str">
            <v xml:space="preserve">   </v>
          </cell>
          <cell r="G886">
            <v>1299995</v>
          </cell>
          <cell r="H886">
            <v>155311</v>
          </cell>
          <cell r="I886">
            <v>155311</v>
          </cell>
          <cell r="J886">
            <v>0</v>
          </cell>
          <cell r="K886">
            <v>0</v>
          </cell>
          <cell r="L886">
            <v>0</v>
          </cell>
        </row>
        <row r="887">
          <cell r="A887">
            <v>2</v>
          </cell>
          <cell r="B887">
            <v>2</v>
          </cell>
          <cell r="C887">
            <v>999</v>
          </cell>
          <cell r="D887">
            <v>95</v>
          </cell>
          <cell r="E887" t="str">
            <v xml:space="preserve">    </v>
          </cell>
          <cell r="F887" t="str">
            <v xml:space="preserve">   </v>
          </cell>
          <cell r="G887">
            <v>2299995</v>
          </cell>
          <cell r="H887">
            <v>199505</v>
          </cell>
          <cell r="I887">
            <v>199505</v>
          </cell>
          <cell r="J887">
            <v>0</v>
          </cell>
          <cell r="K887">
            <v>0</v>
          </cell>
          <cell r="L887">
            <v>0</v>
          </cell>
        </row>
        <row r="888">
          <cell r="A888">
            <v>1</v>
          </cell>
          <cell r="B888">
            <v>9</v>
          </cell>
          <cell r="C888">
            <v>182</v>
          </cell>
          <cell r="D888">
            <v>31</v>
          </cell>
          <cell r="E888" t="str">
            <v xml:space="preserve">    </v>
          </cell>
          <cell r="F888" t="str">
            <v xml:space="preserve">   </v>
          </cell>
          <cell r="G888">
            <v>1918231</v>
          </cell>
          <cell r="H888">
            <v>-692072</v>
          </cell>
          <cell r="I888">
            <v>-692072</v>
          </cell>
          <cell r="J888">
            <v>0</v>
          </cell>
          <cell r="K888">
            <v>0</v>
          </cell>
          <cell r="L888">
            <v>0</v>
          </cell>
        </row>
        <row r="889">
          <cell r="A889">
            <v>2</v>
          </cell>
          <cell r="B889">
            <v>9</v>
          </cell>
          <cell r="C889">
            <v>182</v>
          </cell>
          <cell r="D889">
            <v>31</v>
          </cell>
          <cell r="E889" t="str">
            <v xml:space="preserve">    </v>
          </cell>
          <cell r="F889" t="str">
            <v xml:space="preserve">   </v>
          </cell>
          <cell r="G889">
            <v>2918231</v>
          </cell>
          <cell r="H889">
            <v>-4095512</v>
          </cell>
          <cell r="I889">
            <v>-4095512</v>
          </cell>
          <cell r="J889">
            <v>0</v>
          </cell>
          <cell r="K889">
            <v>0</v>
          </cell>
          <cell r="L889">
            <v>0</v>
          </cell>
        </row>
        <row r="890">
          <cell r="A890">
            <v>1</v>
          </cell>
          <cell r="B890">
            <v>9</v>
          </cell>
          <cell r="C890">
            <v>182</v>
          </cell>
          <cell r="D890">
            <v>32</v>
          </cell>
          <cell r="E890" t="str">
            <v xml:space="preserve">    </v>
          </cell>
          <cell r="F890" t="str">
            <v xml:space="preserve">   </v>
          </cell>
          <cell r="G890">
            <v>1918232</v>
          </cell>
          <cell r="H890">
            <v>-629101</v>
          </cell>
          <cell r="I890">
            <v>-629101</v>
          </cell>
          <cell r="J890">
            <v>0</v>
          </cell>
          <cell r="K890">
            <v>0</v>
          </cell>
          <cell r="L890">
            <v>0</v>
          </cell>
        </row>
        <row r="891">
          <cell r="A891">
            <v>2</v>
          </cell>
          <cell r="B891">
            <v>9</v>
          </cell>
          <cell r="C891">
            <v>182</v>
          </cell>
          <cell r="D891">
            <v>32</v>
          </cell>
          <cell r="E891" t="str">
            <v xml:space="preserve">    </v>
          </cell>
          <cell r="F891" t="str">
            <v xml:space="preserve">   </v>
          </cell>
          <cell r="G891">
            <v>2918232</v>
          </cell>
          <cell r="H891">
            <v>-1549296</v>
          </cell>
          <cell r="I891">
            <v>-1549296</v>
          </cell>
          <cell r="J891">
            <v>0</v>
          </cell>
          <cell r="K891">
            <v>0</v>
          </cell>
          <cell r="L891">
            <v>0</v>
          </cell>
        </row>
        <row r="892">
          <cell r="A892">
            <v>1</v>
          </cell>
          <cell r="B892">
            <v>9</v>
          </cell>
          <cell r="C892">
            <v>190</v>
          </cell>
          <cell r="D892">
            <v>10</v>
          </cell>
          <cell r="E892" t="str">
            <v xml:space="preserve">    </v>
          </cell>
          <cell r="F892" t="str">
            <v xml:space="preserve">   </v>
          </cell>
          <cell r="G892">
            <v>1919010</v>
          </cell>
          <cell r="H892">
            <v>148610</v>
          </cell>
          <cell r="I892">
            <v>148610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>
            <v>2</v>
          </cell>
          <cell r="B893">
            <v>9</v>
          </cell>
          <cell r="C893">
            <v>190</v>
          </cell>
          <cell r="D893">
            <v>10</v>
          </cell>
          <cell r="E893" t="str">
            <v xml:space="preserve">    </v>
          </cell>
          <cell r="F893" t="str">
            <v xml:space="preserve">   </v>
          </cell>
          <cell r="G893">
            <v>2919010</v>
          </cell>
          <cell r="H893">
            <v>490493.61</v>
          </cell>
          <cell r="I893">
            <v>490493.61</v>
          </cell>
          <cell r="J893">
            <v>0</v>
          </cell>
          <cell r="K893">
            <v>0</v>
          </cell>
          <cell r="L893">
            <v>0</v>
          </cell>
        </row>
        <row r="894">
          <cell r="A894">
            <v>1</v>
          </cell>
          <cell r="B894">
            <v>9</v>
          </cell>
          <cell r="C894">
            <v>190</v>
          </cell>
          <cell r="D894">
            <v>11</v>
          </cell>
          <cell r="E894" t="str">
            <v xml:space="preserve">    </v>
          </cell>
          <cell r="F894" t="str">
            <v xml:space="preserve">   </v>
          </cell>
          <cell r="G894">
            <v>1919011</v>
          </cell>
          <cell r="H894">
            <v>-15805</v>
          </cell>
          <cell r="I894">
            <v>-15805</v>
          </cell>
          <cell r="J894">
            <v>0</v>
          </cell>
          <cell r="K894">
            <v>0</v>
          </cell>
          <cell r="L894">
            <v>0</v>
          </cell>
        </row>
        <row r="895">
          <cell r="A895">
            <v>2</v>
          </cell>
          <cell r="B895">
            <v>9</v>
          </cell>
          <cell r="C895">
            <v>190</v>
          </cell>
          <cell r="D895">
            <v>11</v>
          </cell>
          <cell r="E895" t="str">
            <v xml:space="preserve">    </v>
          </cell>
          <cell r="F895" t="str">
            <v xml:space="preserve">   </v>
          </cell>
          <cell r="G895">
            <v>2919011</v>
          </cell>
          <cell r="H895">
            <v>-189660</v>
          </cell>
          <cell r="I895">
            <v>-189660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>
            <v>1</v>
          </cell>
          <cell r="B896">
            <v>9</v>
          </cell>
          <cell r="C896">
            <v>190</v>
          </cell>
          <cell r="D896">
            <v>15</v>
          </cell>
          <cell r="E896" t="str">
            <v xml:space="preserve">    </v>
          </cell>
          <cell r="F896" t="str">
            <v xml:space="preserve">   </v>
          </cell>
          <cell r="G896">
            <v>1919015</v>
          </cell>
          <cell r="H896">
            <v>14732</v>
          </cell>
          <cell r="I896">
            <v>14732</v>
          </cell>
          <cell r="J896">
            <v>0</v>
          </cell>
          <cell r="K896">
            <v>0</v>
          </cell>
          <cell r="L896">
            <v>0</v>
          </cell>
        </row>
        <row r="897">
          <cell r="A897">
            <v>2</v>
          </cell>
          <cell r="B897">
            <v>9</v>
          </cell>
          <cell r="C897">
            <v>190</v>
          </cell>
          <cell r="D897">
            <v>15</v>
          </cell>
          <cell r="E897" t="str">
            <v xml:space="preserve">    </v>
          </cell>
          <cell r="F897" t="str">
            <v xml:space="preserve">   </v>
          </cell>
          <cell r="G897">
            <v>2919015</v>
          </cell>
          <cell r="H897">
            <v>287449</v>
          </cell>
          <cell r="I897">
            <v>287449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1</v>
          </cell>
          <cell r="B898">
            <v>9</v>
          </cell>
          <cell r="C898">
            <v>190</v>
          </cell>
          <cell r="D898">
            <v>20</v>
          </cell>
          <cell r="E898" t="str">
            <v xml:space="preserve">    </v>
          </cell>
          <cell r="F898" t="str">
            <v xml:space="preserve">   </v>
          </cell>
          <cell r="G898">
            <v>1919020</v>
          </cell>
          <cell r="H898">
            <v>432</v>
          </cell>
          <cell r="I898">
            <v>432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2</v>
          </cell>
          <cell r="B899">
            <v>9</v>
          </cell>
          <cell r="C899">
            <v>190</v>
          </cell>
          <cell r="D899">
            <v>20</v>
          </cell>
          <cell r="E899" t="str">
            <v xml:space="preserve">    </v>
          </cell>
          <cell r="F899" t="str">
            <v xml:space="preserve">   </v>
          </cell>
          <cell r="G899">
            <v>2919020</v>
          </cell>
          <cell r="H899">
            <v>-33503</v>
          </cell>
          <cell r="I899">
            <v>-33503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1</v>
          </cell>
          <cell r="B900">
            <v>9</v>
          </cell>
          <cell r="C900">
            <v>190</v>
          </cell>
          <cell r="D900">
            <v>21</v>
          </cell>
          <cell r="E900" t="str">
            <v xml:space="preserve">    </v>
          </cell>
          <cell r="F900" t="str">
            <v xml:space="preserve">   </v>
          </cell>
          <cell r="G900">
            <v>1919021</v>
          </cell>
          <cell r="H900">
            <v>426</v>
          </cell>
          <cell r="I900">
            <v>426</v>
          </cell>
          <cell r="J900">
            <v>0</v>
          </cell>
          <cell r="K900">
            <v>0</v>
          </cell>
          <cell r="L900">
            <v>0</v>
          </cell>
        </row>
        <row r="901">
          <cell r="A901">
            <v>2</v>
          </cell>
          <cell r="B901">
            <v>9</v>
          </cell>
          <cell r="C901">
            <v>190</v>
          </cell>
          <cell r="D901">
            <v>21</v>
          </cell>
          <cell r="E901" t="str">
            <v xml:space="preserve">    </v>
          </cell>
          <cell r="F901" t="str">
            <v xml:space="preserve">   </v>
          </cell>
          <cell r="G901">
            <v>2919021</v>
          </cell>
          <cell r="H901">
            <v>-61776</v>
          </cell>
          <cell r="I901">
            <v>-61776</v>
          </cell>
          <cell r="J901">
            <v>0</v>
          </cell>
          <cell r="K901">
            <v>0</v>
          </cell>
          <cell r="L901">
            <v>0</v>
          </cell>
        </row>
        <row r="902">
          <cell r="A902">
            <v>1</v>
          </cell>
          <cell r="B902">
            <v>9</v>
          </cell>
          <cell r="C902">
            <v>190</v>
          </cell>
          <cell r="D902">
            <v>28</v>
          </cell>
          <cell r="E902" t="str">
            <v xml:space="preserve">    </v>
          </cell>
          <cell r="F902" t="str">
            <v xml:space="preserve">   </v>
          </cell>
          <cell r="G902">
            <v>1919028</v>
          </cell>
          <cell r="H902">
            <v>146</v>
          </cell>
          <cell r="I902">
            <v>146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2</v>
          </cell>
          <cell r="B903">
            <v>9</v>
          </cell>
          <cell r="C903">
            <v>190</v>
          </cell>
          <cell r="D903">
            <v>28</v>
          </cell>
          <cell r="E903" t="str">
            <v xml:space="preserve">    </v>
          </cell>
          <cell r="F903" t="str">
            <v xml:space="preserve">   </v>
          </cell>
          <cell r="G903">
            <v>2919028</v>
          </cell>
          <cell r="H903">
            <v>-13586</v>
          </cell>
          <cell r="I903">
            <v>-13586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1</v>
          </cell>
          <cell r="B904">
            <v>9</v>
          </cell>
          <cell r="C904">
            <v>190</v>
          </cell>
          <cell r="D904">
            <v>38</v>
          </cell>
          <cell r="E904" t="str">
            <v xml:space="preserve">    </v>
          </cell>
          <cell r="F904" t="str">
            <v xml:space="preserve">   </v>
          </cell>
          <cell r="G904">
            <v>1919038</v>
          </cell>
          <cell r="H904">
            <v>-240064</v>
          </cell>
          <cell r="I904">
            <v>0</v>
          </cell>
          <cell r="J904">
            <v>0</v>
          </cell>
          <cell r="K904">
            <v>-240064</v>
          </cell>
          <cell r="L904">
            <v>0</v>
          </cell>
        </row>
        <row r="905">
          <cell r="A905">
            <v>2</v>
          </cell>
          <cell r="B905">
            <v>9</v>
          </cell>
          <cell r="C905">
            <v>190</v>
          </cell>
          <cell r="D905">
            <v>38</v>
          </cell>
          <cell r="E905" t="str">
            <v xml:space="preserve">    </v>
          </cell>
          <cell r="F905" t="str">
            <v xml:space="preserve">   </v>
          </cell>
          <cell r="G905">
            <v>2919038</v>
          </cell>
          <cell r="H905">
            <v>-995069</v>
          </cell>
          <cell r="I905">
            <v>0</v>
          </cell>
          <cell r="J905">
            <v>0</v>
          </cell>
          <cell r="K905">
            <v>-995069</v>
          </cell>
          <cell r="L905">
            <v>0</v>
          </cell>
        </row>
        <row r="906">
          <cell r="A906">
            <v>1</v>
          </cell>
          <cell r="B906">
            <v>9</v>
          </cell>
          <cell r="C906">
            <v>190</v>
          </cell>
          <cell r="D906">
            <v>61</v>
          </cell>
          <cell r="E906" t="str">
            <v xml:space="preserve">    </v>
          </cell>
          <cell r="F906" t="str">
            <v xml:space="preserve">   </v>
          </cell>
          <cell r="G906">
            <v>1919061</v>
          </cell>
          <cell r="H906">
            <v>624</v>
          </cell>
          <cell r="I906">
            <v>0</v>
          </cell>
          <cell r="J906">
            <v>624</v>
          </cell>
          <cell r="K906">
            <v>0</v>
          </cell>
          <cell r="L906">
            <v>0</v>
          </cell>
        </row>
        <row r="907">
          <cell r="A907">
            <v>2</v>
          </cell>
          <cell r="B907">
            <v>9</v>
          </cell>
          <cell r="C907">
            <v>190</v>
          </cell>
          <cell r="D907">
            <v>61</v>
          </cell>
          <cell r="E907" t="str">
            <v xml:space="preserve">    </v>
          </cell>
          <cell r="F907" t="str">
            <v xml:space="preserve">   </v>
          </cell>
          <cell r="G907">
            <v>2919061</v>
          </cell>
          <cell r="H907">
            <v>348311</v>
          </cell>
          <cell r="I907">
            <v>0</v>
          </cell>
          <cell r="J907">
            <v>348311</v>
          </cell>
          <cell r="K907">
            <v>0</v>
          </cell>
          <cell r="L907">
            <v>0</v>
          </cell>
        </row>
        <row r="908">
          <cell r="A908">
            <v>1</v>
          </cell>
          <cell r="B908">
            <v>9</v>
          </cell>
          <cell r="C908">
            <v>190</v>
          </cell>
          <cell r="D908">
            <v>63</v>
          </cell>
          <cell r="E908" t="str">
            <v xml:space="preserve">    </v>
          </cell>
          <cell r="F908" t="str">
            <v xml:space="preserve">   </v>
          </cell>
          <cell r="G908">
            <v>1919063</v>
          </cell>
          <cell r="H908">
            <v>14168</v>
          </cell>
          <cell r="I908">
            <v>0</v>
          </cell>
          <cell r="J908">
            <v>0</v>
          </cell>
          <cell r="K908">
            <v>14168</v>
          </cell>
          <cell r="L908">
            <v>0</v>
          </cell>
        </row>
        <row r="909">
          <cell r="A909">
            <v>2</v>
          </cell>
          <cell r="B909">
            <v>9</v>
          </cell>
          <cell r="C909">
            <v>190</v>
          </cell>
          <cell r="D909">
            <v>63</v>
          </cell>
          <cell r="E909" t="str">
            <v xml:space="preserve">    </v>
          </cell>
          <cell r="F909" t="str">
            <v xml:space="preserve">   </v>
          </cell>
          <cell r="G909">
            <v>2919063</v>
          </cell>
          <cell r="H909">
            <v>318700</v>
          </cell>
          <cell r="I909">
            <v>0</v>
          </cell>
          <cell r="J909">
            <v>0</v>
          </cell>
          <cell r="K909">
            <v>318700</v>
          </cell>
          <cell r="L909">
            <v>0</v>
          </cell>
        </row>
        <row r="910">
          <cell r="A910">
            <v>1</v>
          </cell>
          <cell r="B910">
            <v>9</v>
          </cell>
          <cell r="C910">
            <v>190</v>
          </cell>
          <cell r="D910">
            <v>64</v>
          </cell>
          <cell r="E910" t="str">
            <v xml:space="preserve">    </v>
          </cell>
          <cell r="F910" t="str">
            <v xml:space="preserve">   </v>
          </cell>
          <cell r="G910">
            <v>1919064</v>
          </cell>
          <cell r="H910">
            <v>693</v>
          </cell>
          <cell r="I910">
            <v>0</v>
          </cell>
          <cell r="J910">
            <v>693</v>
          </cell>
          <cell r="K910">
            <v>0</v>
          </cell>
          <cell r="L910">
            <v>0</v>
          </cell>
        </row>
        <row r="911">
          <cell r="A911">
            <v>2</v>
          </cell>
          <cell r="B911">
            <v>9</v>
          </cell>
          <cell r="C911">
            <v>190</v>
          </cell>
          <cell r="D911">
            <v>64</v>
          </cell>
          <cell r="E911" t="str">
            <v xml:space="preserve">    </v>
          </cell>
          <cell r="F911" t="str">
            <v xml:space="preserve">   </v>
          </cell>
          <cell r="G911">
            <v>2919064</v>
          </cell>
          <cell r="H911">
            <v>103855</v>
          </cell>
          <cell r="I911">
            <v>0</v>
          </cell>
          <cell r="J911">
            <v>103855</v>
          </cell>
          <cell r="K911">
            <v>0</v>
          </cell>
          <cell r="L911">
            <v>0</v>
          </cell>
        </row>
        <row r="912">
          <cell r="A912">
            <v>1</v>
          </cell>
          <cell r="B912">
            <v>9</v>
          </cell>
          <cell r="C912">
            <v>190</v>
          </cell>
          <cell r="D912">
            <v>65</v>
          </cell>
          <cell r="E912" t="str">
            <v xml:space="preserve">    </v>
          </cell>
          <cell r="F912" t="str">
            <v xml:space="preserve">   </v>
          </cell>
          <cell r="G912">
            <v>1919065</v>
          </cell>
          <cell r="H912">
            <v>15952</v>
          </cell>
          <cell r="I912">
            <v>0</v>
          </cell>
          <cell r="J912">
            <v>0</v>
          </cell>
          <cell r="K912">
            <v>15952</v>
          </cell>
          <cell r="L912">
            <v>0</v>
          </cell>
        </row>
        <row r="913">
          <cell r="A913">
            <v>2</v>
          </cell>
          <cell r="B913">
            <v>9</v>
          </cell>
          <cell r="C913">
            <v>190</v>
          </cell>
          <cell r="D913">
            <v>65</v>
          </cell>
          <cell r="E913" t="str">
            <v xml:space="preserve">    </v>
          </cell>
          <cell r="F913" t="str">
            <v xml:space="preserve">   </v>
          </cell>
          <cell r="G913">
            <v>2919065</v>
          </cell>
          <cell r="H913">
            <v>93578</v>
          </cell>
          <cell r="I913">
            <v>0</v>
          </cell>
          <cell r="J913">
            <v>0</v>
          </cell>
          <cell r="K913">
            <v>93578</v>
          </cell>
          <cell r="L913">
            <v>0</v>
          </cell>
        </row>
        <row r="914">
          <cell r="A914">
            <v>1</v>
          </cell>
          <cell r="B914">
            <v>9</v>
          </cell>
          <cell r="C914">
            <v>190</v>
          </cell>
          <cell r="D914">
            <v>68</v>
          </cell>
          <cell r="E914" t="str">
            <v xml:space="preserve">    </v>
          </cell>
          <cell r="F914" t="str">
            <v xml:space="preserve">   </v>
          </cell>
          <cell r="G914">
            <v>1919068</v>
          </cell>
          <cell r="H914">
            <v>1907</v>
          </cell>
          <cell r="I914">
            <v>0</v>
          </cell>
          <cell r="J914">
            <v>1907</v>
          </cell>
          <cell r="K914">
            <v>0</v>
          </cell>
          <cell r="L914">
            <v>0</v>
          </cell>
        </row>
        <row r="915">
          <cell r="A915">
            <v>2</v>
          </cell>
          <cell r="B915">
            <v>9</v>
          </cell>
          <cell r="C915">
            <v>190</v>
          </cell>
          <cell r="D915">
            <v>68</v>
          </cell>
          <cell r="E915" t="str">
            <v xml:space="preserve">    </v>
          </cell>
          <cell r="F915" t="str">
            <v xml:space="preserve">   </v>
          </cell>
          <cell r="G915">
            <v>2919068</v>
          </cell>
          <cell r="H915">
            <v>16576</v>
          </cell>
          <cell r="I915">
            <v>0</v>
          </cell>
          <cell r="J915">
            <v>16576</v>
          </cell>
          <cell r="K915">
            <v>0</v>
          </cell>
          <cell r="L915">
            <v>0</v>
          </cell>
        </row>
        <row r="916">
          <cell r="A916">
            <v>1</v>
          </cell>
          <cell r="B916">
            <v>9</v>
          </cell>
          <cell r="C916">
            <v>190</v>
          </cell>
          <cell r="D916">
            <v>78</v>
          </cell>
          <cell r="E916" t="str">
            <v xml:space="preserve">    </v>
          </cell>
          <cell r="F916" t="str">
            <v xml:space="preserve">   </v>
          </cell>
          <cell r="G916">
            <v>1919078</v>
          </cell>
          <cell r="H916">
            <v>1968</v>
          </cell>
          <cell r="I916">
            <v>0</v>
          </cell>
          <cell r="J916">
            <v>0</v>
          </cell>
          <cell r="K916">
            <v>1968</v>
          </cell>
          <cell r="L916">
            <v>0</v>
          </cell>
        </row>
        <row r="917">
          <cell r="A917">
            <v>2</v>
          </cell>
          <cell r="B917">
            <v>9</v>
          </cell>
          <cell r="C917">
            <v>190</v>
          </cell>
          <cell r="D917">
            <v>78</v>
          </cell>
          <cell r="E917" t="str">
            <v xml:space="preserve">    </v>
          </cell>
          <cell r="F917" t="str">
            <v xml:space="preserve">   </v>
          </cell>
          <cell r="G917">
            <v>2919078</v>
          </cell>
          <cell r="H917">
            <v>1619</v>
          </cell>
          <cell r="I917">
            <v>0</v>
          </cell>
          <cell r="J917">
            <v>0</v>
          </cell>
          <cell r="K917">
            <v>1619</v>
          </cell>
          <cell r="L917">
            <v>0</v>
          </cell>
        </row>
        <row r="918">
          <cell r="A918">
            <v>1</v>
          </cell>
          <cell r="B918">
            <v>9</v>
          </cell>
          <cell r="C918">
            <v>190</v>
          </cell>
          <cell r="D918">
            <v>85</v>
          </cell>
          <cell r="E918" t="str">
            <v xml:space="preserve">    </v>
          </cell>
          <cell r="F918" t="str">
            <v xml:space="preserve">   </v>
          </cell>
          <cell r="G918">
            <v>1919085</v>
          </cell>
          <cell r="H918">
            <v>-5719</v>
          </cell>
          <cell r="I918">
            <v>-5719</v>
          </cell>
          <cell r="J918">
            <v>0</v>
          </cell>
          <cell r="K918">
            <v>0</v>
          </cell>
          <cell r="L918">
            <v>0</v>
          </cell>
        </row>
        <row r="919">
          <cell r="A919">
            <v>2</v>
          </cell>
          <cell r="B919">
            <v>9</v>
          </cell>
          <cell r="C919">
            <v>190</v>
          </cell>
          <cell r="D919">
            <v>85</v>
          </cell>
          <cell r="E919" t="str">
            <v xml:space="preserve">    </v>
          </cell>
          <cell r="F919" t="str">
            <v xml:space="preserve">   </v>
          </cell>
          <cell r="G919">
            <v>2919085</v>
          </cell>
          <cell r="H919">
            <v>-67347.77</v>
          </cell>
          <cell r="I919">
            <v>-67347.77</v>
          </cell>
          <cell r="J919">
            <v>0</v>
          </cell>
          <cell r="K919">
            <v>0</v>
          </cell>
          <cell r="L919">
            <v>0</v>
          </cell>
        </row>
        <row r="920">
          <cell r="A920">
            <v>1</v>
          </cell>
          <cell r="B920">
            <v>9</v>
          </cell>
          <cell r="C920">
            <v>190</v>
          </cell>
          <cell r="D920">
            <v>86</v>
          </cell>
          <cell r="E920" t="str">
            <v xml:space="preserve">    </v>
          </cell>
          <cell r="F920" t="str">
            <v xml:space="preserve">   </v>
          </cell>
          <cell r="G920">
            <v>1919086</v>
          </cell>
          <cell r="H920">
            <v>-1907</v>
          </cell>
          <cell r="I920">
            <v>-1907</v>
          </cell>
          <cell r="J920">
            <v>0</v>
          </cell>
          <cell r="K920">
            <v>0</v>
          </cell>
          <cell r="L920">
            <v>0</v>
          </cell>
        </row>
        <row r="921">
          <cell r="A921">
            <v>2</v>
          </cell>
          <cell r="B921">
            <v>9</v>
          </cell>
          <cell r="C921">
            <v>190</v>
          </cell>
          <cell r="D921">
            <v>86</v>
          </cell>
          <cell r="E921" t="str">
            <v xml:space="preserve">    </v>
          </cell>
          <cell r="F921" t="str">
            <v xml:space="preserve">   </v>
          </cell>
          <cell r="G921">
            <v>2919086</v>
          </cell>
          <cell r="H921">
            <v>-22451.919999999998</v>
          </cell>
          <cell r="I921">
            <v>-22451.919999999998</v>
          </cell>
          <cell r="J921">
            <v>0</v>
          </cell>
          <cell r="K921">
            <v>0</v>
          </cell>
          <cell r="L921">
            <v>0</v>
          </cell>
        </row>
        <row r="922">
          <cell r="A922">
            <v>1</v>
          </cell>
          <cell r="B922">
            <v>9</v>
          </cell>
          <cell r="C922">
            <v>190</v>
          </cell>
          <cell r="D922">
            <v>88</v>
          </cell>
          <cell r="E922" t="str">
            <v xml:space="preserve">    </v>
          </cell>
          <cell r="F922" t="str">
            <v xml:space="preserve">   </v>
          </cell>
          <cell r="G922">
            <v>1919088</v>
          </cell>
          <cell r="H922">
            <v>261835</v>
          </cell>
          <cell r="I922">
            <v>0</v>
          </cell>
          <cell r="J922">
            <v>261835</v>
          </cell>
          <cell r="K922">
            <v>0</v>
          </cell>
          <cell r="L922">
            <v>0</v>
          </cell>
        </row>
        <row r="923">
          <cell r="A923">
            <v>2</v>
          </cell>
          <cell r="B923">
            <v>9</v>
          </cell>
          <cell r="C923">
            <v>190</v>
          </cell>
          <cell r="D923">
            <v>88</v>
          </cell>
          <cell r="E923" t="str">
            <v xml:space="preserve">    </v>
          </cell>
          <cell r="F923" t="str">
            <v xml:space="preserve">   </v>
          </cell>
          <cell r="G923">
            <v>2919088</v>
          </cell>
          <cell r="H923">
            <v>1211219.3400000001</v>
          </cell>
          <cell r="I923">
            <v>0</v>
          </cell>
          <cell r="J923">
            <v>1211219.3400000001</v>
          </cell>
          <cell r="K923">
            <v>0</v>
          </cell>
          <cell r="L923">
            <v>0</v>
          </cell>
        </row>
        <row r="924">
          <cell r="A924">
            <v>1</v>
          </cell>
          <cell r="B924">
            <v>9</v>
          </cell>
          <cell r="C924">
            <v>252</v>
          </cell>
          <cell r="D924">
            <v>10</v>
          </cell>
          <cell r="E924" t="str">
            <v xml:space="preserve">    </v>
          </cell>
          <cell r="F924" t="str">
            <v xml:space="preserve">   </v>
          </cell>
          <cell r="G924">
            <v>1925210</v>
          </cell>
          <cell r="H924">
            <v>-466.69</v>
          </cell>
          <cell r="I924">
            <v>-466.69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2</v>
          </cell>
          <cell r="B925">
            <v>9</v>
          </cell>
          <cell r="C925">
            <v>252</v>
          </cell>
          <cell r="D925">
            <v>10</v>
          </cell>
          <cell r="E925" t="str">
            <v xml:space="preserve">    </v>
          </cell>
          <cell r="F925" t="str">
            <v xml:space="preserve">   </v>
          </cell>
          <cell r="G925">
            <v>2925210</v>
          </cell>
          <cell r="H925">
            <v>-32219</v>
          </cell>
          <cell r="I925">
            <v>-32219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1</v>
          </cell>
          <cell r="B926">
            <v>9</v>
          </cell>
          <cell r="C926">
            <v>252</v>
          </cell>
          <cell r="D926">
            <v>30</v>
          </cell>
          <cell r="E926" t="str">
            <v xml:space="preserve">    </v>
          </cell>
          <cell r="F926" t="str">
            <v xml:space="preserve">   </v>
          </cell>
          <cell r="G926">
            <v>1925230</v>
          </cell>
          <cell r="H926">
            <v>35735</v>
          </cell>
          <cell r="I926">
            <v>0</v>
          </cell>
          <cell r="J926">
            <v>531</v>
          </cell>
          <cell r="K926">
            <v>35204</v>
          </cell>
          <cell r="L926">
            <v>0</v>
          </cell>
        </row>
        <row r="927">
          <cell r="A927">
            <v>2</v>
          </cell>
          <cell r="B927">
            <v>9</v>
          </cell>
          <cell r="C927">
            <v>252</v>
          </cell>
          <cell r="D927">
            <v>30</v>
          </cell>
          <cell r="E927" t="str">
            <v xml:space="preserve">    </v>
          </cell>
          <cell r="F927" t="str">
            <v xml:space="preserve">   </v>
          </cell>
          <cell r="G927">
            <v>2925230</v>
          </cell>
          <cell r="H927">
            <v>154390.37</v>
          </cell>
          <cell r="I927">
            <v>0</v>
          </cell>
          <cell r="J927">
            <v>69615.600000000006</v>
          </cell>
          <cell r="K927">
            <v>84774.77</v>
          </cell>
          <cell r="L927">
            <v>0</v>
          </cell>
        </row>
        <row r="928">
          <cell r="A928">
            <v>1</v>
          </cell>
          <cell r="B928">
            <v>9</v>
          </cell>
          <cell r="C928">
            <v>253</v>
          </cell>
          <cell r="D928">
            <v>38</v>
          </cell>
          <cell r="E928" t="str">
            <v xml:space="preserve">    </v>
          </cell>
          <cell r="F928" t="str">
            <v xml:space="preserve">   </v>
          </cell>
          <cell r="G928">
            <v>1925338</v>
          </cell>
          <cell r="H928">
            <v>3552683</v>
          </cell>
          <cell r="I928">
            <v>0</v>
          </cell>
          <cell r="J928">
            <v>0</v>
          </cell>
          <cell r="K928">
            <v>3552683</v>
          </cell>
          <cell r="L928">
            <v>0</v>
          </cell>
        </row>
        <row r="929">
          <cell r="A929">
            <v>2</v>
          </cell>
          <cell r="B929">
            <v>9</v>
          </cell>
          <cell r="C929">
            <v>253</v>
          </cell>
          <cell r="D929">
            <v>38</v>
          </cell>
          <cell r="E929" t="str">
            <v xml:space="preserve">    </v>
          </cell>
          <cell r="F929" t="str">
            <v xml:space="preserve">   </v>
          </cell>
          <cell r="G929">
            <v>2925338</v>
          </cell>
          <cell r="H929">
            <v>4064951</v>
          </cell>
          <cell r="I929">
            <v>0</v>
          </cell>
          <cell r="J929">
            <v>0</v>
          </cell>
          <cell r="K929">
            <v>4064951</v>
          </cell>
          <cell r="L929">
            <v>0</v>
          </cell>
        </row>
        <row r="930">
          <cell r="A930">
            <v>1</v>
          </cell>
          <cell r="B930">
            <v>9</v>
          </cell>
          <cell r="C930">
            <v>253</v>
          </cell>
          <cell r="D930">
            <v>85</v>
          </cell>
          <cell r="E930" t="str">
            <v xml:space="preserve">    </v>
          </cell>
          <cell r="F930" t="str">
            <v xml:space="preserve">   </v>
          </cell>
          <cell r="G930">
            <v>1925385</v>
          </cell>
          <cell r="H930">
            <v>16341</v>
          </cell>
          <cell r="I930">
            <v>16341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2</v>
          </cell>
          <cell r="B931">
            <v>9</v>
          </cell>
          <cell r="C931">
            <v>253</v>
          </cell>
          <cell r="D931">
            <v>85</v>
          </cell>
          <cell r="E931" t="str">
            <v xml:space="preserve">    </v>
          </cell>
          <cell r="F931" t="str">
            <v xml:space="preserve">   </v>
          </cell>
          <cell r="G931">
            <v>2925385</v>
          </cell>
          <cell r="H931">
            <v>196092</v>
          </cell>
          <cell r="I931">
            <v>196092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1</v>
          </cell>
          <cell r="B932">
            <v>9</v>
          </cell>
          <cell r="C932">
            <v>253</v>
          </cell>
          <cell r="D932">
            <v>86</v>
          </cell>
          <cell r="E932" t="str">
            <v xml:space="preserve">    </v>
          </cell>
          <cell r="F932" t="str">
            <v xml:space="preserve">   </v>
          </cell>
          <cell r="G932">
            <v>1925386</v>
          </cell>
          <cell r="H932">
            <v>5447</v>
          </cell>
          <cell r="I932">
            <v>5447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2</v>
          </cell>
          <cell r="B933">
            <v>9</v>
          </cell>
          <cell r="C933">
            <v>253</v>
          </cell>
          <cell r="D933">
            <v>86</v>
          </cell>
          <cell r="E933" t="str">
            <v xml:space="preserve">    </v>
          </cell>
          <cell r="F933" t="str">
            <v xml:space="preserve">   </v>
          </cell>
          <cell r="G933">
            <v>2925386</v>
          </cell>
          <cell r="H933">
            <v>65364</v>
          </cell>
          <cell r="I933">
            <v>65364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1</v>
          </cell>
          <cell r="B934">
            <v>9</v>
          </cell>
          <cell r="C934">
            <v>282</v>
          </cell>
          <cell r="D934">
            <v>10</v>
          </cell>
          <cell r="E934" t="str">
            <v xml:space="preserve">    </v>
          </cell>
          <cell r="F934" t="str">
            <v xml:space="preserve">   </v>
          </cell>
          <cell r="G934">
            <v>1928210</v>
          </cell>
          <cell r="H934">
            <v>13273</v>
          </cell>
          <cell r="I934">
            <v>0</v>
          </cell>
          <cell r="J934">
            <v>0</v>
          </cell>
          <cell r="K934">
            <v>13273</v>
          </cell>
          <cell r="L934">
            <v>0</v>
          </cell>
        </row>
        <row r="935">
          <cell r="A935">
            <v>2</v>
          </cell>
          <cell r="B935">
            <v>9</v>
          </cell>
          <cell r="C935">
            <v>282</v>
          </cell>
          <cell r="D935">
            <v>10</v>
          </cell>
          <cell r="E935" t="str">
            <v xml:space="preserve">    </v>
          </cell>
          <cell r="F935" t="str">
            <v xml:space="preserve">   </v>
          </cell>
          <cell r="G935">
            <v>2928210</v>
          </cell>
          <cell r="H935">
            <v>159276</v>
          </cell>
          <cell r="I935">
            <v>0</v>
          </cell>
          <cell r="J935">
            <v>0</v>
          </cell>
          <cell r="K935">
            <v>159276</v>
          </cell>
          <cell r="L935">
            <v>0</v>
          </cell>
        </row>
        <row r="936">
          <cell r="A936">
            <v>1</v>
          </cell>
          <cell r="B936">
            <v>9</v>
          </cell>
          <cell r="C936">
            <v>282</v>
          </cell>
          <cell r="D936">
            <v>40</v>
          </cell>
          <cell r="E936" t="str">
            <v xml:space="preserve">    </v>
          </cell>
          <cell r="F936" t="str">
            <v xml:space="preserve">   </v>
          </cell>
          <cell r="G936">
            <v>1928240</v>
          </cell>
          <cell r="H936">
            <v>-26690</v>
          </cell>
          <cell r="I936">
            <v>-26690</v>
          </cell>
          <cell r="J936">
            <v>0</v>
          </cell>
          <cell r="K936">
            <v>0</v>
          </cell>
          <cell r="L936">
            <v>0</v>
          </cell>
        </row>
        <row r="937">
          <cell r="A937">
            <v>2</v>
          </cell>
          <cell r="B937">
            <v>9</v>
          </cell>
          <cell r="C937">
            <v>282</v>
          </cell>
          <cell r="D937">
            <v>40</v>
          </cell>
          <cell r="E937" t="str">
            <v xml:space="preserve">    </v>
          </cell>
          <cell r="F937" t="str">
            <v xml:space="preserve">   </v>
          </cell>
          <cell r="G937">
            <v>2928240</v>
          </cell>
          <cell r="H937">
            <v>-418190</v>
          </cell>
          <cell r="I937">
            <v>-418190</v>
          </cell>
          <cell r="J937">
            <v>0</v>
          </cell>
          <cell r="K937">
            <v>0</v>
          </cell>
          <cell r="L937">
            <v>0</v>
          </cell>
        </row>
        <row r="938">
          <cell r="A938">
            <v>1</v>
          </cell>
          <cell r="B938">
            <v>9</v>
          </cell>
          <cell r="C938">
            <v>282</v>
          </cell>
          <cell r="D938">
            <v>41</v>
          </cell>
          <cell r="E938" t="str">
            <v xml:space="preserve">    </v>
          </cell>
          <cell r="F938" t="str">
            <v xml:space="preserve">   </v>
          </cell>
          <cell r="G938">
            <v>1928241</v>
          </cell>
          <cell r="H938">
            <v>-8220</v>
          </cell>
          <cell r="I938">
            <v>-8220</v>
          </cell>
          <cell r="J938">
            <v>0</v>
          </cell>
          <cell r="K938">
            <v>0</v>
          </cell>
          <cell r="L938">
            <v>0</v>
          </cell>
        </row>
        <row r="939">
          <cell r="A939">
            <v>2</v>
          </cell>
          <cell r="B939">
            <v>9</v>
          </cell>
          <cell r="C939">
            <v>282</v>
          </cell>
          <cell r="D939">
            <v>41</v>
          </cell>
          <cell r="E939" t="str">
            <v xml:space="preserve">    </v>
          </cell>
          <cell r="F939" t="str">
            <v xml:space="preserve">   </v>
          </cell>
          <cell r="G939">
            <v>2928241</v>
          </cell>
          <cell r="H939">
            <v>-109720</v>
          </cell>
          <cell r="I939">
            <v>-109720</v>
          </cell>
          <cell r="J939">
            <v>0</v>
          </cell>
          <cell r="K939">
            <v>0</v>
          </cell>
          <cell r="L939">
            <v>0</v>
          </cell>
        </row>
        <row r="940">
          <cell r="A940">
            <v>1</v>
          </cell>
          <cell r="B940">
            <v>9</v>
          </cell>
          <cell r="C940">
            <v>282</v>
          </cell>
          <cell r="D940">
            <v>42</v>
          </cell>
          <cell r="E940" t="str">
            <v xml:space="preserve">    </v>
          </cell>
          <cell r="F940" t="str">
            <v xml:space="preserve">   </v>
          </cell>
          <cell r="G940">
            <v>1928242</v>
          </cell>
          <cell r="H940">
            <v>2550</v>
          </cell>
          <cell r="I940">
            <v>2550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>
            <v>2</v>
          </cell>
          <cell r="B941">
            <v>9</v>
          </cell>
          <cell r="C941">
            <v>282</v>
          </cell>
          <cell r="D941">
            <v>42</v>
          </cell>
          <cell r="E941" t="str">
            <v xml:space="preserve">    </v>
          </cell>
          <cell r="F941" t="str">
            <v xml:space="preserve">   </v>
          </cell>
          <cell r="G941">
            <v>2928242</v>
          </cell>
          <cell r="H941">
            <v>-41260</v>
          </cell>
          <cell r="I941">
            <v>-41260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>
            <v>1</v>
          </cell>
          <cell r="B942">
            <v>9</v>
          </cell>
          <cell r="C942">
            <v>282</v>
          </cell>
          <cell r="D942">
            <v>47</v>
          </cell>
          <cell r="E942" t="str">
            <v xml:space="preserve">    </v>
          </cell>
          <cell r="F942" t="str">
            <v xml:space="preserve">   </v>
          </cell>
          <cell r="G942">
            <v>1928247</v>
          </cell>
          <cell r="H942">
            <v>-46644</v>
          </cell>
          <cell r="I942">
            <v>-46644</v>
          </cell>
          <cell r="J942">
            <v>0</v>
          </cell>
          <cell r="K942">
            <v>0</v>
          </cell>
          <cell r="L942">
            <v>0</v>
          </cell>
        </row>
        <row r="943">
          <cell r="A943">
            <v>2</v>
          </cell>
          <cell r="B943">
            <v>9</v>
          </cell>
          <cell r="C943">
            <v>282</v>
          </cell>
          <cell r="D943">
            <v>47</v>
          </cell>
          <cell r="E943" t="str">
            <v xml:space="preserve">    </v>
          </cell>
          <cell r="F943" t="str">
            <v xml:space="preserve">   </v>
          </cell>
          <cell r="G943">
            <v>2928247</v>
          </cell>
          <cell r="H943">
            <v>-151098</v>
          </cell>
          <cell r="I943">
            <v>-151098</v>
          </cell>
          <cell r="J943">
            <v>0</v>
          </cell>
          <cell r="K943">
            <v>0</v>
          </cell>
          <cell r="L943">
            <v>0</v>
          </cell>
        </row>
        <row r="944">
          <cell r="A944">
            <v>1</v>
          </cell>
          <cell r="B944">
            <v>9</v>
          </cell>
          <cell r="C944">
            <v>282</v>
          </cell>
          <cell r="D944">
            <v>48</v>
          </cell>
          <cell r="E944" t="str">
            <v xml:space="preserve">    </v>
          </cell>
          <cell r="F944" t="str">
            <v xml:space="preserve">   </v>
          </cell>
          <cell r="G944">
            <v>1928248</v>
          </cell>
          <cell r="H944">
            <v>-977</v>
          </cell>
          <cell r="I944">
            <v>-977</v>
          </cell>
          <cell r="J944">
            <v>0</v>
          </cell>
          <cell r="K944">
            <v>0</v>
          </cell>
          <cell r="L944">
            <v>0</v>
          </cell>
        </row>
        <row r="945">
          <cell r="A945">
            <v>2</v>
          </cell>
          <cell r="B945">
            <v>9</v>
          </cell>
          <cell r="C945">
            <v>282</v>
          </cell>
          <cell r="D945">
            <v>48</v>
          </cell>
          <cell r="E945" t="str">
            <v xml:space="preserve">    </v>
          </cell>
          <cell r="F945" t="str">
            <v xml:space="preserve">   </v>
          </cell>
          <cell r="G945">
            <v>2928248</v>
          </cell>
          <cell r="H945">
            <v>-1994</v>
          </cell>
          <cell r="I945">
            <v>-1994</v>
          </cell>
          <cell r="J945">
            <v>0</v>
          </cell>
          <cell r="K945">
            <v>0</v>
          </cell>
          <cell r="L945">
            <v>0</v>
          </cell>
        </row>
        <row r="946">
          <cell r="A946">
            <v>1</v>
          </cell>
          <cell r="B946">
            <v>9</v>
          </cell>
          <cell r="C946">
            <v>282</v>
          </cell>
          <cell r="D946">
            <v>49</v>
          </cell>
          <cell r="E946" t="str">
            <v xml:space="preserve">    </v>
          </cell>
          <cell r="F946" t="str">
            <v xml:space="preserve">   </v>
          </cell>
          <cell r="G946">
            <v>1928249</v>
          </cell>
          <cell r="H946">
            <v>-19664</v>
          </cell>
          <cell r="I946">
            <v>-19664</v>
          </cell>
          <cell r="J946">
            <v>0</v>
          </cell>
          <cell r="K946">
            <v>0</v>
          </cell>
          <cell r="L946">
            <v>0</v>
          </cell>
        </row>
        <row r="947">
          <cell r="A947">
            <v>2</v>
          </cell>
          <cell r="B947">
            <v>9</v>
          </cell>
          <cell r="C947">
            <v>282</v>
          </cell>
          <cell r="D947">
            <v>49</v>
          </cell>
          <cell r="E947" t="str">
            <v xml:space="preserve">    </v>
          </cell>
          <cell r="F947" t="str">
            <v xml:space="preserve">   </v>
          </cell>
          <cell r="G947">
            <v>2928249</v>
          </cell>
          <cell r="H947">
            <v>-50858</v>
          </cell>
          <cell r="I947">
            <v>-50858</v>
          </cell>
          <cell r="J947">
            <v>0</v>
          </cell>
          <cell r="K947">
            <v>0</v>
          </cell>
          <cell r="L947">
            <v>0</v>
          </cell>
        </row>
        <row r="948">
          <cell r="A948">
            <v>1</v>
          </cell>
          <cell r="B948">
            <v>9</v>
          </cell>
          <cell r="C948">
            <v>282</v>
          </cell>
          <cell r="D948">
            <v>68</v>
          </cell>
          <cell r="E948" t="str">
            <v xml:space="preserve">    </v>
          </cell>
          <cell r="F948" t="str">
            <v xml:space="preserve">   </v>
          </cell>
          <cell r="G948">
            <v>1928268</v>
          </cell>
          <cell r="H948">
            <v>9921</v>
          </cell>
          <cell r="I948">
            <v>0</v>
          </cell>
          <cell r="J948">
            <v>9921</v>
          </cell>
          <cell r="K948">
            <v>0</v>
          </cell>
          <cell r="L948">
            <v>0</v>
          </cell>
        </row>
        <row r="949">
          <cell r="A949">
            <v>2</v>
          </cell>
          <cell r="B949">
            <v>9</v>
          </cell>
          <cell r="C949">
            <v>282</v>
          </cell>
          <cell r="D949">
            <v>68</v>
          </cell>
          <cell r="E949" t="str">
            <v xml:space="preserve">    </v>
          </cell>
          <cell r="F949" t="str">
            <v xml:space="preserve">   </v>
          </cell>
          <cell r="G949">
            <v>2928268</v>
          </cell>
          <cell r="H949">
            <v>119052</v>
          </cell>
          <cell r="I949">
            <v>0</v>
          </cell>
          <cell r="J949">
            <v>119052</v>
          </cell>
          <cell r="K949">
            <v>0</v>
          </cell>
          <cell r="L949">
            <v>0</v>
          </cell>
        </row>
        <row r="950">
          <cell r="A950">
            <v>1</v>
          </cell>
          <cell r="B950">
            <v>9</v>
          </cell>
          <cell r="C950">
            <v>282</v>
          </cell>
          <cell r="D950">
            <v>78</v>
          </cell>
          <cell r="E950" t="str">
            <v xml:space="preserve">    </v>
          </cell>
          <cell r="F950" t="str">
            <v xml:space="preserve">   </v>
          </cell>
          <cell r="G950">
            <v>1928278</v>
          </cell>
          <cell r="H950">
            <v>1972</v>
          </cell>
          <cell r="I950">
            <v>0</v>
          </cell>
          <cell r="J950">
            <v>0</v>
          </cell>
          <cell r="K950">
            <v>1972</v>
          </cell>
          <cell r="L950">
            <v>0</v>
          </cell>
        </row>
        <row r="951">
          <cell r="A951">
            <v>2</v>
          </cell>
          <cell r="B951">
            <v>9</v>
          </cell>
          <cell r="C951">
            <v>282</v>
          </cell>
          <cell r="D951">
            <v>78</v>
          </cell>
          <cell r="E951" t="str">
            <v xml:space="preserve">    </v>
          </cell>
          <cell r="F951" t="str">
            <v xml:space="preserve">   </v>
          </cell>
          <cell r="G951">
            <v>2928278</v>
          </cell>
          <cell r="H951">
            <v>23684</v>
          </cell>
          <cell r="I951">
            <v>0</v>
          </cell>
          <cell r="J951">
            <v>0</v>
          </cell>
          <cell r="K951">
            <v>23684</v>
          </cell>
          <cell r="L951">
            <v>0</v>
          </cell>
        </row>
        <row r="952">
          <cell r="A952">
            <v>1</v>
          </cell>
          <cell r="B952">
            <v>9</v>
          </cell>
          <cell r="C952">
            <v>282</v>
          </cell>
          <cell r="D952">
            <v>90</v>
          </cell>
          <cell r="E952" t="str">
            <v xml:space="preserve">    </v>
          </cell>
          <cell r="F952" t="str">
            <v xml:space="preserve">   </v>
          </cell>
          <cell r="G952">
            <v>1928290</v>
          </cell>
          <cell r="H952">
            <v>-555802.97</v>
          </cell>
          <cell r="I952">
            <v>-555802.97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2</v>
          </cell>
          <cell r="B953">
            <v>9</v>
          </cell>
          <cell r="C953">
            <v>282</v>
          </cell>
          <cell r="D953">
            <v>90</v>
          </cell>
          <cell r="E953" t="str">
            <v xml:space="preserve">    </v>
          </cell>
          <cell r="F953" t="str">
            <v xml:space="preserve">   </v>
          </cell>
          <cell r="G953">
            <v>2928290</v>
          </cell>
          <cell r="H953">
            <v>-5464325.6399999997</v>
          </cell>
          <cell r="I953">
            <v>-5464325.6399999997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1</v>
          </cell>
          <cell r="B954">
            <v>9</v>
          </cell>
          <cell r="C954">
            <v>282</v>
          </cell>
          <cell r="D954">
            <v>91</v>
          </cell>
          <cell r="E954" t="str">
            <v xml:space="preserve">    </v>
          </cell>
          <cell r="F954" t="str">
            <v xml:space="preserve">   </v>
          </cell>
          <cell r="G954">
            <v>1928291</v>
          </cell>
          <cell r="H954">
            <v>-156307</v>
          </cell>
          <cell r="I954">
            <v>-156307</v>
          </cell>
          <cell r="J954">
            <v>0</v>
          </cell>
          <cell r="K954">
            <v>0</v>
          </cell>
          <cell r="L954">
            <v>0</v>
          </cell>
        </row>
        <row r="955">
          <cell r="A955">
            <v>2</v>
          </cell>
          <cell r="B955">
            <v>9</v>
          </cell>
          <cell r="C955">
            <v>282</v>
          </cell>
          <cell r="D955">
            <v>91</v>
          </cell>
          <cell r="E955" t="str">
            <v xml:space="preserve">    </v>
          </cell>
          <cell r="F955" t="str">
            <v xml:space="preserve">   </v>
          </cell>
          <cell r="G955">
            <v>2928291</v>
          </cell>
          <cell r="H955">
            <v>-1999674</v>
          </cell>
          <cell r="I955">
            <v>-1999674</v>
          </cell>
          <cell r="J955">
            <v>0</v>
          </cell>
          <cell r="K955">
            <v>0</v>
          </cell>
          <cell r="L955">
            <v>0</v>
          </cell>
        </row>
        <row r="956">
          <cell r="A956">
            <v>1</v>
          </cell>
          <cell r="B956">
            <v>9</v>
          </cell>
          <cell r="C956">
            <v>282</v>
          </cell>
          <cell r="D956">
            <v>92</v>
          </cell>
          <cell r="E956" t="str">
            <v xml:space="preserve">    </v>
          </cell>
          <cell r="F956" t="str">
            <v xml:space="preserve">   </v>
          </cell>
          <cell r="G956">
            <v>1928292</v>
          </cell>
          <cell r="H956">
            <v>-112590</v>
          </cell>
          <cell r="I956">
            <v>-112590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</v>
          </cell>
          <cell r="B957">
            <v>9</v>
          </cell>
          <cell r="C957">
            <v>282</v>
          </cell>
          <cell r="D957">
            <v>92</v>
          </cell>
          <cell r="E957" t="str">
            <v xml:space="preserve">    </v>
          </cell>
          <cell r="F957" t="str">
            <v xml:space="preserve">   </v>
          </cell>
          <cell r="G957">
            <v>2928292</v>
          </cell>
          <cell r="H957">
            <v>-1196890</v>
          </cell>
          <cell r="I957">
            <v>-1196890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1</v>
          </cell>
          <cell r="B958">
            <v>9</v>
          </cell>
          <cell r="C958">
            <v>282</v>
          </cell>
          <cell r="D958">
            <v>97</v>
          </cell>
          <cell r="E958" t="str">
            <v xml:space="preserve">    </v>
          </cell>
          <cell r="F958" t="str">
            <v xml:space="preserve">   </v>
          </cell>
          <cell r="G958">
            <v>1928297</v>
          </cell>
          <cell r="H958">
            <v>-5792</v>
          </cell>
          <cell r="I958">
            <v>-5792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2</v>
          </cell>
          <cell r="B959">
            <v>9</v>
          </cell>
          <cell r="C959">
            <v>282</v>
          </cell>
          <cell r="D959">
            <v>97</v>
          </cell>
          <cell r="E959" t="str">
            <v xml:space="preserve">    </v>
          </cell>
          <cell r="F959" t="str">
            <v xml:space="preserve">   </v>
          </cell>
          <cell r="G959">
            <v>2928297</v>
          </cell>
          <cell r="H959">
            <v>-698804</v>
          </cell>
          <cell r="I959">
            <v>-698804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1</v>
          </cell>
          <cell r="B960">
            <v>9</v>
          </cell>
          <cell r="C960">
            <v>282</v>
          </cell>
          <cell r="D960">
            <v>98</v>
          </cell>
          <cell r="E960" t="str">
            <v xml:space="preserve">    </v>
          </cell>
          <cell r="F960" t="str">
            <v xml:space="preserve">   </v>
          </cell>
          <cell r="G960">
            <v>1928298</v>
          </cell>
          <cell r="H960">
            <v>-5837</v>
          </cell>
          <cell r="I960">
            <v>-5837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2</v>
          </cell>
          <cell r="B961">
            <v>9</v>
          </cell>
          <cell r="C961">
            <v>282</v>
          </cell>
          <cell r="D961">
            <v>98</v>
          </cell>
          <cell r="E961" t="str">
            <v xml:space="preserve">    </v>
          </cell>
          <cell r="F961" t="str">
            <v xml:space="preserve">   </v>
          </cell>
          <cell r="G961">
            <v>2928298</v>
          </cell>
          <cell r="H961">
            <v>-11864</v>
          </cell>
          <cell r="I961">
            <v>-11864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1</v>
          </cell>
          <cell r="B962">
            <v>9</v>
          </cell>
          <cell r="C962">
            <v>282</v>
          </cell>
          <cell r="D962">
            <v>99</v>
          </cell>
          <cell r="E962" t="str">
            <v xml:space="preserve">    </v>
          </cell>
          <cell r="F962" t="str">
            <v xml:space="preserve">   </v>
          </cell>
          <cell r="G962">
            <v>1928299</v>
          </cell>
          <cell r="H962">
            <v>-123016</v>
          </cell>
          <cell r="I962">
            <v>-123016</v>
          </cell>
          <cell r="J962">
            <v>0</v>
          </cell>
          <cell r="K962">
            <v>0</v>
          </cell>
          <cell r="L962">
            <v>0</v>
          </cell>
        </row>
        <row r="963">
          <cell r="A963">
            <v>2</v>
          </cell>
          <cell r="B963">
            <v>9</v>
          </cell>
          <cell r="C963">
            <v>282</v>
          </cell>
          <cell r="D963">
            <v>99</v>
          </cell>
          <cell r="E963" t="str">
            <v xml:space="preserve">    </v>
          </cell>
          <cell r="F963" t="str">
            <v xml:space="preserve">   </v>
          </cell>
          <cell r="G963">
            <v>2928299</v>
          </cell>
          <cell r="H963">
            <v>-352472</v>
          </cell>
          <cell r="I963">
            <v>-352472</v>
          </cell>
          <cell r="J963">
            <v>0</v>
          </cell>
          <cell r="K963">
            <v>0</v>
          </cell>
          <cell r="L963">
            <v>0</v>
          </cell>
        </row>
        <row r="964">
          <cell r="A964">
            <v>1</v>
          </cell>
          <cell r="B964">
            <v>9</v>
          </cell>
          <cell r="C964">
            <v>283</v>
          </cell>
          <cell r="D964">
            <v>15</v>
          </cell>
          <cell r="E964" t="str">
            <v xml:space="preserve">    </v>
          </cell>
          <cell r="F964" t="str">
            <v xml:space="preserve">   </v>
          </cell>
          <cell r="G964">
            <v>1928315</v>
          </cell>
          <cell r="H964">
            <v>21252</v>
          </cell>
          <cell r="I964">
            <v>21252</v>
          </cell>
          <cell r="J964">
            <v>0</v>
          </cell>
          <cell r="K964">
            <v>0</v>
          </cell>
          <cell r="L964">
            <v>0</v>
          </cell>
        </row>
        <row r="965">
          <cell r="A965">
            <v>2</v>
          </cell>
          <cell r="B965">
            <v>9</v>
          </cell>
          <cell r="C965">
            <v>283</v>
          </cell>
          <cell r="D965">
            <v>15</v>
          </cell>
          <cell r="E965" t="str">
            <v xml:space="preserve">    </v>
          </cell>
          <cell r="F965" t="str">
            <v xml:space="preserve">   </v>
          </cell>
          <cell r="G965">
            <v>2928315</v>
          </cell>
          <cell r="H965">
            <v>232599</v>
          </cell>
          <cell r="I965">
            <v>232599</v>
          </cell>
          <cell r="J965">
            <v>0</v>
          </cell>
          <cell r="K965">
            <v>0</v>
          </cell>
          <cell r="L965">
            <v>0</v>
          </cell>
        </row>
        <row r="966">
          <cell r="A966">
            <v>1</v>
          </cell>
          <cell r="B966">
            <v>9</v>
          </cell>
          <cell r="C966">
            <v>283</v>
          </cell>
          <cell r="D966">
            <v>17</v>
          </cell>
          <cell r="E966" t="str">
            <v xml:space="preserve">    </v>
          </cell>
          <cell r="F966" t="str">
            <v xml:space="preserve">   </v>
          </cell>
          <cell r="G966">
            <v>1928317</v>
          </cell>
          <cell r="H966">
            <v>692072</v>
          </cell>
          <cell r="I966">
            <v>692072</v>
          </cell>
          <cell r="J966">
            <v>0</v>
          </cell>
          <cell r="K966">
            <v>0</v>
          </cell>
          <cell r="L966">
            <v>0</v>
          </cell>
        </row>
        <row r="967">
          <cell r="A967">
            <v>2</v>
          </cell>
          <cell r="B967">
            <v>9</v>
          </cell>
          <cell r="C967">
            <v>283</v>
          </cell>
          <cell r="D967">
            <v>17</v>
          </cell>
          <cell r="E967" t="str">
            <v xml:space="preserve">    </v>
          </cell>
          <cell r="F967" t="str">
            <v xml:space="preserve">   </v>
          </cell>
          <cell r="G967">
            <v>2928317</v>
          </cell>
          <cell r="H967">
            <v>3472575</v>
          </cell>
          <cell r="I967">
            <v>3472575</v>
          </cell>
          <cell r="J967">
            <v>0</v>
          </cell>
          <cell r="K967">
            <v>0</v>
          </cell>
          <cell r="L967">
            <v>0</v>
          </cell>
        </row>
        <row r="968">
          <cell r="A968">
            <v>1</v>
          </cell>
          <cell r="B968">
            <v>9</v>
          </cell>
          <cell r="C968">
            <v>283</v>
          </cell>
          <cell r="D968">
            <v>18</v>
          </cell>
          <cell r="E968" t="str">
            <v xml:space="preserve">    </v>
          </cell>
          <cell r="F968" t="str">
            <v xml:space="preserve">   </v>
          </cell>
          <cell r="G968">
            <v>1928318</v>
          </cell>
          <cell r="H968">
            <v>629101</v>
          </cell>
          <cell r="I968">
            <v>629101</v>
          </cell>
          <cell r="J968">
            <v>0</v>
          </cell>
          <cell r="K968">
            <v>0</v>
          </cell>
          <cell r="L968">
            <v>0</v>
          </cell>
        </row>
        <row r="969">
          <cell r="A969">
            <v>2</v>
          </cell>
          <cell r="B969">
            <v>9</v>
          </cell>
          <cell r="C969">
            <v>283</v>
          </cell>
          <cell r="D969">
            <v>18</v>
          </cell>
          <cell r="E969" t="str">
            <v xml:space="preserve">    </v>
          </cell>
          <cell r="F969" t="str">
            <v xml:space="preserve">   </v>
          </cell>
          <cell r="G969">
            <v>2928318</v>
          </cell>
          <cell r="H969">
            <v>2172233</v>
          </cell>
          <cell r="I969">
            <v>2172233</v>
          </cell>
          <cell r="J969">
            <v>0</v>
          </cell>
          <cell r="K969">
            <v>0</v>
          </cell>
          <cell r="L969">
            <v>0</v>
          </cell>
        </row>
        <row r="970">
          <cell r="A970">
            <v>1</v>
          </cell>
          <cell r="B970">
            <v>9</v>
          </cell>
          <cell r="C970">
            <v>283</v>
          </cell>
          <cell r="D970">
            <v>20</v>
          </cell>
          <cell r="E970" t="str">
            <v xml:space="preserve">    </v>
          </cell>
          <cell r="F970" t="str">
            <v xml:space="preserve">   </v>
          </cell>
          <cell r="G970">
            <v>1928320</v>
          </cell>
          <cell r="H970">
            <v>2836.25</v>
          </cell>
          <cell r="I970">
            <v>2836.25</v>
          </cell>
          <cell r="J970">
            <v>0</v>
          </cell>
          <cell r="K970">
            <v>0</v>
          </cell>
          <cell r="L970">
            <v>0</v>
          </cell>
        </row>
        <row r="971">
          <cell r="A971">
            <v>2</v>
          </cell>
          <cell r="B971">
            <v>9</v>
          </cell>
          <cell r="C971">
            <v>283</v>
          </cell>
          <cell r="D971">
            <v>20</v>
          </cell>
          <cell r="E971" t="str">
            <v xml:space="preserve">    </v>
          </cell>
          <cell r="F971" t="str">
            <v xml:space="preserve">   </v>
          </cell>
          <cell r="G971">
            <v>2928320</v>
          </cell>
          <cell r="H971">
            <v>34035</v>
          </cell>
          <cell r="I971">
            <v>34035</v>
          </cell>
          <cell r="J971">
            <v>0</v>
          </cell>
          <cell r="K971">
            <v>0</v>
          </cell>
          <cell r="L971">
            <v>0</v>
          </cell>
        </row>
        <row r="972">
          <cell r="A972">
            <v>1</v>
          </cell>
          <cell r="B972">
            <v>9</v>
          </cell>
          <cell r="C972">
            <v>283</v>
          </cell>
          <cell r="D972">
            <v>28</v>
          </cell>
          <cell r="E972" t="str">
            <v xml:space="preserve">    </v>
          </cell>
          <cell r="F972" t="str">
            <v xml:space="preserve">   </v>
          </cell>
          <cell r="G972">
            <v>1928328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>
            <v>2</v>
          </cell>
          <cell r="B973">
            <v>9</v>
          </cell>
          <cell r="C973">
            <v>283</v>
          </cell>
          <cell r="D973">
            <v>28</v>
          </cell>
          <cell r="E973" t="str">
            <v xml:space="preserve">    </v>
          </cell>
          <cell r="F973" t="str">
            <v xml:space="preserve">   </v>
          </cell>
          <cell r="G973">
            <v>2928328</v>
          </cell>
          <cell r="H973">
            <v>14489</v>
          </cell>
          <cell r="I973">
            <v>0</v>
          </cell>
          <cell r="J973">
            <v>14489</v>
          </cell>
          <cell r="K973">
            <v>0</v>
          </cell>
          <cell r="L973">
            <v>0</v>
          </cell>
        </row>
        <row r="974">
          <cell r="A974">
            <v>1</v>
          </cell>
          <cell r="B974">
            <v>9</v>
          </cell>
          <cell r="C974">
            <v>283</v>
          </cell>
          <cell r="D974">
            <v>33</v>
          </cell>
          <cell r="E974" t="str">
            <v xml:space="preserve">    </v>
          </cell>
          <cell r="F974" t="str">
            <v xml:space="preserve">   </v>
          </cell>
          <cell r="G974">
            <v>1928333</v>
          </cell>
          <cell r="H974">
            <v>83567</v>
          </cell>
          <cell r="I974">
            <v>0</v>
          </cell>
          <cell r="J974">
            <v>83567</v>
          </cell>
          <cell r="K974">
            <v>0</v>
          </cell>
          <cell r="L974">
            <v>0</v>
          </cell>
        </row>
        <row r="975">
          <cell r="A975">
            <v>2</v>
          </cell>
          <cell r="B975">
            <v>9</v>
          </cell>
          <cell r="C975">
            <v>283</v>
          </cell>
          <cell r="D975">
            <v>33</v>
          </cell>
          <cell r="E975" t="str">
            <v xml:space="preserve">    </v>
          </cell>
          <cell r="F975" t="str">
            <v xml:space="preserve">   </v>
          </cell>
          <cell r="G975">
            <v>2928333</v>
          </cell>
          <cell r="H975">
            <v>-307769</v>
          </cell>
          <cell r="I975">
            <v>0</v>
          </cell>
          <cell r="J975">
            <v>-307769</v>
          </cell>
          <cell r="K975">
            <v>0</v>
          </cell>
          <cell r="L975">
            <v>0</v>
          </cell>
        </row>
        <row r="976">
          <cell r="A976">
            <v>1</v>
          </cell>
          <cell r="B976">
            <v>9</v>
          </cell>
          <cell r="C976">
            <v>283</v>
          </cell>
          <cell r="D976">
            <v>41</v>
          </cell>
          <cell r="E976" t="str">
            <v xml:space="preserve">    </v>
          </cell>
          <cell r="F976" t="str">
            <v xml:space="preserve">   </v>
          </cell>
          <cell r="G976">
            <v>1928341</v>
          </cell>
          <cell r="H976">
            <v>36094</v>
          </cell>
          <cell r="I976">
            <v>0</v>
          </cell>
          <cell r="J976">
            <v>0</v>
          </cell>
          <cell r="K976">
            <v>36094</v>
          </cell>
          <cell r="L976">
            <v>0</v>
          </cell>
        </row>
        <row r="977">
          <cell r="A977">
            <v>2</v>
          </cell>
          <cell r="B977">
            <v>9</v>
          </cell>
          <cell r="C977">
            <v>283</v>
          </cell>
          <cell r="D977">
            <v>41</v>
          </cell>
          <cell r="E977" t="str">
            <v xml:space="preserve">    </v>
          </cell>
          <cell r="F977" t="str">
            <v xml:space="preserve">   </v>
          </cell>
          <cell r="G977">
            <v>2928341</v>
          </cell>
          <cell r="H977">
            <v>-179733</v>
          </cell>
          <cell r="I977">
            <v>0</v>
          </cell>
          <cell r="J977">
            <v>0</v>
          </cell>
          <cell r="K977">
            <v>-179733</v>
          </cell>
          <cell r="L977">
            <v>0</v>
          </cell>
        </row>
        <row r="978">
          <cell r="A978">
            <v>1</v>
          </cell>
          <cell r="B978">
            <v>9</v>
          </cell>
          <cell r="C978">
            <v>283</v>
          </cell>
          <cell r="D978">
            <v>72</v>
          </cell>
          <cell r="E978" t="str">
            <v xml:space="preserve">    </v>
          </cell>
          <cell r="F978" t="str">
            <v xml:space="preserve">   </v>
          </cell>
          <cell r="G978">
            <v>1928372</v>
          </cell>
          <cell r="H978">
            <v>-124198.55</v>
          </cell>
          <cell r="I978">
            <v>-124198.55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2</v>
          </cell>
          <cell r="B979">
            <v>9</v>
          </cell>
          <cell r="C979">
            <v>283</v>
          </cell>
          <cell r="D979">
            <v>72</v>
          </cell>
          <cell r="E979" t="str">
            <v xml:space="preserve">    </v>
          </cell>
          <cell r="F979" t="str">
            <v xml:space="preserve">   </v>
          </cell>
          <cell r="G979">
            <v>2928372</v>
          </cell>
          <cell r="H979">
            <v>-1490382.61</v>
          </cell>
          <cell r="I979">
            <v>-1490382.61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1</v>
          </cell>
          <cell r="B980">
            <v>9</v>
          </cell>
          <cell r="C980">
            <v>283</v>
          </cell>
          <cell r="D980">
            <v>73</v>
          </cell>
          <cell r="E980" t="str">
            <v xml:space="preserve">    </v>
          </cell>
          <cell r="F980" t="str">
            <v xml:space="preserve">   </v>
          </cell>
          <cell r="G980">
            <v>1928373</v>
          </cell>
          <cell r="H980">
            <v>-15252.91</v>
          </cell>
          <cell r="I980">
            <v>-15252.91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2</v>
          </cell>
          <cell r="B981">
            <v>9</v>
          </cell>
          <cell r="C981">
            <v>283</v>
          </cell>
          <cell r="D981">
            <v>73</v>
          </cell>
          <cell r="E981" t="str">
            <v xml:space="preserve">    </v>
          </cell>
          <cell r="F981" t="str">
            <v xml:space="preserve">   </v>
          </cell>
          <cell r="G981">
            <v>2928373</v>
          </cell>
          <cell r="H981">
            <v>-183034.92</v>
          </cell>
          <cell r="I981">
            <v>-183034.92</v>
          </cell>
          <cell r="J981">
            <v>0</v>
          </cell>
          <cell r="K981">
            <v>0</v>
          </cell>
          <cell r="L981">
            <v>0</v>
          </cell>
        </row>
        <row r="982">
          <cell r="A982">
            <v>1</v>
          </cell>
          <cell r="B982">
            <v>9</v>
          </cell>
          <cell r="C982">
            <v>283</v>
          </cell>
          <cell r="D982">
            <v>74</v>
          </cell>
          <cell r="E982" t="str">
            <v xml:space="preserve">    </v>
          </cell>
          <cell r="F982" t="str">
            <v xml:space="preserve">   </v>
          </cell>
          <cell r="G982">
            <v>1928374</v>
          </cell>
          <cell r="H982">
            <v>6697</v>
          </cell>
          <cell r="I982">
            <v>0</v>
          </cell>
          <cell r="J982">
            <v>3199</v>
          </cell>
          <cell r="K982">
            <v>3498</v>
          </cell>
          <cell r="L982">
            <v>0</v>
          </cell>
        </row>
        <row r="983">
          <cell r="A983">
            <v>2</v>
          </cell>
          <cell r="B983">
            <v>9</v>
          </cell>
          <cell r="C983">
            <v>283</v>
          </cell>
          <cell r="D983">
            <v>74</v>
          </cell>
          <cell r="E983" t="str">
            <v xml:space="preserve">    </v>
          </cell>
          <cell r="F983" t="str">
            <v xml:space="preserve">   </v>
          </cell>
          <cell r="G983">
            <v>2928374</v>
          </cell>
          <cell r="H983">
            <v>80364</v>
          </cell>
          <cell r="I983">
            <v>0</v>
          </cell>
          <cell r="J983">
            <v>38388</v>
          </cell>
          <cell r="K983">
            <v>41976</v>
          </cell>
          <cell r="L983">
            <v>0</v>
          </cell>
        </row>
        <row r="984">
          <cell r="A984">
            <v>1</v>
          </cell>
          <cell r="B984">
            <v>9</v>
          </cell>
          <cell r="C984">
            <v>283</v>
          </cell>
          <cell r="D984">
            <v>75</v>
          </cell>
          <cell r="E984" t="str">
            <v xml:space="preserve">    </v>
          </cell>
          <cell r="F984" t="str">
            <v xml:space="preserve">   </v>
          </cell>
          <cell r="G984">
            <v>1928375</v>
          </cell>
          <cell r="H984">
            <v>1719.58</v>
          </cell>
          <cell r="I984">
            <v>0</v>
          </cell>
          <cell r="J984">
            <v>1251.58</v>
          </cell>
          <cell r="K984">
            <v>468</v>
          </cell>
          <cell r="L984">
            <v>0</v>
          </cell>
        </row>
        <row r="985">
          <cell r="A985">
            <v>2</v>
          </cell>
          <cell r="B985">
            <v>9</v>
          </cell>
          <cell r="C985">
            <v>283</v>
          </cell>
          <cell r="D985">
            <v>75</v>
          </cell>
          <cell r="E985" t="str">
            <v xml:space="preserve">    </v>
          </cell>
          <cell r="F985" t="str">
            <v xml:space="preserve">   </v>
          </cell>
          <cell r="G985">
            <v>2928375</v>
          </cell>
          <cell r="H985">
            <v>20634.96</v>
          </cell>
          <cell r="I985">
            <v>0</v>
          </cell>
          <cell r="J985">
            <v>15018.96</v>
          </cell>
          <cell r="K985">
            <v>5616</v>
          </cell>
          <cell r="L985">
            <v>0</v>
          </cell>
        </row>
        <row r="986">
          <cell r="A986">
            <v>1</v>
          </cell>
          <cell r="B986">
            <v>9</v>
          </cell>
          <cell r="C986">
            <v>283</v>
          </cell>
          <cell r="D986">
            <v>85</v>
          </cell>
          <cell r="E986" t="str">
            <v xml:space="preserve">    </v>
          </cell>
          <cell r="F986" t="str">
            <v xml:space="preserve">   </v>
          </cell>
          <cell r="G986">
            <v>1928385</v>
          </cell>
          <cell r="H986">
            <v>52292.959999999999</v>
          </cell>
          <cell r="I986">
            <v>52292.959999999999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2</v>
          </cell>
          <cell r="B987">
            <v>9</v>
          </cell>
          <cell r="C987">
            <v>283</v>
          </cell>
          <cell r="D987">
            <v>85</v>
          </cell>
          <cell r="E987" t="str">
            <v xml:space="preserve">    </v>
          </cell>
          <cell r="F987" t="str">
            <v xml:space="preserve">   </v>
          </cell>
          <cell r="G987">
            <v>2928385</v>
          </cell>
          <cell r="H987">
            <v>736498</v>
          </cell>
          <cell r="I987">
            <v>736498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1</v>
          </cell>
          <cell r="B988">
            <v>9</v>
          </cell>
          <cell r="C988">
            <v>283</v>
          </cell>
          <cell r="D988">
            <v>86</v>
          </cell>
          <cell r="E988" t="str">
            <v xml:space="preserve">    </v>
          </cell>
          <cell r="F988" t="str">
            <v xml:space="preserve">   </v>
          </cell>
          <cell r="G988">
            <v>1928386</v>
          </cell>
          <cell r="H988">
            <v>8588.67</v>
          </cell>
          <cell r="I988">
            <v>8588.67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2</v>
          </cell>
          <cell r="B989">
            <v>9</v>
          </cell>
          <cell r="C989">
            <v>283</v>
          </cell>
          <cell r="D989">
            <v>86</v>
          </cell>
          <cell r="E989" t="str">
            <v xml:space="preserve">    </v>
          </cell>
          <cell r="F989" t="str">
            <v xml:space="preserve">   </v>
          </cell>
          <cell r="G989">
            <v>2928386</v>
          </cell>
          <cell r="H989">
            <v>-176715.06</v>
          </cell>
          <cell r="I989">
            <v>-176715.06</v>
          </cell>
          <cell r="J989">
            <v>0</v>
          </cell>
          <cell r="K989">
            <v>0</v>
          </cell>
          <cell r="L989">
            <v>0</v>
          </cell>
        </row>
        <row r="990">
          <cell r="A990">
            <v>1</v>
          </cell>
          <cell r="B990">
            <v>9</v>
          </cell>
          <cell r="C990">
            <v>283</v>
          </cell>
          <cell r="D990">
            <v>87</v>
          </cell>
          <cell r="E990" t="str">
            <v xml:space="preserve">    </v>
          </cell>
          <cell r="F990" t="str">
            <v xml:space="preserve">   </v>
          </cell>
          <cell r="G990">
            <v>1928387</v>
          </cell>
          <cell r="H990">
            <v>3601</v>
          </cell>
          <cell r="I990">
            <v>3601</v>
          </cell>
          <cell r="J990">
            <v>0</v>
          </cell>
          <cell r="K990">
            <v>0</v>
          </cell>
          <cell r="L990">
            <v>0</v>
          </cell>
        </row>
        <row r="991">
          <cell r="A991">
            <v>2</v>
          </cell>
          <cell r="B991">
            <v>9</v>
          </cell>
          <cell r="C991">
            <v>283</v>
          </cell>
          <cell r="D991">
            <v>87</v>
          </cell>
          <cell r="E991" t="str">
            <v xml:space="preserve">    </v>
          </cell>
          <cell r="F991" t="str">
            <v xml:space="preserve">   </v>
          </cell>
          <cell r="G991">
            <v>2928387</v>
          </cell>
          <cell r="H991">
            <v>-216600.83</v>
          </cell>
          <cell r="I991">
            <v>-216600.83</v>
          </cell>
          <cell r="J991">
            <v>0</v>
          </cell>
          <cell r="K991">
            <v>0</v>
          </cell>
          <cell r="L991">
            <v>0</v>
          </cell>
        </row>
        <row r="992">
          <cell r="A992">
            <v>1</v>
          </cell>
          <cell r="B992">
            <v>9</v>
          </cell>
          <cell r="C992">
            <v>425</v>
          </cell>
          <cell r="D992">
            <v>68</v>
          </cell>
          <cell r="E992" t="str">
            <v xml:space="preserve">    </v>
          </cell>
          <cell r="F992" t="str">
            <v xml:space="preserve">   </v>
          </cell>
          <cell r="G992">
            <v>1942568</v>
          </cell>
          <cell r="H992">
            <v>93104.67</v>
          </cell>
          <cell r="I992">
            <v>0</v>
          </cell>
          <cell r="J992">
            <v>93104.67</v>
          </cell>
          <cell r="K992">
            <v>0</v>
          </cell>
          <cell r="L992">
            <v>0</v>
          </cell>
        </row>
        <row r="993">
          <cell r="A993">
            <v>2</v>
          </cell>
          <cell r="B993">
            <v>9</v>
          </cell>
          <cell r="C993">
            <v>425</v>
          </cell>
          <cell r="D993">
            <v>68</v>
          </cell>
          <cell r="E993" t="str">
            <v xml:space="preserve">    </v>
          </cell>
          <cell r="F993" t="str">
            <v xml:space="preserve">   </v>
          </cell>
          <cell r="G993">
            <v>2942568</v>
          </cell>
          <cell r="H993">
            <v>1117256.04</v>
          </cell>
          <cell r="I993">
            <v>0</v>
          </cell>
          <cell r="J993">
            <v>1117256.04</v>
          </cell>
          <cell r="K993">
            <v>0</v>
          </cell>
          <cell r="L993">
            <v>0</v>
          </cell>
        </row>
        <row r="994">
          <cell r="A994">
            <v>1</v>
          </cell>
          <cell r="B994">
            <v>9</v>
          </cell>
          <cell r="C994">
            <v>425</v>
          </cell>
          <cell r="D994">
            <v>78</v>
          </cell>
          <cell r="E994" t="str">
            <v xml:space="preserve">    </v>
          </cell>
          <cell r="F994" t="str">
            <v xml:space="preserve">   </v>
          </cell>
          <cell r="G994">
            <v>1942578</v>
          </cell>
          <cell r="H994">
            <v>17180</v>
          </cell>
          <cell r="I994">
            <v>0</v>
          </cell>
          <cell r="J994">
            <v>0</v>
          </cell>
          <cell r="K994">
            <v>17180</v>
          </cell>
          <cell r="L994">
            <v>0</v>
          </cell>
        </row>
        <row r="995">
          <cell r="A995">
            <v>2</v>
          </cell>
          <cell r="B995">
            <v>9</v>
          </cell>
          <cell r="C995">
            <v>425</v>
          </cell>
          <cell r="D995">
            <v>78</v>
          </cell>
          <cell r="E995" t="str">
            <v xml:space="preserve">    </v>
          </cell>
          <cell r="F995" t="str">
            <v xml:space="preserve">   </v>
          </cell>
          <cell r="G995">
            <v>2942578</v>
          </cell>
          <cell r="H995">
            <v>206160</v>
          </cell>
          <cell r="I995">
            <v>0</v>
          </cell>
          <cell r="J995">
            <v>0</v>
          </cell>
          <cell r="K995">
            <v>206160</v>
          </cell>
          <cell r="L995">
            <v>0</v>
          </cell>
        </row>
        <row r="996">
          <cell r="A996">
            <v>1</v>
          </cell>
          <cell r="B996">
            <v>0</v>
          </cell>
          <cell r="C996">
            <v>928</v>
          </cell>
          <cell r="D996" t="str">
            <v xml:space="preserve">  </v>
          </cell>
          <cell r="E996">
            <v>3035</v>
          </cell>
          <cell r="F996" t="str">
            <v xml:space="preserve">   </v>
          </cell>
          <cell r="G996">
            <v>109283035</v>
          </cell>
          <cell r="H996">
            <v>32244</v>
          </cell>
          <cell r="I996">
            <v>0</v>
          </cell>
          <cell r="J996">
            <v>32244</v>
          </cell>
          <cell r="K996">
            <v>0</v>
          </cell>
          <cell r="L996">
            <v>0</v>
          </cell>
        </row>
        <row r="997">
          <cell r="A997">
            <v>2</v>
          </cell>
          <cell r="B997">
            <v>0</v>
          </cell>
          <cell r="C997">
            <v>928</v>
          </cell>
          <cell r="D997" t="str">
            <v xml:space="preserve">  </v>
          </cell>
          <cell r="E997">
            <v>3035</v>
          </cell>
          <cell r="F997" t="str">
            <v xml:space="preserve">   </v>
          </cell>
          <cell r="G997">
            <v>209283035</v>
          </cell>
          <cell r="H997">
            <v>478312</v>
          </cell>
          <cell r="I997">
            <v>0</v>
          </cell>
          <cell r="J997">
            <v>478312</v>
          </cell>
          <cell r="K997">
            <v>0</v>
          </cell>
          <cell r="L997">
            <v>0</v>
          </cell>
        </row>
        <row r="998">
          <cell r="A998">
            <v>1</v>
          </cell>
          <cell r="B998">
            <v>0</v>
          </cell>
          <cell r="C998">
            <v>928</v>
          </cell>
          <cell r="D998" t="str">
            <v xml:space="preserve">  </v>
          </cell>
          <cell r="E998">
            <v>3037</v>
          </cell>
          <cell r="F998" t="str">
            <v xml:space="preserve">   </v>
          </cell>
          <cell r="G998">
            <v>109283037</v>
          </cell>
          <cell r="H998">
            <v>28562.82</v>
          </cell>
          <cell r="I998">
            <v>0</v>
          </cell>
          <cell r="J998">
            <v>0</v>
          </cell>
          <cell r="K998">
            <v>28562.82</v>
          </cell>
          <cell r="L998">
            <v>0</v>
          </cell>
        </row>
        <row r="999">
          <cell r="A999">
            <v>2</v>
          </cell>
          <cell r="B999">
            <v>0</v>
          </cell>
          <cell r="C999">
            <v>928</v>
          </cell>
          <cell r="D999" t="str">
            <v xml:space="preserve">  </v>
          </cell>
          <cell r="E999">
            <v>3037</v>
          </cell>
          <cell r="F999" t="str">
            <v xml:space="preserve">   </v>
          </cell>
          <cell r="G999">
            <v>209283037</v>
          </cell>
          <cell r="H999">
            <v>313620.84999999998</v>
          </cell>
          <cell r="I999">
            <v>0</v>
          </cell>
          <cell r="J999">
            <v>0</v>
          </cell>
          <cell r="K999">
            <v>313620.84999999998</v>
          </cell>
          <cell r="L999">
            <v>0</v>
          </cell>
        </row>
        <row r="1000">
          <cell r="A1000">
            <v>1</v>
          </cell>
          <cell r="B1000">
            <v>0</v>
          </cell>
          <cell r="C1000">
            <v>928</v>
          </cell>
          <cell r="D1000" t="str">
            <v xml:space="preserve">  </v>
          </cell>
          <cell r="E1000">
            <v>3039</v>
          </cell>
          <cell r="F1000" t="str">
            <v xml:space="preserve">   </v>
          </cell>
          <cell r="G1000">
            <v>109283039</v>
          </cell>
          <cell r="H1000">
            <v>182915</v>
          </cell>
          <cell r="I1000">
            <v>182915</v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>
            <v>2</v>
          </cell>
          <cell r="B1001">
            <v>0</v>
          </cell>
          <cell r="C1001">
            <v>928</v>
          </cell>
          <cell r="D1001" t="str">
            <v xml:space="preserve">  </v>
          </cell>
          <cell r="E1001">
            <v>3039</v>
          </cell>
          <cell r="F1001" t="str">
            <v xml:space="preserve">   </v>
          </cell>
          <cell r="G1001">
            <v>209283039</v>
          </cell>
          <cell r="H1001">
            <v>2018489.81</v>
          </cell>
          <cell r="I1001">
            <v>2018489.81</v>
          </cell>
          <cell r="J1001">
            <v>0</v>
          </cell>
          <cell r="K1001">
            <v>0</v>
          </cell>
          <cell r="L1001">
            <v>0</v>
          </cell>
        </row>
        <row r="1002">
          <cell r="A1002">
            <v>1</v>
          </cell>
          <cell r="B1002">
            <v>0</v>
          </cell>
          <cell r="C1002">
            <v>928</v>
          </cell>
          <cell r="D1002" t="str">
            <v xml:space="preserve">  </v>
          </cell>
          <cell r="E1002">
            <v>3059</v>
          </cell>
          <cell r="F1002" t="str">
            <v xml:space="preserve">   </v>
          </cell>
          <cell r="G1002">
            <v>109283059</v>
          </cell>
          <cell r="H1002">
            <v>3159.49</v>
          </cell>
          <cell r="I1002">
            <v>0</v>
          </cell>
          <cell r="J1002">
            <v>0</v>
          </cell>
          <cell r="K1002">
            <v>3159.49</v>
          </cell>
          <cell r="L1002">
            <v>0</v>
          </cell>
        </row>
        <row r="1003">
          <cell r="A1003">
            <v>2</v>
          </cell>
          <cell r="B1003">
            <v>0</v>
          </cell>
          <cell r="C1003">
            <v>928</v>
          </cell>
          <cell r="D1003" t="str">
            <v xml:space="preserve">  </v>
          </cell>
          <cell r="E1003">
            <v>3059</v>
          </cell>
          <cell r="F1003" t="str">
            <v xml:space="preserve">   </v>
          </cell>
          <cell r="G1003">
            <v>209283059</v>
          </cell>
          <cell r="H1003">
            <v>87656.88</v>
          </cell>
          <cell r="I1003">
            <v>0</v>
          </cell>
          <cell r="J1003">
            <v>0</v>
          </cell>
          <cell r="K1003">
            <v>87656.88</v>
          </cell>
          <cell r="L1003">
            <v>0</v>
          </cell>
        </row>
        <row r="1004">
          <cell r="A1004">
            <v>1</v>
          </cell>
          <cell r="B1004">
            <v>0</v>
          </cell>
          <cell r="C1004">
            <v>928</v>
          </cell>
          <cell r="D1004" t="str">
            <v xml:space="preserve">  </v>
          </cell>
          <cell r="E1004">
            <v>3060</v>
          </cell>
          <cell r="F1004" t="str">
            <v xml:space="preserve">   </v>
          </cell>
          <cell r="G1004">
            <v>109283060</v>
          </cell>
          <cell r="H1004">
            <v>390.32</v>
          </cell>
          <cell r="I1004">
            <v>0</v>
          </cell>
          <cell r="J1004">
            <v>0</v>
          </cell>
          <cell r="K1004">
            <v>390.32</v>
          </cell>
          <cell r="L1004">
            <v>0</v>
          </cell>
        </row>
        <row r="1005">
          <cell r="A1005">
            <v>2</v>
          </cell>
          <cell r="B1005">
            <v>0</v>
          </cell>
          <cell r="C1005">
            <v>928</v>
          </cell>
          <cell r="D1005" t="str">
            <v xml:space="preserve">  </v>
          </cell>
          <cell r="E1005">
            <v>3060</v>
          </cell>
          <cell r="F1005" t="str">
            <v xml:space="preserve">   </v>
          </cell>
          <cell r="G1005">
            <v>209283060</v>
          </cell>
          <cell r="H1005">
            <v>4950.88</v>
          </cell>
          <cell r="I1005">
            <v>0</v>
          </cell>
          <cell r="J1005">
            <v>0</v>
          </cell>
          <cell r="K1005">
            <v>4950.88</v>
          </cell>
          <cell r="L1005">
            <v>0</v>
          </cell>
        </row>
        <row r="1006">
          <cell r="A1006">
            <v>1</v>
          </cell>
          <cell r="B1006">
            <v>0</v>
          </cell>
          <cell r="C1006">
            <v>928</v>
          </cell>
          <cell r="D1006" t="str">
            <v xml:space="preserve">  </v>
          </cell>
          <cell r="E1006">
            <v>3062</v>
          </cell>
          <cell r="F1006" t="str">
            <v xml:space="preserve">   </v>
          </cell>
          <cell r="G1006">
            <v>109283062</v>
          </cell>
          <cell r="H1006">
            <v>6638.32</v>
          </cell>
          <cell r="I1006">
            <v>0</v>
          </cell>
          <cell r="J1006">
            <v>6638.32</v>
          </cell>
          <cell r="K1006">
            <v>0</v>
          </cell>
          <cell r="L1006">
            <v>0</v>
          </cell>
        </row>
        <row r="1007">
          <cell r="A1007">
            <v>2</v>
          </cell>
          <cell r="B1007">
            <v>0</v>
          </cell>
          <cell r="C1007">
            <v>928</v>
          </cell>
          <cell r="D1007" t="str">
            <v xml:space="preserve">  </v>
          </cell>
          <cell r="E1007">
            <v>3062</v>
          </cell>
          <cell r="F1007" t="str">
            <v xml:space="preserve">   </v>
          </cell>
          <cell r="G1007">
            <v>209283062</v>
          </cell>
          <cell r="H1007">
            <v>207438.43</v>
          </cell>
          <cell r="I1007">
            <v>0</v>
          </cell>
          <cell r="J1007">
            <v>207438.43</v>
          </cell>
          <cell r="K1007">
            <v>0</v>
          </cell>
          <cell r="L1007">
            <v>0</v>
          </cell>
        </row>
        <row r="1008">
          <cell r="A1008">
            <v>1</v>
          </cell>
          <cell r="B1008">
            <v>0</v>
          </cell>
          <cell r="C1008">
            <v>928</v>
          </cell>
          <cell r="D1008" t="str">
            <v xml:space="preserve">  </v>
          </cell>
          <cell r="E1008">
            <v>3063</v>
          </cell>
          <cell r="F1008" t="str">
            <v xml:space="preserve">   </v>
          </cell>
          <cell r="G1008">
            <v>109283063</v>
          </cell>
          <cell r="H1008">
            <v>390.32</v>
          </cell>
          <cell r="I1008">
            <v>0</v>
          </cell>
          <cell r="J1008">
            <v>390.32</v>
          </cell>
          <cell r="K1008">
            <v>0</v>
          </cell>
          <cell r="L1008">
            <v>0</v>
          </cell>
        </row>
        <row r="1009">
          <cell r="A1009">
            <v>2</v>
          </cell>
          <cell r="B1009">
            <v>0</v>
          </cell>
          <cell r="C1009">
            <v>928</v>
          </cell>
          <cell r="D1009" t="str">
            <v xml:space="preserve">  </v>
          </cell>
          <cell r="E1009">
            <v>3063</v>
          </cell>
          <cell r="F1009" t="str">
            <v xml:space="preserve">   </v>
          </cell>
          <cell r="G1009">
            <v>209283063</v>
          </cell>
          <cell r="H1009">
            <v>4950.88</v>
          </cell>
          <cell r="I1009">
            <v>0</v>
          </cell>
          <cell r="J1009">
            <v>4950.88</v>
          </cell>
          <cell r="K1009">
            <v>0</v>
          </cell>
          <cell r="L1009">
            <v>0</v>
          </cell>
        </row>
        <row r="1010">
          <cell r="A1010">
            <v>1</v>
          </cell>
          <cell r="B1010">
            <v>0</v>
          </cell>
          <cell r="C1010">
            <v>928</v>
          </cell>
          <cell r="D1010" t="str">
            <v xml:space="preserve">  </v>
          </cell>
          <cell r="E1010">
            <v>3067</v>
          </cell>
          <cell r="F1010" t="str">
            <v xml:space="preserve">   </v>
          </cell>
          <cell r="G1010">
            <v>109283067</v>
          </cell>
          <cell r="H1010">
            <v>32171.5</v>
          </cell>
          <cell r="I1010">
            <v>0</v>
          </cell>
          <cell r="J1010">
            <v>0</v>
          </cell>
          <cell r="K1010">
            <v>32171.5</v>
          </cell>
          <cell r="L1010">
            <v>0</v>
          </cell>
        </row>
        <row r="1011">
          <cell r="A1011">
            <v>2</v>
          </cell>
          <cell r="B1011">
            <v>0</v>
          </cell>
          <cell r="C1011">
            <v>928</v>
          </cell>
          <cell r="D1011" t="str">
            <v xml:space="preserve">  </v>
          </cell>
          <cell r="E1011">
            <v>3067</v>
          </cell>
          <cell r="F1011" t="str">
            <v xml:space="preserve">   </v>
          </cell>
          <cell r="G1011">
            <v>209283067</v>
          </cell>
          <cell r="H1011">
            <v>60528.12</v>
          </cell>
          <cell r="I1011">
            <v>0</v>
          </cell>
          <cell r="J1011">
            <v>0</v>
          </cell>
          <cell r="K1011">
            <v>60528.12</v>
          </cell>
          <cell r="L1011">
            <v>0</v>
          </cell>
        </row>
        <row r="1012">
          <cell r="A1012">
            <v>1</v>
          </cell>
          <cell r="B1012">
            <v>0</v>
          </cell>
          <cell r="C1012">
            <v>928</v>
          </cell>
          <cell r="D1012" t="str">
            <v xml:space="preserve">  </v>
          </cell>
          <cell r="E1012">
            <v>3398</v>
          </cell>
          <cell r="F1012" t="str">
            <v xml:space="preserve">   </v>
          </cell>
          <cell r="G1012">
            <v>109283398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2</v>
          </cell>
          <cell r="B1013">
            <v>0</v>
          </cell>
          <cell r="C1013">
            <v>928</v>
          </cell>
          <cell r="D1013" t="str">
            <v xml:space="preserve">  </v>
          </cell>
          <cell r="E1013">
            <v>3398</v>
          </cell>
          <cell r="F1013" t="str">
            <v xml:space="preserve">   </v>
          </cell>
          <cell r="G1013">
            <v>209283398</v>
          </cell>
          <cell r="H1013">
            <v>3321.7</v>
          </cell>
          <cell r="I1013">
            <v>0</v>
          </cell>
          <cell r="J1013">
            <v>2283.58</v>
          </cell>
          <cell r="K1013">
            <v>1038.1199999999999</v>
          </cell>
          <cell r="L1013">
            <v>0</v>
          </cell>
        </row>
        <row r="1014">
          <cell r="A1014">
            <v>1</v>
          </cell>
          <cell r="B1014">
            <v>0</v>
          </cell>
          <cell r="C1014">
            <v>928</v>
          </cell>
          <cell r="D1014" t="str">
            <v xml:space="preserve">  </v>
          </cell>
          <cell r="E1014">
            <v>3509</v>
          </cell>
          <cell r="F1014" t="str">
            <v xml:space="preserve">   </v>
          </cell>
          <cell r="G1014">
            <v>109283509</v>
          </cell>
          <cell r="H1014">
            <v>286.64</v>
          </cell>
          <cell r="I1014">
            <v>0</v>
          </cell>
          <cell r="J1014">
            <v>286.64</v>
          </cell>
          <cell r="K1014">
            <v>0</v>
          </cell>
          <cell r="L1014">
            <v>0</v>
          </cell>
        </row>
        <row r="1015">
          <cell r="A1015">
            <v>2</v>
          </cell>
          <cell r="B1015">
            <v>0</v>
          </cell>
          <cell r="C1015">
            <v>928</v>
          </cell>
          <cell r="D1015" t="str">
            <v xml:space="preserve">  </v>
          </cell>
          <cell r="E1015">
            <v>3509</v>
          </cell>
          <cell r="F1015" t="str">
            <v xml:space="preserve">   </v>
          </cell>
          <cell r="G1015">
            <v>209283509</v>
          </cell>
          <cell r="H1015">
            <v>6020.9</v>
          </cell>
          <cell r="I1015">
            <v>148.25</v>
          </cell>
          <cell r="J1015">
            <v>5855.88</v>
          </cell>
          <cell r="K1015">
            <v>16.77</v>
          </cell>
          <cell r="L1015">
            <v>0</v>
          </cell>
        </row>
        <row r="1016">
          <cell r="A1016">
            <v>1</v>
          </cell>
          <cell r="B1016">
            <v>0</v>
          </cell>
          <cell r="C1016">
            <v>928</v>
          </cell>
          <cell r="D1016" t="str">
            <v xml:space="preserve">  </v>
          </cell>
          <cell r="E1016">
            <v>3519</v>
          </cell>
          <cell r="F1016" t="str">
            <v xml:space="preserve">   </v>
          </cell>
          <cell r="G1016">
            <v>109283519</v>
          </cell>
          <cell r="H1016">
            <v>50.21</v>
          </cell>
          <cell r="I1016">
            <v>50.21</v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>
            <v>2</v>
          </cell>
          <cell r="B1017">
            <v>0</v>
          </cell>
          <cell r="C1017">
            <v>928</v>
          </cell>
          <cell r="D1017" t="str">
            <v xml:space="preserve">  </v>
          </cell>
          <cell r="E1017">
            <v>3519</v>
          </cell>
          <cell r="F1017" t="str">
            <v xml:space="preserve">   </v>
          </cell>
          <cell r="G1017">
            <v>209283519</v>
          </cell>
          <cell r="H1017">
            <v>819.56</v>
          </cell>
          <cell r="I1017">
            <v>819.56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>
            <v>1</v>
          </cell>
          <cell r="B1018">
            <v>0</v>
          </cell>
          <cell r="C1018">
            <v>928</v>
          </cell>
          <cell r="D1018" t="str">
            <v xml:space="preserve">  </v>
          </cell>
          <cell r="E1018">
            <v>3688</v>
          </cell>
          <cell r="F1018" t="str">
            <v xml:space="preserve">   </v>
          </cell>
          <cell r="G1018">
            <v>109283688</v>
          </cell>
          <cell r="H1018">
            <v>43.72</v>
          </cell>
          <cell r="I1018">
            <v>0</v>
          </cell>
          <cell r="J1018">
            <v>0</v>
          </cell>
          <cell r="K1018">
            <v>43.72</v>
          </cell>
          <cell r="L1018">
            <v>0</v>
          </cell>
        </row>
        <row r="1019">
          <cell r="A1019">
            <v>2</v>
          </cell>
          <cell r="B1019">
            <v>0</v>
          </cell>
          <cell r="C1019">
            <v>928</v>
          </cell>
          <cell r="D1019" t="str">
            <v xml:space="preserve">  </v>
          </cell>
          <cell r="E1019">
            <v>3688</v>
          </cell>
          <cell r="F1019" t="str">
            <v xml:space="preserve">   </v>
          </cell>
          <cell r="G1019">
            <v>209283688</v>
          </cell>
          <cell r="H1019">
            <v>24970.14</v>
          </cell>
          <cell r="I1019">
            <v>0</v>
          </cell>
          <cell r="J1019">
            <v>0</v>
          </cell>
          <cell r="K1019">
            <v>24970.14</v>
          </cell>
          <cell r="L1019">
            <v>0</v>
          </cell>
        </row>
        <row r="1020">
          <cell r="A1020">
            <v>1</v>
          </cell>
          <cell r="B1020">
            <v>0</v>
          </cell>
          <cell r="C1020">
            <v>928</v>
          </cell>
          <cell r="D1020" t="str">
            <v xml:space="preserve">  </v>
          </cell>
          <cell r="E1020">
            <v>3826</v>
          </cell>
          <cell r="F1020" t="str">
            <v xml:space="preserve">   </v>
          </cell>
          <cell r="G1020">
            <v>109283826</v>
          </cell>
          <cell r="H1020">
            <v>352.9</v>
          </cell>
          <cell r="I1020">
            <v>0</v>
          </cell>
          <cell r="J1020">
            <v>352.9</v>
          </cell>
          <cell r="K1020">
            <v>0</v>
          </cell>
          <cell r="L1020">
            <v>0</v>
          </cell>
        </row>
        <row r="1021">
          <cell r="A1021">
            <v>2</v>
          </cell>
          <cell r="B1021">
            <v>0</v>
          </cell>
          <cell r="C1021">
            <v>928</v>
          </cell>
          <cell r="D1021" t="str">
            <v xml:space="preserve">  </v>
          </cell>
          <cell r="E1021">
            <v>3826</v>
          </cell>
          <cell r="F1021" t="str">
            <v xml:space="preserve">   </v>
          </cell>
          <cell r="G1021">
            <v>209283826</v>
          </cell>
          <cell r="H1021">
            <v>34871.5</v>
          </cell>
          <cell r="I1021">
            <v>0</v>
          </cell>
          <cell r="J1021">
            <v>34871.5</v>
          </cell>
          <cell r="K1021">
            <v>0</v>
          </cell>
          <cell r="L1021">
            <v>0</v>
          </cell>
        </row>
        <row r="1022">
          <cell r="A1022">
            <v>1</v>
          </cell>
          <cell r="B1022">
            <v>1</v>
          </cell>
          <cell r="C1022">
            <v>928</v>
          </cell>
          <cell r="D1022" t="str">
            <v xml:space="preserve">  </v>
          </cell>
          <cell r="E1022">
            <v>3035</v>
          </cell>
          <cell r="F1022" t="str">
            <v xml:space="preserve">   </v>
          </cell>
          <cell r="G1022">
            <v>119283035</v>
          </cell>
          <cell r="H1022">
            <v>8289.25</v>
          </cell>
          <cell r="I1022">
            <v>0</v>
          </cell>
          <cell r="J1022">
            <v>8289.25</v>
          </cell>
          <cell r="K1022">
            <v>0</v>
          </cell>
          <cell r="L1022">
            <v>0</v>
          </cell>
        </row>
        <row r="1023">
          <cell r="A1023">
            <v>2</v>
          </cell>
          <cell r="B1023">
            <v>1</v>
          </cell>
          <cell r="C1023">
            <v>928</v>
          </cell>
          <cell r="D1023" t="str">
            <v xml:space="preserve">  </v>
          </cell>
          <cell r="E1023">
            <v>3035</v>
          </cell>
          <cell r="F1023" t="str">
            <v xml:space="preserve">   </v>
          </cell>
          <cell r="G1023">
            <v>219283035</v>
          </cell>
          <cell r="H1023">
            <v>128493</v>
          </cell>
          <cell r="I1023">
            <v>0</v>
          </cell>
          <cell r="J1023">
            <v>128493</v>
          </cell>
          <cell r="K1023">
            <v>0</v>
          </cell>
          <cell r="L1023">
            <v>0</v>
          </cell>
        </row>
        <row r="1024">
          <cell r="A1024">
            <v>1</v>
          </cell>
          <cell r="B1024">
            <v>1</v>
          </cell>
          <cell r="C1024">
            <v>928</v>
          </cell>
          <cell r="D1024" t="str">
            <v xml:space="preserve">  </v>
          </cell>
          <cell r="E1024">
            <v>3037</v>
          </cell>
          <cell r="F1024" t="str">
            <v xml:space="preserve">   </v>
          </cell>
          <cell r="G1024">
            <v>119283037</v>
          </cell>
          <cell r="H1024">
            <v>4749.0600000000004</v>
          </cell>
          <cell r="I1024">
            <v>0</v>
          </cell>
          <cell r="J1024">
            <v>0</v>
          </cell>
          <cell r="K1024">
            <v>4749.0600000000004</v>
          </cell>
          <cell r="L1024">
            <v>0</v>
          </cell>
        </row>
        <row r="1025">
          <cell r="A1025">
            <v>2</v>
          </cell>
          <cell r="B1025">
            <v>1</v>
          </cell>
          <cell r="C1025">
            <v>928</v>
          </cell>
          <cell r="D1025" t="str">
            <v xml:space="preserve">  </v>
          </cell>
          <cell r="E1025">
            <v>3037</v>
          </cell>
          <cell r="F1025" t="str">
            <v xml:space="preserve">   </v>
          </cell>
          <cell r="G1025">
            <v>219283037</v>
          </cell>
          <cell r="H1025">
            <v>60365.78</v>
          </cell>
          <cell r="I1025">
            <v>0</v>
          </cell>
          <cell r="J1025">
            <v>0</v>
          </cell>
          <cell r="K1025">
            <v>60365.78</v>
          </cell>
          <cell r="L1025">
            <v>0</v>
          </cell>
        </row>
        <row r="1026">
          <cell r="A1026">
            <v>1</v>
          </cell>
          <cell r="B1026">
            <v>1</v>
          </cell>
          <cell r="C1026">
            <v>928</v>
          </cell>
          <cell r="D1026" t="str">
            <v xml:space="preserve">  </v>
          </cell>
          <cell r="E1026">
            <v>3059</v>
          </cell>
          <cell r="F1026" t="str">
            <v xml:space="preserve">   </v>
          </cell>
          <cell r="G1026">
            <v>119283059</v>
          </cell>
          <cell r="H1026">
            <v>3266.56</v>
          </cell>
          <cell r="I1026">
            <v>0</v>
          </cell>
          <cell r="J1026">
            <v>0</v>
          </cell>
          <cell r="K1026">
            <v>3266.56</v>
          </cell>
          <cell r="L1026">
            <v>0</v>
          </cell>
        </row>
        <row r="1027">
          <cell r="A1027">
            <v>2</v>
          </cell>
          <cell r="B1027">
            <v>1</v>
          </cell>
          <cell r="C1027">
            <v>928</v>
          </cell>
          <cell r="D1027" t="str">
            <v xml:space="preserve">  </v>
          </cell>
          <cell r="E1027">
            <v>3059</v>
          </cell>
          <cell r="F1027" t="str">
            <v xml:space="preserve">   </v>
          </cell>
          <cell r="G1027">
            <v>219283059</v>
          </cell>
          <cell r="H1027">
            <v>37617.620000000003</v>
          </cell>
          <cell r="I1027">
            <v>0</v>
          </cell>
          <cell r="J1027">
            <v>0</v>
          </cell>
          <cell r="K1027">
            <v>37617.620000000003</v>
          </cell>
          <cell r="L1027">
            <v>0</v>
          </cell>
        </row>
        <row r="1028">
          <cell r="A1028">
            <v>1</v>
          </cell>
          <cell r="B1028">
            <v>1</v>
          </cell>
          <cell r="C1028">
            <v>928</v>
          </cell>
          <cell r="D1028" t="str">
            <v xml:space="preserve">  </v>
          </cell>
          <cell r="E1028">
            <v>3062</v>
          </cell>
          <cell r="F1028" t="str">
            <v xml:space="preserve">   </v>
          </cell>
          <cell r="G1028">
            <v>119283062</v>
          </cell>
          <cell r="H1028">
            <v>6427.52</v>
          </cell>
          <cell r="I1028">
            <v>0</v>
          </cell>
          <cell r="J1028">
            <v>6427.52</v>
          </cell>
          <cell r="K1028">
            <v>0</v>
          </cell>
          <cell r="L1028">
            <v>0</v>
          </cell>
        </row>
        <row r="1029">
          <cell r="A1029">
            <v>2</v>
          </cell>
          <cell r="B1029">
            <v>1</v>
          </cell>
          <cell r="C1029">
            <v>928</v>
          </cell>
          <cell r="D1029" t="str">
            <v xml:space="preserve">  </v>
          </cell>
          <cell r="E1029">
            <v>3062</v>
          </cell>
          <cell r="F1029" t="str">
            <v xml:space="preserve">   </v>
          </cell>
          <cell r="G1029">
            <v>219283062</v>
          </cell>
          <cell r="H1029">
            <v>138251.96</v>
          </cell>
          <cell r="I1029">
            <v>0</v>
          </cell>
          <cell r="J1029">
            <v>138251.96</v>
          </cell>
          <cell r="K1029">
            <v>0</v>
          </cell>
          <cell r="L1029">
            <v>0</v>
          </cell>
        </row>
        <row r="1030">
          <cell r="A1030">
            <v>1</v>
          </cell>
          <cell r="B1030">
            <v>1</v>
          </cell>
          <cell r="C1030">
            <v>928</v>
          </cell>
          <cell r="D1030" t="str">
            <v xml:space="preserve">  </v>
          </cell>
          <cell r="E1030">
            <v>3136</v>
          </cell>
          <cell r="F1030" t="str">
            <v xml:space="preserve">   </v>
          </cell>
          <cell r="G1030">
            <v>119283136</v>
          </cell>
          <cell r="H1030">
            <v>4096.6499999999996</v>
          </cell>
          <cell r="I1030">
            <v>4096.6499999999996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</v>
          </cell>
          <cell r="B1031">
            <v>1</v>
          </cell>
          <cell r="C1031">
            <v>928</v>
          </cell>
          <cell r="D1031" t="str">
            <v xml:space="preserve">  </v>
          </cell>
          <cell r="E1031">
            <v>3136</v>
          </cell>
          <cell r="F1031" t="str">
            <v xml:space="preserve">   </v>
          </cell>
          <cell r="G1031">
            <v>219283136</v>
          </cell>
          <cell r="H1031">
            <v>34283.040000000001</v>
          </cell>
          <cell r="I1031">
            <v>34283.040000000001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1</v>
          </cell>
          <cell r="B1032">
            <v>1</v>
          </cell>
          <cell r="C1032">
            <v>928</v>
          </cell>
          <cell r="D1032" t="str">
            <v xml:space="preserve">  </v>
          </cell>
          <cell r="E1032">
            <v>3575</v>
          </cell>
          <cell r="F1032" t="str">
            <v xml:space="preserve">   </v>
          </cell>
          <cell r="G1032">
            <v>119283575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</v>
          </cell>
          <cell r="B1033">
            <v>1</v>
          </cell>
          <cell r="C1033">
            <v>928</v>
          </cell>
          <cell r="D1033" t="str">
            <v xml:space="preserve">  </v>
          </cell>
          <cell r="E1033">
            <v>3575</v>
          </cell>
          <cell r="F1033" t="str">
            <v xml:space="preserve">   </v>
          </cell>
          <cell r="G1033">
            <v>219283575</v>
          </cell>
          <cell r="H1033">
            <v>5656.29</v>
          </cell>
          <cell r="I1033">
            <v>0</v>
          </cell>
          <cell r="J1033">
            <v>5656.29</v>
          </cell>
          <cell r="K1033">
            <v>0</v>
          </cell>
          <cell r="L1033">
            <v>0</v>
          </cell>
        </row>
        <row r="1034">
          <cell r="A1034">
            <v>1</v>
          </cell>
          <cell r="B1034">
            <v>1</v>
          </cell>
          <cell r="C1034">
            <v>928</v>
          </cell>
          <cell r="D1034" t="str">
            <v xml:space="preserve">  </v>
          </cell>
          <cell r="E1034">
            <v>3598</v>
          </cell>
          <cell r="F1034" t="str">
            <v xml:space="preserve">   </v>
          </cell>
          <cell r="G1034">
            <v>119283598</v>
          </cell>
          <cell r="H1034">
            <v>20794.12</v>
          </cell>
          <cell r="I1034">
            <v>20794.12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</v>
          </cell>
          <cell r="B1035">
            <v>1</v>
          </cell>
          <cell r="C1035">
            <v>928</v>
          </cell>
          <cell r="D1035" t="str">
            <v xml:space="preserve">  </v>
          </cell>
          <cell r="E1035">
            <v>3598</v>
          </cell>
          <cell r="F1035" t="str">
            <v xml:space="preserve">   </v>
          </cell>
          <cell r="G1035">
            <v>219283598</v>
          </cell>
          <cell r="H1035">
            <v>83472.149999999994</v>
          </cell>
          <cell r="I1035">
            <v>83472.149999999994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1</v>
          </cell>
          <cell r="B1036">
            <v>2</v>
          </cell>
          <cell r="C1036">
            <v>928</v>
          </cell>
          <cell r="D1036" t="str">
            <v xml:space="preserve">  </v>
          </cell>
          <cell r="E1036">
            <v>3136</v>
          </cell>
          <cell r="F1036" t="str">
            <v xml:space="preserve">   </v>
          </cell>
          <cell r="G1036">
            <v>129283136</v>
          </cell>
          <cell r="H1036">
            <v>453.3</v>
          </cell>
          <cell r="I1036">
            <v>453.3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</v>
          </cell>
          <cell r="B1037">
            <v>2</v>
          </cell>
          <cell r="C1037">
            <v>928</v>
          </cell>
          <cell r="D1037" t="str">
            <v xml:space="preserve">  </v>
          </cell>
          <cell r="E1037">
            <v>3136</v>
          </cell>
          <cell r="F1037" t="str">
            <v xml:space="preserve">   </v>
          </cell>
          <cell r="G1037">
            <v>229283136</v>
          </cell>
          <cell r="H1037">
            <v>963.25</v>
          </cell>
          <cell r="I1037">
            <v>963.25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1</v>
          </cell>
          <cell r="B1038">
            <v>2</v>
          </cell>
          <cell r="C1038">
            <v>928</v>
          </cell>
          <cell r="D1038" t="str">
            <v xml:space="preserve">  </v>
          </cell>
          <cell r="E1038">
            <v>3293</v>
          </cell>
          <cell r="F1038" t="str">
            <v xml:space="preserve">   </v>
          </cell>
          <cell r="G1038">
            <v>129283293</v>
          </cell>
          <cell r="H1038">
            <v>5374.73</v>
          </cell>
          <cell r="I1038">
            <v>0</v>
          </cell>
          <cell r="J1038">
            <v>5374.73</v>
          </cell>
          <cell r="K1038">
            <v>0</v>
          </cell>
          <cell r="L1038">
            <v>0</v>
          </cell>
        </row>
        <row r="1039">
          <cell r="A1039">
            <v>2</v>
          </cell>
          <cell r="B1039">
            <v>2</v>
          </cell>
          <cell r="C1039">
            <v>928</v>
          </cell>
          <cell r="D1039" t="str">
            <v xml:space="preserve">  </v>
          </cell>
          <cell r="E1039">
            <v>3293</v>
          </cell>
          <cell r="F1039" t="str">
            <v xml:space="preserve">   </v>
          </cell>
          <cell r="G1039">
            <v>229283293</v>
          </cell>
          <cell r="H1039">
            <v>77160.53</v>
          </cell>
          <cell r="I1039">
            <v>0</v>
          </cell>
          <cell r="J1039">
            <v>77160.53</v>
          </cell>
          <cell r="K1039">
            <v>0</v>
          </cell>
          <cell r="L1039">
            <v>0</v>
          </cell>
        </row>
        <row r="1040">
          <cell r="A1040">
            <v>1</v>
          </cell>
          <cell r="B1040">
            <v>2</v>
          </cell>
          <cell r="C1040">
            <v>928</v>
          </cell>
          <cell r="D1040" t="str">
            <v xml:space="preserve">  </v>
          </cell>
          <cell r="E1040">
            <v>3294</v>
          </cell>
          <cell r="F1040" t="str">
            <v xml:space="preserve">   </v>
          </cell>
          <cell r="G1040">
            <v>129283294</v>
          </cell>
          <cell r="H1040">
            <v>817.17</v>
          </cell>
          <cell r="I1040">
            <v>0</v>
          </cell>
          <cell r="J1040">
            <v>0</v>
          </cell>
          <cell r="K1040">
            <v>817.17</v>
          </cell>
          <cell r="L1040">
            <v>0</v>
          </cell>
        </row>
        <row r="1041">
          <cell r="A1041">
            <v>2</v>
          </cell>
          <cell r="B1041">
            <v>2</v>
          </cell>
          <cell r="C1041">
            <v>928</v>
          </cell>
          <cell r="D1041" t="str">
            <v xml:space="preserve">  </v>
          </cell>
          <cell r="E1041">
            <v>3294</v>
          </cell>
          <cell r="F1041" t="str">
            <v xml:space="preserve">   </v>
          </cell>
          <cell r="G1041">
            <v>229283294</v>
          </cell>
          <cell r="H1041">
            <v>29674.5</v>
          </cell>
          <cell r="I1041">
            <v>0</v>
          </cell>
          <cell r="J1041">
            <v>0</v>
          </cell>
          <cell r="K1041">
            <v>29674.5</v>
          </cell>
          <cell r="L1041">
            <v>0</v>
          </cell>
        </row>
        <row r="1042">
          <cell r="A1042">
            <v>1</v>
          </cell>
          <cell r="B1042">
            <v>2</v>
          </cell>
          <cell r="C1042">
            <v>928</v>
          </cell>
          <cell r="D1042" t="str">
            <v xml:space="preserve">  </v>
          </cell>
          <cell r="E1042">
            <v>3598</v>
          </cell>
          <cell r="F1042" t="str">
            <v xml:space="preserve">   </v>
          </cell>
          <cell r="G1042">
            <v>129283598</v>
          </cell>
          <cell r="H1042">
            <v>10409.24</v>
          </cell>
          <cell r="I1042">
            <v>7433.28</v>
          </cell>
          <cell r="J1042">
            <v>2610.48</v>
          </cell>
          <cell r="K1042">
            <v>365.48</v>
          </cell>
          <cell r="L1042">
            <v>0</v>
          </cell>
        </row>
        <row r="1043">
          <cell r="A1043">
            <v>2</v>
          </cell>
          <cell r="B1043">
            <v>2</v>
          </cell>
          <cell r="C1043">
            <v>928</v>
          </cell>
          <cell r="D1043" t="str">
            <v xml:space="preserve">  </v>
          </cell>
          <cell r="E1043">
            <v>3598</v>
          </cell>
          <cell r="F1043" t="str">
            <v xml:space="preserve">   </v>
          </cell>
          <cell r="G1043">
            <v>229283598</v>
          </cell>
          <cell r="H1043">
            <v>28399.77</v>
          </cell>
          <cell r="I1043">
            <v>24580.85</v>
          </cell>
          <cell r="J1043">
            <v>3238.19</v>
          </cell>
          <cell r="K1043">
            <v>580.73</v>
          </cell>
          <cell r="L1043">
            <v>0</v>
          </cell>
        </row>
        <row r="1044">
          <cell r="A1044">
            <v>1</v>
          </cell>
          <cell r="B1044">
            <v>2</v>
          </cell>
          <cell r="C1044">
            <v>928</v>
          </cell>
          <cell r="D1044" t="str">
            <v xml:space="preserve">  </v>
          </cell>
          <cell r="E1044">
            <v>3603</v>
          </cell>
          <cell r="F1044" t="str">
            <v xml:space="preserve">   </v>
          </cell>
          <cell r="G1044">
            <v>129283603</v>
          </cell>
          <cell r="H1044">
            <v>7082.09</v>
          </cell>
          <cell r="I1044">
            <v>0</v>
          </cell>
          <cell r="J1044">
            <v>7082.09</v>
          </cell>
          <cell r="K1044">
            <v>0</v>
          </cell>
          <cell r="L1044">
            <v>0</v>
          </cell>
        </row>
        <row r="1045">
          <cell r="A1045">
            <v>2</v>
          </cell>
          <cell r="B1045">
            <v>2</v>
          </cell>
          <cell r="C1045">
            <v>928</v>
          </cell>
          <cell r="D1045" t="str">
            <v xml:space="preserve">  </v>
          </cell>
          <cell r="E1045">
            <v>3603</v>
          </cell>
          <cell r="F1045" t="str">
            <v xml:space="preserve">   </v>
          </cell>
          <cell r="G1045">
            <v>229283603</v>
          </cell>
          <cell r="H1045">
            <v>121670.51</v>
          </cell>
          <cell r="I1045">
            <v>0</v>
          </cell>
          <cell r="J1045">
            <v>121670.51</v>
          </cell>
          <cell r="K1045">
            <v>0</v>
          </cell>
          <cell r="L1045">
            <v>0</v>
          </cell>
        </row>
        <row r="1046">
          <cell r="A1046">
            <v>1</v>
          </cell>
          <cell r="B1046">
            <v>2</v>
          </cell>
          <cell r="C1046">
            <v>928</v>
          </cell>
          <cell r="D1046" t="str">
            <v xml:space="preserve">  </v>
          </cell>
          <cell r="E1046">
            <v>3608</v>
          </cell>
          <cell r="F1046" t="str">
            <v xml:space="preserve">   </v>
          </cell>
          <cell r="G1046">
            <v>129283608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</v>
          </cell>
          <cell r="B1047">
            <v>2</v>
          </cell>
          <cell r="C1047">
            <v>928</v>
          </cell>
          <cell r="D1047" t="str">
            <v xml:space="preserve">  </v>
          </cell>
          <cell r="E1047">
            <v>3608</v>
          </cell>
          <cell r="F1047" t="str">
            <v xml:space="preserve">   </v>
          </cell>
          <cell r="G1047">
            <v>229283608</v>
          </cell>
          <cell r="H1047">
            <v>18511.150000000001</v>
          </cell>
          <cell r="I1047">
            <v>0</v>
          </cell>
          <cell r="J1047">
            <v>0</v>
          </cell>
          <cell r="K1047">
            <v>18511.150000000001</v>
          </cell>
          <cell r="L1047">
            <v>0</v>
          </cell>
        </row>
        <row r="1048">
          <cell r="A1048">
            <v>1</v>
          </cell>
          <cell r="B1048">
            <v>2</v>
          </cell>
          <cell r="C1048">
            <v>928</v>
          </cell>
          <cell r="D1048" t="str">
            <v xml:space="preserve">  </v>
          </cell>
          <cell r="E1048">
            <v>3648</v>
          </cell>
          <cell r="F1048" t="str">
            <v xml:space="preserve">   </v>
          </cell>
          <cell r="G1048">
            <v>129283648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</v>
          </cell>
          <cell r="B1049">
            <v>2</v>
          </cell>
          <cell r="C1049">
            <v>928</v>
          </cell>
          <cell r="D1049" t="str">
            <v xml:space="preserve">  </v>
          </cell>
          <cell r="E1049">
            <v>3648</v>
          </cell>
          <cell r="F1049" t="str">
            <v xml:space="preserve">   </v>
          </cell>
          <cell r="G1049">
            <v>229283648</v>
          </cell>
          <cell r="H1049">
            <v>2528.0300000000002</v>
          </cell>
          <cell r="I1049">
            <v>0</v>
          </cell>
          <cell r="J1049">
            <v>0</v>
          </cell>
          <cell r="K1049">
            <v>2528.0300000000002</v>
          </cell>
          <cell r="L1049">
            <v>0</v>
          </cell>
        </row>
        <row r="1050">
          <cell r="A1050">
            <v>1</v>
          </cell>
          <cell r="B1050">
            <v>2</v>
          </cell>
          <cell r="C1050">
            <v>928</v>
          </cell>
          <cell r="D1050" t="str">
            <v xml:space="preserve">  </v>
          </cell>
          <cell r="E1050">
            <v>3683</v>
          </cell>
          <cell r="F1050" t="str">
            <v xml:space="preserve">   </v>
          </cell>
          <cell r="G1050">
            <v>129283683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</v>
          </cell>
          <cell r="B1051">
            <v>2</v>
          </cell>
          <cell r="C1051">
            <v>928</v>
          </cell>
          <cell r="D1051" t="str">
            <v xml:space="preserve">  </v>
          </cell>
          <cell r="E1051">
            <v>3683</v>
          </cell>
          <cell r="F1051" t="str">
            <v xml:space="preserve">   </v>
          </cell>
          <cell r="G1051">
            <v>229283683</v>
          </cell>
          <cell r="H1051">
            <v>1046.25</v>
          </cell>
          <cell r="I1051">
            <v>0</v>
          </cell>
          <cell r="J1051">
            <v>0</v>
          </cell>
          <cell r="K1051">
            <v>1046.25</v>
          </cell>
          <cell r="L1051">
            <v>0</v>
          </cell>
        </row>
        <row r="1052">
          <cell r="A1052">
            <v>3</v>
          </cell>
          <cell r="B1052">
            <v>0</v>
          </cell>
          <cell r="C1052">
            <v>101</v>
          </cell>
          <cell r="D1052" t="str">
            <v xml:space="preserve">  </v>
          </cell>
          <cell r="E1052" t="str">
            <v xml:space="preserve">    </v>
          </cell>
          <cell r="F1052" t="str">
            <v xml:space="preserve">   </v>
          </cell>
          <cell r="G1052">
            <v>30101</v>
          </cell>
          <cell r="H1052">
            <v>-4569474</v>
          </cell>
          <cell r="I1052">
            <v>0</v>
          </cell>
          <cell r="J1052">
            <v>-3279821</v>
          </cell>
          <cell r="K1052">
            <v>-1289653</v>
          </cell>
          <cell r="L1052">
            <v>0</v>
          </cell>
        </row>
        <row r="1053">
          <cell r="A1053">
            <v>4</v>
          </cell>
          <cell r="B1053">
            <v>0</v>
          </cell>
          <cell r="C1053">
            <v>101</v>
          </cell>
          <cell r="D1053" t="str">
            <v xml:space="preserve">  </v>
          </cell>
          <cell r="E1053" t="str">
            <v xml:space="preserve">    </v>
          </cell>
          <cell r="F1053" t="str">
            <v xml:space="preserve">   </v>
          </cell>
          <cell r="G1053">
            <v>40101</v>
          </cell>
          <cell r="H1053">
            <v>-4683713.91</v>
          </cell>
          <cell r="I1053">
            <v>0</v>
          </cell>
          <cell r="J1053">
            <v>-3361816.95</v>
          </cell>
          <cell r="K1053">
            <v>-1321896.96</v>
          </cell>
          <cell r="L1053">
            <v>0</v>
          </cell>
        </row>
        <row r="1054">
          <cell r="A1054">
            <v>5</v>
          </cell>
          <cell r="B1054">
            <v>0</v>
          </cell>
          <cell r="C1054">
            <v>101</v>
          </cell>
          <cell r="D1054" t="str">
            <v xml:space="preserve">  </v>
          </cell>
          <cell r="E1054" t="str">
            <v xml:space="preserve">    </v>
          </cell>
          <cell r="F1054" t="str">
            <v xml:space="preserve">   </v>
          </cell>
          <cell r="G1054">
            <v>50101</v>
          </cell>
          <cell r="H1054">
            <v>-4578994</v>
          </cell>
          <cell r="I1054">
            <v>0</v>
          </cell>
          <cell r="J1054">
            <v>-3286654</v>
          </cell>
          <cell r="K1054">
            <v>-1292340</v>
          </cell>
          <cell r="L1054">
            <v>0</v>
          </cell>
        </row>
        <row r="1055">
          <cell r="A1055">
            <v>3</v>
          </cell>
          <cell r="B1055">
            <v>0</v>
          </cell>
          <cell r="C1055">
            <v>301</v>
          </cell>
          <cell r="D1055" t="str">
            <v xml:space="preserve">  </v>
          </cell>
          <cell r="E1055" t="str">
            <v xml:space="preserve">    </v>
          </cell>
          <cell r="F1055" t="str">
            <v xml:space="preserve">   </v>
          </cell>
          <cell r="G1055">
            <v>30301</v>
          </cell>
          <cell r="H1055">
            <v>14698</v>
          </cell>
          <cell r="I1055">
            <v>14698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4</v>
          </cell>
          <cell r="B1056">
            <v>0</v>
          </cell>
          <cell r="C1056">
            <v>301</v>
          </cell>
          <cell r="D1056" t="str">
            <v xml:space="preserve">  </v>
          </cell>
          <cell r="E1056" t="str">
            <v xml:space="preserve">    </v>
          </cell>
          <cell r="F1056" t="str">
            <v xml:space="preserve">   </v>
          </cell>
          <cell r="G1056">
            <v>40301</v>
          </cell>
          <cell r="H1056">
            <v>14697.92</v>
          </cell>
          <cell r="I1056">
            <v>14697.92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5</v>
          </cell>
          <cell r="B1057">
            <v>0</v>
          </cell>
          <cell r="C1057">
            <v>301</v>
          </cell>
          <cell r="D1057" t="str">
            <v xml:space="preserve">  </v>
          </cell>
          <cell r="E1057" t="str">
            <v xml:space="preserve">    </v>
          </cell>
          <cell r="F1057" t="str">
            <v xml:space="preserve">   </v>
          </cell>
          <cell r="G1057">
            <v>50301</v>
          </cell>
          <cell r="H1057">
            <v>14698</v>
          </cell>
          <cell r="I1057">
            <v>14698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3</v>
          </cell>
          <cell r="B1058">
            <v>0</v>
          </cell>
          <cell r="C1058">
            <v>302</v>
          </cell>
          <cell r="D1058" t="str">
            <v xml:space="preserve">  </v>
          </cell>
          <cell r="E1058" t="str">
            <v xml:space="preserve">    </v>
          </cell>
          <cell r="F1058" t="str">
            <v xml:space="preserve">   </v>
          </cell>
          <cell r="G1058">
            <v>30302</v>
          </cell>
          <cell r="H1058">
            <v>343855.93</v>
          </cell>
          <cell r="I1058">
            <v>343855.93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4</v>
          </cell>
          <cell r="B1059">
            <v>0</v>
          </cell>
          <cell r="C1059">
            <v>302</v>
          </cell>
          <cell r="D1059" t="str">
            <v xml:space="preserve">  </v>
          </cell>
          <cell r="E1059" t="str">
            <v xml:space="preserve">    </v>
          </cell>
          <cell r="F1059" t="str">
            <v xml:space="preserve">   </v>
          </cell>
          <cell r="G1059">
            <v>40302</v>
          </cell>
          <cell r="H1059">
            <v>343855.63</v>
          </cell>
          <cell r="I1059">
            <v>343855.63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5</v>
          </cell>
          <cell r="B1060">
            <v>0</v>
          </cell>
          <cell r="C1060">
            <v>302</v>
          </cell>
          <cell r="D1060" t="str">
            <v xml:space="preserve">  </v>
          </cell>
          <cell r="E1060" t="str">
            <v xml:space="preserve">    </v>
          </cell>
          <cell r="F1060" t="str">
            <v xml:space="preserve">   </v>
          </cell>
          <cell r="G1060">
            <v>50302</v>
          </cell>
          <cell r="H1060">
            <v>343855.88</v>
          </cell>
          <cell r="I1060">
            <v>343855.88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3</v>
          </cell>
          <cell r="B1061">
            <v>0</v>
          </cell>
          <cell r="C1061">
            <v>310</v>
          </cell>
          <cell r="D1061" t="str">
            <v xml:space="preserve">  </v>
          </cell>
          <cell r="E1061" t="str">
            <v xml:space="preserve">    </v>
          </cell>
          <cell r="F1061" t="str">
            <v xml:space="preserve">   </v>
          </cell>
          <cell r="G1061">
            <v>30310</v>
          </cell>
          <cell r="H1061">
            <v>2445731.08</v>
          </cell>
          <cell r="I1061">
            <v>2445731.08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4</v>
          </cell>
          <cell r="B1062">
            <v>0</v>
          </cell>
          <cell r="C1062">
            <v>310</v>
          </cell>
          <cell r="D1062" t="str">
            <v xml:space="preserve">  </v>
          </cell>
          <cell r="E1062" t="str">
            <v xml:space="preserve">    </v>
          </cell>
          <cell r="F1062" t="str">
            <v xml:space="preserve">   </v>
          </cell>
          <cell r="G1062">
            <v>40310</v>
          </cell>
          <cell r="H1062">
            <v>2445793.0099999998</v>
          </cell>
          <cell r="I1062">
            <v>2445793.0099999998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5</v>
          </cell>
          <cell r="B1063">
            <v>0</v>
          </cell>
          <cell r="C1063">
            <v>310</v>
          </cell>
          <cell r="D1063" t="str">
            <v xml:space="preserve">  </v>
          </cell>
          <cell r="E1063" t="str">
            <v xml:space="preserve">    </v>
          </cell>
          <cell r="F1063" t="str">
            <v xml:space="preserve">   </v>
          </cell>
          <cell r="G1063">
            <v>50310</v>
          </cell>
          <cell r="H1063">
            <v>2445731.08</v>
          </cell>
          <cell r="I1063">
            <v>2445731.08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3</v>
          </cell>
          <cell r="B1064">
            <v>0</v>
          </cell>
          <cell r="C1064">
            <v>311</v>
          </cell>
          <cell r="D1064" t="str">
            <v xml:space="preserve">  </v>
          </cell>
          <cell r="E1064" t="str">
            <v xml:space="preserve">    </v>
          </cell>
          <cell r="F1064" t="str">
            <v xml:space="preserve">   </v>
          </cell>
          <cell r="G1064">
            <v>30311</v>
          </cell>
          <cell r="H1064">
            <v>129092515.01000001</v>
          </cell>
          <cell r="I1064">
            <v>129092515.01000001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4</v>
          </cell>
          <cell r="B1065">
            <v>0</v>
          </cell>
          <cell r="C1065">
            <v>311</v>
          </cell>
          <cell r="D1065" t="str">
            <v xml:space="preserve">  </v>
          </cell>
          <cell r="E1065" t="str">
            <v xml:space="preserve">    </v>
          </cell>
          <cell r="F1065" t="str">
            <v xml:space="preserve">   </v>
          </cell>
          <cell r="G1065">
            <v>40311</v>
          </cell>
          <cell r="H1065">
            <v>129127255.75</v>
          </cell>
          <cell r="I1065">
            <v>129127255.75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5</v>
          </cell>
          <cell r="B1066">
            <v>0</v>
          </cell>
          <cell r="C1066">
            <v>311</v>
          </cell>
          <cell r="D1066" t="str">
            <v xml:space="preserve">  </v>
          </cell>
          <cell r="E1066" t="str">
            <v xml:space="preserve">    </v>
          </cell>
          <cell r="F1066" t="str">
            <v xml:space="preserve">   </v>
          </cell>
          <cell r="G1066">
            <v>50311</v>
          </cell>
          <cell r="H1066">
            <v>129090202.45999999</v>
          </cell>
          <cell r="I1066">
            <v>129090202.45999999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3</v>
          </cell>
          <cell r="B1067">
            <v>0</v>
          </cell>
          <cell r="C1067">
            <v>312</v>
          </cell>
          <cell r="D1067" t="str">
            <v xml:space="preserve">  </v>
          </cell>
          <cell r="E1067" t="str">
            <v xml:space="preserve">    </v>
          </cell>
          <cell r="F1067" t="str">
            <v xml:space="preserve">   </v>
          </cell>
          <cell r="G1067">
            <v>30312</v>
          </cell>
          <cell r="H1067">
            <v>186118607</v>
          </cell>
          <cell r="I1067">
            <v>186118607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4</v>
          </cell>
          <cell r="B1068">
            <v>0</v>
          </cell>
          <cell r="C1068">
            <v>312</v>
          </cell>
          <cell r="D1068" t="str">
            <v xml:space="preserve">  </v>
          </cell>
          <cell r="E1068" t="str">
            <v xml:space="preserve">    </v>
          </cell>
          <cell r="F1068" t="str">
            <v xml:space="preserve">   </v>
          </cell>
          <cell r="G1068">
            <v>40312</v>
          </cell>
          <cell r="H1068">
            <v>187336690.71000001</v>
          </cell>
          <cell r="I1068">
            <v>187336690.71000001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5</v>
          </cell>
          <cell r="B1069">
            <v>0</v>
          </cell>
          <cell r="C1069">
            <v>312</v>
          </cell>
          <cell r="D1069" t="str">
            <v xml:space="preserve">  </v>
          </cell>
          <cell r="E1069" t="str">
            <v xml:space="preserve">    </v>
          </cell>
          <cell r="F1069" t="str">
            <v xml:space="preserve">   </v>
          </cell>
          <cell r="G1069">
            <v>50312</v>
          </cell>
          <cell r="H1069">
            <v>187324891.33000001</v>
          </cell>
          <cell r="I1069">
            <v>187324891.33000001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3</v>
          </cell>
          <cell r="B1070">
            <v>0</v>
          </cell>
          <cell r="C1070">
            <v>314</v>
          </cell>
          <cell r="D1070" t="str">
            <v xml:space="preserve">  </v>
          </cell>
          <cell r="E1070" t="str">
            <v xml:space="preserve">    </v>
          </cell>
          <cell r="F1070" t="str">
            <v xml:space="preserve">   </v>
          </cell>
          <cell r="G1070">
            <v>30314</v>
          </cell>
          <cell r="H1070">
            <v>56534963.359999999</v>
          </cell>
          <cell r="I1070">
            <v>56534963.359999999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4</v>
          </cell>
          <cell r="B1071">
            <v>0</v>
          </cell>
          <cell r="C1071">
            <v>314</v>
          </cell>
          <cell r="D1071" t="str">
            <v xml:space="preserve">  </v>
          </cell>
          <cell r="E1071" t="str">
            <v xml:space="preserve">    </v>
          </cell>
          <cell r="F1071" t="str">
            <v xml:space="preserve">   </v>
          </cell>
          <cell r="G1071">
            <v>40314</v>
          </cell>
          <cell r="H1071">
            <v>56847703.539999999</v>
          </cell>
          <cell r="I1071">
            <v>56847703.539999999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5</v>
          </cell>
          <cell r="B1072">
            <v>0</v>
          </cell>
          <cell r="C1072">
            <v>314</v>
          </cell>
          <cell r="D1072" t="str">
            <v xml:space="preserve">  </v>
          </cell>
          <cell r="E1072" t="str">
            <v xml:space="preserve">    </v>
          </cell>
          <cell r="F1072" t="str">
            <v xml:space="preserve">   </v>
          </cell>
          <cell r="G1072">
            <v>50314</v>
          </cell>
          <cell r="H1072">
            <v>56921585.609999999</v>
          </cell>
          <cell r="I1072">
            <v>56921585.609999999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3</v>
          </cell>
          <cell r="B1073">
            <v>0</v>
          </cell>
          <cell r="C1073">
            <v>315</v>
          </cell>
          <cell r="D1073" t="str">
            <v xml:space="preserve">  </v>
          </cell>
          <cell r="E1073" t="str">
            <v xml:space="preserve">    </v>
          </cell>
          <cell r="F1073" t="str">
            <v xml:space="preserve">   </v>
          </cell>
          <cell r="G1073">
            <v>30315</v>
          </cell>
          <cell r="H1073">
            <v>26664060.710000001</v>
          </cell>
          <cell r="I1073">
            <v>26664060.710000001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4</v>
          </cell>
          <cell r="B1074">
            <v>0</v>
          </cell>
          <cell r="C1074">
            <v>315</v>
          </cell>
          <cell r="D1074" t="str">
            <v xml:space="preserve">  </v>
          </cell>
          <cell r="E1074" t="str">
            <v xml:space="preserve">    </v>
          </cell>
          <cell r="F1074" t="str">
            <v xml:space="preserve">   </v>
          </cell>
          <cell r="G1074">
            <v>40315</v>
          </cell>
          <cell r="H1074">
            <v>26799599.960000001</v>
          </cell>
          <cell r="I1074">
            <v>26799599.960000001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5</v>
          </cell>
          <cell r="B1075">
            <v>0</v>
          </cell>
          <cell r="C1075">
            <v>315</v>
          </cell>
          <cell r="D1075" t="str">
            <v xml:space="preserve">  </v>
          </cell>
          <cell r="E1075" t="str">
            <v xml:space="preserve">    </v>
          </cell>
          <cell r="F1075" t="str">
            <v xml:space="preserve">   </v>
          </cell>
          <cell r="G1075">
            <v>50315</v>
          </cell>
          <cell r="H1075">
            <v>26739686.940000001</v>
          </cell>
          <cell r="I1075">
            <v>26739686.940000001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3</v>
          </cell>
          <cell r="B1076">
            <v>0</v>
          </cell>
          <cell r="C1076">
            <v>316</v>
          </cell>
          <cell r="D1076" t="str">
            <v xml:space="preserve">  </v>
          </cell>
          <cell r="E1076" t="str">
            <v xml:space="preserve">    </v>
          </cell>
          <cell r="F1076" t="str">
            <v xml:space="preserve">   </v>
          </cell>
          <cell r="G1076">
            <v>30316</v>
          </cell>
          <cell r="H1076">
            <v>15498538.9</v>
          </cell>
          <cell r="I1076">
            <v>15498538.9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4</v>
          </cell>
          <cell r="B1077">
            <v>0</v>
          </cell>
          <cell r="C1077">
            <v>316</v>
          </cell>
          <cell r="D1077" t="str">
            <v xml:space="preserve">  </v>
          </cell>
          <cell r="E1077" t="str">
            <v xml:space="preserve">    </v>
          </cell>
          <cell r="F1077" t="str">
            <v xml:space="preserve">   </v>
          </cell>
          <cell r="G1077">
            <v>40316</v>
          </cell>
          <cell r="H1077">
            <v>15373911.23</v>
          </cell>
          <cell r="I1077">
            <v>15373911.23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5</v>
          </cell>
          <cell r="B1078">
            <v>0</v>
          </cell>
          <cell r="C1078">
            <v>316</v>
          </cell>
          <cell r="D1078" t="str">
            <v xml:space="preserve">  </v>
          </cell>
          <cell r="E1078" t="str">
            <v xml:space="preserve">    </v>
          </cell>
          <cell r="F1078" t="str">
            <v xml:space="preserve">   </v>
          </cell>
          <cell r="G1078">
            <v>50316</v>
          </cell>
          <cell r="H1078">
            <v>15497343.699999999</v>
          </cell>
          <cell r="I1078">
            <v>15497343.699999999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3</v>
          </cell>
          <cell r="B1079">
            <v>0</v>
          </cell>
          <cell r="C1079">
            <v>330</v>
          </cell>
          <cell r="D1079" t="str">
            <v xml:space="preserve">  </v>
          </cell>
          <cell r="E1079" t="str">
            <v xml:space="preserve">    </v>
          </cell>
          <cell r="F1079" t="str">
            <v xml:space="preserve">   </v>
          </cell>
          <cell r="G1079">
            <v>30330</v>
          </cell>
          <cell r="H1079">
            <v>47831683.409999996</v>
          </cell>
          <cell r="I1079">
            <v>47831683.409999996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4</v>
          </cell>
          <cell r="B1080">
            <v>0</v>
          </cell>
          <cell r="C1080">
            <v>330</v>
          </cell>
          <cell r="D1080" t="str">
            <v xml:space="preserve">  </v>
          </cell>
          <cell r="E1080" t="str">
            <v xml:space="preserve">    </v>
          </cell>
          <cell r="F1080" t="str">
            <v xml:space="preserve">   </v>
          </cell>
          <cell r="G1080">
            <v>40330</v>
          </cell>
          <cell r="H1080">
            <v>47610098.210000001</v>
          </cell>
          <cell r="I1080">
            <v>47610098.210000001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5</v>
          </cell>
          <cell r="B1081">
            <v>0</v>
          </cell>
          <cell r="C1081">
            <v>330</v>
          </cell>
          <cell r="D1081" t="str">
            <v xml:space="preserve">  </v>
          </cell>
          <cell r="E1081" t="str">
            <v xml:space="preserve">    </v>
          </cell>
          <cell r="F1081" t="str">
            <v xml:space="preserve">   </v>
          </cell>
          <cell r="G1081">
            <v>50330</v>
          </cell>
          <cell r="H1081">
            <v>47831683.219999999</v>
          </cell>
          <cell r="I1081">
            <v>47831683.219999999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3</v>
          </cell>
          <cell r="B1082">
            <v>0</v>
          </cell>
          <cell r="C1082">
            <v>331</v>
          </cell>
          <cell r="D1082" t="str">
            <v xml:space="preserve">  </v>
          </cell>
          <cell r="E1082" t="str">
            <v xml:space="preserve">    </v>
          </cell>
          <cell r="F1082" t="str">
            <v xml:space="preserve">   </v>
          </cell>
          <cell r="G1082">
            <v>30331</v>
          </cell>
          <cell r="H1082">
            <v>35213169.140000001</v>
          </cell>
          <cell r="I1082">
            <v>35213169.140000001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4</v>
          </cell>
          <cell r="B1083">
            <v>0</v>
          </cell>
          <cell r="C1083">
            <v>331</v>
          </cell>
          <cell r="D1083" t="str">
            <v xml:space="preserve">  </v>
          </cell>
          <cell r="E1083" t="str">
            <v xml:space="preserve">    </v>
          </cell>
          <cell r="F1083" t="str">
            <v xml:space="preserve">   </v>
          </cell>
          <cell r="G1083">
            <v>40331</v>
          </cell>
          <cell r="H1083">
            <v>35088249.659999996</v>
          </cell>
          <cell r="I1083">
            <v>35088249.659999996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5</v>
          </cell>
          <cell r="B1084">
            <v>0</v>
          </cell>
          <cell r="C1084">
            <v>331</v>
          </cell>
          <cell r="D1084" t="str">
            <v xml:space="preserve">  </v>
          </cell>
          <cell r="E1084" t="str">
            <v xml:space="preserve">    </v>
          </cell>
          <cell r="F1084" t="str">
            <v xml:space="preserve">   </v>
          </cell>
          <cell r="G1084">
            <v>50331</v>
          </cell>
          <cell r="H1084">
            <v>35237628.299999997</v>
          </cell>
          <cell r="I1084">
            <v>35237628.299999997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3</v>
          </cell>
          <cell r="B1085">
            <v>0</v>
          </cell>
          <cell r="C1085">
            <v>332</v>
          </cell>
          <cell r="D1085" t="str">
            <v xml:space="preserve">  </v>
          </cell>
          <cell r="E1085" t="str">
            <v xml:space="preserve">    </v>
          </cell>
          <cell r="F1085" t="str">
            <v xml:space="preserve">   </v>
          </cell>
          <cell r="G1085">
            <v>30332</v>
          </cell>
          <cell r="H1085">
            <v>87873703.609999999</v>
          </cell>
          <cell r="I1085">
            <v>87873703.609999999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4</v>
          </cell>
          <cell r="B1086">
            <v>0</v>
          </cell>
          <cell r="C1086">
            <v>332</v>
          </cell>
          <cell r="D1086" t="str">
            <v xml:space="preserve">  </v>
          </cell>
          <cell r="E1086" t="str">
            <v xml:space="preserve">    </v>
          </cell>
          <cell r="F1086" t="str">
            <v xml:space="preserve">   </v>
          </cell>
          <cell r="G1086">
            <v>40332</v>
          </cell>
          <cell r="H1086">
            <v>85927896.140000001</v>
          </cell>
          <cell r="I1086">
            <v>85927896.140000001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5</v>
          </cell>
          <cell r="B1087">
            <v>0</v>
          </cell>
          <cell r="C1087">
            <v>332</v>
          </cell>
          <cell r="D1087" t="str">
            <v xml:space="preserve">  </v>
          </cell>
          <cell r="E1087" t="str">
            <v xml:space="preserve">    </v>
          </cell>
          <cell r="F1087" t="str">
            <v xml:space="preserve">   </v>
          </cell>
          <cell r="G1087">
            <v>50332</v>
          </cell>
          <cell r="H1087">
            <v>87285922.689999998</v>
          </cell>
          <cell r="I1087">
            <v>87285922.689999998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3</v>
          </cell>
          <cell r="B1088">
            <v>0</v>
          </cell>
          <cell r="C1088">
            <v>333</v>
          </cell>
          <cell r="D1088" t="str">
            <v xml:space="preserve">  </v>
          </cell>
          <cell r="E1088" t="str">
            <v xml:space="preserve">    </v>
          </cell>
          <cell r="F1088" t="str">
            <v xml:space="preserve">   </v>
          </cell>
          <cell r="G1088">
            <v>30333</v>
          </cell>
          <cell r="H1088">
            <v>83949736.640000001</v>
          </cell>
          <cell r="I1088">
            <v>83949736.640000001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4</v>
          </cell>
          <cell r="B1089">
            <v>0</v>
          </cell>
          <cell r="C1089">
            <v>333</v>
          </cell>
          <cell r="D1089" t="str">
            <v xml:space="preserve">  </v>
          </cell>
          <cell r="E1089" t="str">
            <v xml:space="preserve">    </v>
          </cell>
          <cell r="F1089" t="str">
            <v xml:space="preserve">   </v>
          </cell>
          <cell r="G1089">
            <v>40333</v>
          </cell>
          <cell r="H1089">
            <v>83240743.370000005</v>
          </cell>
          <cell r="I1089">
            <v>83240743.370000005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5</v>
          </cell>
          <cell r="B1090">
            <v>0</v>
          </cell>
          <cell r="C1090">
            <v>333</v>
          </cell>
          <cell r="D1090" t="str">
            <v xml:space="preserve">  </v>
          </cell>
          <cell r="E1090" t="str">
            <v xml:space="preserve">    </v>
          </cell>
          <cell r="F1090" t="str">
            <v xml:space="preserve">   </v>
          </cell>
          <cell r="G1090">
            <v>50333</v>
          </cell>
          <cell r="H1090">
            <v>83637003.689999998</v>
          </cell>
          <cell r="I1090">
            <v>83637003.689999998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3</v>
          </cell>
          <cell r="B1091">
            <v>0</v>
          </cell>
          <cell r="C1091">
            <v>334</v>
          </cell>
          <cell r="D1091" t="str">
            <v xml:space="preserve">  </v>
          </cell>
          <cell r="E1091" t="str">
            <v xml:space="preserve">    </v>
          </cell>
          <cell r="F1091" t="str">
            <v xml:space="preserve">   </v>
          </cell>
          <cell r="G1091">
            <v>30334</v>
          </cell>
          <cell r="H1091">
            <v>19091483.010000002</v>
          </cell>
          <cell r="I1091">
            <v>19091483.010000002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4</v>
          </cell>
          <cell r="B1092">
            <v>0</v>
          </cell>
          <cell r="C1092">
            <v>334</v>
          </cell>
          <cell r="D1092" t="str">
            <v xml:space="preserve">  </v>
          </cell>
          <cell r="E1092" t="str">
            <v xml:space="preserve">    </v>
          </cell>
          <cell r="F1092" t="str">
            <v xml:space="preserve">   </v>
          </cell>
          <cell r="G1092">
            <v>40334</v>
          </cell>
          <cell r="H1092">
            <v>18032470.050000001</v>
          </cell>
          <cell r="I1092">
            <v>18032470.050000001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5</v>
          </cell>
          <cell r="B1093">
            <v>0</v>
          </cell>
          <cell r="C1093">
            <v>334</v>
          </cell>
          <cell r="D1093" t="str">
            <v xml:space="preserve">  </v>
          </cell>
          <cell r="E1093" t="str">
            <v xml:space="preserve">    </v>
          </cell>
          <cell r="F1093" t="str">
            <v xml:space="preserve">   </v>
          </cell>
          <cell r="G1093">
            <v>50334</v>
          </cell>
          <cell r="H1093">
            <v>18804651.989999998</v>
          </cell>
          <cell r="I1093">
            <v>18804651.989999998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3</v>
          </cell>
          <cell r="B1094">
            <v>0</v>
          </cell>
          <cell r="C1094">
            <v>335</v>
          </cell>
          <cell r="D1094" t="str">
            <v xml:space="preserve">  </v>
          </cell>
          <cell r="E1094" t="str">
            <v xml:space="preserve">    </v>
          </cell>
          <cell r="F1094" t="str">
            <v xml:space="preserve">   </v>
          </cell>
          <cell r="G1094">
            <v>30335</v>
          </cell>
          <cell r="H1094">
            <v>4400891.3899999997</v>
          </cell>
          <cell r="I1094">
            <v>4400891.3899999997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4</v>
          </cell>
          <cell r="B1095">
            <v>0</v>
          </cell>
          <cell r="C1095">
            <v>335</v>
          </cell>
          <cell r="D1095" t="str">
            <v xml:space="preserve">  </v>
          </cell>
          <cell r="E1095" t="str">
            <v xml:space="preserve">    </v>
          </cell>
          <cell r="F1095" t="str">
            <v xml:space="preserve">   </v>
          </cell>
          <cell r="G1095">
            <v>40335</v>
          </cell>
          <cell r="H1095">
            <v>4341026.78</v>
          </cell>
          <cell r="I1095">
            <v>4341026.78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5</v>
          </cell>
          <cell r="B1096">
            <v>0</v>
          </cell>
          <cell r="C1096">
            <v>335</v>
          </cell>
          <cell r="D1096" t="str">
            <v xml:space="preserve">  </v>
          </cell>
          <cell r="E1096" t="str">
            <v xml:space="preserve">    </v>
          </cell>
          <cell r="F1096" t="str">
            <v xml:space="preserve">   </v>
          </cell>
          <cell r="G1096">
            <v>50335</v>
          </cell>
          <cell r="H1096">
            <v>4392239.4000000004</v>
          </cell>
          <cell r="I1096">
            <v>4392239.4000000004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3</v>
          </cell>
          <cell r="B1097">
            <v>0</v>
          </cell>
          <cell r="C1097">
            <v>336</v>
          </cell>
          <cell r="D1097" t="str">
            <v xml:space="preserve">  </v>
          </cell>
          <cell r="E1097" t="str">
            <v xml:space="preserve">    </v>
          </cell>
          <cell r="F1097" t="str">
            <v xml:space="preserve">   </v>
          </cell>
          <cell r="G1097">
            <v>30336</v>
          </cell>
          <cell r="H1097">
            <v>1790185.28</v>
          </cell>
          <cell r="I1097">
            <v>1790185.28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4</v>
          </cell>
          <cell r="B1098">
            <v>0</v>
          </cell>
          <cell r="C1098">
            <v>336</v>
          </cell>
          <cell r="D1098" t="str">
            <v xml:space="preserve">  </v>
          </cell>
          <cell r="E1098" t="str">
            <v xml:space="preserve">    </v>
          </cell>
          <cell r="F1098" t="str">
            <v xml:space="preserve">   </v>
          </cell>
          <cell r="G1098">
            <v>40336</v>
          </cell>
          <cell r="H1098">
            <v>1755224.54</v>
          </cell>
          <cell r="I1098">
            <v>1755224.54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5</v>
          </cell>
          <cell r="B1099">
            <v>0</v>
          </cell>
          <cell r="C1099">
            <v>336</v>
          </cell>
          <cell r="D1099" t="str">
            <v xml:space="preserve">  </v>
          </cell>
          <cell r="E1099" t="str">
            <v xml:space="preserve">    </v>
          </cell>
          <cell r="F1099" t="str">
            <v xml:space="preserve">   </v>
          </cell>
          <cell r="G1099">
            <v>50336</v>
          </cell>
          <cell r="H1099">
            <v>1790185.24</v>
          </cell>
          <cell r="I1099">
            <v>1790185.24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3</v>
          </cell>
          <cell r="B1100">
            <v>0</v>
          </cell>
          <cell r="C1100">
            <v>340</v>
          </cell>
          <cell r="D1100" t="str">
            <v xml:space="preserve">  </v>
          </cell>
          <cell r="E1100" t="str">
            <v xml:space="preserve">    </v>
          </cell>
          <cell r="F1100" t="str">
            <v xml:space="preserve">   </v>
          </cell>
          <cell r="G1100">
            <v>30340</v>
          </cell>
          <cell r="H1100">
            <v>615079.03</v>
          </cell>
          <cell r="I1100">
            <v>615079.03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4</v>
          </cell>
          <cell r="B1101">
            <v>0</v>
          </cell>
          <cell r="C1101">
            <v>340</v>
          </cell>
          <cell r="D1101" t="str">
            <v xml:space="preserve">  </v>
          </cell>
          <cell r="E1101" t="str">
            <v xml:space="preserve">    </v>
          </cell>
          <cell r="F1101" t="str">
            <v xml:space="preserve">   </v>
          </cell>
          <cell r="G1101">
            <v>40340</v>
          </cell>
          <cell r="H1101">
            <v>615078.82999999996</v>
          </cell>
          <cell r="I1101">
            <v>615078.82999999996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5</v>
          </cell>
          <cell r="B1102">
            <v>0</v>
          </cell>
          <cell r="C1102">
            <v>340</v>
          </cell>
          <cell r="D1102" t="str">
            <v xml:space="preserve">  </v>
          </cell>
          <cell r="E1102" t="str">
            <v xml:space="preserve">    </v>
          </cell>
          <cell r="F1102" t="str">
            <v xml:space="preserve">   </v>
          </cell>
          <cell r="G1102">
            <v>50340</v>
          </cell>
          <cell r="H1102">
            <v>615079.02</v>
          </cell>
          <cell r="I1102">
            <v>615079.02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3</v>
          </cell>
          <cell r="B1103">
            <v>0</v>
          </cell>
          <cell r="C1103">
            <v>341</v>
          </cell>
          <cell r="D1103" t="str">
            <v xml:space="preserve">  </v>
          </cell>
          <cell r="E1103" t="str">
            <v xml:space="preserve">    </v>
          </cell>
          <cell r="F1103" t="str">
            <v xml:space="preserve">   </v>
          </cell>
          <cell r="G1103">
            <v>30341</v>
          </cell>
          <cell r="H1103">
            <v>256733.08</v>
          </cell>
          <cell r="I1103">
            <v>256733.08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4</v>
          </cell>
          <cell r="B1104">
            <v>0</v>
          </cell>
          <cell r="C1104">
            <v>341</v>
          </cell>
          <cell r="D1104" t="str">
            <v xml:space="preserve">  </v>
          </cell>
          <cell r="E1104" t="str">
            <v xml:space="preserve">    </v>
          </cell>
          <cell r="F1104" t="str">
            <v xml:space="preserve">   </v>
          </cell>
          <cell r="G1104">
            <v>40341</v>
          </cell>
          <cell r="H1104">
            <v>256680.54</v>
          </cell>
          <cell r="I1104">
            <v>256680.54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5</v>
          </cell>
          <cell r="B1105">
            <v>0</v>
          </cell>
          <cell r="C1105">
            <v>341</v>
          </cell>
          <cell r="D1105" t="str">
            <v xml:space="preserve">  </v>
          </cell>
          <cell r="E1105" t="str">
            <v xml:space="preserve">    </v>
          </cell>
          <cell r="F1105" t="str">
            <v xml:space="preserve">   </v>
          </cell>
          <cell r="G1105">
            <v>50341</v>
          </cell>
          <cell r="H1105">
            <v>256733.08</v>
          </cell>
          <cell r="I1105">
            <v>256733.08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3</v>
          </cell>
          <cell r="B1106">
            <v>0</v>
          </cell>
          <cell r="C1106">
            <v>342</v>
          </cell>
          <cell r="D1106" t="str">
            <v xml:space="preserve">  </v>
          </cell>
          <cell r="E1106" t="str">
            <v xml:space="preserve">    </v>
          </cell>
          <cell r="F1106" t="str">
            <v xml:space="preserve">   </v>
          </cell>
          <cell r="G1106">
            <v>30342</v>
          </cell>
          <cell r="H1106">
            <v>1140527.1499999999</v>
          </cell>
          <cell r="I1106">
            <v>1140527.1499999999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4</v>
          </cell>
          <cell r="B1107">
            <v>0</v>
          </cell>
          <cell r="C1107">
            <v>342</v>
          </cell>
          <cell r="D1107" t="str">
            <v xml:space="preserve">  </v>
          </cell>
          <cell r="E1107" t="str">
            <v xml:space="preserve">    </v>
          </cell>
          <cell r="F1107" t="str">
            <v xml:space="preserve">   </v>
          </cell>
          <cell r="G1107">
            <v>40342</v>
          </cell>
          <cell r="H1107">
            <v>1140527.04</v>
          </cell>
          <cell r="I1107">
            <v>1140527.04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5</v>
          </cell>
          <cell r="B1108">
            <v>0</v>
          </cell>
          <cell r="C1108">
            <v>342</v>
          </cell>
          <cell r="D1108" t="str">
            <v xml:space="preserve">  </v>
          </cell>
          <cell r="E1108" t="str">
            <v xml:space="preserve">    </v>
          </cell>
          <cell r="F1108" t="str">
            <v xml:space="preserve">   </v>
          </cell>
          <cell r="G1108">
            <v>50342</v>
          </cell>
          <cell r="H1108">
            <v>1140527.1399999999</v>
          </cell>
          <cell r="I1108">
            <v>1140527.1399999999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>
            <v>3</v>
          </cell>
          <cell r="B1109">
            <v>0</v>
          </cell>
          <cell r="C1109">
            <v>343</v>
          </cell>
          <cell r="D1109" t="str">
            <v xml:space="preserve">  </v>
          </cell>
          <cell r="E1109" t="str">
            <v xml:space="preserve">    </v>
          </cell>
          <cell r="F1109" t="str">
            <v xml:space="preserve">   </v>
          </cell>
          <cell r="G1109">
            <v>30343</v>
          </cell>
          <cell r="H1109">
            <v>6506950.8899999997</v>
          </cell>
          <cell r="I1109">
            <v>6506950.8899999997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>
            <v>4</v>
          </cell>
          <cell r="B1110">
            <v>0</v>
          </cell>
          <cell r="C1110">
            <v>343</v>
          </cell>
          <cell r="D1110" t="str">
            <v xml:space="preserve">  </v>
          </cell>
          <cell r="E1110" t="str">
            <v xml:space="preserve">    </v>
          </cell>
          <cell r="F1110" t="str">
            <v xml:space="preserve">   </v>
          </cell>
          <cell r="G1110">
            <v>40343</v>
          </cell>
          <cell r="H1110">
            <v>6513076</v>
          </cell>
          <cell r="I1110">
            <v>6513076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5</v>
          </cell>
          <cell r="B1111">
            <v>0</v>
          </cell>
          <cell r="C1111">
            <v>343</v>
          </cell>
          <cell r="D1111" t="str">
            <v xml:space="preserve">  </v>
          </cell>
          <cell r="E1111" t="str">
            <v xml:space="preserve">    </v>
          </cell>
          <cell r="F1111" t="str">
            <v xml:space="preserve">   </v>
          </cell>
          <cell r="G1111">
            <v>50343</v>
          </cell>
          <cell r="H1111">
            <v>6511233.9500000002</v>
          </cell>
          <cell r="I1111">
            <v>6511233.9500000002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>
            <v>3</v>
          </cell>
          <cell r="B1112">
            <v>0</v>
          </cell>
          <cell r="C1112">
            <v>344</v>
          </cell>
          <cell r="D1112" t="str">
            <v xml:space="preserve">  </v>
          </cell>
          <cell r="E1112" t="str">
            <v xml:space="preserve">    </v>
          </cell>
          <cell r="F1112" t="str">
            <v xml:space="preserve">   </v>
          </cell>
          <cell r="G1112">
            <v>30344</v>
          </cell>
          <cell r="H1112">
            <v>3521349.49</v>
          </cell>
          <cell r="I1112">
            <v>3521349.49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4</v>
          </cell>
          <cell r="B1113">
            <v>0</v>
          </cell>
          <cell r="C1113">
            <v>344</v>
          </cell>
          <cell r="D1113" t="str">
            <v xml:space="preserve">  </v>
          </cell>
          <cell r="E1113" t="str">
            <v xml:space="preserve">    </v>
          </cell>
          <cell r="F1113" t="str">
            <v xml:space="preserve">   </v>
          </cell>
          <cell r="G1113">
            <v>40344</v>
          </cell>
          <cell r="H1113">
            <v>3607468.79</v>
          </cell>
          <cell r="I1113">
            <v>3607468.79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5</v>
          </cell>
          <cell r="B1114">
            <v>0</v>
          </cell>
          <cell r="C1114">
            <v>344</v>
          </cell>
          <cell r="D1114" t="str">
            <v xml:space="preserve">  </v>
          </cell>
          <cell r="E1114" t="str">
            <v xml:space="preserve">    </v>
          </cell>
          <cell r="F1114" t="str">
            <v xml:space="preserve">   </v>
          </cell>
          <cell r="G1114">
            <v>50344</v>
          </cell>
          <cell r="H1114">
            <v>3566857.11</v>
          </cell>
          <cell r="I1114">
            <v>3566857.11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3</v>
          </cell>
          <cell r="B1115">
            <v>0</v>
          </cell>
          <cell r="C1115">
            <v>345</v>
          </cell>
          <cell r="D1115" t="str">
            <v xml:space="preserve">  </v>
          </cell>
          <cell r="E1115" t="str">
            <v xml:space="preserve">    </v>
          </cell>
          <cell r="F1115" t="str">
            <v xml:space="preserve">   </v>
          </cell>
          <cell r="G1115">
            <v>30345</v>
          </cell>
          <cell r="H1115">
            <v>356618.51</v>
          </cell>
          <cell r="I1115">
            <v>356618.51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4</v>
          </cell>
          <cell r="B1116">
            <v>0</v>
          </cell>
          <cell r="C1116">
            <v>345</v>
          </cell>
          <cell r="D1116" t="str">
            <v xml:space="preserve">  </v>
          </cell>
          <cell r="E1116" t="str">
            <v xml:space="preserve">    </v>
          </cell>
          <cell r="F1116" t="str">
            <v xml:space="preserve">   </v>
          </cell>
          <cell r="G1116">
            <v>40345</v>
          </cell>
          <cell r="H1116">
            <v>362052.62</v>
          </cell>
          <cell r="I1116">
            <v>362052.62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5</v>
          </cell>
          <cell r="B1117">
            <v>0</v>
          </cell>
          <cell r="C1117">
            <v>345</v>
          </cell>
          <cell r="D1117" t="str">
            <v xml:space="preserve">  </v>
          </cell>
          <cell r="E1117" t="str">
            <v xml:space="preserve">    </v>
          </cell>
          <cell r="F1117" t="str">
            <v xml:space="preserve">   </v>
          </cell>
          <cell r="G1117">
            <v>50345</v>
          </cell>
          <cell r="H1117">
            <v>360366.18</v>
          </cell>
          <cell r="I1117">
            <v>360366.18</v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>
            <v>3</v>
          </cell>
          <cell r="B1118">
            <v>0</v>
          </cell>
          <cell r="C1118">
            <v>346</v>
          </cell>
          <cell r="D1118" t="str">
            <v xml:space="preserve">  </v>
          </cell>
          <cell r="E1118" t="str">
            <v xml:space="preserve">    </v>
          </cell>
          <cell r="F1118" t="str">
            <v xml:space="preserve">   </v>
          </cell>
          <cell r="G1118">
            <v>30346</v>
          </cell>
          <cell r="H1118">
            <v>241255.58</v>
          </cell>
          <cell r="I1118">
            <v>241255.58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4</v>
          </cell>
          <cell r="B1119">
            <v>0</v>
          </cell>
          <cell r="C1119">
            <v>346</v>
          </cell>
          <cell r="D1119" t="str">
            <v xml:space="preserve">  </v>
          </cell>
          <cell r="E1119" t="str">
            <v xml:space="preserve">    </v>
          </cell>
          <cell r="F1119" t="str">
            <v xml:space="preserve">   </v>
          </cell>
          <cell r="G1119">
            <v>40346</v>
          </cell>
          <cell r="H1119">
            <v>241308.05</v>
          </cell>
          <cell r="I1119">
            <v>241308.05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5</v>
          </cell>
          <cell r="B1120">
            <v>0</v>
          </cell>
          <cell r="C1120">
            <v>346</v>
          </cell>
          <cell r="D1120" t="str">
            <v xml:space="preserve">  </v>
          </cell>
          <cell r="E1120" t="str">
            <v xml:space="preserve">    </v>
          </cell>
          <cell r="F1120" t="str">
            <v xml:space="preserve">   </v>
          </cell>
          <cell r="G1120">
            <v>50346</v>
          </cell>
          <cell r="H1120">
            <v>241255.58</v>
          </cell>
          <cell r="I1120">
            <v>241255.58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3</v>
          </cell>
          <cell r="B1121">
            <v>0</v>
          </cell>
          <cell r="C1121">
            <v>350</v>
          </cell>
          <cell r="D1121" t="str">
            <v xml:space="preserve">  </v>
          </cell>
          <cell r="E1121" t="str">
            <v xml:space="preserve">    </v>
          </cell>
          <cell r="F1121" t="str">
            <v xml:space="preserve">   </v>
          </cell>
          <cell r="G1121">
            <v>30350</v>
          </cell>
          <cell r="H1121">
            <v>11876831.73</v>
          </cell>
          <cell r="I1121">
            <v>11876831.73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4</v>
          </cell>
          <cell r="B1122">
            <v>0</v>
          </cell>
          <cell r="C1122">
            <v>350</v>
          </cell>
          <cell r="D1122" t="str">
            <v xml:space="preserve">  </v>
          </cell>
          <cell r="E1122" t="str">
            <v xml:space="preserve">    </v>
          </cell>
          <cell r="F1122" t="str">
            <v xml:space="preserve">   </v>
          </cell>
          <cell r="G1122">
            <v>40350</v>
          </cell>
          <cell r="H1122">
            <v>11842920.75</v>
          </cell>
          <cell r="I1122">
            <v>11842920.75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5</v>
          </cell>
          <cell r="B1123">
            <v>0</v>
          </cell>
          <cell r="C1123">
            <v>350</v>
          </cell>
          <cell r="D1123" t="str">
            <v xml:space="preserve">  </v>
          </cell>
          <cell r="E1123" t="str">
            <v xml:space="preserve">    </v>
          </cell>
          <cell r="F1123" t="str">
            <v xml:space="preserve">   </v>
          </cell>
          <cell r="G1123">
            <v>50350</v>
          </cell>
          <cell r="H1123">
            <v>11876164.140000001</v>
          </cell>
          <cell r="I1123">
            <v>11876164.140000001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>
            <v>3</v>
          </cell>
          <cell r="B1124">
            <v>0</v>
          </cell>
          <cell r="C1124">
            <v>352</v>
          </cell>
          <cell r="D1124" t="str">
            <v xml:space="preserve">  </v>
          </cell>
          <cell r="E1124" t="str">
            <v xml:space="preserve">    </v>
          </cell>
          <cell r="F1124" t="str">
            <v xml:space="preserve">   </v>
          </cell>
          <cell r="G1124">
            <v>30352</v>
          </cell>
          <cell r="H1124">
            <v>7217240.2199999997</v>
          </cell>
          <cell r="I1124">
            <v>7217240.2199999997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4</v>
          </cell>
          <cell r="B1125">
            <v>0</v>
          </cell>
          <cell r="C1125">
            <v>352</v>
          </cell>
          <cell r="D1125" t="str">
            <v xml:space="preserve">  </v>
          </cell>
          <cell r="E1125" t="str">
            <v xml:space="preserve">    </v>
          </cell>
          <cell r="F1125" t="str">
            <v xml:space="preserve">   </v>
          </cell>
          <cell r="G1125">
            <v>40352</v>
          </cell>
          <cell r="H1125">
            <v>7212438.5099999998</v>
          </cell>
          <cell r="I1125">
            <v>7212438.5099999998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5</v>
          </cell>
          <cell r="B1126">
            <v>0</v>
          </cell>
          <cell r="C1126">
            <v>352</v>
          </cell>
          <cell r="D1126" t="str">
            <v xml:space="preserve">  </v>
          </cell>
          <cell r="E1126" t="str">
            <v xml:space="preserve">    </v>
          </cell>
          <cell r="F1126" t="str">
            <v xml:space="preserve">   </v>
          </cell>
          <cell r="G1126">
            <v>50352</v>
          </cell>
          <cell r="H1126">
            <v>7216699.5499999998</v>
          </cell>
          <cell r="I1126">
            <v>7216699.5499999998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3</v>
          </cell>
          <cell r="B1127">
            <v>0</v>
          </cell>
          <cell r="C1127">
            <v>353</v>
          </cell>
          <cell r="D1127" t="str">
            <v xml:space="preserve">  </v>
          </cell>
          <cell r="E1127" t="str">
            <v xml:space="preserve">    </v>
          </cell>
          <cell r="F1127" t="str">
            <v xml:space="preserve">   </v>
          </cell>
          <cell r="G1127">
            <v>30353</v>
          </cell>
          <cell r="H1127">
            <v>96029656.409999996</v>
          </cell>
          <cell r="I1127">
            <v>96029656.409999996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>
            <v>4</v>
          </cell>
          <cell r="B1128">
            <v>0</v>
          </cell>
          <cell r="C1128">
            <v>353</v>
          </cell>
          <cell r="D1128" t="str">
            <v xml:space="preserve">  </v>
          </cell>
          <cell r="E1128" t="str">
            <v xml:space="preserve">    </v>
          </cell>
          <cell r="F1128" t="str">
            <v xml:space="preserve">   </v>
          </cell>
          <cell r="G1128">
            <v>40353</v>
          </cell>
          <cell r="H1128">
            <v>95277784.379999995</v>
          </cell>
          <cell r="I1128">
            <v>95277784.379999995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5</v>
          </cell>
          <cell r="B1129">
            <v>0</v>
          </cell>
          <cell r="C1129">
            <v>353</v>
          </cell>
          <cell r="D1129" t="str">
            <v xml:space="preserve">  </v>
          </cell>
          <cell r="E1129" t="str">
            <v xml:space="preserve">    </v>
          </cell>
          <cell r="F1129" t="str">
            <v xml:space="preserve">   </v>
          </cell>
          <cell r="G1129">
            <v>50353</v>
          </cell>
          <cell r="H1129">
            <v>96065057.890000001</v>
          </cell>
          <cell r="I1129">
            <v>96065057.890000001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>
            <v>3</v>
          </cell>
          <cell r="B1130">
            <v>0</v>
          </cell>
          <cell r="C1130">
            <v>354</v>
          </cell>
          <cell r="D1130" t="str">
            <v xml:space="preserve">  </v>
          </cell>
          <cell r="E1130" t="str">
            <v xml:space="preserve">    </v>
          </cell>
          <cell r="F1130" t="str">
            <v xml:space="preserve">   </v>
          </cell>
          <cell r="G1130">
            <v>30354</v>
          </cell>
          <cell r="H1130">
            <v>17076268.390000001</v>
          </cell>
          <cell r="I1130">
            <v>17076268.390000001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4</v>
          </cell>
          <cell r="B1131">
            <v>0</v>
          </cell>
          <cell r="C1131">
            <v>354</v>
          </cell>
          <cell r="D1131" t="str">
            <v xml:space="preserve">  </v>
          </cell>
          <cell r="E1131" t="str">
            <v xml:space="preserve">    </v>
          </cell>
          <cell r="F1131" t="str">
            <v xml:space="preserve">   </v>
          </cell>
          <cell r="G1131">
            <v>40354</v>
          </cell>
          <cell r="H1131">
            <v>17074063.920000002</v>
          </cell>
          <cell r="I1131">
            <v>17074063.920000002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>
            <v>5</v>
          </cell>
          <cell r="B1132">
            <v>0</v>
          </cell>
          <cell r="C1132">
            <v>354</v>
          </cell>
          <cell r="D1132" t="str">
            <v xml:space="preserve">  </v>
          </cell>
          <cell r="E1132" t="str">
            <v xml:space="preserve">    </v>
          </cell>
          <cell r="F1132" t="str">
            <v xml:space="preserve">   </v>
          </cell>
          <cell r="G1132">
            <v>50354</v>
          </cell>
          <cell r="H1132">
            <v>17075470.82</v>
          </cell>
          <cell r="I1132">
            <v>17075470.82</v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>
            <v>3</v>
          </cell>
          <cell r="B1133">
            <v>0</v>
          </cell>
          <cell r="C1133">
            <v>355</v>
          </cell>
          <cell r="D1133" t="str">
            <v xml:space="preserve">  </v>
          </cell>
          <cell r="E1133" t="str">
            <v xml:space="preserve">    </v>
          </cell>
          <cell r="F1133" t="str">
            <v xml:space="preserve">   </v>
          </cell>
          <cell r="G1133">
            <v>30355</v>
          </cell>
          <cell r="H1133">
            <v>68189920.400000006</v>
          </cell>
          <cell r="I1133">
            <v>68189920.400000006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>
            <v>4</v>
          </cell>
          <cell r="B1134">
            <v>0</v>
          </cell>
          <cell r="C1134">
            <v>355</v>
          </cell>
          <cell r="D1134" t="str">
            <v xml:space="preserve">  </v>
          </cell>
          <cell r="E1134" t="str">
            <v xml:space="preserve">    </v>
          </cell>
          <cell r="F1134" t="str">
            <v xml:space="preserve">   </v>
          </cell>
          <cell r="G1134">
            <v>40355</v>
          </cell>
          <cell r="H1134">
            <v>67434386.019999996</v>
          </cell>
          <cell r="I1134">
            <v>67434386.019999996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>
            <v>5</v>
          </cell>
          <cell r="B1135">
            <v>0</v>
          </cell>
          <cell r="C1135">
            <v>355</v>
          </cell>
          <cell r="D1135" t="str">
            <v xml:space="preserve">  </v>
          </cell>
          <cell r="E1135" t="str">
            <v xml:space="preserve">    </v>
          </cell>
          <cell r="F1135" t="str">
            <v xml:space="preserve">   </v>
          </cell>
          <cell r="G1135">
            <v>50355</v>
          </cell>
          <cell r="H1135">
            <v>68154128.760000005</v>
          </cell>
          <cell r="I1135">
            <v>68154128.760000005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>
            <v>3</v>
          </cell>
          <cell r="B1136">
            <v>0</v>
          </cell>
          <cell r="C1136">
            <v>356</v>
          </cell>
          <cell r="D1136" t="str">
            <v xml:space="preserve">  </v>
          </cell>
          <cell r="E1136" t="str">
            <v xml:space="preserve">    </v>
          </cell>
          <cell r="F1136" t="str">
            <v xml:space="preserve">   </v>
          </cell>
          <cell r="G1136">
            <v>30356</v>
          </cell>
          <cell r="H1136">
            <v>61265999.039999999</v>
          </cell>
          <cell r="I1136">
            <v>61265999.039999999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4</v>
          </cell>
          <cell r="B1137">
            <v>0</v>
          </cell>
          <cell r="C1137">
            <v>356</v>
          </cell>
          <cell r="D1137" t="str">
            <v xml:space="preserve">  </v>
          </cell>
          <cell r="E1137" t="str">
            <v xml:space="preserve">    </v>
          </cell>
          <cell r="F1137" t="str">
            <v xml:space="preserve">   </v>
          </cell>
          <cell r="G1137">
            <v>40356</v>
          </cell>
          <cell r="H1137">
            <v>61100411.710000001</v>
          </cell>
          <cell r="I1137">
            <v>61100411.710000001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5</v>
          </cell>
          <cell r="B1138">
            <v>0</v>
          </cell>
          <cell r="C1138">
            <v>356</v>
          </cell>
          <cell r="D1138" t="str">
            <v xml:space="preserve">  </v>
          </cell>
          <cell r="E1138" t="str">
            <v xml:space="preserve">    </v>
          </cell>
          <cell r="F1138" t="str">
            <v xml:space="preserve">   </v>
          </cell>
          <cell r="G1138">
            <v>50356</v>
          </cell>
          <cell r="H1138">
            <v>61238903.619999997</v>
          </cell>
          <cell r="I1138">
            <v>61238903.619999997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>
            <v>3</v>
          </cell>
          <cell r="B1139">
            <v>0</v>
          </cell>
          <cell r="C1139">
            <v>357</v>
          </cell>
          <cell r="D1139" t="str">
            <v xml:space="preserve">  </v>
          </cell>
          <cell r="E1139" t="str">
            <v xml:space="preserve">    </v>
          </cell>
          <cell r="F1139" t="str">
            <v xml:space="preserve">   </v>
          </cell>
          <cell r="G1139">
            <v>30357</v>
          </cell>
          <cell r="H1139">
            <v>556054.38</v>
          </cell>
          <cell r="I1139">
            <v>556054.38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4</v>
          </cell>
          <cell r="B1140">
            <v>0</v>
          </cell>
          <cell r="C1140">
            <v>357</v>
          </cell>
          <cell r="D1140" t="str">
            <v xml:space="preserve">  </v>
          </cell>
          <cell r="E1140" t="str">
            <v xml:space="preserve">    </v>
          </cell>
          <cell r="F1140" t="str">
            <v xml:space="preserve">   </v>
          </cell>
          <cell r="G1140">
            <v>40357</v>
          </cell>
          <cell r="H1140">
            <v>556857.44999999995</v>
          </cell>
          <cell r="I1140">
            <v>556857.44999999995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5</v>
          </cell>
          <cell r="B1141">
            <v>0</v>
          </cell>
          <cell r="C1141">
            <v>357</v>
          </cell>
          <cell r="D1141" t="str">
            <v xml:space="preserve">  </v>
          </cell>
          <cell r="E1141" t="str">
            <v xml:space="preserve">    </v>
          </cell>
          <cell r="F1141" t="str">
            <v xml:space="preserve">   </v>
          </cell>
          <cell r="G1141">
            <v>50357</v>
          </cell>
          <cell r="H1141">
            <v>556054.37</v>
          </cell>
          <cell r="I1141">
            <v>556054.37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3</v>
          </cell>
          <cell r="B1142">
            <v>0</v>
          </cell>
          <cell r="C1142">
            <v>358</v>
          </cell>
          <cell r="D1142" t="str">
            <v xml:space="preserve">  </v>
          </cell>
          <cell r="E1142" t="str">
            <v xml:space="preserve">    </v>
          </cell>
          <cell r="F1142" t="str">
            <v xml:space="preserve">   </v>
          </cell>
          <cell r="G1142">
            <v>30358</v>
          </cell>
          <cell r="H1142">
            <v>1316979.3500000001</v>
          </cell>
          <cell r="I1142">
            <v>1316979.3500000001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4</v>
          </cell>
          <cell r="B1143">
            <v>0</v>
          </cell>
          <cell r="C1143">
            <v>358</v>
          </cell>
          <cell r="D1143" t="str">
            <v xml:space="preserve">  </v>
          </cell>
          <cell r="E1143" t="str">
            <v xml:space="preserve">    </v>
          </cell>
          <cell r="F1143" t="str">
            <v xml:space="preserve">   </v>
          </cell>
          <cell r="G1143">
            <v>40358</v>
          </cell>
          <cell r="H1143">
            <v>1316176.6399999999</v>
          </cell>
          <cell r="I1143">
            <v>1316176.6399999999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>
            <v>5</v>
          </cell>
          <cell r="B1144">
            <v>0</v>
          </cell>
          <cell r="C1144">
            <v>358</v>
          </cell>
          <cell r="D1144" t="str">
            <v xml:space="preserve">  </v>
          </cell>
          <cell r="E1144" t="str">
            <v xml:space="preserve">    </v>
          </cell>
          <cell r="F1144" t="str">
            <v xml:space="preserve">   </v>
          </cell>
          <cell r="G1144">
            <v>50358</v>
          </cell>
          <cell r="H1144">
            <v>1316974.5900000001</v>
          </cell>
          <cell r="I1144">
            <v>1316974.5900000001</v>
          </cell>
          <cell r="J1144">
            <v>0</v>
          </cell>
          <cell r="K1144">
            <v>0</v>
          </cell>
          <cell r="L1144">
            <v>0</v>
          </cell>
        </row>
        <row r="1145">
          <cell r="A1145">
            <v>3</v>
          </cell>
          <cell r="B1145">
            <v>0</v>
          </cell>
          <cell r="C1145">
            <v>359</v>
          </cell>
          <cell r="D1145" t="str">
            <v xml:space="preserve">  </v>
          </cell>
          <cell r="E1145" t="str">
            <v xml:space="preserve">    </v>
          </cell>
          <cell r="F1145" t="str">
            <v xml:space="preserve">   </v>
          </cell>
          <cell r="G1145">
            <v>30359</v>
          </cell>
          <cell r="H1145">
            <v>1814400.46</v>
          </cell>
          <cell r="I1145">
            <v>1814400.46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4</v>
          </cell>
          <cell r="B1146">
            <v>0</v>
          </cell>
          <cell r="C1146">
            <v>359</v>
          </cell>
          <cell r="D1146" t="str">
            <v xml:space="preserve">  </v>
          </cell>
          <cell r="E1146" t="str">
            <v xml:space="preserve">    </v>
          </cell>
          <cell r="F1146" t="str">
            <v xml:space="preserve">   </v>
          </cell>
          <cell r="G1146">
            <v>40359</v>
          </cell>
          <cell r="H1146">
            <v>1811991.62</v>
          </cell>
          <cell r="I1146">
            <v>1811991.62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5</v>
          </cell>
          <cell r="B1147">
            <v>0</v>
          </cell>
          <cell r="C1147">
            <v>359</v>
          </cell>
          <cell r="D1147" t="str">
            <v xml:space="preserve">  </v>
          </cell>
          <cell r="E1147" t="str">
            <v xml:space="preserve">    </v>
          </cell>
          <cell r="F1147" t="str">
            <v xml:space="preserve">   </v>
          </cell>
          <cell r="G1147">
            <v>50359</v>
          </cell>
          <cell r="H1147">
            <v>1813603.32</v>
          </cell>
          <cell r="I1147">
            <v>1813603.32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3</v>
          </cell>
          <cell r="B1148">
            <v>0</v>
          </cell>
          <cell r="C1148">
            <v>360</v>
          </cell>
          <cell r="D1148" t="str">
            <v xml:space="preserve">  </v>
          </cell>
          <cell r="E1148" t="str">
            <v xml:space="preserve">    </v>
          </cell>
          <cell r="F1148" t="str">
            <v xml:space="preserve">   </v>
          </cell>
          <cell r="G1148">
            <v>30360</v>
          </cell>
          <cell r="H1148">
            <v>3891036.47</v>
          </cell>
          <cell r="I1148">
            <v>0</v>
          </cell>
          <cell r="J1148">
            <v>2996195.5</v>
          </cell>
          <cell r="K1148">
            <v>894840.97</v>
          </cell>
          <cell r="L1148">
            <v>0</v>
          </cell>
        </row>
        <row r="1149">
          <cell r="A1149">
            <v>4</v>
          </cell>
          <cell r="B1149">
            <v>0</v>
          </cell>
          <cell r="C1149">
            <v>360</v>
          </cell>
          <cell r="D1149" t="str">
            <v xml:space="preserve">  </v>
          </cell>
          <cell r="E1149" t="str">
            <v xml:space="preserve">    </v>
          </cell>
          <cell r="F1149" t="str">
            <v xml:space="preserve">   </v>
          </cell>
          <cell r="G1149">
            <v>40360</v>
          </cell>
          <cell r="H1149">
            <v>3874611.9</v>
          </cell>
          <cell r="I1149">
            <v>0</v>
          </cell>
          <cell r="J1149">
            <v>2996609.32</v>
          </cell>
          <cell r="K1149">
            <v>878002.58</v>
          </cell>
          <cell r="L1149">
            <v>0</v>
          </cell>
        </row>
        <row r="1150">
          <cell r="A1150">
            <v>5</v>
          </cell>
          <cell r="B1150">
            <v>0</v>
          </cell>
          <cell r="C1150">
            <v>360</v>
          </cell>
          <cell r="D1150" t="str">
            <v xml:space="preserve">  </v>
          </cell>
          <cell r="E1150" t="str">
            <v xml:space="preserve">    </v>
          </cell>
          <cell r="F1150" t="str">
            <v xml:space="preserve">   </v>
          </cell>
          <cell r="G1150">
            <v>50360</v>
          </cell>
          <cell r="H1150">
            <v>3891035.92</v>
          </cell>
          <cell r="I1150">
            <v>0</v>
          </cell>
          <cell r="J1150">
            <v>2996195.5</v>
          </cell>
          <cell r="K1150">
            <v>894840.42</v>
          </cell>
          <cell r="L1150">
            <v>0</v>
          </cell>
        </row>
        <row r="1151">
          <cell r="A1151">
            <v>3</v>
          </cell>
          <cell r="B1151">
            <v>0</v>
          </cell>
          <cell r="C1151">
            <v>361</v>
          </cell>
          <cell r="D1151" t="str">
            <v xml:space="preserve">  </v>
          </cell>
          <cell r="E1151" t="str">
            <v xml:space="preserve">    </v>
          </cell>
          <cell r="F1151" t="str">
            <v xml:space="preserve">   </v>
          </cell>
          <cell r="G1151">
            <v>30361</v>
          </cell>
          <cell r="H1151">
            <v>7435387.9299999997</v>
          </cell>
          <cell r="I1151">
            <v>0</v>
          </cell>
          <cell r="J1151">
            <v>5161656.3099999996</v>
          </cell>
          <cell r="K1151">
            <v>2273731.62</v>
          </cell>
          <cell r="L1151">
            <v>0</v>
          </cell>
        </row>
        <row r="1152">
          <cell r="A1152">
            <v>4</v>
          </cell>
          <cell r="B1152">
            <v>0</v>
          </cell>
          <cell r="C1152">
            <v>361</v>
          </cell>
          <cell r="D1152" t="str">
            <v xml:space="preserve">  </v>
          </cell>
          <cell r="E1152" t="str">
            <v xml:space="preserve">    </v>
          </cell>
          <cell r="F1152" t="str">
            <v xml:space="preserve">   </v>
          </cell>
          <cell r="G1152">
            <v>40361</v>
          </cell>
          <cell r="H1152">
            <v>7430578.9299999997</v>
          </cell>
          <cell r="I1152">
            <v>0</v>
          </cell>
          <cell r="J1152">
            <v>5157159.55</v>
          </cell>
          <cell r="K1152">
            <v>2273419.38</v>
          </cell>
          <cell r="L1152">
            <v>0</v>
          </cell>
        </row>
        <row r="1153">
          <cell r="A1153">
            <v>5</v>
          </cell>
          <cell r="B1153">
            <v>0</v>
          </cell>
          <cell r="C1153">
            <v>361</v>
          </cell>
          <cell r="D1153" t="str">
            <v xml:space="preserve">  </v>
          </cell>
          <cell r="E1153" t="str">
            <v xml:space="preserve">    </v>
          </cell>
          <cell r="F1153" t="str">
            <v xml:space="preserve">   </v>
          </cell>
          <cell r="G1153">
            <v>50361</v>
          </cell>
          <cell r="H1153">
            <v>7454876.5300000003</v>
          </cell>
          <cell r="I1153">
            <v>0</v>
          </cell>
          <cell r="J1153">
            <v>5171375.1100000003</v>
          </cell>
          <cell r="K1153">
            <v>2283501.42</v>
          </cell>
          <cell r="L1153">
            <v>0</v>
          </cell>
        </row>
        <row r="1154">
          <cell r="A1154">
            <v>3</v>
          </cell>
          <cell r="B1154">
            <v>0</v>
          </cell>
          <cell r="C1154">
            <v>362</v>
          </cell>
          <cell r="D1154" t="str">
            <v xml:space="preserve">  </v>
          </cell>
          <cell r="E1154" t="str">
            <v xml:space="preserve">    </v>
          </cell>
          <cell r="F1154" t="str">
            <v xml:space="preserve">   </v>
          </cell>
          <cell r="G1154">
            <v>30362</v>
          </cell>
          <cell r="H1154">
            <v>55709200.200000003</v>
          </cell>
          <cell r="I1154">
            <v>0</v>
          </cell>
          <cell r="J1154">
            <v>35262846.020000003</v>
          </cell>
          <cell r="K1154">
            <v>20446354.18</v>
          </cell>
          <cell r="L1154">
            <v>0</v>
          </cell>
        </row>
        <row r="1155">
          <cell r="A1155">
            <v>4</v>
          </cell>
          <cell r="B1155">
            <v>0</v>
          </cell>
          <cell r="C1155">
            <v>362</v>
          </cell>
          <cell r="D1155" t="str">
            <v xml:space="preserve">  </v>
          </cell>
          <cell r="E1155" t="str">
            <v xml:space="preserve">    </v>
          </cell>
          <cell r="F1155" t="str">
            <v xml:space="preserve">   </v>
          </cell>
          <cell r="G1155">
            <v>40362</v>
          </cell>
          <cell r="H1155">
            <v>55138659.200000003</v>
          </cell>
          <cell r="I1155">
            <v>0</v>
          </cell>
          <cell r="J1155">
            <v>35159640.979999997</v>
          </cell>
          <cell r="K1155">
            <v>19979018.219999999</v>
          </cell>
          <cell r="L1155">
            <v>0</v>
          </cell>
        </row>
        <row r="1156">
          <cell r="A1156">
            <v>5</v>
          </cell>
          <cell r="B1156">
            <v>0</v>
          </cell>
          <cell r="C1156">
            <v>362</v>
          </cell>
          <cell r="D1156" t="str">
            <v xml:space="preserve">  </v>
          </cell>
          <cell r="E1156" t="str">
            <v xml:space="preserve">    </v>
          </cell>
          <cell r="F1156" t="str">
            <v xml:space="preserve">   </v>
          </cell>
          <cell r="G1156">
            <v>50362</v>
          </cell>
          <cell r="H1156">
            <v>56264626.119999997</v>
          </cell>
          <cell r="I1156">
            <v>0</v>
          </cell>
          <cell r="J1156">
            <v>35820731.25</v>
          </cell>
          <cell r="K1156">
            <v>20443894.870000001</v>
          </cell>
          <cell r="L1156">
            <v>0</v>
          </cell>
        </row>
        <row r="1157">
          <cell r="A1157">
            <v>3</v>
          </cell>
          <cell r="B1157">
            <v>0</v>
          </cell>
          <cell r="C1157">
            <v>364</v>
          </cell>
          <cell r="D1157" t="str">
            <v xml:space="preserve">  </v>
          </cell>
          <cell r="E1157" t="str">
            <v xml:space="preserve">    </v>
          </cell>
          <cell r="F1157" t="str">
            <v xml:space="preserve">   </v>
          </cell>
          <cell r="G1157">
            <v>30364</v>
          </cell>
          <cell r="H1157">
            <v>124218557.84999999</v>
          </cell>
          <cell r="I1157">
            <v>185439.88</v>
          </cell>
          <cell r="J1157">
            <v>75673263.540000007</v>
          </cell>
          <cell r="K1157">
            <v>48359854.43</v>
          </cell>
          <cell r="L1157">
            <v>0</v>
          </cell>
        </row>
        <row r="1158">
          <cell r="A1158">
            <v>4</v>
          </cell>
          <cell r="B1158">
            <v>0</v>
          </cell>
          <cell r="C1158">
            <v>364</v>
          </cell>
          <cell r="D1158" t="str">
            <v xml:space="preserve">  </v>
          </cell>
          <cell r="E1158" t="str">
            <v xml:space="preserve">    </v>
          </cell>
          <cell r="F1158" t="str">
            <v xml:space="preserve">   </v>
          </cell>
          <cell r="G1158">
            <v>40364</v>
          </cell>
          <cell r="H1158">
            <v>120726563.59999999</v>
          </cell>
          <cell r="I1158">
            <v>7857.73</v>
          </cell>
          <cell r="J1158">
            <v>73690917.930000007</v>
          </cell>
          <cell r="K1158">
            <v>47027787.969999999</v>
          </cell>
          <cell r="L1158">
            <v>0</v>
          </cell>
        </row>
        <row r="1159">
          <cell r="A1159">
            <v>5</v>
          </cell>
          <cell r="B1159">
            <v>0</v>
          </cell>
          <cell r="C1159">
            <v>364</v>
          </cell>
          <cell r="D1159" t="str">
            <v xml:space="preserve">  </v>
          </cell>
          <cell r="E1159" t="str">
            <v xml:space="preserve">    </v>
          </cell>
          <cell r="F1159" t="str">
            <v xml:space="preserve">   </v>
          </cell>
          <cell r="G1159">
            <v>50364</v>
          </cell>
          <cell r="H1159">
            <v>123743025.33</v>
          </cell>
          <cell r="I1159">
            <v>93506.38</v>
          </cell>
          <cell r="J1159">
            <v>75461876.599999994</v>
          </cell>
          <cell r="K1159">
            <v>48187642.380000003</v>
          </cell>
          <cell r="L1159">
            <v>0</v>
          </cell>
        </row>
        <row r="1160">
          <cell r="A1160">
            <v>3</v>
          </cell>
          <cell r="B1160">
            <v>0</v>
          </cell>
          <cell r="C1160">
            <v>365</v>
          </cell>
          <cell r="D1160" t="str">
            <v xml:space="preserve">  </v>
          </cell>
          <cell r="E1160" t="str">
            <v xml:space="preserve">    </v>
          </cell>
          <cell r="F1160" t="str">
            <v xml:space="preserve">   </v>
          </cell>
          <cell r="G1160">
            <v>30365</v>
          </cell>
          <cell r="H1160">
            <v>85402079.920000002</v>
          </cell>
          <cell r="I1160">
            <v>0</v>
          </cell>
          <cell r="J1160">
            <v>50894928.969999999</v>
          </cell>
          <cell r="K1160">
            <v>34507150.950000003</v>
          </cell>
          <cell r="L1160">
            <v>0</v>
          </cell>
        </row>
        <row r="1161">
          <cell r="A1161">
            <v>4</v>
          </cell>
          <cell r="B1161">
            <v>0</v>
          </cell>
          <cell r="C1161">
            <v>365</v>
          </cell>
          <cell r="D1161" t="str">
            <v xml:space="preserve">  </v>
          </cell>
          <cell r="E1161" t="str">
            <v xml:space="preserve">    </v>
          </cell>
          <cell r="F1161" t="str">
            <v xml:space="preserve">   </v>
          </cell>
          <cell r="G1161">
            <v>40365</v>
          </cell>
          <cell r="H1161">
            <v>83492108.079999998</v>
          </cell>
          <cell r="I1161">
            <v>0</v>
          </cell>
          <cell r="J1161">
            <v>49724949.57</v>
          </cell>
          <cell r="K1161">
            <v>33767158.539999999</v>
          </cell>
          <cell r="L1161">
            <v>0</v>
          </cell>
        </row>
        <row r="1162">
          <cell r="A1162">
            <v>5</v>
          </cell>
          <cell r="B1162">
            <v>0</v>
          </cell>
          <cell r="C1162">
            <v>365</v>
          </cell>
          <cell r="D1162" t="str">
            <v xml:space="preserve">  </v>
          </cell>
          <cell r="E1162" t="str">
            <v xml:space="preserve">    </v>
          </cell>
          <cell r="F1162" t="str">
            <v xml:space="preserve">   </v>
          </cell>
          <cell r="G1162">
            <v>50365</v>
          </cell>
          <cell r="H1162">
            <v>85182020.879999995</v>
          </cell>
          <cell r="I1162">
            <v>0</v>
          </cell>
          <cell r="J1162">
            <v>50756669.200000003</v>
          </cell>
          <cell r="K1162">
            <v>34425351.689999998</v>
          </cell>
          <cell r="L1162">
            <v>0</v>
          </cell>
        </row>
        <row r="1163">
          <cell r="A1163">
            <v>3</v>
          </cell>
          <cell r="B1163">
            <v>0</v>
          </cell>
          <cell r="C1163">
            <v>366</v>
          </cell>
          <cell r="D1163" t="str">
            <v xml:space="preserve">  </v>
          </cell>
          <cell r="E1163" t="str">
            <v xml:space="preserve">    </v>
          </cell>
          <cell r="F1163" t="str">
            <v xml:space="preserve">   </v>
          </cell>
          <cell r="G1163">
            <v>30366</v>
          </cell>
          <cell r="H1163">
            <v>35366113.920000002</v>
          </cell>
          <cell r="I1163">
            <v>0</v>
          </cell>
          <cell r="J1163">
            <v>20910987.719999999</v>
          </cell>
          <cell r="K1163">
            <v>14455126.199999999</v>
          </cell>
          <cell r="L1163">
            <v>0</v>
          </cell>
        </row>
        <row r="1164">
          <cell r="A1164">
            <v>4</v>
          </cell>
          <cell r="B1164">
            <v>0</v>
          </cell>
          <cell r="C1164">
            <v>366</v>
          </cell>
          <cell r="D1164" t="str">
            <v xml:space="preserve">  </v>
          </cell>
          <cell r="E1164" t="str">
            <v xml:space="preserve">    </v>
          </cell>
          <cell r="F1164" t="str">
            <v xml:space="preserve">   </v>
          </cell>
          <cell r="G1164">
            <v>40366</v>
          </cell>
          <cell r="H1164">
            <v>33605144.060000002</v>
          </cell>
          <cell r="I1164">
            <v>0</v>
          </cell>
          <cell r="J1164">
            <v>20005152.190000001</v>
          </cell>
          <cell r="K1164">
            <v>13599991.869999999</v>
          </cell>
          <cell r="L1164">
            <v>0</v>
          </cell>
        </row>
        <row r="1165">
          <cell r="A1165">
            <v>5</v>
          </cell>
          <cell r="B1165">
            <v>0</v>
          </cell>
          <cell r="C1165">
            <v>366</v>
          </cell>
          <cell r="D1165" t="str">
            <v xml:space="preserve">  </v>
          </cell>
          <cell r="E1165" t="str">
            <v xml:space="preserve">    </v>
          </cell>
          <cell r="F1165" t="str">
            <v xml:space="preserve">   </v>
          </cell>
          <cell r="G1165">
            <v>50366</v>
          </cell>
          <cell r="H1165">
            <v>35155274.079999998</v>
          </cell>
          <cell r="I1165">
            <v>0</v>
          </cell>
          <cell r="J1165">
            <v>20838151.739999998</v>
          </cell>
          <cell r="K1165">
            <v>14317122.34</v>
          </cell>
          <cell r="L1165">
            <v>0</v>
          </cell>
        </row>
        <row r="1166">
          <cell r="A1166">
            <v>3</v>
          </cell>
          <cell r="B1166">
            <v>0</v>
          </cell>
          <cell r="C1166">
            <v>367</v>
          </cell>
          <cell r="D1166" t="str">
            <v xml:space="preserve">  </v>
          </cell>
          <cell r="E1166" t="str">
            <v xml:space="preserve">    </v>
          </cell>
          <cell r="F1166" t="str">
            <v xml:space="preserve">   </v>
          </cell>
          <cell r="G1166">
            <v>30367</v>
          </cell>
          <cell r="H1166">
            <v>66616588.149999999</v>
          </cell>
          <cell r="I1166">
            <v>0</v>
          </cell>
          <cell r="J1166">
            <v>43320395.560000002</v>
          </cell>
          <cell r="K1166">
            <v>23296192.59</v>
          </cell>
          <cell r="L1166">
            <v>0</v>
          </cell>
        </row>
        <row r="1167">
          <cell r="A1167">
            <v>4</v>
          </cell>
          <cell r="B1167">
            <v>0</v>
          </cell>
          <cell r="C1167">
            <v>367</v>
          </cell>
          <cell r="D1167" t="str">
            <v xml:space="preserve">  </v>
          </cell>
          <cell r="E1167" t="str">
            <v xml:space="preserve">    </v>
          </cell>
          <cell r="F1167" t="str">
            <v xml:space="preserve">   </v>
          </cell>
          <cell r="G1167">
            <v>40367</v>
          </cell>
          <cell r="H1167">
            <v>65282442.299999997</v>
          </cell>
          <cell r="I1167">
            <v>0</v>
          </cell>
          <cell r="J1167">
            <v>42656521.030000001</v>
          </cell>
          <cell r="K1167">
            <v>22625921.289999999</v>
          </cell>
          <cell r="L1167">
            <v>0</v>
          </cell>
        </row>
        <row r="1168">
          <cell r="A1168">
            <v>5</v>
          </cell>
          <cell r="B1168">
            <v>0</v>
          </cell>
          <cell r="C1168">
            <v>367</v>
          </cell>
          <cell r="D1168" t="str">
            <v xml:space="preserve">  </v>
          </cell>
          <cell r="E1168" t="str">
            <v xml:space="preserve">    </v>
          </cell>
          <cell r="F1168" t="str">
            <v xml:space="preserve">   </v>
          </cell>
          <cell r="G1168">
            <v>50367</v>
          </cell>
          <cell r="H1168">
            <v>66441477.93</v>
          </cell>
          <cell r="I1168">
            <v>0</v>
          </cell>
          <cell r="J1168">
            <v>43250901.289999999</v>
          </cell>
          <cell r="K1168">
            <v>23190576.649999999</v>
          </cell>
          <cell r="L1168">
            <v>0</v>
          </cell>
        </row>
        <row r="1169">
          <cell r="A1169">
            <v>3</v>
          </cell>
          <cell r="B1169">
            <v>0</v>
          </cell>
          <cell r="C1169">
            <v>368</v>
          </cell>
          <cell r="D1169" t="str">
            <v xml:space="preserve">  </v>
          </cell>
          <cell r="E1169" t="str">
            <v xml:space="preserve">    </v>
          </cell>
          <cell r="F1169" t="str">
            <v xml:space="preserve">   </v>
          </cell>
          <cell r="G1169">
            <v>30368</v>
          </cell>
          <cell r="H1169">
            <v>108104955.03</v>
          </cell>
          <cell r="I1169">
            <v>0</v>
          </cell>
          <cell r="J1169">
            <v>68070716.640000001</v>
          </cell>
          <cell r="K1169">
            <v>40034238.390000001</v>
          </cell>
          <cell r="L1169">
            <v>0</v>
          </cell>
        </row>
        <row r="1170">
          <cell r="A1170">
            <v>4</v>
          </cell>
          <cell r="B1170">
            <v>0</v>
          </cell>
          <cell r="C1170">
            <v>368</v>
          </cell>
          <cell r="D1170" t="str">
            <v xml:space="preserve">  </v>
          </cell>
          <cell r="E1170" t="str">
            <v xml:space="preserve">    </v>
          </cell>
          <cell r="F1170" t="str">
            <v xml:space="preserve">   </v>
          </cell>
          <cell r="G1170">
            <v>40368</v>
          </cell>
          <cell r="H1170">
            <v>106605196.59999999</v>
          </cell>
          <cell r="I1170">
            <v>0</v>
          </cell>
          <cell r="J1170">
            <v>67246507.900000006</v>
          </cell>
          <cell r="K1170">
            <v>39358688.729999997</v>
          </cell>
          <cell r="L1170">
            <v>0</v>
          </cell>
        </row>
        <row r="1171">
          <cell r="A1171">
            <v>5</v>
          </cell>
          <cell r="B1171">
            <v>0</v>
          </cell>
          <cell r="C1171">
            <v>368</v>
          </cell>
          <cell r="D1171" t="str">
            <v xml:space="preserve">  </v>
          </cell>
          <cell r="E1171" t="str">
            <v xml:space="preserve">    </v>
          </cell>
          <cell r="F1171" t="str">
            <v xml:space="preserve">   </v>
          </cell>
          <cell r="G1171">
            <v>50368</v>
          </cell>
          <cell r="H1171">
            <v>107966413.3</v>
          </cell>
          <cell r="I1171">
            <v>0</v>
          </cell>
          <cell r="J1171">
            <v>68003262.890000001</v>
          </cell>
          <cell r="K1171">
            <v>39963150.420000002</v>
          </cell>
          <cell r="L1171">
            <v>0</v>
          </cell>
        </row>
        <row r="1172">
          <cell r="A1172">
            <v>3</v>
          </cell>
          <cell r="B1172">
            <v>0</v>
          </cell>
          <cell r="C1172">
            <v>369</v>
          </cell>
          <cell r="D1172" t="str">
            <v xml:space="preserve">  </v>
          </cell>
          <cell r="E1172" t="str">
            <v xml:space="preserve">    </v>
          </cell>
          <cell r="F1172" t="str">
            <v xml:space="preserve">   </v>
          </cell>
          <cell r="G1172">
            <v>30369</v>
          </cell>
          <cell r="H1172">
            <v>68962690</v>
          </cell>
          <cell r="I1172">
            <v>0</v>
          </cell>
          <cell r="J1172">
            <v>44062595.840000004</v>
          </cell>
          <cell r="K1172">
            <v>24900094.16</v>
          </cell>
          <cell r="L1172">
            <v>0</v>
          </cell>
        </row>
        <row r="1173">
          <cell r="A1173">
            <v>4</v>
          </cell>
          <cell r="B1173">
            <v>0</v>
          </cell>
          <cell r="C1173">
            <v>369</v>
          </cell>
          <cell r="D1173" t="str">
            <v xml:space="preserve">  </v>
          </cell>
          <cell r="E1173" t="str">
            <v xml:space="preserve">    </v>
          </cell>
          <cell r="F1173" t="str">
            <v xml:space="preserve">   </v>
          </cell>
          <cell r="G1173">
            <v>40369</v>
          </cell>
          <cell r="H1173">
            <v>67353180.230000004</v>
          </cell>
          <cell r="I1173">
            <v>0</v>
          </cell>
          <cell r="J1173">
            <v>42965805.700000003</v>
          </cell>
          <cell r="K1173">
            <v>24387374.550000001</v>
          </cell>
          <cell r="L1173">
            <v>0</v>
          </cell>
        </row>
        <row r="1174">
          <cell r="A1174">
            <v>5</v>
          </cell>
          <cell r="B1174">
            <v>0</v>
          </cell>
          <cell r="C1174">
            <v>369</v>
          </cell>
          <cell r="D1174" t="str">
            <v xml:space="preserve">  </v>
          </cell>
          <cell r="E1174" t="str">
            <v xml:space="preserve">    </v>
          </cell>
          <cell r="F1174" t="str">
            <v xml:space="preserve">   </v>
          </cell>
          <cell r="G1174">
            <v>50369</v>
          </cell>
          <cell r="H1174">
            <v>68791607.560000002</v>
          </cell>
          <cell r="I1174">
            <v>0</v>
          </cell>
          <cell r="J1174">
            <v>43972364.049999997</v>
          </cell>
          <cell r="K1174">
            <v>24819243.52</v>
          </cell>
          <cell r="L1174">
            <v>0</v>
          </cell>
        </row>
        <row r="1175">
          <cell r="A1175">
            <v>3</v>
          </cell>
          <cell r="B1175">
            <v>0</v>
          </cell>
          <cell r="C1175">
            <v>370</v>
          </cell>
          <cell r="D1175" t="str">
            <v xml:space="preserve">  </v>
          </cell>
          <cell r="E1175" t="str">
            <v xml:space="preserve">    </v>
          </cell>
          <cell r="F1175" t="str">
            <v xml:space="preserve">   </v>
          </cell>
          <cell r="G1175">
            <v>30370</v>
          </cell>
          <cell r="H1175">
            <v>22394989.609999999</v>
          </cell>
          <cell r="I1175">
            <v>37710.76</v>
          </cell>
          <cell r="J1175">
            <v>15721364.52</v>
          </cell>
          <cell r="K1175">
            <v>6635914.3300000001</v>
          </cell>
          <cell r="L1175">
            <v>0</v>
          </cell>
        </row>
        <row r="1176">
          <cell r="A1176">
            <v>4</v>
          </cell>
          <cell r="B1176">
            <v>0</v>
          </cell>
          <cell r="C1176">
            <v>370</v>
          </cell>
          <cell r="D1176" t="str">
            <v xml:space="preserve">  </v>
          </cell>
          <cell r="E1176" t="str">
            <v xml:space="preserve">    </v>
          </cell>
          <cell r="F1176" t="str">
            <v xml:space="preserve">   </v>
          </cell>
          <cell r="G1176">
            <v>40370</v>
          </cell>
          <cell r="H1176">
            <v>21854893.399999999</v>
          </cell>
          <cell r="I1176">
            <v>1585.9</v>
          </cell>
          <cell r="J1176">
            <v>15355835.630000001</v>
          </cell>
          <cell r="K1176">
            <v>6497471.8700000001</v>
          </cell>
          <cell r="L1176">
            <v>0</v>
          </cell>
        </row>
        <row r="1177">
          <cell r="A1177">
            <v>5</v>
          </cell>
          <cell r="B1177">
            <v>0</v>
          </cell>
          <cell r="C1177">
            <v>370</v>
          </cell>
          <cell r="D1177" t="str">
            <v xml:space="preserve">  </v>
          </cell>
          <cell r="E1177" t="str">
            <v xml:space="preserve">    </v>
          </cell>
          <cell r="F1177" t="str">
            <v xml:space="preserve">   </v>
          </cell>
          <cell r="G1177">
            <v>50370</v>
          </cell>
          <cell r="H1177">
            <v>22326241.199999999</v>
          </cell>
          <cell r="I1177">
            <v>18855.38</v>
          </cell>
          <cell r="J1177">
            <v>15684271.029999999</v>
          </cell>
          <cell r="K1177">
            <v>6623114.79</v>
          </cell>
          <cell r="L1177">
            <v>0</v>
          </cell>
        </row>
        <row r="1178">
          <cell r="A1178">
            <v>3</v>
          </cell>
          <cell r="B1178">
            <v>0</v>
          </cell>
          <cell r="C1178">
            <v>373</v>
          </cell>
          <cell r="D1178" t="str">
            <v xml:space="preserve">  </v>
          </cell>
          <cell r="E1178" t="str">
            <v xml:space="preserve">    </v>
          </cell>
          <cell r="F1178" t="str">
            <v xml:space="preserve">   </v>
          </cell>
          <cell r="G1178">
            <v>30373</v>
          </cell>
          <cell r="H1178">
            <v>15675927.210000001</v>
          </cell>
          <cell r="I1178">
            <v>0</v>
          </cell>
          <cell r="J1178">
            <v>9554691.9399999995</v>
          </cell>
          <cell r="K1178">
            <v>6121235.2699999996</v>
          </cell>
          <cell r="L1178">
            <v>0</v>
          </cell>
        </row>
        <row r="1179">
          <cell r="A1179">
            <v>4</v>
          </cell>
          <cell r="B1179">
            <v>0</v>
          </cell>
          <cell r="C1179">
            <v>373</v>
          </cell>
          <cell r="D1179" t="str">
            <v xml:space="preserve">  </v>
          </cell>
          <cell r="E1179" t="str">
            <v xml:space="preserve">    </v>
          </cell>
          <cell r="F1179" t="str">
            <v xml:space="preserve">   </v>
          </cell>
          <cell r="G1179">
            <v>40373</v>
          </cell>
          <cell r="H1179">
            <v>15208576.84</v>
          </cell>
          <cell r="I1179">
            <v>0</v>
          </cell>
          <cell r="J1179">
            <v>9393364.3499999996</v>
          </cell>
          <cell r="K1179">
            <v>5815212.5</v>
          </cell>
          <cell r="L1179">
            <v>0</v>
          </cell>
        </row>
        <row r="1180">
          <cell r="A1180">
            <v>5</v>
          </cell>
          <cell r="B1180">
            <v>0</v>
          </cell>
          <cell r="C1180">
            <v>373</v>
          </cell>
          <cell r="D1180" t="str">
            <v xml:space="preserve">  </v>
          </cell>
          <cell r="E1180" t="str">
            <v xml:space="preserve">    </v>
          </cell>
          <cell r="F1180" t="str">
            <v xml:space="preserve">   </v>
          </cell>
          <cell r="G1180">
            <v>50373</v>
          </cell>
          <cell r="H1180">
            <v>15597514.57</v>
          </cell>
          <cell r="I1180">
            <v>0</v>
          </cell>
          <cell r="J1180">
            <v>9535692.6799999997</v>
          </cell>
          <cell r="K1180">
            <v>6061821.9000000004</v>
          </cell>
          <cell r="L1180">
            <v>0</v>
          </cell>
        </row>
        <row r="1181">
          <cell r="A1181">
            <v>3</v>
          </cell>
          <cell r="B1181">
            <v>0</v>
          </cell>
          <cell r="C1181">
            <v>389</v>
          </cell>
          <cell r="D1181" t="str">
            <v xml:space="preserve">  </v>
          </cell>
          <cell r="E1181" t="str">
            <v xml:space="preserve">    </v>
          </cell>
          <cell r="F1181" t="str">
            <v xml:space="preserve">   </v>
          </cell>
          <cell r="G1181">
            <v>30389</v>
          </cell>
          <cell r="H1181">
            <v>216810.19</v>
          </cell>
          <cell r="I1181">
            <v>2061.11</v>
          </cell>
          <cell r="J1181">
            <v>112842.3</v>
          </cell>
          <cell r="K1181">
            <v>101906.78</v>
          </cell>
          <cell r="L1181">
            <v>0</v>
          </cell>
        </row>
        <row r="1182">
          <cell r="A1182">
            <v>4</v>
          </cell>
          <cell r="B1182">
            <v>0</v>
          </cell>
          <cell r="C1182">
            <v>389</v>
          </cell>
          <cell r="D1182" t="str">
            <v xml:space="preserve">  </v>
          </cell>
          <cell r="E1182" t="str">
            <v xml:space="preserve">    </v>
          </cell>
          <cell r="F1182" t="str">
            <v xml:space="preserve">   </v>
          </cell>
          <cell r="G1182">
            <v>40389</v>
          </cell>
          <cell r="H1182">
            <v>216809.87</v>
          </cell>
          <cell r="I1182">
            <v>2061.0100000000002</v>
          </cell>
          <cell r="J1182">
            <v>112842.24000000001</v>
          </cell>
          <cell r="K1182">
            <v>101906.66</v>
          </cell>
          <cell r="L1182">
            <v>0</v>
          </cell>
        </row>
        <row r="1183">
          <cell r="A1183">
            <v>5</v>
          </cell>
          <cell r="B1183">
            <v>0</v>
          </cell>
          <cell r="C1183">
            <v>389</v>
          </cell>
          <cell r="D1183" t="str">
            <v xml:space="preserve">  </v>
          </cell>
          <cell r="E1183" t="str">
            <v xml:space="preserve">    </v>
          </cell>
          <cell r="F1183" t="str">
            <v xml:space="preserve">   </v>
          </cell>
          <cell r="G1183">
            <v>50389</v>
          </cell>
          <cell r="H1183">
            <v>216810.18</v>
          </cell>
          <cell r="I1183">
            <v>2061.11</v>
          </cell>
          <cell r="J1183">
            <v>112842.3</v>
          </cell>
          <cell r="K1183">
            <v>101906.78</v>
          </cell>
          <cell r="L1183">
            <v>0</v>
          </cell>
        </row>
        <row r="1184">
          <cell r="A1184">
            <v>3</v>
          </cell>
          <cell r="B1184">
            <v>0</v>
          </cell>
          <cell r="C1184">
            <v>390</v>
          </cell>
          <cell r="D1184" t="str">
            <v xml:space="preserve">  </v>
          </cell>
          <cell r="E1184" t="str">
            <v xml:space="preserve">    </v>
          </cell>
          <cell r="F1184" t="str">
            <v xml:space="preserve">   </v>
          </cell>
          <cell r="G1184">
            <v>30390</v>
          </cell>
          <cell r="H1184">
            <v>1637696.22</v>
          </cell>
          <cell r="I1184">
            <v>561162.13</v>
          </cell>
          <cell r="J1184">
            <v>114406.75</v>
          </cell>
          <cell r="K1184">
            <v>962127.34</v>
          </cell>
          <cell r="L1184">
            <v>0</v>
          </cell>
        </row>
        <row r="1185">
          <cell r="A1185">
            <v>4</v>
          </cell>
          <cell r="B1185">
            <v>0</v>
          </cell>
          <cell r="C1185">
            <v>390</v>
          </cell>
          <cell r="D1185" t="str">
            <v xml:space="preserve">  </v>
          </cell>
          <cell r="E1185" t="str">
            <v xml:space="preserve">    </v>
          </cell>
          <cell r="F1185" t="str">
            <v xml:space="preserve">   </v>
          </cell>
          <cell r="G1185">
            <v>40390</v>
          </cell>
          <cell r="H1185">
            <v>1613588.73</v>
          </cell>
          <cell r="I1185">
            <v>559102.35</v>
          </cell>
          <cell r="J1185">
            <v>114406.48</v>
          </cell>
          <cell r="K1185">
            <v>940080.07</v>
          </cell>
          <cell r="L1185">
            <v>0</v>
          </cell>
        </row>
        <row r="1186">
          <cell r="A1186">
            <v>5</v>
          </cell>
          <cell r="B1186">
            <v>0</v>
          </cell>
          <cell r="C1186">
            <v>390</v>
          </cell>
          <cell r="D1186" t="str">
            <v xml:space="preserve">  </v>
          </cell>
          <cell r="E1186" t="str">
            <v xml:space="preserve">    </v>
          </cell>
          <cell r="F1186" t="str">
            <v xml:space="preserve">   </v>
          </cell>
          <cell r="G1186">
            <v>50390</v>
          </cell>
          <cell r="H1186">
            <v>1636340.98</v>
          </cell>
          <cell r="I1186">
            <v>561162.13</v>
          </cell>
          <cell r="J1186">
            <v>114406.74</v>
          </cell>
          <cell r="K1186">
            <v>960772.12</v>
          </cell>
          <cell r="L1186">
            <v>0</v>
          </cell>
        </row>
        <row r="1187">
          <cell r="A1187">
            <v>3</v>
          </cell>
          <cell r="B1187">
            <v>0</v>
          </cell>
          <cell r="C1187">
            <v>391</v>
          </cell>
          <cell r="D1187" t="str">
            <v xml:space="preserve">  </v>
          </cell>
          <cell r="E1187" t="str">
            <v xml:space="preserve">    </v>
          </cell>
          <cell r="F1187" t="str">
            <v xml:space="preserve">   </v>
          </cell>
          <cell r="G1187">
            <v>30391</v>
          </cell>
          <cell r="H1187">
            <v>20205.25</v>
          </cell>
          <cell r="I1187">
            <v>21380.76</v>
          </cell>
          <cell r="J1187">
            <v>0</v>
          </cell>
          <cell r="K1187">
            <v>-1175.51</v>
          </cell>
          <cell r="L1187">
            <v>0</v>
          </cell>
        </row>
        <row r="1188">
          <cell r="A1188">
            <v>4</v>
          </cell>
          <cell r="B1188">
            <v>0</v>
          </cell>
          <cell r="C1188">
            <v>391</v>
          </cell>
          <cell r="D1188" t="str">
            <v xml:space="preserve">  </v>
          </cell>
          <cell r="E1188" t="str">
            <v xml:space="preserve">    </v>
          </cell>
          <cell r="F1188" t="str">
            <v xml:space="preserve">   </v>
          </cell>
          <cell r="G1188">
            <v>40391</v>
          </cell>
          <cell r="H1188">
            <v>25696.94</v>
          </cell>
          <cell r="I1188">
            <v>26040.1</v>
          </cell>
          <cell r="J1188">
            <v>0</v>
          </cell>
          <cell r="K1188">
            <v>-342.79</v>
          </cell>
          <cell r="L1188">
            <v>0</v>
          </cell>
        </row>
        <row r="1189">
          <cell r="A1189">
            <v>5</v>
          </cell>
          <cell r="B1189">
            <v>0</v>
          </cell>
          <cell r="C1189">
            <v>391</v>
          </cell>
          <cell r="D1189" t="str">
            <v xml:space="preserve">  </v>
          </cell>
          <cell r="E1189" t="str">
            <v xml:space="preserve">    </v>
          </cell>
          <cell r="F1189" t="str">
            <v xml:space="preserve">   </v>
          </cell>
          <cell r="G1189">
            <v>50391</v>
          </cell>
          <cell r="H1189">
            <v>20205.240000000002</v>
          </cell>
          <cell r="I1189">
            <v>21380.76</v>
          </cell>
          <cell r="J1189">
            <v>0</v>
          </cell>
          <cell r="K1189">
            <v>-1175.49</v>
          </cell>
          <cell r="L1189">
            <v>0</v>
          </cell>
        </row>
        <row r="1190">
          <cell r="A1190">
            <v>3</v>
          </cell>
          <cell r="B1190">
            <v>0</v>
          </cell>
          <cell r="C1190">
            <v>392</v>
          </cell>
          <cell r="D1190" t="str">
            <v xml:space="preserve">  </v>
          </cell>
          <cell r="E1190" t="str">
            <v xml:space="preserve">    </v>
          </cell>
          <cell r="F1190" t="str">
            <v xml:space="preserve">   </v>
          </cell>
          <cell r="G1190">
            <v>30392</v>
          </cell>
          <cell r="H1190">
            <v>7331548.3600000003</v>
          </cell>
          <cell r="I1190">
            <v>3482719.34</v>
          </cell>
          <cell r="J1190">
            <v>2761526.19</v>
          </cell>
          <cell r="K1190">
            <v>1087302.83</v>
          </cell>
          <cell r="L1190">
            <v>0</v>
          </cell>
        </row>
        <row r="1191">
          <cell r="A1191">
            <v>4</v>
          </cell>
          <cell r="B1191">
            <v>0</v>
          </cell>
          <cell r="C1191">
            <v>392</v>
          </cell>
          <cell r="D1191" t="str">
            <v xml:space="preserve">  </v>
          </cell>
          <cell r="E1191" t="str">
            <v xml:space="preserve">    </v>
          </cell>
          <cell r="F1191" t="str">
            <v xml:space="preserve">   </v>
          </cell>
          <cell r="G1191">
            <v>40392</v>
          </cell>
          <cell r="H1191">
            <v>6897707.4100000001</v>
          </cell>
          <cell r="I1191">
            <v>3314393.63</v>
          </cell>
          <cell r="J1191">
            <v>2496011.11</v>
          </cell>
          <cell r="K1191">
            <v>1087302.72</v>
          </cell>
          <cell r="L1191">
            <v>0</v>
          </cell>
        </row>
        <row r="1192">
          <cell r="A1192">
            <v>5</v>
          </cell>
          <cell r="B1192">
            <v>0</v>
          </cell>
          <cell r="C1192">
            <v>392</v>
          </cell>
          <cell r="D1192" t="str">
            <v xml:space="preserve">  </v>
          </cell>
          <cell r="E1192" t="str">
            <v xml:space="preserve">    </v>
          </cell>
          <cell r="F1192" t="str">
            <v xml:space="preserve">   </v>
          </cell>
          <cell r="G1192">
            <v>50392</v>
          </cell>
          <cell r="H1192">
            <v>7305714.7400000002</v>
          </cell>
          <cell r="I1192">
            <v>3458354.73</v>
          </cell>
          <cell r="J1192">
            <v>2760057.19</v>
          </cell>
          <cell r="K1192">
            <v>1087302.83</v>
          </cell>
          <cell r="L1192">
            <v>0</v>
          </cell>
        </row>
        <row r="1193">
          <cell r="A1193">
            <v>3</v>
          </cell>
          <cell r="B1193">
            <v>0</v>
          </cell>
          <cell r="C1193">
            <v>393</v>
          </cell>
          <cell r="D1193" t="str">
            <v xml:space="preserve">  </v>
          </cell>
          <cell r="E1193" t="str">
            <v xml:space="preserve">    </v>
          </cell>
          <cell r="F1193" t="str">
            <v xml:space="preserve">   </v>
          </cell>
          <cell r="G1193">
            <v>30393</v>
          </cell>
          <cell r="H1193">
            <v>99196.42</v>
          </cell>
          <cell r="I1193">
            <v>47103.71</v>
          </cell>
          <cell r="J1193">
            <v>21952.91</v>
          </cell>
          <cell r="K1193">
            <v>30139.8</v>
          </cell>
          <cell r="L1193">
            <v>0</v>
          </cell>
        </row>
        <row r="1194">
          <cell r="A1194">
            <v>4</v>
          </cell>
          <cell r="B1194">
            <v>0</v>
          </cell>
          <cell r="C1194">
            <v>393</v>
          </cell>
          <cell r="D1194" t="str">
            <v xml:space="preserve">  </v>
          </cell>
          <cell r="E1194" t="str">
            <v xml:space="preserve">    </v>
          </cell>
          <cell r="F1194" t="str">
            <v xml:space="preserve">   </v>
          </cell>
          <cell r="G1194">
            <v>40393</v>
          </cell>
          <cell r="H1194">
            <v>99196.1</v>
          </cell>
          <cell r="I1194">
            <v>47103.6</v>
          </cell>
          <cell r="J1194">
            <v>21952.84</v>
          </cell>
          <cell r="K1194">
            <v>30139.7</v>
          </cell>
          <cell r="L1194">
            <v>0</v>
          </cell>
        </row>
        <row r="1195">
          <cell r="A1195">
            <v>5</v>
          </cell>
          <cell r="B1195">
            <v>0</v>
          </cell>
          <cell r="C1195">
            <v>393</v>
          </cell>
          <cell r="D1195" t="str">
            <v xml:space="preserve">  </v>
          </cell>
          <cell r="E1195" t="str">
            <v xml:space="preserve">    </v>
          </cell>
          <cell r="F1195" t="str">
            <v xml:space="preserve">   </v>
          </cell>
          <cell r="G1195">
            <v>50393</v>
          </cell>
          <cell r="H1195">
            <v>99196.4</v>
          </cell>
          <cell r="I1195">
            <v>47103.7</v>
          </cell>
          <cell r="J1195">
            <v>21952.91</v>
          </cell>
          <cell r="K1195">
            <v>30139.8</v>
          </cell>
          <cell r="L1195">
            <v>0</v>
          </cell>
        </row>
        <row r="1196">
          <cell r="A1196">
            <v>3</v>
          </cell>
          <cell r="B1196">
            <v>0</v>
          </cell>
          <cell r="C1196">
            <v>394</v>
          </cell>
          <cell r="D1196" t="str">
            <v xml:space="preserve">  </v>
          </cell>
          <cell r="E1196" t="str">
            <v xml:space="preserve">    </v>
          </cell>
          <cell r="F1196" t="str">
            <v xml:space="preserve">   </v>
          </cell>
          <cell r="G1196">
            <v>30394</v>
          </cell>
          <cell r="H1196">
            <v>2098004.46</v>
          </cell>
          <cell r="I1196">
            <v>1077637.33</v>
          </cell>
          <cell r="J1196">
            <v>672326.62</v>
          </cell>
          <cell r="K1196">
            <v>348040.51</v>
          </cell>
          <cell r="L1196">
            <v>0</v>
          </cell>
        </row>
        <row r="1197">
          <cell r="A1197">
            <v>4</v>
          </cell>
          <cell r="B1197">
            <v>0</v>
          </cell>
          <cell r="C1197">
            <v>394</v>
          </cell>
          <cell r="D1197" t="str">
            <v xml:space="preserve">  </v>
          </cell>
          <cell r="E1197" t="str">
            <v xml:space="preserve">    </v>
          </cell>
          <cell r="F1197" t="str">
            <v xml:space="preserve">   </v>
          </cell>
          <cell r="G1197">
            <v>40394</v>
          </cell>
          <cell r="H1197">
            <v>2038494.13</v>
          </cell>
          <cell r="I1197">
            <v>1039098.36</v>
          </cell>
          <cell r="J1197">
            <v>651985.36</v>
          </cell>
          <cell r="K1197">
            <v>347410.46</v>
          </cell>
          <cell r="L1197">
            <v>0</v>
          </cell>
        </row>
        <row r="1198">
          <cell r="A1198">
            <v>5</v>
          </cell>
          <cell r="B1198">
            <v>0</v>
          </cell>
          <cell r="C1198">
            <v>394</v>
          </cell>
          <cell r="D1198" t="str">
            <v xml:space="preserve">  </v>
          </cell>
          <cell r="E1198" t="str">
            <v xml:space="preserve">    </v>
          </cell>
          <cell r="F1198" t="str">
            <v xml:space="preserve">   </v>
          </cell>
          <cell r="G1198">
            <v>50394</v>
          </cell>
          <cell r="H1198">
            <v>2096578.74</v>
          </cell>
          <cell r="I1198">
            <v>1077637.32</v>
          </cell>
          <cell r="J1198">
            <v>670900.92000000004</v>
          </cell>
          <cell r="K1198">
            <v>348040.51</v>
          </cell>
          <cell r="L1198">
            <v>0</v>
          </cell>
        </row>
        <row r="1199">
          <cell r="A1199">
            <v>3</v>
          </cell>
          <cell r="B1199">
            <v>0</v>
          </cell>
          <cell r="C1199">
            <v>395</v>
          </cell>
          <cell r="D1199" t="str">
            <v xml:space="preserve">  </v>
          </cell>
          <cell r="E1199" t="str">
            <v xml:space="preserve">    </v>
          </cell>
          <cell r="F1199" t="str">
            <v xml:space="preserve">   </v>
          </cell>
          <cell r="G1199">
            <v>30395</v>
          </cell>
          <cell r="H1199">
            <v>2589485.34</v>
          </cell>
          <cell r="I1199">
            <v>2037094.26</v>
          </cell>
          <cell r="J1199">
            <v>256430.55</v>
          </cell>
          <cell r="K1199">
            <v>295960.53000000003</v>
          </cell>
          <cell r="L1199">
            <v>0</v>
          </cell>
        </row>
        <row r="1200">
          <cell r="A1200">
            <v>4</v>
          </cell>
          <cell r="B1200">
            <v>0</v>
          </cell>
          <cell r="C1200">
            <v>395</v>
          </cell>
          <cell r="D1200" t="str">
            <v xml:space="preserve">  </v>
          </cell>
          <cell r="E1200" t="str">
            <v xml:space="preserve">    </v>
          </cell>
          <cell r="F1200" t="str">
            <v xml:space="preserve">   </v>
          </cell>
          <cell r="G1200">
            <v>40395</v>
          </cell>
          <cell r="H1200">
            <v>2494914.63</v>
          </cell>
          <cell r="I1200">
            <v>1966034.76</v>
          </cell>
          <cell r="J1200">
            <v>237775.17</v>
          </cell>
          <cell r="K1200">
            <v>291104.74</v>
          </cell>
          <cell r="L1200">
            <v>0</v>
          </cell>
        </row>
        <row r="1201">
          <cell r="A1201">
            <v>5</v>
          </cell>
          <cell r="B1201">
            <v>0</v>
          </cell>
          <cell r="C1201">
            <v>395</v>
          </cell>
          <cell r="D1201" t="str">
            <v xml:space="preserve">  </v>
          </cell>
          <cell r="E1201" t="str">
            <v xml:space="preserve">    </v>
          </cell>
          <cell r="F1201" t="str">
            <v xml:space="preserve">   </v>
          </cell>
          <cell r="G1201">
            <v>50395</v>
          </cell>
          <cell r="H1201">
            <v>2589168.77</v>
          </cell>
          <cell r="I1201">
            <v>2036777.71</v>
          </cell>
          <cell r="J1201">
            <v>256430.55</v>
          </cell>
          <cell r="K1201">
            <v>295960.52</v>
          </cell>
          <cell r="L1201">
            <v>0</v>
          </cell>
        </row>
        <row r="1202">
          <cell r="A1202">
            <v>3</v>
          </cell>
          <cell r="B1202">
            <v>0</v>
          </cell>
          <cell r="C1202">
            <v>396</v>
          </cell>
          <cell r="D1202" t="str">
            <v xml:space="preserve">  </v>
          </cell>
          <cell r="E1202" t="str">
            <v xml:space="preserve">    </v>
          </cell>
          <cell r="F1202" t="str">
            <v xml:space="preserve">   </v>
          </cell>
          <cell r="G1202">
            <v>30396</v>
          </cell>
          <cell r="H1202">
            <v>15908444.41</v>
          </cell>
          <cell r="I1202">
            <v>5854918.8600000003</v>
          </cell>
          <cell r="J1202">
            <v>5997640</v>
          </cell>
          <cell r="K1202">
            <v>4055885.55</v>
          </cell>
          <cell r="L1202">
            <v>0</v>
          </cell>
        </row>
        <row r="1203">
          <cell r="A1203">
            <v>4</v>
          </cell>
          <cell r="B1203">
            <v>0</v>
          </cell>
          <cell r="C1203">
            <v>396</v>
          </cell>
          <cell r="D1203" t="str">
            <v xml:space="preserve">  </v>
          </cell>
          <cell r="E1203" t="str">
            <v xml:space="preserve">    </v>
          </cell>
          <cell r="F1203" t="str">
            <v xml:space="preserve">   </v>
          </cell>
          <cell r="G1203">
            <v>40396</v>
          </cell>
          <cell r="H1203">
            <v>15783058.77</v>
          </cell>
          <cell r="I1203">
            <v>5782142.0599999996</v>
          </cell>
          <cell r="J1203">
            <v>5945031.6600000001</v>
          </cell>
          <cell r="K1203">
            <v>4055885.21</v>
          </cell>
          <cell r="L1203">
            <v>0</v>
          </cell>
        </row>
        <row r="1204">
          <cell r="A1204">
            <v>5</v>
          </cell>
          <cell r="B1204">
            <v>0</v>
          </cell>
          <cell r="C1204">
            <v>396</v>
          </cell>
          <cell r="D1204" t="str">
            <v xml:space="preserve">  </v>
          </cell>
          <cell r="E1204" t="str">
            <v xml:space="preserve">    </v>
          </cell>
          <cell r="F1204" t="str">
            <v xml:space="preserve">   </v>
          </cell>
          <cell r="G1204">
            <v>50396</v>
          </cell>
          <cell r="H1204">
            <v>15908444.380000001</v>
          </cell>
          <cell r="I1204">
            <v>5854918.8600000003</v>
          </cell>
          <cell r="J1204">
            <v>5997640.0199999996</v>
          </cell>
          <cell r="K1204">
            <v>4055885.55</v>
          </cell>
          <cell r="L1204">
            <v>0</v>
          </cell>
        </row>
        <row r="1205">
          <cell r="A1205">
            <v>3</v>
          </cell>
          <cell r="B1205">
            <v>0</v>
          </cell>
          <cell r="C1205">
            <v>397</v>
          </cell>
          <cell r="D1205" t="str">
            <v xml:space="preserve">  </v>
          </cell>
          <cell r="E1205" t="str">
            <v xml:space="preserve">    </v>
          </cell>
          <cell r="F1205" t="str">
            <v xml:space="preserve">   </v>
          </cell>
          <cell r="G1205">
            <v>30397</v>
          </cell>
          <cell r="H1205">
            <v>13605253.67</v>
          </cell>
          <cell r="I1205">
            <v>10997624.189999999</v>
          </cell>
          <cell r="J1205">
            <v>1979078.1</v>
          </cell>
          <cell r="K1205">
            <v>628551.38</v>
          </cell>
          <cell r="L1205">
            <v>0</v>
          </cell>
        </row>
        <row r="1206">
          <cell r="A1206">
            <v>4</v>
          </cell>
          <cell r="B1206">
            <v>0</v>
          </cell>
          <cell r="C1206">
            <v>397</v>
          </cell>
          <cell r="D1206" t="str">
            <v xml:space="preserve">  </v>
          </cell>
          <cell r="E1206" t="str">
            <v xml:space="preserve">    </v>
          </cell>
          <cell r="F1206" t="str">
            <v xml:space="preserve">   </v>
          </cell>
          <cell r="G1206">
            <v>40397</v>
          </cell>
          <cell r="H1206">
            <v>13575693.289999999</v>
          </cell>
          <cell r="I1206">
            <v>10860677.23</v>
          </cell>
          <cell r="J1206">
            <v>2016373.89</v>
          </cell>
          <cell r="K1206">
            <v>698642.28</v>
          </cell>
          <cell r="L1206">
            <v>0</v>
          </cell>
        </row>
        <row r="1207">
          <cell r="A1207">
            <v>5</v>
          </cell>
          <cell r="B1207">
            <v>0</v>
          </cell>
          <cell r="C1207">
            <v>397</v>
          </cell>
          <cell r="D1207" t="str">
            <v xml:space="preserve">  </v>
          </cell>
          <cell r="E1207" t="str">
            <v xml:space="preserve">    </v>
          </cell>
          <cell r="F1207" t="str">
            <v xml:space="preserve">   </v>
          </cell>
          <cell r="G1207">
            <v>50397</v>
          </cell>
          <cell r="H1207">
            <v>13490602.35</v>
          </cell>
          <cell r="I1207">
            <v>10824142.59</v>
          </cell>
          <cell r="J1207">
            <v>1997942.09</v>
          </cell>
          <cell r="K1207">
            <v>668517.69999999995</v>
          </cell>
          <cell r="L1207">
            <v>0</v>
          </cell>
        </row>
        <row r="1208">
          <cell r="A1208">
            <v>3</v>
          </cell>
          <cell r="B1208">
            <v>0</v>
          </cell>
          <cell r="C1208">
            <v>398</v>
          </cell>
          <cell r="D1208" t="str">
            <v xml:space="preserve">  </v>
          </cell>
          <cell r="E1208" t="str">
            <v xml:space="preserve">    </v>
          </cell>
          <cell r="F1208" t="str">
            <v xml:space="preserve">   </v>
          </cell>
          <cell r="G1208">
            <v>30398</v>
          </cell>
          <cell r="H1208">
            <v>3554.39</v>
          </cell>
          <cell r="I1208">
            <v>1252.56</v>
          </cell>
          <cell r="J1208">
            <v>0</v>
          </cell>
          <cell r="K1208">
            <v>2301.83</v>
          </cell>
          <cell r="L1208">
            <v>0</v>
          </cell>
        </row>
        <row r="1209">
          <cell r="A1209">
            <v>4</v>
          </cell>
          <cell r="B1209">
            <v>0</v>
          </cell>
          <cell r="C1209">
            <v>398</v>
          </cell>
          <cell r="D1209" t="str">
            <v xml:space="preserve">  </v>
          </cell>
          <cell r="E1209" t="str">
            <v xml:space="preserve">    </v>
          </cell>
          <cell r="F1209" t="str">
            <v xml:space="preserve">   </v>
          </cell>
          <cell r="G1209">
            <v>40398</v>
          </cell>
          <cell r="H1209">
            <v>3554.06</v>
          </cell>
          <cell r="I1209">
            <v>1252.44</v>
          </cell>
          <cell r="J1209">
            <v>0.13</v>
          </cell>
          <cell r="K1209">
            <v>2301.73</v>
          </cell>
          <cell r="L1209">
            <v>0</v>
          </cell>
        </row>
        <row r="1210">
          <cell r="A1210">
            <v>5</v>
          </cell>
          <cell r="B1210">
            <v>0</v>
          </cell>
          <cell r="C1210">
            <v>398</v>
          </cell>
          <cell r="D1210" t="str">
            <v xml:space="preserve">  </v>
          </cell>
          <cell r="E1210" t="str">
            <v xml:space="preserve">    </v>
          </cell>
          <cell r="F1210" t="str">
            <v xml:space="preserve">   </v>
          </cell>
          <cell r="G1210">
            <v>50398</v>
          </cell>
          <cell r="H1210">
            <v>3554.36</v>
          </cell>
          <cell r="I1210">
            <v>1252.55</v>
          </cell>
          <cell r="J1210">
            <v>0</v>
          </cell>
          <cell r="K1210">
            <v>2301.83</v>
          </cell>
          <cell r="L1210">
            <v>0</v>
          </cell>
        </row>
        <row r="1211">
          <cell r="A1211">
            <v>3</v>
          </cell>
          <cell r="B1211">
            <v>1</v>
          </cell>
          <cell r="C1211">
            <v>350</v>
          </cell>
          <cell r="D1211" t="str">
            <v xml:space="preserve">  </v>
          </cell>
          <cell r="E1211" t="str">
            <v xml:space="preserve">    </v>
          </cell>
          <cell r="F1211" t="str">
            <v xml:space="preserve">   </v>
          </cell>
          <cell r="G1211">
            <v>31350</v>
          </cell>
          <cell r="H1211">
            <v>391798.6</v>
          </cell>
          <cell r="I1211">
            <v>391798.6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4</v>
          </cell>
          <cell r="B1212">
            <v>1</v>
          </cell>
          <cell r="C1212">
            <v>350</v>
          </cell>
          <cell r="D1212" t="str">
            <v xml:space="preserve">  </v>
          </cell>
          <cell r="E1212" t="str">
            <v xml:space="preserve">    </v>
          </cell>
          <cell r="F1212" t="str">
            <v xml:space="preserve">   </v>
          </cell>
          <cell r="G1212">
            <v>41350</v>
          </cell>
          <cell r="H1212">
            <v>391798.56</v>
          </cell>
          <cell r="I1212">
            <v>391798.56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>
            <v>5</v>
          </cell>
          <cell r="B1213">
            <v>1</v>
          </cell>
          <cell r="C1213">
            <v>350</v>
          </cell>
          <cell r="D1213" t="str">
            <v xml:space="preserve">  </v>
          </cell>
          <cell r="E1213" t="str">
            <v xml:space="preserve">    </v>
          </cell>
          <cell r="F1213" t="str">
            <v xml:space="preserve">   </v>
          </cell>
          <cell r="G1213">
            <v>51350</v>
          </cell>
          <cell r="H1213">
            <v>391798.58</v>
          </cell>
          <cell r="I1213">
            <v>391798.58</v>
          </cell>
          <cell r="J1213">
            <v>0</v>
          </cell>
          <cell r="K1213">
            <v>0</v>
          </cell>
          <cell r="L1213">
            <v>0</v>
          </cell>
        </row>
        <row r="1214">
          <cell r="A1214">
            <v>3</v>
          </cell>
          <cell r="B1214">
            <v>1</v>
          </cell>
          <cell r="C1214">
            <v>351</v>
          </cell>
          <cell r="D1214" t="str">
            <v xml:space="preserve">  </v>
          </cell>
          <cell r="E1214" t="str">
            <v xml:space="preserve">    </v>
          </cell>
          <cell r="F1214" t="str">
            <v xml:space="preserve">   </v>
          </cell>
          <cell r="G1214">
            <v>31351</v>
          </cell>
          <cell r="H1214">
            <v>1069958.3999999999</v>
          </cell>
          <cell r="I1214">
            <v>1069958.3999999999</v>
          </cell>
          <cell r="J1214">
            <v>0</v>
          </cell>
          <cell r="K1214">
            <v>0</v>
          </cell>
          <cell r="L1214">
            <v>0</v>
          </cell>
        </row>
        <row r="1215">
          <cell r="A1215">
            <v>4</v>
          </cell>
          <cell r="B1215">
            <v>1</v>
          </cell>
          <cell r="C1215">
            <v>351</v>
          </cell>
          <cell r="D1215" t="str">
            <v xml:space="preserve">  </v>
          </cell>
          <cell r="E1215" t="str">
            <v xml:space="preserve">    </v>
          </cell>
          <cell r="F1215" t="str">
            <v xml:space="preserve">   </v>
          </cell>
          <cell r="G1215">
            <v>41351</v>
          </cell>
          <cell r="H1215">
            <v>1069957.99</v>
          </cell>
          <cell r="I1215">
            <v>1069957.99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>
            <v>5</v>
          </cell>
          <cell r="B1216">
            <v>1</v>
          </cell>
          <cell r="C1216">
            <v>351</v>
          </cell>
          <cell r="D1216" t="str">
            <v xml:space="preserve">  </v>
          </cell>
          <cell r="E1216" t="str">
            <v xml:space="preserve">    </v>
          </cell>
          <cell r="F1216" t="str">
            <v xml:space="preserve">   </v>
          </cell>
          <cell r="G1216">
            <v>51351</v>
          </cell>
          <cell r="H1216">
            <v>1069958.3600000001</v>
          </cell>
          <cell r="I1216">
            <v>1069958.3600000001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3</v>
          </cell>
          <cell r="B1217">
            <v>1</v>
          </cell>
          <cell r="C1217">
            <v>352</v>
          </cell>
          <cell r="D1217" t="str">
            <v xml:space="preserve">  </v>
          </cell>
          <cell r="E1217" t="str">
            <v xml:space="preserve">    </v>
          </cell>
          <cell r="F1217" t="str">
            <v xml:space="preserve">   </v>
          </cell>
          <cell r="G1217">
            <v>31352</v>
          </cell>
          <cell r="H1217">
            <v>12259759.6</v>
          </cell>
          <cell r="I1217">
            <v>12259759.6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4</v>
          </cell>
          <cell r="B1218">
            <v>1</v>
          </cell>
          <cell r="C1218">
            <v>352</v>
          </cell>
          <cell r="D1218" t="str">
            <v xml:space="preserve">  </v>
          </cell>
          <cell r="E1218" t="str">
            <v xml:space="preserve">    </v>
          </cell>
          <cell r="F1218" t="str">
            <v xml:space="preserve">   </v>
          </cell>
          <cell r="G1218">
            <v>41352</v>
          </cell>
          <cell r="H1218">
            <v>12238600.75</v>
          </cell>
          <cell r="I1218">
            <v>12238600.75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5</v>
          </cell>
          <cell r="B1219">
            <v>1</v>
          </cell>
          <cell r="C1219">
            <v>352</v>
          </cell>
          <cell r="D1219" t="str">
            <v xml:space="preserve">  </v>
          </cell>
          <cell r="E1219" t="str">
            <v xml:space="preserve">    </v>
          </cell>
          <cell r="F1219" t="str">
            <v xml:space="preserve">   </v>
          </cell>
          <cell r="G1219">
            <v>51352</v>
          </cell>
          <cell r="H1219">
            <v>12259759.560000001</v>
          </cell>
          <cell r="I1219">
            <v>12259759.560000001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3</v>
          </cell>
          <cell r="B1220">
            <v>1</v>
          </cell>
          <cell r="C1220">
            <v>353</v>
          </cell>
          <cell r="D1220" t="str">
            <v xml:space="preserve">  </v>
          </cell>
          <cell r="E1220" t="str">
            <v xml:space="preserve">    </v>
          </cell>
          <cell r="F1220" t="str">
            <v xml:space="preserve">   </v>
          </cell>
          <cell r="G1220">
            <v>31353</v>
          </cell>
          <cell r="H1220">
            <v>799012.4</v>
          </cell>
          <cell r="I1220">
            <v>799012.4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4</v>
          </cell>
          <cell r="B1221">
            <v>1</v>
          </cell>
          <cell r="C1221">
            <v>353</v>
          </cell>
          <cell r="D1221" t="str">
            <v xml:space="preserve">  </v>
          </cell>
          <cell r="E1221" t="str">
            <v xml:space="preserve">    </v>
          </cell>
          <cell r="F1221" t="str">
            <v xml:space="preserve">   </v>
          </cell>
          <cell r="G1221">
            <v>41353</v>
          </cell>
          <cell r="H1221">
            <v>799012.32</v>
          </cell>
          <cell r="I1221">
            <v>799012.32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5</v>
          </cell>
          <cell r="B1222">
            <v>1</v>
          </cell>
          <cell r="C1222">
            <v>353</v>
          </cell>
          <cell r="D1222" t="str">
            <v xml:space="preserve">  </v>
          </cell>
          <cell r="E1222" t="str">
            <v xml:space="preserve">    </v>
          </cell>
          <cell r="F1222" t="str">
            <v xml:space="preserve">   </v>
          </cell>
          <cell r="G1222">
            <v>51353</v>
          </cell>
          <cell r="H1222">
            <v>799012.4</v>
          </cell>
          <cell r="I1222">
            <v>799012.4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3</v>
          </cell>
          <cell r="B1223">
            <v>1</v>
          </cell>
          <cell r="C1223">
            <v>354</v>
          </cell>
          <cell r="D1223" t="str">
            <v xml:space="preserve">  </v>
          </cell>
          <cell r="E1223" t="str">
            <v xml:space="preserve">    </v>
          </cell>
          <cell r="F1223" t="str">
            <v xml:space="preserve">   </v>
          </cell>
          <cell r="G1223">
            <v>31354</v>
          </cell>
          <cell r="H1223">
            <v>1509000.15</v>
          </cell>
          <cell r="I1223">
            <v>1509000.15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4</v>
          </cell>
          <cell r="B1224">
            <v>1</v>
          </cell>
          <cell r="C1224">
            <v>354</v>
          </cell>
          <cell r="D1224" t="str">
            <v xml:space="preserve">  </v>
          </cell>
          <cell r="E1224" t="str">
            <v xml:space="preserve">    </v>
          </cell>
          <cell r="F1224" t="str">
            <v xml:space="preserve">   </v>
          </cell>
          <cell r="G1224">
            <v>41354</v>
          </cell>
          <cell r="H1224">
            <v>1498026.62</v>
          </cell>
          <cell r="I1224">
            <v>1498026.62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5</v>
          </cell>
          <cell r="B1225">
            <v>1</v>
          </cell>
          <cell r="C1225">
            <v>354</v>
          </cell>
          <cell r="D1225" t="str">
            <v xml:space="preserve">  </v>
          </cell>
          <cell r="E1225" t="str">
            <v xml:space="preserve">    </v>
          </cell>
          <cell r="F1225" t="str">
            <v xml:space="preserve">   </v>
          </cell>
          <cell r="G1225">
            <v>51354</v>
          </cell>
          <cell r="H1225">
            <v>1509000.14</v>
          </cell>
          <cell r="I1225">
            <v>1509000.14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3</v>
          </cell>
          <cell r="B1226">
            <v>1</v>
          </cell>
          <cell r="C1226">
            <v>355</v>
          </cell>
          <cell r="D1226" t="str">
            <v xml:space="preserve">  </v>
          </cell>
          <cell r="E1226" t="str">
            <v xml:space="preserve">    </v>
          </cell>
          <cell r="F1226" t="str">
            <v xml:space="preserve">   </v>
          </cell>
          <cell r="G1226">
            <v>31355</v>
          </cell>
          <cell r="H1226">
            <v>940961.3</v>
          </cell>
          <cell r="I1226">
            <v>940961.3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4</v>
          </cell>
          <cell r="B1227">
            <v>1</v>
          </cell>
          <cell r="C1227">
            <v>355</v>
          </cell>
          <cell r="D1227" t="str">
            <v xml:space="preserve">  </v>
          </cell>
          <cell r="E1227" t="str">
            <v xml:space="preserve">    </v>
          </cell>
          <cell r="F1227" t="str">
            <v xml:space="preserve">   </v>
          </cell>
          <cell r="G1227">
            <v>41355</v>
          </cell>
          <cell r="H1227">
            <v>940961.28000000003</v>
          </cell>
          <cell r="I1227">
            <v>940961.28000000003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5</v>
          </cell>
          <cell r="B1228">
            <v>1</v>
          </cell>
          <cell r="C1228">
            <v>355</v>
          </cell>
          <cell r="D1228" t="str">
            <v xml:space="preserve">  </v>
          </cell>
          <cell r="E1228" t="str">
            <v xml:space="preserve">    </v>
          </cell>
          <cell r="F1228" t="str">
            <v xml:space="preserve">   </v>
          </cell>
          <cell r="G1228">
            <v>51355</v>
          </cell>
          <cell r="H1228">
            <v>940961.3</v>
          </cell>
          <cell r="I1228">
            <v>940961.3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3</v>
          </cell>
          <cell r="B1229">
            <v>1</v>
          </cell>
          <cell r="C1229">
            <v>356</v>
          </cell>
          <cell r="D1229" t="str">
            <v xml:space="preserve">  </v>
          </cell>
          <cell r="E1229" t="str">
            <v xml:space="preserve">    </v>
          </cell>
          <cell r="F1229" t="str">
            <v xml:space="preserve">   </v>
          </cell>
          <cell r="G1229">
            <v>31356</v>
          </cell>
          <cell r="H1229">
            <v>458570.06</v>
          </cell>
          <cell r="I1229">
            <v>458570.06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4</v>
          </cell>
          <cell r="B1230">
            <v>1</v>
          </cell>
          <cell r="C1230">
            <v>356</v>
          </cell>
          <cell r="D1230" t="str">
            <v xml:space="preserve">  </v>
          </cell>
          <cell r="E1230" t="str">
            <v xml:space="preserve">    </v>
          </cell>
          <cell r="F1230" t="str">
            <v xml:space="preserve">   </v>
          </cell>
          <cell r="G1230">
            <v>41356</v>
          </cell>
          <cell r="H1230">
            <v>458570.03</v>
          </cell>
          <cell r="I1230">
            <v>458570.03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5</v>
          </cell>
          <cell r="B1231">
            <v>1</v>
          </cell>
          <cell r="C1231">
            <v>356</v>
          </cell>
          <cell r="D1231" t="str">
            <v xml:space="preserve">  </v>
          </cell>
          <cell r="E1231" t="str">
            <v xml:space="preserve">    </v>
          </cell>
          <cell r="F1231" t="str">
            <v xml:space="preserve">   </v>
          </cell>
          <cell r="G1231">
            <v>51356</v>
          </cell>
          <cell r="H1231">
            <v>458570.06</v>
          </cell>
          <cell r="I1231">
            <v>458570.06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3</v>
          </cell>
          <cell r="B1232">
            <v>1</v>
          </cell>
          <cell r="C1232">
            <v>357</v>
          </cell>
          <cell r="D1232" t="str">
            <v xml:space="preserve">  </v>
          </cell>
          <cell r="E1232" t="str">
            <v xml:space="preserve">    </v>
          </cell>
          <cell r="F1232" t="str">
            <v xml:space="preserve">   </v>
          </cell>
          <cell r="G1232">
            <v>31357</v>
          </cell>
          <cell r="H1232">
            <v>1556989.95</v>
          </cell>
          <cell r="I1232">
            <v>1556989.95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4</v>
          </cell>
          <cell r="B1233">
            <v>1</v>
          </cell>
          <cell r="C1233">
            <v>357</v>
          </cell>
          <cell r="D1233" t="str">
            <v xml:space="preserve">  </v>
          </cell>
          <cell r="E1233" t="str">
            <v xml:space="preserve">    </v>
          </cell>
          <cell r="F1233" t="str">
            <v xml:space="preserve">   </v>
          </cell>
          <cell r="G1233">
            <v>41357</v>
          </cell>
          <cell r="H1233">
            <v>1552867.71</v>
          </cell>
          <cell r="I1233">
            <v>1552867.71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5</v>
          </cell>
          <cell r="B1234">
            <v>1</v>
          </cell>
          <cell r="C1234">
            <v>357</v>
          </cell>
          <cell r="D1234" t="str">
            <v xml:space="preserve">  </v>
          </cell>
          <cell r="E1234" t="str">
            <v xml:space="preserve">    </v>
          </cell>
          <cell r="F1234" t="str">
            <v xml:space="preserve">   </v>
          </cell>
          <cell r="G1234">
            <v>51357</v>
          </cell>
          <cell r="H1234">
            <v>1556989.94</v>
          </cell>
          <cell r="I1234">
            <v>1556989.94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3</v>
          </cell>
          <cell r="B1235">
            <v>1</v>
          </cell>
          <cell r="C1235">
            <v>374</v>
          </cell>
          <cell r="D1235" t="str">
            <v xml:space="preserve">  </v>
          </cell>
          <cell r="E1235" t="str">
            <v xml:space="preserve">    </v>
          </cell>
          <cell r="F1235" t="str">
            <v xml:space="preserve">   </v>
          </cell>
          <cell r="G1235">
            <v>31374</v>
          </cell>
          <cell r="H1235">
            <v>89676.28</v>
          </cell>
          <cell r="I1235">
            <v>0</v>
          </cell>
          <cell r="J1235">
            <v>59812.27</v>
          </cell>
          <cell r="K1235">
            <v>29864.01</v>
          </cell>
          <cell r="L1235">
            <v>0</v>
          </cell>
        </row>
        <row r="1236">
          <cell r="A1236">
            <v>4</v>
          </cell>
          <cell r="B1236">
            <v>1</v>
          </cell>
          <cell r="C1236">
            <v>374</v>
          </cell>
          <cell r="D1236" t="str">
            <v xml:space="preserve">  </v>
          </cell>
          <cell r="E1236" t="str">
            <v xml:space="preserve">    </v>
          </cell>
          <cell r="F1236" t="str">
            <v xml:space="preserve">   </v>
          </cell>
          <cell r="G1236">
            <v>41374</v>
          </cell>
          <cell r="H1236">
            <v>89738.49</v>
          </cell>
          <cell r="I1236">
            <v>0</v>
          </cell>
          <cell r="J1236">
            <v>59874.57</v>
          </cell>
          <cell r="K1236">
            <v>29863.919999999998</v>
          </cell>
          <cell r="L1236">
            <v>0</v>
          </cell>
        </row>
        <row r="1237">
          <cell r="A1237">
            <v>5</v>
          </cell>
          <cell r="B1237">
            <v>1</v>
          </cell>
          <cell r="C1237">
            <v>374</v>
          </cell>
          <cell r="D1237" t="str">
            <v xml:space="preserve">  </v>
          </cell>
          <cell r="E1237" t="str">
            <v xml:space="preserve">    </v>
          </cell>
          <cell r="F1237" t="str">
            <v xml:space="preserve">   </v>
          </cell>
          <cell r="G1237">
            <v>51374</v>
          </cell>
          <cell r="H1237">
            <v>89676.26</v>
          </cell>
          <cell r="I1237">
            <v>0</v>
          </cell>
          <cell r="J1237">
            <v>59812.26</v>
          </cell>
          <cell r="K1237">
            <v>29864</v>
          </cell>
          <cell r="L1237">
            <v>0</v>
          </cell>
        </row>
        <row r="1238">
          <cell r="A1238">
            <v>3</v>
          </cell>
          <cell r="B1238">
            <v>1</v>
          </cell>
          <cell r="C1238">
            <v>375</v>
          </cell>
          <cell r="D1238" t="str">
            <v xml:space="preserve">  </v>
          </cell>
          <cell r="E1238" t="str">
            <v xml:space="preserve">    </v>
          </cell>
          <cell r="F1238" t="str">
            <v xml:space="preserve">   </v>
          </cell>
          <cell r="G1238">
            <v>31375</v>
          </cell>
          <cell r="H1238">
            <v>321476.56</v>
          </cell>
          <cell r="I1238">
            <v>21450.12</v>
          </cell>
          <cell r="J1238">
            <v>210392.82</v>
          </cell>
          <cell r="K1238">
            <v>89633.62</v>
          </cell>
          <cell r="L1238">
            <v>0</v>
          </cell>
        </row>
        <row r="1239">
          <cell r="A1239">
            <v>4</v>
          </cell>
          <cell r="B1239">
            <v>1</v>
          </cell>
          <cell r="C1239">
            <v>375</v>
          </cell>
          <cell r="D1239" t="str">
            <v xml:space="preserve">  </v>
          </cell>
          <cell r="E1239" t="str">
            <v xml:space="preserve">    </v>
          </cell>
          <cell r="F1239" t="str">
            <v xml:space="preserve">   </v>
          </cell>
          <cell r="G1239">
            <v>41375</v>
          </cell>
          <cell r="H1239">
            <v>310461.21999999997</v>
          </cell>
          <cell r="I1239">
            <v>21450.11</v>
          </cell>
          <cell r="J1239">
            <v>202286.18</v>
          </cell>
          <cell r="K1239">
            <v>86724.93</v>
          </cell>
          <cell r="L1239">
            <v>0</v>
          </cell>
        </row>
        <row r="1240">
          <cell r="A1240">
            <v>5</v>
          </cell>
          <cell r="B1240">
            <v>1</v>
          </cell>
          <cell r="C1240">
            <v>375</v>
          </cell>
          <cell r="D1240" t="str">
            <v xml:space="preserve">  </v>
          </cell>
          <cell r="E1240" t="str">
            <v xml:space="preserve">    </v>
          </cell>
          <cell r="F1240" t="str">
            <v xml:space="preserve">   </v>
          </cell>
          <cell r="G1240">
            <v>51375</v>
          </cell>
          <cell r="H1240">
            <v>320480.53000000003</v>
          </cell>
          <cell r="I1240">
            <v>21450.12</v>
          </cell>
          <cell r="J1240">
            <v>209396.79</v>
          </cell>
          <cell r="K1240">
            <v>89633.62</v>
          </cell>
          <cell r="L1240">
            <v>0</v>
          </cell>
        </row>
        <row r="1241">
          <cell r="A1241">
            <v>3</v>
          </cell>
          <cell r="B1241">
            <v>1</v>
          </cell>
          <cell r="C1241">
            <v>376</v>
          </cell>
          <cell r="D1241" t="str">
            <v xml:space="preserve">  </v>
          </cell>
          <cell r="E1241" t="str">
            <v xml:space="preserve">    </v>
          </cell>
          <cell r="F1241" t="str">
            <v xml:space="preserve">   </v>
          </cell>
          <cell r="G1241">
            <v>31376</v>
          </cell>
          <cell r="H1241">
            <v>114801002</v>
          </cell>
          <cell r="I1241">
            <v>2541478.79</v>
          </cell>
          <cell r="J1241">
            <v>71679289.25</v>
          </cell>
          <cell r="K1241">
            <v>40580233.960000001</v>
          </cell>
          <cell r="L1241">
            <v>0</v>
          </cell>
        </row>
        <row r="1242">
          <cell r="A1242">
            <v>4</v>
          </cell>
          <cell r="B1242">
            <v>1</v>
          </cell>
          <cell r="C1242">
            <v>376</v>
          </cell>
          <cell r="D1242" t="str">
            <v xml:space="preserve">  </v>
          </cell>
          <cell r="E1242" t="str">
            <v xml:space="preserve">    </v>
          </cell>
          <cell r="F1242" t="str">
            <v xml:space="preserve">   </v>
          </cell>
          <cell r="G1242">
            <v>41376</v>
          </cell>
          <cell r="H1242">
            <v>111221251.42</v>
          </cell>
          <cell r="I1242">
            <v>2513727.33</v>
          </cell>
          <cell r="J1242">
            <v>69459328.969999999</v>
          </cell>
          <cell r="K1242">
            <v>39248195.130000003</v>
          </cell>
          <cell r="L1242">
            <v>0</v>
          </cell>
        </row>
        <row r="1243">
          <cell r="A1243">
            <v>5</v>
          </cell>
          <cell r="B1243">
            <v>1</v>
          </cell>
          <cell r="C1243">
            <v>376</v>
          </cell>
          <cell r="D1243" t="str">
            <v xml:space="preserve">  </v>
          </cell>
          <cell r="E1243" t="str">
            <v xml:space="preserve">    </v>
          </cell>
          <cell r="F1243" t="str">
            <v xml:space="preserve">   </v>
          </cell>
          <cell r="G1243">
            <v>51376</v>
          </cell>
          <cell r="H1243">
            <v>114501299.98</v>
          </cell>
          <cell r="I1243">
            <v>2526999.7799999998</v>
          </cell>
          <cell r="J1243">
            <v>71536348.599999994</v>
          </cell>
          <cell r="K1243">
            <v>40437951.600000001</v>
          </cell>
          <cell r="L1243">
            <v>0</v>
          </cell>
        </row>
        <row r="1244">
          <cell r="A1244">
            <v>3</v>
          </cell>
          <cell r="B1244">
            <v>1</v>
          </cell>
          <cell r="C1244">
            <v>378</v>
          </cell>
          <cell r="D1244" t="str">
            <v xml:space="preserve">  </v>
          </cell>
          <cell r="E1244" t="str">
            <v xml:space="preserve">    </v>
          </cell>
          <cell r="F1244" t="str">
            <v xml:space="preserve">   </v>
          </cell>
          <cell r="G1244">
            <v>31378</v>
          </cell>
          <cell r="H1244">
            <v>2020091.32</v>
          </cell>
          <cell r="I1244">
            <v>30703.37</v>
          </cell>
          <cell r="J1244">
            <v>1133890.72</v>
          </cell>
          <cell r="K1244">
            <v>855497.23</v>
          </cell>
          <cell r="L1244">
            <v>0</v>
          </cell>
        </row>
        <row r="1245">
          <cell r="A1245">
            <v>4</v>
          </cell>
          <cell r="B1245">
            <v>1</v>
          </cell>
          <cell r="C1245">
            <v>378</v>
          </cell>
          <cell r="D1245" t="str">
            <v xml:space="preserve">  </v>
          </cell>
          <cell r="E1245" t="str">
            <v xml:space="preserve">    </v>
          </cell>
          <cell r="F1245" t="str">
            <v xml:space="preserve">   </v>
          </cell>
          <cell r="G1245">
            <v>41378</v>
          </cell>
          <cell r="H1245">
            <v>1915604.52</v>
          </cell>
          <cell r="I1245">
            <v>30703.31</v>
          </cell>
          <cell r="J1245">
            <v>1042491.2</v>
          </cell>
          <cell r="K1245">
            <v>842410.01</v>
          </cell>
          <cell r="L1245">
            <v>0</v>
          </cell>
        </row>
        <row r="1246">
          <cell r="A1246">
            <v>5</v>
          </cell>
          <cell r="B1246">
            <v>1</v>
          </cell>
          <cell r="C1246">
            <v>378</v>
          </cell>
          <cell r="D1246" t="str">
            <v xml:space="preserve">  </v>
          </cell>
          <cell r="E1246" t="str">
            <v xml:space="preserve">    </v>
          </cell>
          <cell r="F1246" t="str">
            <v xml:space="preserve">   </v>
          </cell>
          <cell r="G1246">
            <v>51378</v>
          </cell>
          <cell r="H1246">
            <v>2013687.55</v>
          </cell>
          <cell r="I1246">
            <v>30703.360000000001</v>
          </cell>
          <cell r="J1246">
            <v>1130499.97</v>
          </cell>
          <cell r="K1246">
            <v>852484.22</v>
          </cell>
          <cell r="L1246">
            <v>0</v>
          </cell>
        </row>
        <row r="1247">
          <cell r="A1247">
            <v>3</v>
          </cell>
          <cell r="B1247">
            <v>1</v>
          </cell>
          <cell r="C1247">
            <v>379</v>
          </cell>
          <cell r="D1247" t="str">
            <v xml:space="preserve">  </v>
          </cell>
          <cell r="E1247" t="str">
            <v xml:space="preserve">    </v>
          </cell>
          <cell r="F1247" t="str">
            <v xml:space="preserve">   </v>
          </cell>
          <cell r="G1247">
            <v>31379</v>
          </cell>
          <cell r="H1247">
            <v>922453.29</v>
          </cell>
          <cell r="I1247">
            <v>38661.839999999997</v>
          </cell>
          <cell r="J1247">
            <v>399108.38</v>
          </cell>
          <cell r="K1247">
            <v>484683.07</v>
          </cell>
          <cell r="L1247">
            <v>0</v>
          </cell>
        </row>
        <row r="1248">
          <cell r="A1248">
            <v>4</v>
          </cell>
          <cell r="B1248">
            <v>1</v>
          </cell>
          <cell r="C1248">
            <v>379</v>
          </cell>
          <cell r="D1248" t="str">
            <v xml:space="preserve">  </v>
          </cell>
          <cell r="E1248" t="str">
            <v xml:space="preserve">    </v>
          </cell>
          <cell r="F1248" t="str">
            <v xml:space="preserve">   </v>
          </cell>
          <cell r="G1248">
            <v>41379</v>
          </cell>
          <cell r="H1248">
            <v>914152.16</v>
          </cell>
          <cell r="I1248">
            <v>38661.839999999997</v>
          </cell>
          <cell r="J1248">
            <v>401311.19</v>
          </cell>
          <cell r="K1248">
            <v>474179.13</v>
          </cell>
          <cell r="L1248">
            <v>0</v>
          </cell>
        </row>
        <row r="1249">
          <cell r="A1249">
            <v>5</v>
          </cell>
          <cell r="B1249">
            <v>1</v>
          </cell>
          <cell r="C1249">
            <v>379</v>
          </cell>
          <cell r="D1249" t="str">
            <v xml:space="preserve">  </v>
          </cell>
          <cell r="E1249" t="str">
            <v xml:space="preserve">    </v>
          </cell>
          <cell r="F1249" t="str">
            <v xml:space="preserve">   </v>
          </cell>
          <cell r="G1249">
            <v>51379</v>
          </cell>
          <cell r="H1249">
            <v>922453.28</v>
          </cell>
          <cell r="I1249">
            <v>38661.839999999997</v>
          </cell>
          <cell r="J1249">
            <v>399108.38</v>
          </cell>
          <cell r="K1249">
            <v>484683.06</v>
          </cell>
          <cell r="L1249">
            <v>0</v>
          </cell>
        </row>
        <row r="1250">
          <cell r="A1250">
            <v>3</v>
          </cell>
          <cell r="B1250">
            <v>1</v>
          </cell>
          <cell r="C1250">
            <v>380</v>
          </cell>
          <cell r="D1250" t="str">
            <v xml:space="preserve">  </v>
          </cell>
          <cell r="E1250" t="str">
            <v xml:space="preserve">    </v>
          </cell>
          <cell r="F1250" t="str">
            <v xml:space="preserve">   </v>
          </cell>
          <cell r="G1250">
            <v>31380</v>
          </cell>
          <cell r="H1250">
            <v>86758387.359999999</v>
          </cell>
          <cell r="I1250">
            <v>76.03</v>
          </cell>
          <cell r="J1250">
            <v>60557381.170000002</v>
          </cell>
          <cell r="K1250">
            <v>26200930.16</v>
          </cell>
          <cell r="L1250">
            <v>0</v>
          </cell>
        </row>
        <row r="1251">
          <cell r="A1251">
            <v>4</v>
          </cell>
          <cell r="B1251">
            <v>1</v>
          </cell>
          <cell r="C1251">
            <v>380</v>
          </cell>
          <cell r="D1251" t="str">
            <v xml:space="preserve">  </v>
          </cell>
          <cell r="E1251" t="str">
            <v xml:space="preserve">    </v>
          </cell>
          <cell r="F1251" t="str">
            <v xml:space="preserve">   </v>
          </cell>
          <cell r="G1251">
            <v>41380</v>
          </cell>
          <cell r="H1251">
            <v>84093125.230000004</v>
          </cell>
          <cell r="I1251">
            <v>305.27999999999997</v>
          </cell>
          <cell r="J1251">
            <v>59147945.439999998</v>
          </cell>
          <cell r="K1251">
            <v>24944874.52</v>
          </cell>
          <cell r="L1251">
            <v>0</v>
          </cell>
        </row>
        <row r="1252">
          <cell r="A1252">
            <v>5</v>
          </cell>
          <cell r="B1252">
            <v>1</v>
          </cell>
          <cell r="C1252">
            <v>380</v>
          </cell>
          <cell r="D1252" t="str">
            <v xml:space="preserve">  </v>
          </cell>
          <cell r="E1252" t="str">
            <v xml:space="preserve">    </v>
          </cell>
          <cell r="F1252" t="str">
            <v xml:space="preserve">   </v>
          </cell>
          <cell r="G1252">
            <v>51380</v>
          </cell>
          <cell r="H1252">
            <v>86555870.930000007</v>
          </cell>
          <cell r="I1252">
            <v>76.02</v>
          </cell>
          <cell r="J1252">
            <v>60605336.789999999</v>
          </cell>
          <cell r="K1252">
            <v>25950458.129999999</v>
          </cell>
          <cell r="L1252">
            <v>0</v>
          </cell>
        </row>
        <row r="1253">
          <cell r="A1253">
            <v>3</v>
          </cell>
          <cell r="B1253">
            <v>1</v>
          </cell>
          <cell r="C1253">
            <v>381</v>
          </cell>
          <cell r="D1253" t="str">
            <v xml:space="preserve">  </v>
          </cell>
          <cell r="E1253" t="str">
            <v xml:space="preserve">    </v>
          </cell>
          <cell r="F1253" t="str">
            <v xml:space="preserve">   </v>
          </cell>
          <cell r="G1253">
            <v>31381</v>
          </cell>
          <cell r="H1253">
            <v>17061953.260000002</v>
          </cell>
          <cell r="I1253">
            <v>745326.28</v>
          </cell>
          <cell r="J1253">
            <v>12367265.220000001</v>
          </cell>
          <cell r="K1253">
            <v>3949361.76</v>
          </cell>
          <cell r="L1253">
            <v>0</v>
          </cell>
        </row>
        <row r="1254">
          <cell r="A1254">
            <v>4</v>
          </cell>
          <cell r="B1254">
            <v>1</v>
          </cell>
          <cell r="C1254">
            <v>381</v>
          </cell>
          <cell r="D1254" t="str">
            <v xml:space="preserve">  </v>
          </cell>
          <cell r="E1254" t="str">
            <v xml:space="preserve">    </v>
          </cell>
          <cell r="F1254" t="str">
            <v xml:space="preserve">   </v>
          </cell>
          <cell r="G1254">
            <v>41381</v>
          </cell>
          <cell r="H1254">
            <v>16396256.43</v>
          </cell>
          <cell r="I1254">
            <v>567008.49</v>
          </cell>
          <cell r="J1254">
            <v>11989047.810000001</v>
          </cell>
          <cell r="K1254">
            <v>3840200.13</v>
          </cell>
          <cell r="L1254">
            <v>0</v>
          </cell>
        </row>
        <row r="1255">
          <cell r="A1255">
            <v>5</v>
          </cell>
          <cell r="B1255">
            <v>1</v>
          </cell>
          <cell r="C1255">
            <v>381</v>
          </cell>
          <cell r="D1255" t="str">
            <v xml:space="preserve">  </v>
          </cell>
          <cell r="E1255" t="str">
            <v xml:space="preserve">    </v>
          </cell>
          <cell r="F1255" t="str">
            <v xml:space="preserve">   </v>
          </cell>
          <cell r="G1255">
            <v>51381</v>
          </cell>
          <cell r="H1255">
            <v>17024666.969999999</v>
          </cell>
          <cell r="I1255">
            <v>735841.64</v>
          </cell>
          <cell r="J1255">
            <v>12350244.439999999</v>
          </cell>
          <cell r="K1255">
            <v>3938580.89</v>
          </cell>
          <cell r="L1255">
            <v>0</v>
          </cell>
        </row>
        <row r="1256">
          <cell r="A1256">
            <v>3</v>
          </cell>
          <cell r="B1256">
            <v>1</v>
          </cell>
          <cell r="C1256">
            <v>382</v>
          </cell>
          <cell r="D1256" t="str">
            <v xml:space="preserve">  </v>
          </cell>
          <cell r="E1256" t="str">
            <v xml:space="preserve">    </v>
          </cell>
          <cell r="F1256" t="str">
            <v xml:space="preserve">   </v>
          </cell>
          <cell r="G1256">
            <v>31382</v>
          </cell>
          <cell r="H1256">
            <v>4386838.3</v>
          </cell>
          <cell r="I1256">
            <v>0</v>
          </cell>
          <cell r="J1256">
            <v>3054497.92</v>
          </cell>
          <cell r="K1256">
            <v>1332340.3799999999</v>
          </cell>
          <cell r="L1256">
            <v>0</v>
          </cell>
        </row>
        <row r="1257">
          <cell r="A1257">
            <v>4</v>
          </cell>
          <cell r="B1257">
            <v>1</v>
          </cell>
          <cell r="C1257">
            <v>382</v>
          </cell>
          <cell r="D1257" t="str">
            <v xml:space="preserve">  </v>
          </cell>
          <cell r="E1257" t="str">
            <v xml:space="preserve">    </v>
          </cell>
          <cell r="F1257" t="str">
            <v xml:space="preserve">   </v>
          </cell>
          <cell r="G1257">
            <v>41382</v>
          </cell>
          <cell r="H1257">
            <v>4372486.03</v>
          </cell>
          <cell r="I1257">
            <v>0</v>
          </cell>
          <cell r="J1257">
            <v>3045914.88</v>
          </cell>
          <cell r="K1257">
            <v>1326571.1499999999</v>
          </cell>
          <cell r="L1257">
            <v>0</v>
          </cell>
        </row>
        <row r="1258">
          <cell r="A1258">
            <v>5</v>
          </cell>
          <cell r="B1258">
            <v>1</v>
          </cell>
          <cell r="C1258">
            <v>382</v>
          </cell>
          <cell r="D1258" t="str">
            <v xml:space="preserve">  </v>
          </cell>
          <cell r="E1258" t="str">
            <v xml:space="preserve">    </v>
          </cell>
          <cell r="F1258" t="str">
            <v xml:space="preserve">   </v>
          </cell>
          <cell r="G1258">
            <v>51382</v>
          </cell>
          <cell r="H1258">
            <v>4384335.63</v>
          </cell>
          <cell r="I1258">
            <v>0</v>
          </cell>
          <cell r="J1258">
            <v>3052644.55</v>
          </cell>
          <cell r="K1258">
            <v>1331691.08</v>
          </cell>
          <cell r="L1258">
            <v>0</v>
          </cell>
        </row>
        <row r="1259">
          <cell r="A1259">
            <v>3</v>
          </cell>
          <cell r="B1259">
            <v>1</v>
          </cell>
          <cell r="C1259">
            <v>383</v>
          </cell>
          <cell r="D1259" t="str">
            <v xml:space="preserve">  </v>
          </cell>
          <cell r="E1259" t="str">
            <v xml:space="preserve">    </v>
          </cell>
          <cell r="F1259" t="str">
            <v xml:space="preserve">   </v>
          </cell>
          <cell r="G1259">
            <v>31383</v>
          </cell>
          <cell r="H1259">
            <v>2014423.47</v>
          </cell>
          <cell r="I1259">
            <v>4896.71</v>
          </cell>
          <cell r="J1259">
            <v>1611962.33</v>
          </cell>
          <cell r="K1259">
            <v>397564.43</v>
          </cell>
          <cell r="L1259">
            <v>0</v>
          </cell>
        </row>
        <row r="1260">
          <cell r="A1260">
            <v>4</v>
          </cell>
          <cell r="B1260">
            <v>1</v>
          </cell>
          <cell r="C1260">
            <v>383</v>
          </cell>
          <cell r="D1260" t="str">
            <v xml:space="preserve">  </v>
          </cell>
          <cell r="E1260" t="str">
            <v xml:space="preserve">    </v>
          </cell>
          <cell r="F1260" t="str">
            <v xml:space="preserve">   </v>
          </cell>
          <cell r="G1260">
            <v>41383</v>
          </cell>
          <cell r="H1260">
            <v>2013699.95</v>
          </cell>
          <cell r="I1260">
            <v>4173.76</v>
          </cell>
          <cell r="J1260">
            <v>1611961.89</v>
          </cell>
          <cell r="K1260">
            <v>397564.3</v>
          </cell>
          <cell r="L1260">
            <v>0</v>
          </cell>
        </row>
        <row r="1261">
          <cell r="A1261">
            <v>5</v>
          </cell>
          <cell r="B1261">
            <v>1</v>
          </cell>
          <cell r="C1261">
            <v>383</v>
          </cell>
          <cell r="D1261" t="str">
            <v xml:space="preserve">  </v>
          </cell>
          <cell r="E1261" t="str">
            <v xml:space="preserve">    </v>
          </cell>
          <cell r="F1261" t="str">
            <v xml:space="preserve">   </v>
          </cell>
          <cell r="G1261">
            <v>51383</v>
          </cell>
          <cell r="H1261">
            <v>2014423.42</v>
          </cell>
          <cell r="I1261">
            <v>4896.7</v>
          </cell>
          <cell r="J1261">
            <v>1611962.3</v>
          </cell>
          <cell r="K1261">
            <v>397564.42</v>
          </cell>
          <cell r="L1261">
            <v>0</v>
          </cell>
        </row>
        <row r="1262">
          <cell r="A1262">
            <v>3</v>
          </cell>
          <cell r="B1262">
            <v>1</v>
          </cell>
          <cell r="C1262">
            <v>384</v>
          </cell>
          <cell r="D1262" t="str">
            <v xml:space="preserve">  </v>
          </cell>
          <cell r="E1262" t="str">
            <v xml:space="preserve">    </v>
          </cell>
          <cell r="F1262" t="str">
            <v xml:space="preserve">   </v>
          </cell>
          <cell r="G1262">
            <v>31384</v>
          </cell>
          <cell r="H1262">
            <v>411500.68</v>
          </cell>
          <cell r="I1262">
            <v>0</v>
          </cell>
          <cell r="J1262">
            <v>293436.76</v>
          </cell>
          <cell r="K1262">
            <v>118063.92</v>
          </cell>
          <cell r="L1262">
            <v>0</v>
          </cell>
        </row>
        <row r="1263">
          <cell r="A1263">
            <v>4</v>
          </cell>
          <cell r="B1263">
            <v>1</v>
          </cell>
          <cell r="C1263">
            <v>384</v>
          </cell>
          <cell r="D1263" t="str">
            <v xml:space="preserve">  </v>
          </cell>
          <cell r="E1263" t="str">
            <v xml:space="preserve">    </v>
          </cell>
          <cell r="F1263" t="str">
            <v xml:space="preserve">   </v>
          </cell>
          <cell r="G1263">
            <v>41384</v>
          </cell>
          <cell r="H1263">
            <v>407049.35</v>
          </cell>
          <cell r="I1263">
            <v>0</v>
          </cell>
          <cell r="J1263">
            <v>290266.28000000003</v>
          </cell>
          <cell r="K1263">
            <v>116783.07</v>
          </cell>
          <cell r="L1263">
            <v>0</v>
          </cell>
        </row>
        <row r="1264">
          <cell r="A1264">
            <v>5</v>
          </cell>
          <cell r="B1264">
            <v>1</v>
          </cell>
          <cell r="C1264">
            <v>384</v>
          </cell>
          <cell r="D1264" t="str">
            <v xml:space="preserve">  </v>
          </cell>
          <cell r="E1264" t="str">
            <v xml:space="preserve">    </v>
          </cell>
          <cell r="F1264" t="str">
            <v xml:space="preserve">   </v>
          </cell>
          <cell r="G1264">
            <v>51384</v>
          </cell>
          <cell r="H1264">
            <v>410458.65</v>
          </cell>
          <cell r="I1264">
            <v>0</v>
          </cell>
          <cell r="J1264">
            <v>292922.76</v>
          </cell>
          <cell r="K1264">
            <v>117535.89</v>
          </cell>
          <cell r="L1264">
            <v>0</v>
          </cell>
        </row>
        <row r="1265">
          <cell r="A1265">
            <v>3</v>
          </cell>
          <cell r="B1265">
            <v>1</v>
          </cell>
          <cell r="C1265">
            <v>385</v>
          </cell>
          <cell r="D1265" t="str">
            <v xml:space="preserve">  </v>
          </cell>
          <cell r="E1265" t="str">
            <v xml:space="preserve">    </v>
          </cell>
          <cell r="F1265" t="str">
            <v xml:space="preserve">   </v>
          </cell>
          <cell r="G1265">
            <v>31385</v>
          </cell>
          <cell r="H1265">
            <v>1106779.05</v>
          </cell>
          <cell r="I1265">
            <v>0</v>
          </cell>
          <cell r="J1265">
            <v>855494.85</v>
          </cell>
          <cell r="K1265">
            <v>251284.2</v>
          </cell>
          <cell r="L1265">
            <v>0</v>
          </cell>
        </row>
        <row r="1266">
          <cell r="A1266">
            <v>4</v>
          </cell>
          <cell r="B1266">
            <v>1</v>
          </cell>
          <cell r="C1266">
            <v>385</v>
          </cell>
          <cell r="D1266" t="str">
            <v xml:space="preserve">  </v>
          </cell>
          <cell r="E1266" t="str">
            <v xml:space="preserve">    </v>
          </cell>
          <cell r="F1266" t="str">
            <v xml:space="preserve">   </v>
          </cell>
          <cell r="G1266">
            <v>41385</v>
          </cell>
          <cell r="H1266">
            <v>1057165.4099999999</v>
          </cell>
          <cell r="I1266">
            <v>0</v>
          </cell>
          <cell r="J1266">
            <v>839453.19</v>
          </cell>
          <cell r="K1266">
            <v>217712.22</v>
          </cell>
          <cell r="L1266">
            <v>0</v>
          </cell>
        </row>
        <row r="1267">
          <cell r="A1267">
            <v>5</v>
          </cell>
          <cell r="B1267">
            <v>1</v>
          </cell>
          <cell r="C1267">
            <v>385</v>
          </cell>
          <cell r="D1267" t="str">
            <v xml:space="preserve">  </v>
          </cell>
          <cell r="E1267" t="str">
            <v xml:space="preserve">    </v>
          </cell>
          <cell r="F1267" t="str">
            <v xml:space="preserve">   </v>
          </cell>
          <cell r="G1267">
            <v>51385</v>
          </cell>
          <cell r="H1267">
            <v>1096949.1200000001</v>
          </cell>
          <cell r="I1267">
            <v>0</v>
          </cell>
          <cell r="J1267">
            <v>852145.66</v>
          </cell>
          <cell r="K1267">
            <v>244803.46</v>
          </cell>
          <cell r="L1267">
            <v>0</v>
          </cell>
        </row>
        <row r="1268">
          <cell r="A1268">
            <v>3</v>
          </cell>
          <cell r="B1268">
            <v>1</v>
          </cell>
          <cell r="C1268">
            <v>387</v>
          </cell>
          <cell r="D1268" t="str">
            <v xml:space="preserve">  </v>
          </cell>
          <cell r="E1268" t="str">
            <v xml:space="preserve">    </v>
          </cell>
          <cell r="F1268" t="str">
            <v xml:space="preserve">   </v>
          </cell>
          <cell r="G1268">
            <v>31387</v>
          </cell>
          <cell r="H1268">
            <v>-22.03</v>
          </cell>
          <cell r="I1268">
            <v>0</v>
          </cell>
          <cell r="J1268">
            <v>0</v>
          </cell>
          <cell r="K1268">
            <v>-22.03</v>
          </cell>
          <cell r="L1268">
            <v>0</v>
          </cell>
        </row>
        <row r="1269">
          <cell r="A1269">
            <v>4</v>
          </cell>
          <cell r="B1269">
            <v>1</v>
          </cell>
          <cell r="C1269">
            <v>387</v>
          </cell>
          <cell r="D1269" t="str">
            <v xml:space="preserve">  </v>
          </cell>
          <cell r="E1269" t="str">
            <v xml:space="preserve">    </v>
          </cell>
          <cell r="F1269" t="str">
            <v xml:space="preserve">   </v>
          </cell>
          <cell r="G1269">
            <v>41387</v>
          </cell>
          <cell r="H1269">
            <v>427.94</v>
          </cell>
          <cell r="I1269">
            <v>0</v>
          </cell>
          <cell r="J1269">
            <v>289.26</v>
          </cell>
          <cell r="K1269">
            <v>138.68</v>
          </cell>
          <cell r="L1269">
            <v>0</v>
          </cell>
        </row>
        <row r="1270">
          <cell r="A1270">
            <v>5</v>
          </cell>
          <cell r="B1270">
            <v>1</v>
          </cell>
          <cell r="C1270">
            <v>387</v>
          </cell>
          <cell r="D1270" t="str">
            <v xml:space="preserve">  </v>
          </cell>
          <cell r="E1270" t="str">
            <v xml:space="preserve">    </v>
          </cell>
          <cell r="F1270" t="str">
            <v xml:space="preserve">   </v>
          </cell>
          <cell r="G1270">
            <v>51387</v>
          </cell>
          <cell r="H1270">
            <v>-22</v>
          </cell>
          <cell r="I1270">
            <v>0</v>
          </cell>
          <cell r="J1270">
            <v>0</v>
          </cell>
          <cell r="K1270">
            <v>-22.02</v>
          </cell>
          <cell r="L1270">
            <v>0</v>
          </cell>
        </row>
        <row r="1271">
          <cell r="A1271">
            <v>3</v>
          </cell>
          <cell r="B1271">
            <v>1</v>
          </cell>
          <cell r="C1271">
            <v>390</v>
          </cell>
          <cell r="D1271" t="str">
            <v xml:space="preserve">  </v>
          </cell>
          <cell r="E1271" t="str">
            <v xml:space="preserve">    </v>
          </cell>
          <cell r="F1271" t="str">
            <v xml:space="preserve">   </v>
          </cell>
          <cell r="G1271">
            <v>31390</v>
          </cell>
          <cell r="H1271">
            <v>152910.93</v>
          </cell>
          <cell r="I1271">
            <v>140754.14000000001</v>
          </cell>
          <cell r="J1271">
            <v>0</v>
          </cell>
          <cell r="K1271">
            <v>12156.79</v>
          </cell>
          <cell r="L1271">
            <v>0</v>
          </cell>
        </row>
        <row r="1272">
          <cell r="A1272">
            <v>4</v>
          </cell>
          <cell r="B1272">
            <v>1</v>
          </cell>
          <cell r="C1272">
            <v>390</v>
          </cell>
          <cell r="D1272" t="str">
            <v xml:space="preserve">  </v>
          </cell>
          <cell r="E1272" t="str">
            <v xml:space="preserve">    </v>
          </cell>
          <cell r="F1272" t="str">
            <v xml:space="preserve">   </v>
          </cell>
          <cell r="G1272">
            <v>41390</v>
          </cell>
          <cell r="H1272">
            <v>152910.73000000001</v>
          </cell>
          <cell r="I1272">
            <v>140754.01999999999</v>
          </cell>
          <cell r="J1272">
            <v>0</v>
          </cell>
          <cell r="K1272">
            <v>12156.72</v>
          </cell>
          <cell r="L1272">
            <v>0</v>
          </cell>
        </row>
        <row r="1273">
          <cell r="A1273">
            <v>5</v>
          </cell>
          <cell r="B1273">
            <v>1</v>
          </cell>
          <cell r="C1273">
            <v>390</v>
          </cell>
          <cell r="D1273" t="str">
            <v xml:space="preserve">  </v>
          </cell>
          <cell r="E1273" t="str">
            <v xml:space="preserve">    </v>
          </cell>
          <cell r="F1273" t="str">
            <v xml:space="preserve">   </v>
          </cell>
          <cell r="G1273">
            <v>51390</v>
          </cell>
          <cell r="H1273">
            <v>152910.93</v>
          </cell>
          <cell r="I1273">
            <v>140754.14000000001</v>
          </cell>
          <cell r="J1273">
            <v>0</v>
          </cell>
          <cell r="K1273">
            <v>12156.79</v>
          </cell>
          <cell r="L1273">
            <v>0</v>
          </cell>
        </row>
        <row r="1274">
          <cell r="A1274">
            <v>3</v>
          </cell>
          <cell r="B1274">
            <v>1</v>
          </cell>
          <cell r="C1274">
            <v>392</v>
          </cell>
          <cell r="D1274" t="str">
            <v xml:space="preserve">  </v>
          </cell>
          <cell r="E1274" t="str">
            <v xml:space="preserve">    </v>
          </cell>
          <cell r="F1274" t="str">
            <v xml:space="preserve">   </v>
          </cell>
          <cell r="G1274">
            <v>31392</v>
          </cell>
          <cell r="H1274">
            <v>1973766.88</v>
          </cell>
          <cell r="I1274">
            <v>355973.02</v>
          </cell>
          <cell r="J1274">
            <v>1244142.1399999999</v>
          </cell>
          <cell r="K1274">
            <v>373651.72</v>
          </cell>
          <cell r="L1274">
            <v>0</v>
          </cell>
        </row>
        <row r="1275">
          <cell r="A1275">
            <v>4</v>
          </cell>
          <cell r="B1275">
            <v>1</v>
          </cell>
          <cell r="C1275">
            <v>392</v>
          </cell>
          <cell r="D1275" t="str">
            <v xml:space="preserve">  </v>
          </cell>
          <cell r="E1275" t="str">
            <v xml:space="preserve">    </v>
          </cell>
          <cell r="F1275" t="str">
            <v xml:space="preserve">   </v>
          </cell>
          <cell r="G1275">
            <v>41392</v>
          </cell>
          <cell r="H1275">
            <v>1951009.77</v>
          </cell>
          <cell r="I1275">
            <v>335166.34999999998</v>
          </cell>
          <cell r="J1275">
            <v>1244142.1200000001</v>
          </cell>
          <cell r="K1275">
            <v>371701.35</v>
          </cell>
          <cell r="L1275">
            <v>0</v>
          </cell>
        </row>
        <row r="1276">
          <cell r="A1276">
            <v>5</v>
          </cell>
          <cell r="B1276">
            <v>1</v>
          </cell>
          <cell r="C1276">
            <v>392</v>
          </cell>
          <cell r="D1276" t="str">
            <v xml:space="preserve">  </v>
          </cell>
          <cell r="E1276" t="str">
            <v xml:space="preserve">    </v>
          </cell>
          <cell r="F1276" t="str">
            <v xml:space="preserve">   </v>
          </cell>
          <cell r="G1276">
            <v>51392</v>
          </cell>
          <cell r="H1276">
            <v>1972931.63</v>
          </cell>
          <cell r="I1276">
            <v>355137.79</v>
          </cell>
          <cell r="J1276">
            <v>1244142.1399999999</v>
          </cell>
          <cell r="K1276">
            <v>373651.72</v>
          </cell>
          <cell r="L1276">
            <v>0</v>
          </cell>
        </row>
        <row r="1277">
          <cell r="A1277">
            <v>3</v>
          </cell>
          <cell r="B1277">
            <v>1</v>
          </cell>
          <cell r="C1277">
            <v>393</v>
          </cell>
          <cell r="D1277" t="str">
            <v xml:space="preserve">  </v>
          </cell>
          <cell r="E1277" t="str">
            <v xml:space="preserve">    </v>
          </cell>
          <cell r="F1277" t="str">
            <v xml:space="preserve">   </v>
          </cell>
          <cell r="G1277">
            <v>31393</v>
          </cell>
          <cell r="H1277">
            <v>23687.64</v>
          </cell>
          <cell r="I1277">
            <v>0</v>
          </cell>
          <cell r="J1277">
            <v>23687.64</v>
          </cell>
          <cell r="K1277">
            <v>0</v>
          </cell>
          <cell r="L1277">
            <v>0</v>
          </cell>
        </row>
        <row r="1278">
          <cell r="A1278">
            <v>4</v>
          </cell>
          <cell r="B1278">
            <v>1</v>
          </cell>
          <cell r="C1278">
            <v>393</v>
          </cell>
          <cell r="D1278" t="str">
            <v xml:space="preserve">  </v>
          </cell>
          <cell r="E1278" t="str">
            <v xml:space="preserve">    </v>
          </cell>
          <cell r="F1278" t="str">
            <v xml:space="preserve">   </v>
          </cell>
          <cell r="G1278">
            <v>41393</v>
          </cell>
          <cell r="H1278">
            <v>23687.63</v>
          </cell>
          <cell r="I1278">
            <v>0</v>
          </cell>
          <cell r="J1278">
            <v>23687.63</v>
          </cell>
          <cell r="K1278">
            <v>0</v>
          </cell>
          <cell r="L1278">
            <v>0</v>
          </cell>
        </row>
        <row r="1279">
          <cell r="A1279">
            <v>5</v>
          </cell>
          <cell r="B1279">
            <v>1</v>
          </cell>
          <cell r="C1279">
            <v>393</v>
          </cell>
          <cell r="D1279" t="str">
            <v xml:space="preserve">  </v>
          </cell>
          <cell r="E1279" t="str">
            <v xml:space="preserve">    </v>
          </cell>
          <cell r="F1279" t="str">
            <v xml:space="preserve">   </v>
          </cell>
          <cell r="G1279">
            <v>51393</v>
          </cell>
          <cell r="H1279">
            <v>23687.64</v>
          </cell>
          <cell r="I1279">
            <v>0</v>
          </cell>
          <cell r="J1279">
            <v>23687.64</v>
          </cell>
          <cell r="K1279">
            <v>0</v>
          </cell>
          <cell r="L1279">
            <v>0</v>
          </cell>
        </row>
        <row r="1280">
          <cell r="A1280">
            <v>3</v>
          </cell>
          <cell r="B1280">
            <v>1</v>
          </cell>
          <cell r="C1280">
            <v>394</v>
          </cell>
          <cell r="D1280" t="str">
            <v xml:space="preserve">  </v>
          </cell>
          <cell r="E1280" t="str">
            <v xml:space="preserve">    </v>
          </cell>
          <cell r="F1280" t="str">
            <v xml:space="preserve">   </v>
          </cell>
          <cell r="G1280">
            <v>31394</v>
          </cell>
          <cell r="H1280">
            <v>890735.08</v>
          </cell>
          <cell r="I1280">
            <v>160318.79999999999</v>
          </cell>
          <cell r="J1280">
            <v>523816.56</v>
          </cell>
          <cell r="K1280">
            <v>206599.72</v>
          </cell>
          <cell r="L1280">
            <v>0</v>
          </cell>
        </row>
        <row r="1281">
          <cell r="A1281">
            <v>4</v>
          </cell>
          <cell r="B1281">
            <v>1</v>
          </cell>
          <cell r="C1281">
            <v>394</v>
          </cell>
          <cell r="D1281" t="str">
            <v xml:space="preserve">  </v>
          </cell>
          <cell r="E1281" t="str">
            <v xml:space="preserve">    </v>
          </cell>
          <cell r="F1281" t="str">
            <v xml:space="preserve">   </v>
          </cell>
          <cell r="G1281">
            <v>41394</v>
          </cell>
          <cell r="H1281">
            <v>864008.99</v>
          </cell>
          <cell r="I1281">
            <v>154015.21</v>
          </cell>
          <cell r="J1281">
            <v>510914.08</v>
          </cell>
          <cell r="K1281">
            <v>199079.77</v>
          </cell>
          <cell r="L1281">
            <v>0</v>
          </cell>
        </row>
        <row r="1282">
          <cell r="A1282">
            <v>5</v>
          </cell>
          <cell r="B1282">
            <v>1</v>
          </cell>
          <cell r="C1282">
            <v>394</v>
          </cell>
          <cell r="D1282" t="str">
            <v xml:space="preserve">  </v>
          </cell>
          <cell r="E1282" t="str">
            <v xml:space="preserve">    </v>
          </cell>
          <cell r="F1282" t="str">
            <v xml:space="preserve">   </v>
          </cell>
          <cell r="G1282">
            <v>51394</v>
          </cell>
          <cell r="H1282">
            <v>890735.07</v>
          </cell>
          <cell r="I1282">
            <v>160318.79999999999</v>
          </cell>
          <cell r="J1282">
            <v>523816.55</v>
          </cell>
          <cell r="K1282">
            <v>206599.72</v>
          </cell>
          <cell r="L1282">
            <v>0</v>
          </cell>
        </row>
        <row r="1283">
          <cell r="A1283">
            <v>3</v>
          </cell>
          <cell r="B1283">
            <v>1</v>
          </cell>
          <cell r="C1283">
            <v>395</v>
          </cell>
          <cell r="D1283" t="str">
            <v xml:space="preserve">  </v>
          </cell>
          <cell r="E1283" t="str">
            <v xml:space="preserve">    </v>
          </cell>
          <cell r="F1283" t="str">
            <v xml:space="preserve">   </v>
          </cell>
          <cell r="G1283">
            <v>31395</v>
          </cell>
          <cell r="H1283">
            <v>435110.63</v>
          </cell>
          <cell r="I1283">
            <v>242938.42</v>
          </cell>
          <cell r="J1283">
            <v>143809.10999999999</v>
          </cell>
          <cell r="K1283">
            <v>48363.1</v>
          </cell>
          <cell r="L1283">
            <v>0</v>
          </cell>
        </row>
        <row r="1284">
          <cell r="A1284">
            <v>4</v>
          </cell>
          <cell r="B1284">
            <v>1</v>
          </cell>
          <cell r="C1284">
            <v>395</v>
          </cell>
          <cell r="D1284" t="str">
            <v xml:space="preserve">  </v>
          </cell>
          <cell r="E1284" t="str">
            <v xml:space="preserve">    </v>
          </cell>
          <cell r="F1284" t="str">
            <v xml:space="preserve">   </v>
          </cell>
          <cell r="G1284">
            <v>41395</v>
          </cell>
          <cell r="H1284">
            <v>428551.05</v>
          </cell>
          <cell r="I1284">
            <v>241721.12</v>
          </cell>
          <cell r="J1284">
            <v>139442.56</v>
          </cell>
          <cell r="K1284">
            <v>47387.39</v>
          </cell>
          <cell r="L1284">
            <v>0</v>
          </cell>
        </row>
        <row r="1285">
          <cell r="A1285">
            <v>5</v>
          </cell>
          <cell r="B1285">
            <v>1</v>
          </cell>
          <cell r="C1285">
            <v>395</v>
          </cell>
          <cell r="D1285" t="str">
            <v xml:space="preserve">  </v>
          </cell>
          <cell r="E1285" t="str">
            <v xml:space="preserve">    </v>
          </cell>
          <cell r="F1285" t="str">
            <v xml:space="preserve">   </v>
          </cell>
          <cell r="G1285">
            <v>51395</v>
          </cell>
          <cell r="H1285">
            <v>435110.61</v>
          </cell>
          <cell r="I1285">
            <v>242938.41</v>
          </cell>
          <cell r="J1285">
            <v>143809.10999999999</v>
          </cell>
          <cell r="K1285">
            <v>48363.1</v>
          </cell>
          <cell r="L1285">
            <v>0</v>
          </cell>
        </row>
        <row r="1286">
          <cell r="A1286">
            <v>3</v>
          </cell>
          <cell r="B1286">
            <v>1</v>
          </cell>
          <cell r="C1286">
            <v>396</v>
          </cell>
          <cell r="D1286" t="str">
            <v xml:space="preserve">  </v>
          </cell>
          <cell r="E1286" t="str">
            <v xml:space="preserve">    </v>
          </cell>
          <cell r="F1286" t="str">
            <v xml:space="preserve">   </v>
          </cell>
          <cell r="G1286">
            <v>31396</v>
          </cell>
          <cell r="H1286">
            <v>2056287.53</v>
          </cell>
          <cell r="I1286">
            <v>381633.09</v>
          </cell>
          <cell r="J1286">
            <v>1270600.27</v>
          </cell>
          <cell r="K1286">
            <v>404054.17</v>
          </cell>
          <cell r="L1286">
            <v>0</v>
          </cell>
        </row>
        <row r="1287">
          <cell r="A1287">
            <v>4</v>
          </cell>
          <cell r="B1287">
            <v>1</v>
          </cell>
          <cell r="C1287">
            <v>396</v>
          </cell>
          <cell r="D1287" t="str">
            <v xml:space="preserve">  </v>
          </cell>
          <cell r="E1287" t="str">
            <v xml:space="preserve">    </v>
          </cell>
          <cell r="F1287" t="str">
            <v xml:space="preserve">   </v>
          </cell>
          <cell r="G1287">
            <v>41396</v>
          </cell>
          <cell r="H1287">
            <v>2056287.22</v>
          </cell>
          <cell r="I1287">
            <v>381633</v>
          </cell>
          <cell r="J1287">
            <v>1270600.21</v>
          </cell>
          <cell r="K1287">
            <v>404054.04</v>
          </cell>
          <cell r="L1287">
            <v>0</v>
          </cell>
        </row>
        <row r="1288">
          <cell r="A1288">
            <v>5</v>
          </cell>
          <cell r="B1288">
            <v>1</v>
          </cell>
          <cell r="C1288">
            <v>396</v>
          </cell>
          <cell r="D1288" t="str">
            <v xml:space="preserve">  </v>
          </cell>
          <cell r="E1288" t="str">
            <v xml:space="preserve">    </v>
          </cell>
          <cell r="F1288" t="str">
            <v xml:space="preserve">   </v>
          </cell>
          <cell r="G1288">
            <v>51396</v>
          </cell>
          <cell r="H1288">
            <v>2056287.51</v>
          </cell>
          <cell r="I1288">
            <v>381633.08</v>
          </cell>
          <cell r="J1288">
            <v>1270600.27</v>
          </cell>
          <cell r="K1288">
            <v>404054.16</v>
          </cell>
          <cell r="L1288">
            <v>0</v>
          </cell>
        </row>
        <row r="1289">
          <cell r="A1289">
            <v>3</v>
          </cell>
          <cell r="B1289">
            <v>1</v>
          </cell>
          <cell r="C1289">
            <v>397</v>
          </cell>
          <cell r="D1289" t="str">
            <v xml:space="preserve">  </v>
          </cell>
          <cell r="E1289" t="str">
            <v xml:space="preserve">    </v>
          </cell>
          <cell r="F1289" t="str">
            <v xml:space="preserve">   </v>
          </cell>
          <cell r="G1289">
            <v>31397</v>
          </cell>
          <cell r="H1289">
            <v>549507.91</v>
          </cell>
          <cell r="I1289">
            <v>2918.77</v>
          </cell>
          <cell r="J1289">
            <v>279240.43</v>
          </cell>
          <cell r="K1289">
            <v>267348.71000000002</v>
          </cell>
          <cell r="L1289">
            <v>0</v>
          </cell>
        </row>
        <row r="1290">
          <cell r="A1290">
            <v>4</v>
          </cell>
          <cell r="B1290">
            <v>1</v>
          </cell>
          <cell r="C1290">
            <v>397</v>
          </cell>
          <cell r="D1290" t="str">
            <v xml:space="preserve">  </v>
          </cell>
          <cell r="E1290" t="str">
            <v xml:space="preserve">    </v>
          </cell>
          <cell r="F1290" t="str">
            <v xml:space="preserve">   </v>
          </cell>
          <cell r="G1290">
            <v>41397</v>
          </cell>
          <cell r="H1290">
            <v>545693.53</v>
          </cell>
          <cell r="I1290">
            <v>2918.46</v>
          </cell>
          <cell r="J1290">
            <v>280264</v>
          </cell>
          <cell r="K1290">
            <v>262511.18</v>
          </cell>
          <cell r="L1290">
            <v>0</v>
          </cell>
        </row>
        <row r="1291">
          <cell r="A1291">
            <v>5</v>
          </cell>
          <cell r="B1291">
            <v>1</v>
          </cell>
          <cell r="C1291">
            <v>397</v>
          </cell>
          <cell r="D1291" t="str">
            <v xml:space="preserve">  </v>
          </cell>
          <cell r="E1291" t="str">
            <v xml:space="preserve">    </v>
          </cell>
          <cell r="F1291" t="str">
            <v xml:space="preserve">   </v>
          </cell>
          <cell r="G1291">
            <v>51397</v>
          </cell>
          <cell r="H1291">
            <v>550542.06000000006</v>
          </cell>
          <cell r="I1291">
            <v>2918.77</v>
          </cell>
          <cell r="J1291">
            <v>280274.65999999997</v>
          </cell>
          <cell r="K1291">
            <v>267348.68</v>
          </cell>
          <cell r="L1291">
            <v>0</v>
          </cell>
        </row>
        <row r="1292">
          <cell r="A1292">
            <v>3</v>
          </cell>
          <cell r="B1292">
            <v>1</v>
          </cell>
          <cell r="C1292">
            <v>398</v>
          </cell>
          <cell r="D1292" t="str">
            <v xml:space="preserve">  </v>
          </cell>
          <cell r="E1292" t="str">
            <v xml:space="preserve">    </v>
          </cell>
          <cell r="F1292" t="str">
            <v xml:space="preserve">   </v>
          </cell>
          <cell r="G1292">
            <v>31398</v>
          </cell>
          <cell r="H1292">
            <v>31332</v>
          </cell>
          <cell r="I1292">
            <v>31332</v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>
            <v>4</v>
          </cell>
          <cell r="B1293">
            <v>1</v>
          </cell>
          <cell r="C1293">
            <v>398</v>
          </cell>
          <cell r="D1293" t="str">
            <v xml:space="preserve">  </v>
          </cell>
          <cell r="E1293" t="str">
            <v xml:space="preserve">    </v>
          </cell>
          <cell r="F1293" t="str">
            <v xml:space="preserve">   </v>
          </cell>
          <cell r="G1293">
            <v>41398</v>
          </cell>
          <cell r="H1293">
            <v>31331.759999999998</v>
          </cell>
          <cell r="I1293">
            <v>31332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>
            <v>5</v>
          </cell>
          <cell r="B1294">
            <v>1</v>
          </cell>
          <cell r="C1294">
            <v>398</v>
          </cell>
          <cell r="D1294" t="str">
            <v xml:space="preserve">  </v>
          </cell>
          <cell r="E1294" t="str">
            <v xml:space="preserve">    </v>
          </cell>
          <cell r="F1294" t="str">
            <v xml:space="preserve">   </v>
          </cell>
          <cell r="G1294">
            <v>51398</v>
          </cell>
          <cell r="H1294">
            <v>31331.99</v>
          </cell>
          <cell r="I1294">
            <v>31332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>
            <v>3</v>
          </cell>
          <cell r="B1295">
            <v>2</v>
          </cell>
          <cell r="C1295">
            <v>301</v>
          </cell>
          <cell r="D1295" t="str">
            <v xml:space="preserve">  </v>
          </cell>
          <cell r="E1295" t="str">
            <v xml:space="preserve">    </v>
          </cell>
          <cell r="F1295" t="str">
            <v xml:space="preserve">   </v>
          </cell>
          <cell r="G1295">
            <v>32301</v>
          </cell>
          <cell r="H1295">
            <v>19227.400000000001</v>
          </cell>
          <cell r="I1295">
            <v>0</v>
          </cell>
          <cell r="J1295">
            <v>2889.75</v>
          </cell>
          <cell r="K1295">
            <v>16337.65</v>
          </cell>
          <cell r="L1295">
            <v>0</v>
          </cell>
        </row>
        <row r="1296">
          <cell r="A1296">
            <v>4</v>
          </cell>
          <cell r="B1296">
            <v>2</v>
          </cell>
          <cell r="C1296">
            <v>301</v>
          </cell>
          <cell r="D1296" t="str">
            <v xml:space="preserve">  </v>
          </cell>
          <cell r="E1296" t="str">
            <v xml:space="preserve">    </v>
          </cell>
          <cell r="F1296" t="str">
            <v xml:space="preserve">   </v>
          </cell>
          <cell r="G1296">
            <v>42301</v>
          </cell>
          <cell r="H1296">
            <v>19227.34</v>
          </cell>
          <cell r="I1296">
            <v>0</v>
          </cell>
          <cell r="J1296">
            <v>2889.71</v>
          </cell>
          <cell r="K1296">
            <v>16337.63</v>
          </cell>
          <cell r="L1296">
            <v>0</v>
          </cell>
        </row>
        <row r="1297">
          <cell r="A1297">
            <v>5</v>
          </cell>
          <cell r="B1297">
            <v>2</v>
          </cell>
          <cell r="C1297">
            <v>301</v>
          </cell>
          <cell r="D1297" t="str">
            <v xml:space="preserve">  </v>
          </cell>
          <cell r="E1297" t="str">
            <v xml:space="preserve">    </v>
          </cell>
          <cell r="F1297" t="str">
            <v xml:space="preserve">   </v>
          </cell>
          <cell r="G1297">
            <v>52301</v>
          </cell>
          <cell r="H1297">
            <v>19227.38</v>
          </cell>
          <cell r="I1297">
            <v>0</v>
          </cell>
          <cell r="J1297">
            <v>2889.74</v>
          </cell>
          <cell r="K1297">
            <v>16337.64</v>
          </cell>
          <cell r="L1297">
            <v>0</v>
          </cell>
        </row>
        <row r="1298">
          <cell r="A1298">
            <v>3</v>
          </cell>
          <cell r="B1298">
            <v>2</v>
          </cell>
          <cell r="C1298">
            <v>302</v>
          </cell>
          <cell r="D1298" t="str">
            <v xml:space="preserve">  </v>
          </cell>
          <cell r="E1298" t="str">
            <v xml:space="preserve">    </v>
          </cell>
          <cell r="F1298" t="str">
            <v xml:space="preserve">   </v>
          </cell>
          <cell r="G1298">
            <v>32302</v>
          </cell>
          <cell r="H1298">
            <v>1592.55</v>
          </cell>
          <cell r="I1298">
            <v>0</v>
          </cell>
          <cell r="J1298">
            <v>0</v>
          </cell>
          <cell r="K1298">
            <v>1592.55</v>
          </cell>
          <cell r="L1298">
            <v>0</v>
          </cell>
        </row>
        <row r="1299">
          <cell r="A1299">
            <v>4</v>
          </cell>
          <cell r="B1299">
            <v>2</v>
          </cell>
          <cell r="C1299">
            <v>302</v>
          </cell>
          <cell r="D1299" t="str">
            <v xml:space="preserve">  </v>
          </cell>
          <cell r="E1299" t="str">
            <v xml:space="preserve">    </v>
          </cell>
          <cell r="F1299" t="str">
            <v xml:space="preserve">   </v>
          </cell>
          <cell r="G1299">
            <v>42302</v>
          </cell>
          <cell r="H1299">
            <v>1592.51</v>
          </cell>
          <cell r="I1299">
            <v>0</v>
          </cell>
          <cell r="J1299">
            <v>0</v>
          </cell>
          <cell r="K1299">
            <v>1592.51</v>
          </cell>
          <cell r="L1299">
            <v>0</v>
          </cell>
        </row>
        <row r="1300">
          <cell r="A1300">
            <v>5</v>
          </cell>
          <cell r="B1300">
            <v>2</v>
          </cell>
          <cell r="C1300">
            <v>302</v>
          </cell>
          <cell r="D1300" t="str">
            <v xml:space="preserve">  </v>
          </cell>
          <cell r="E1300" t="str">
            <v xml:space="preserve">    </v>
          </cell>
          <cell r="F1300" t="str">
            <v xml:space="preserve">   </v>
          </cell>
          <cell r="G1300">
            <v>52302</v>
          </cell>
          <cell r="H1300">
            <v>1592.54</v>
          </cell>
          <cell r="I1300">
            <v>0</v>
          </cell>
          <cell r="J1300">
            <v>0</v>
          </cell>
          <cell r="K1300">
            <v>1592.54</v>
          </cell>
          <cell r="L1300">
            <v>0</v>
          </cell>
        </row>
        <row r="1301">
          <cell r="A1301">
            <v>3</v>
          </cell>
          <cell r="B1301">
            <v>2</v>
          </cell>
          <cell r="C1301">
            <v>304</v>
          </cell>
          <cell r="D1301" t="str">
            <v xml:space="preserve">  </v>
          </cell>
          <cell r="E1301" t="str">
            <v xml:space="preserve">    </v>
          </cell>
          <cell r="F1301" t="str">
            <v xml:space="preserve">   </v>
          </cell>
          <cell r="G1301">
            <v>32304</v>
          </cell>
          <cell r="H1301">
            <v>7628.34</v>
          </cell>
          <cell r="I1301">
            <v>0</v>
          </cell>
          <cell r="J1301">
            <v>7628.34</v>
          </cell>
          <cell r="K1301">
            <v>0</v>
          </cell>
          <cell r="L1301">
            <v>0</v>
          </cell>
        </row>
        <row r="1302">
          <cell r="A1302">
            <v>4</v>
          </cell>
          <cell r="B1302">
            <v>2</v>
          </cell>
          <cell r="C1302">
            <v>304</v>
          </cell>
          <cell r="D1302" t="str">
            <v xml:space="preserve">  </v>
          </cell>
          <cell r="E1302" t="str">
            <v xml:space="preserve">    </v>
          </cell>
          <cell r="F1302" t="str">
            <v xml:space="preserve">   </v>
          </cell>
          <cell r="G1302">
            <v>42304</v>
          </cell>
          <cell r="H1302">
            <v>7628.27</v>
          </cell>
          <cell r="I1302">
            <v>0</v>
          </cell>
          <cell r="J1302">
            <v>7628.27</v>
          </cell>
          <cell r="K1302">
            <v>0</v>
          </cell>
          <cell r="L1302">
            <v>0</v>
          </cell>
        </row>
        <row r="1303">
          <cell r="A1303">
            <v>5</v>
          </cell>
          <cell r="B1303">
            <v>2</v>
          </cell>
          <cell r="C1303">
            <v>304</v>
          </cell>
          <cell r="D1303" t="str">
            <v xml:space="preserve">  </v>
          </cell>
          <cell r="E1303" t="str">
            <v xml:space="preserve">    </v>
          </cell>
          <cell r="F1303" t="str">
            <v xml:space="preserve">   </v>
          </cell>
          <cell r="G1303">
            <v>52304</v>
          </cell>
          <cell r="H1303">
            <v>7628.34</v>
          </cell>
          <cell r="I1303">
            <v>0</v>
          </cell>
          <cell r="J1303">
            <v>7628.34</v>
          </cell>
          <cell r="K1303">
            <v>0</v>
          </cell>
          <cell r="L1303">
            <v>0</v>
          </cell>
        </row>
        <row r="1304">
          <cell r="A1304">
            <v>3</v>
          </cell>
          <cell r="B1304">
            <v>2</v>
          </cell>
          <cell r="C1304">
            <v>305</v>
          </cell>
          <cell r="D1304" t="str">
            <v xml:space="preserve">  </v>
          </cell>
          <cell r="E1304" t="str">
            <v xml:space="preserve">    </v>
          </cell>
          <cell r="F1304" t="str">
            <v xml:space="preserve">   </v>
          </cell>
          <cell r="G1304">
            <v>32305</v>
          </cell>
          <cell r="H1304">
            <v>67428.210000000006</v>
          </cell>
          <cell r="I1304">
            <v>0</v>
          </cell>
          <cell r="J1304">
            <v>67428.210000000006</v>
          </cell>
          <cell r="K1304">
            <v>0</v>
          </cell>
          <cell r="L1304">
            <v>0</v>
          </cell>
        </row>
        <row r="1305">
          <cell r="A1305">
            <v>4</v>
          </cell>
          <cell r="B1305">
            <v>2</v>
          </cell>
          <cell r="C1305">
            <v>305</v>
          </cell>
          <cell r="D1305" t="str">
            <v xml:space="preserve">  </v>
          </cell>
          <cell r="E1305" t="str">
            <v xml:space="preserve">    </v>
          </cell>
          <cell r="F1305" t="str">
            <v xml:space="preserve">   </v>
          </cell>
          <cell r="G1305">
            <v>42305</v>
          </cell>
          <cell r="H1305">
            <v>67428.11</v>
          </cell>
          <cell r="I1305">
            <v>0</v>
          </cell>
          <cell r="J1305">
            <v>67428.11</v>
          </cell>
          <cell r="K1305">
            <v>0</v>
          </cell>
          <cell r="L1305">
            <v>0</v>
          </cell>
        </row>
        <row r="1306">
          <cell r="A1306">
            <v>5</v>
          </cell>
          <cell r="B1306">
            <v>2</v>
          </cell>
          <cell r="C1306">
            <v>305</v>
          </cell>
          <cell r="D1306" t="str">
            <v xml:space="preserve">  </v>
          </cell>
          <cell r="E1306" t="str">
            <v xml:space="preserve">    </v>
          </cell>
          <cell r="F1306" t="str">
            <v xml:space="preserve">   </v>
          </cell>
          <cell r="G1306">
            <v>52305</v>
          </cell>
          <cell r="H1306">
            <v>67428.2</v>
          </cell>
          <cell r="I1306">
            <v>0</v>
          </cell>
          <cell r="J1306">
            <v>67428.2</v>
          </cell>
          <cell r="K1306">
            <v>0</v>
          </cell>
          <cell r="L1306">
            <v>0</v>
          </cell>
        </row>
        <row r="1307">
          <cell r="A1307">
            <v>3</v>
          </cell>
          <cell r="B1307">
            <v>2</v>
          </cell>
          <cell r="C1307">
            <v>311</v>
          </cell>
          <cell r="D1307" t="str">
            <v xml:space="preserve">  </v>
          </cell>
          <cell r="E1307" t="str">
            <v xml:space="preserve">    </v>
          </cell>
          <cell r="F1307" t="str">
            <v xml:space="preserve">   </v>
          </cell>
          <cell r="G1307">
            <v>32311</v>
          </cell>
          <cell r="H1307">
            <v>130189.09</v>
          </cell>
          <cell r="I1307">
            <v>0</v>
          </cell>
          <cell r="J1307">
            <v>130189.09</v>
          </cell>
          <cell r="K1307">
            <v>0</v>
          </cell>
          <cell r="L1307">
            <v>0</v>
          </cell>
        </row>
        <row r="1308">
          <cell r="A1308">
            <v>4</v>
          </cell>
          <cell r="B1308">
            <v>2</v>
          </cell>
          <cell r="C1308">
            <v>311</v>
          </cell>
          <cell r="D1308" t="str">
            <v xml:space="preserve">  </v>
          </cell>
          <cell r="E1308" t="str">
            <v xml:space="preserve">    </v>
          </cell>
          <cell r="F1308" t="str">
            <v xml:space="preserve">   </v>
          </cell>
          <cell r="G1308">
            <v>42311</v>
          </cell>
          <cell r="H1308">
            <v>130189.07</v>
          </cell>
          <cell r="I1308">
            <v>0</v>
          </cell>
          <cell r="J1308">
            <v>130189.07</v>
          </cell>
          <cell r="K1308">
            <v>0</v>
          </cell>
          <cell r="L1308">
            <v>0</v>
          </cell>
        </row>
        <row r="1309">
          <cell r="A1309">
            <v>5</v>
          </cell>
          <cell r="B1309">
            <v>2</v>
          </cell>
          <cell r="C1309">
            <v>311</v>
          </cell>
          <cell r="D1309" t="str">
            <v xml:space="preserve">  </v>
          </cell>
          <cell r="E1309" t="str">
            <v xml:space="preserve">    </v>
          </cell>
          <cell r="F1309" t="str">
            <v xml:space="preserve">   </v>
          </cell>
          <cell r="G1309">
            <v>52311</v>
          </cell>
          <cell r="H1309">
            <v>130189.08</v>
          </cell>
          <cell r="I1309">
            <v>0</v>
          </cell>
          <cell r="J1309">
            <v>130189.08</v>
          </cell>
          <cell r="K1309">
            <v>0</v>
          </cell>
          <cell r="L1309">
            <v>0</v>
          </cell>
        </row>
        <row r="1310">
          <cell r="A1310">
            <v>3</v>
          </cell>
          <cell r="B1310">
            <v>2</v>
          </cell>
          <cell r="C1310">
            <v>365</v>
          </cell>
          <cell r="D1310" t="str">
            <v xml:space="preserve">  </v>
          </cell>
          <cell r="E1310" t="str">
            <v xml:space="preserve">    </v>
          </cell>
          <cell r="F1310" t="str">
            <v xml:space="preserve">   </v>
          </cell>
          <cell r="G1310">
            <v>32365</v>
          </cell>
          <cell r="H1310">
            <v>57750.78</v>
          </cell>
          <cell r="I1310">
            <v>0</v>
          </cell>
          <cell r="J1310">
            <v>57750.78</v>
          </cell>
          <cell r="K1310">
            <v>0</v>
          </cell>
          <cell r="L1310">
            <v>0</v>
          </cell>
        </row>
        <row r="1311">
          <cell r="A1311">
            <v>4</v>
          </cell>
          <cell r="B1311">
            <v>2</v>
          </cell>
          <cell r="C1311">
            <v>365</v>
          </cell>
          <cell r="D1311" t="str">
            <v xml:space="preserve">  </v>
          </cell>
          <cell r="E1311" t="str">
            <v xml:space="preserve">    </v>
          </cell>
          <cell r="F1311" t="str">
            <v xml:space="preserve">   </v>
          </cell>
          <cell r="G1311">
            <v>42365</v>
          </cell>
          <cell r="H1311">
            <v>57750.720000000001</v>
          </cell>
          <cell r="I1311">
            <v>0</v>
          </cell>
          <cell r="J1311">
            <v>57750.720000000001</v>
          </cell>
          <cell r="K1311">
            <v>0</v>
          </cell>
          <cell r="L1311">
            <v>0</v>
          </cell>
        </row>
        <row r="1312">
          <cell r="A1312">
            <v>5</v>
          </cell>
          <cell r="B1312">
            <v>2</v>
          </cell>
          <cell r="C1312">
            <v>365</v>
          </cell>
          <cell r="D1312" t="str">
            <v xml:space="preserve">  </v>
          </cell>
          <cell r="E1312" t="str">
            <v xml:space="preserve">    </v>
          </cell>
          <cell r="F1312" t="str">
            <v xml:space="preserve">   </v>
          </cell>
          <cell r="G1312">
            <v>52365</v>
          </cell>
          <cell r="H1312">
            <v>57750.76</v>
          </cell>
          <cell r="I1312">
            <v>0</v>
          </cell>
          <cell r="J1312">
            <v>57750.76</v>
          </cell>
          <cell r="K1312">
            <v>0</v>
          </cell>
          <cell r="L1312">
            <v>0</v>
          </cell>
        </row>
        <row r="1313">
          <cell r="A1313">
            <v>3</v>
          </cell>
          <cell r="B1313">
            <v>2</v>
          </cell>
          <cell r="C1313">
            <v>366</v>
          </cell>
          <cell r="D1313" t="str">
            <v xml:space="preserve">  </v>
          </cell>
          <cell r="E1313" t="str">
            <v xml:space="preserve">    </v>
          </cell>
          <cell r="F1313" t="str">
            <v xml:space="preserve">   </v>
          </cell>
          <cell r="G1313">
            <v>32366</v>
          </cell>
          <cell r="H1313">
            <v>16031.87</v>
          </cell>
          <cell r="I1313">
            <v>0</v>
          </cell>
          <cell r="J1313">
            <v>16031.87</v>
          </cell>
          <cell r="K1313">
            <v>0</v>
          </cell>
          <cell r="L1313">
            <v>0</v>
          </cell>
        </row>
        <row r="1314">
          <cell r="A1314">
            <v>4</v>
          </cell>
          <cell r="B1314">
            <v>2</v>
          </cell>
          <cell r="C1314">
            <v>366</v>
          </cell>
          <cell r="D1314" t="str">
            <v xml:space="preserve">  </v>
          </cell>
          <cell r="E1314" t="str">
            <v xml:space="preserve">    </v>
          </cell>
          <cell r="F1314" t="str">
            <v xml:space="preserve">   </v>
          </cell>
          <cell r="G1314">
            <v>42366</v>
          </cell>
          <cell r="H1314">
            <v>16031.76</v>
          </cell>
          <cell r="I1314">
            <v>0</v>
          </cell>
          <cell r="J1314">
            <v>16031.76</v>
          </cell>
          <cell r="K1314">
            <v>0</v>
          </cell>
          <cell r="L1314">
            <v>0</v>
          </cell>
        </row>
        <row r="1315">
          <cell r="A1315">
            <v>5</v>
          </cell>
          <cell r="B1315">
            <v>2</v>
          </cell>
          <cell r="C1315">
            <v>366</v>
          </cell>
          <cell r="D1315" t="str">
            <v xml:space="preserve">  </v>
          </cell>
          <cell r="E1315" t="str">
            <v xml:space="preserve">    </v>
          </cell>
          <cell r="F1315" t="str">
            <v xml:space="preserve">   </v>
          </cell>
          <cell r="G1315">
            <v>52366</v>
          </cell>
          <cell r="H1315">
            <v>16031.86</v>
          </cell>
          <cell r="I1315">
            <v>0</v>
          </cell>
          <cell r="J1315">
            <v>16031.86</v>
          </cell>
          <cell r="K1315">
            <v>0</v>
          </cell>
          <cell r="L1315">
            <v>0</v>
          </cell>
        </row>
        <row r="1316">
          <cell r="A1316">
            <v>3</v>
          </cell>
          <cell r="B1316">
            <v>2</v>
          </cell>
          <cell r="C1316">
            <v>367</v>
          </cell>
          <cell r="D1316" t="str">
            <v xml:space="preserve">  </v>
          </cell>
          <cell r="E1316" t="str">
            <v xml:space="preserve">    </v>
          </cell>
          <cell r="F1316" t="str">
            <v xml:space="preserve">   </v>
          </cell>
          <cell r="G1316">
            <v>32367</v>
          </cell>
          <cell r="H1316">
            <v>2803743.33</v>
          </cell>
          <cell r="I1316">
            <v>0</v>
          </cell>
          <cell r="J1316">
            <v>2803743.33</v>
          </cell>
          <cell r="K1316">
            <v>0</v>
          </cell>
          <cell r="L1316">
            <v>0</v>
          </cell>
        </row>
        <row r="1317">
          <cell r="A1317">
            <v>4</v>
          </cell>
          <cell r="B1317">
            <v>2</v>
          </cell>
          <cell r="C1317">
            <v>367</v>
          </cell>
          <cell r="D1317" t="str">
            <v xml:space="preserve">  </v>
          </cell>
          <cell r="E1317" t="str">
            <v xml:space="preserve">    </v>
          </cell>
          <cell r="F1317" t="str">
            <v xml:space="preserve">   </v>
          </cell>
          <cell r="G1317">
            <v>42367</v>
          </cell>
          <cell r="H1317">
            <v>2803743.23</v>
          </cell>
          <cell r="I1317">
            <v>0</v>
          </cell>
          <cell r="J1317">
            <v>2803743.23</v>
          </cell>
          <cell r="K1317">
            <v>0</v>
          </cell>
          <cell r="L1317">
            <v>0</v>
          </cell>
        </row>
        <row r="1318">
          <cell r="A1318">
            <v>5</v>
          </cell>
          <cell r="B1318">
            <v>2</v>
          </cell>
          <cell r="C1318">
            <v>367</v>
          </cell>
          <cell r="D1318" t="str">
            <v xml:space="preserve">  </v>
          </cell>
          <cell r="E1318" t="str">
            <v xml:space="preserve">    </v>
          </cell>
          <cell r="F1318" t="str">
            <v xml:space="preserve">   </v>
          </cell>
          <cell r="G1318">
            <v>52367</v>
          </cell>
          <cell r="H1318">
            <v>2803743.32</v>
          </cell>
          <cell r="I1318">
            <v>0</v>
          </cell>
          <cell r="J1318">
            <v>2803743.32</v>
          </cell>
          <cell r="K1318">
            <v>0</v>
          </cell>
          <cell r="L1318">
            <v>0</v>
          </cell>
        </row>
        <row r="1319">
          <cell r="A1319">
            <v>3</v>
          </cell>
          <cell r="B1319">
            <v>2</v>
          </cell>
          <cell r="C1319">
            <v>369</v>
          </cell>
          <cell r="D1319" t="str">
            <v xml:space="preserve">  </v>
          </cell>
          <cell r="E1319" t="str">
            <v xml:space="preserve">    </v>
          </cell>
          <cell r="F1319" t="str">
            <v xml:space="preserve">   </v>
          </cell>
          <cell r="G1319">
            <v>32369</v>
          </cell>
          <cell r="H1319">
            <v>254892.94</v>
          </cell>
          <cell r="I1319">
            <v>0</v>
          </cell>
          <cell r="J1319">
            <v>239152.21</v>
          </cell>
          <cell r="K1319">
            <v>15740.73</v>
          </cell>
          <cell r="L1319">
            <v>0</v>
          </cell>
        </row>
        <row r="1320">
          <cell r="A1320">
            <v>4</v>
          </cell>
          <cell r="B1320">
            <v>2</v>
          </cell>
          <cell r="C1320">
            <v>369</v>
          </cell>
          <cell r="D1320" t="str">
            <v xml:space="preserve">  </v>
          </cell>
          <cell r="E1320" t="str">
            <v xml:space="preserve">    </v>
          </cell>
          <cell r="F1320" t="str">
            <v xml:space="preserve">   </v>
          </cell>
          <cell r="G1320">
            <v>42369</v>
          </cell>
          <cell r="H1320">
            <v>247922.75</v>
          </cell>
          <cell r="I1320">
            <v>0</v>
          </cell>
          <cell r="J1320">
            <v>232182.11</v>
          </cell>
          <cell r="K1320">
            <v>15740.64</v>
          </cell>
          <cell r="L1320">
            <v>0</v>
          </cell>
        </row>
        <row r="1321">
          <cell r="A1321">
            <v>5</v>
          </cell>
          <cell r="B1321">
            <v>2</v>
          </cell>
          <cell r="C1321">
            <v>369</v>
          </cell>
          <cell r="D1321" t="str">
            <v xml:space="preserve">  </v>
          </cell>
          <cell r="E1321" t="str">
            <v xml:space="preserve">    </v>
          </cell>
          <cell r="F1321" t="str">
            <v xml:space="preserve">   </v>
          </cell>
          <cell r="G1321">
            <v>52369</v>
          </cell>
          <cell r="H1321">
            <v>254892.92</v>
          </cell>
          <cell r="I1321">
            <v>0</v>
          </cell>
          <cell r="J1321">
            <v>239152.2</v>
          </cell>
          <cell r="K1321">
            <v>15740.72</v>
          </cell>
          <cell r="L1321">
            <v>0</v>
          </cell>
        </row>
        <row r="1322">
          <cell r="A1322">
            <v>3</v>
          </cell>
          <cell r="B1322">
            <v>2</v>
          </cell>
          <cell r="C1322">
            <v>370</v>
          </cell>
          <cell r="D1322" t="str">
            <v xml:space="preserve">  </v>
          </cell>
          <cell r="E1322" t="str">
            <v xml:space="preserve">    </v>
          </cell>
          <cell r="F1322" t="str">
            <v xml:space="preserve">   </v>
          </cell>
          <cell r="G1322">
            <v>32370</v>
          </cell>
          <cell r="H1322">
            <v>84876.21</v>
          </cell>
          <cell r="I1322">
            <v>0</v>
          </cell>
          <cell r="J1322">
            <v>77274.8</v>
          </cell>
          <cell r="K1322">
            <v>7601.41</v>
          </cell>
          <cell r="L1322">
            <v>0</v>
          </cell>
        </row>
        <row r="1323">
          <cell r="A1323">
            <v>4</v>
          </cell>
          <cell r="B1323">
            <v>2</v>
          </cell>
          <cell r="C1323">
            <v>370</v>
          </cell>
          <cell r="D1323" t="str">
            <v xml:space="preserve">  </v>
          </cell>
          <cell r="E1323" t="str">
            <v xml:space="preserve">    </v>
          </cell>
          <cell r="F1323" t="str">
            <v xml:space="preserve">   </v>
          </cell>
          <cell r="G1323">
            <v>42370</v>
          </cell>
          <cell r="H1323">
            <v>87566.14</v>
          </cell>
          <cell r="I1323">
            <v>0</v>
          </cell>
          <cell r="J1323">
            <v>79964.75</v>
          </cell>
          <cell r="K1323">
            <v>7601.39</v>
          </cell>
          <cell r="L1323">
            <v>0</v>
          </cell>
        </row>
        <row r="1324">
          <cell r="A1324">
            <v>5</v>
          </cell>
          <cell r="B1324">
            <v>2</v>
          </cell>
          <cell r="C1324">
            <v>370</v>
          </cell>
          <cell r="D1324" t="str">
            <v xml:space="preserve">  </v>
          </cell>
          <cell r="E1324" t="str">
            <v xml:space="preserve">    </v>
          </cell>
          <cell r="F1324" t="str">
            <v xml:space="preserve">   </v>
          </cell>
          <cell r="G1324">
            <v>52370</v>
          </cell>
          <cell r="H1324">
            <v>84876.2</v>
          </cell>
          <cell r="I1324">
            <v>0</v>
          </cell>
          <cell r="J1324">
            <v>77274.8</v>
          </cell>
          <cell r="K1324">
            <v>7601.4</v>
          </cell>
          <cell r="L1324">
            <v>0</v>
          </cell>
        </row>
        <row r="1325">
          <cell r="A1325">
            <v>3</v>
          </cell>
          <cell r="B1325">
            <v>2</v>
          </cell>
          <cell r="C1325">
            <v>374</v>
          </cell>
          <cell r="D1325" t="str">
            <v xml:space="preserve">  </v>
          </cell>
          <cell r="E1325" t="str">
            <v xml:space="preserve">    </v>
          </cell>
          <cell r="F1325" t="str">
            <v xml:space="preserve">   </v>
          </cell>
          <cell r="G1325">
            <v>32374</v>
          </cell>
          <cell r="H1325">
            <v>15239.63</v>
          </cell>
          <cell r="I1325">
            <v>0</v>
          </cell>
          <cell r="J1325">
            <v>15079.61</v>
          </cell>
          <cell r="K1325">
            <v>160.02000000000001</v>
          </cell>
          <cell r="L1325">
            <v>0</v>
          </cell>
        </row>
        <row r="1326">
          <cell r="A1326">
            <v>4</v>
          </cell>
          <cell r="B1326">
            <v>2</v>
          </cell>
          <cell r="C1326">
            <v>374</v>
          </cell>
          <cell r="D1326" t="str">
            <v xml:space="preserve">  </v>
          </cell>
          <cell r="E1326" t="str">
            <v xml:space="preserve">    </v>
          </cell>
          <cell r="F1326" t="str">
            <v xml:space="preserve">   </v>
          </cell>
          <cell r="G1326">
            <v>42374</v>
          </cell>
          <cell r="H1326">
            <v>15239.5</v>
          </cell>
          <cell r="I1326">
            <v>0</v>
          </cell>
          <cell r="J1326">
            <v>15079.55</v>
          </cell>
          <cell r="K1326">
            <v>159.94999999999999</v>
          </cell>
          <cell r="L1326">
            <v>0</v>
          </cell>
        </row>
        <row r="1327">
          <cell r="A1327">
            <v>5</v>
          </cell>
          <cell r="B1327">
            <v>2</v>
          </cell>
          <cell r="C1327">
            <v>374</v>
          </cell>
          <cell r="D1327" t="str">
            <v xml:space="preserve">  </v>
          </cell>
          <cell r="E1327" t="str">
            <v xml:space="preserve">    </v>
          </cell>
          <cell r="F1327" t="str">
            <v xml:space="preserve">   </v>
          </cell>
          <cell r="G1327">
            <v>52374</v>
          </cell>
          <cell r="H1327">
            <v>15239.62</v>
          </cell>
          <cell r="I1327">
            <v>0</v>
          </cell>
          <cell r="J1327">
            <v>15079.6</v>
          </cell>
          <cell r="K1327">
            <v>160.02000000000001</v>
          </cell>
          <cell r="L1327">
            <v>0</v>
          </cell>
        </row>
        <row r="1328">
          <cell r="A1328">
            <v>3</v>
          </cell>
          <cell r="B1328">
            <v>2</v>
          </cell>
          <cell r="C1328">
            <v>375</v>
          </cell>
          <cell r="D1328" t="str">
            <v xml:space="preserve">  </v>
          </cell>
          <cell r="E1328" t="str">
            <v xml:space="preserve">    </v>
          </cell>
          <cell r="F1328" t="str">
            <v xml:space="preserve">   </v>
          </cell>
          <cell r="G1328">
            <v>32375</v>
          </cell>
          <cell r="H1328">
            <v>106897.87</v>
          </cell>
          <cell r="I1328">
            <v>0</v>
          </cell>
          <cell r="J1328">
            <v>84687.72</v>
          </cell>
          <cell r="K1328">
            <v>22210.15</v>
          </cell>
          <cell r="L1328">
            <v>0</v>
          </cell>
        </row>
        <row r="1329">
          <cell r="A1329">
            <v>4</v>
          </cell>
          <cell r="B1329">
            <v>2</v>
          </cell>
          <cell r="C1329">
            <v>375</v>
          </cell>
          <cell r="D1329" t="str">
            <v xml:space="preserve">  </v>
          </cell>
          <cell r="E1329" t="str">
            <v xml:space="preserve">    </v>
          </cell>
          <cell r="F1329" t="str">
            <v xml:space="preserve">   </v>
          </cell>
          <cell r="G1329">
            <v>42375</v>
          </cell>
          <cell r="H1329">
            <v>106196.18</v>
          </cell>
          <cell r="I1329">
            <v>0</v>
          </cell>
          <cell r="J1329">
            <v>83986.1</v>
          </cell>
          <cell r="K1329">
            <v>22210.080000000002</v>
          </cell>
          <cell r="L1329">
            <v>0</v>
          </cell>
        </row>
        <row r="1330">
          <cell r="A1330">
            <v>5</v>
          </cell>
          <cell r="B1330">
            <v>2</v>
          </cell>
          <cell r="C1330">
            <v>375</v>
          </cell>
          <cell r="D1330" t="str">
            <v xml:space="preserve">  </v>
          </cell>
          <cell r="E1330" t="str">
            <v xml:space="preserve">    </v>
          </cell>
          <cell r="F1330" t="str">
            <v xml:space="preserve">   </v>
          </cell>
          <cell r="G1330">
            <v>52375</v>
          </cell>
          <cell r="H1330">
            <v>106531.84</v>
          </cell>
          <cell r="I1330">
            <v>0</v>
          </cell>
          <cell r="J1330">
            <v>84321.7</v>
          </cell>
          <cell r="K1330">
            <v>22210.14</v>
          </cell>
          <cell r="L1330">
            <v>0</v>
          </cell>
        </row>
        <row r="1331">
          <cell r="A1331">
            <v>3</v>
          </cell>
          <cell r="B1331">
            <v>2</v>
          </cell>
          <cell r="C1331">
            <v>376</v>
          </cell>
          <cell r="D1331" t="str">
            <v xml:space="preserve">  </v>
          </cell>
          <cell r="E1331" t="str">
            <v xml:space="preserve">    </v>
          </cell>
          <cell r="F1331" t="str">
            <v xml:space="preserve">   </v>
          </cell>
          <cell r="G1331">
            <v>32376</v>
          </cell>
          <cell r="H1331">
            <v>61587285.869999997</v>
          </cell>
          <cell r="I1331">
            <v>12530</v>
          </cell>
          <cell r="J1331">
            <v>51830800.630000003</v>
          </cell>
          <cell r="K1331">
            <v>9743955.2400000002</v>
          </cell>
          <cell r="L1331">
            <v>0</v>
          </cell>
        </row>
        <row r="1332">
          <cell r="A1332">
            <v>4</v>
          </cell>
          <cell r="B1332">
            <v>2</v>
          </cell>
          <cell r="C1332">
            <v>376</v>
          </cell>
          <cell r="D1332" t="str">
            <v xml:space="preserve">  </v>
          </cell>
          <cell r="E1332" t="str">
            <v xml:space="preserve">    </v>
          </cell>
          <cell r="F1332" t="str">
            <v xml:space="preserve">   </v>
          </cell>
          <cell r="G1332">
            <v>42376</v>
          </cell>
          <cell r="H1332">
            <v>60241586.100000001</v>
          </cell>
          <cell r="I1332">
            <v>522.08000000000004</v>
          </cell>
          <cell r="J1332">
            <v>50551149.5</v>
          </cell>
          <cell r="K1332">
            <v>9689914.5199999996</v>
          </cell>
          <cell r="L1332">
            <v>0</v>
          </cell>
        </row>
        <row r="1333">
          <cell r="A1333">
            <v>5</v>
          </cell>
          <cell r="B1333">
            <v>2</v>
          </cell>
          <cell r="C1333">
            <v>376</v>
          </cell>
          <cell r="D1333" t="str">
            <v xml:space="preserve">  </v>
          </cell>
          <cell r="E1333" t="str">
            <v xml:space="preserve">    </v>
          </cell>
          <cell r="F1333" t="str">
            <v xml:space="preserve">   </v>
          </cell>
          <cell r="G1333">
            <v>52376</v>
          </cell>
          <cell r="H1333">
            <v>61517126.920000002</v>
          </cell>
          <cell r="I1333">
            <v>6265</v>
          </cell>
          <cell r="J1333">
            <v>51767525.68</v>
          </cell>
          <cell r="K1333">
            <v>9743336.2400000002</v>
          </cell>
          <cell r="L1333">
            <v>0</v>
          </cell>
        </row>
        <row r="1334">
          <cell r="A1334">
            <v>3</v>
          </cell>
          <cell r="B1334">
            <v>2</v>
          </cell>
          <cell r="C1334">
            <v>378</v>
          </cell>
          <cell r="D1334" t="str">
            <v xml:space="preserve">  </v>
          </cell>
          <cell r="E1334" t="str">
            <v xml:space="preserve">    </v>
          </cell>
          <cell r="F1334" t="str">
            <v xml:space="preserve">   </v>
          </cell>
          <cell r="G1334">
            <v>32378</v>
          </cell>
          <cell r="H1334">
            <v>640683.65</v>
          </cell>
          <cell r="I1334">
            <v>0</v>
          </cell>
          <cell r="J1334">
            <v>583142.37</v>
          </cell>
          <cell r="K1334">
            <v>57541.279999999999</v>
          </cell>
          <cell r="L1334">
            <v>0</v>
          </cell>
        </row>
        <row r="1335">
          <cell r="A1335">
            <v>4</v>
          </cell>
          <cell r="B1335">
            <v>2</v>
          </cell>
          <cell r="C1335">
            <v>378</v>
          </cell>
          <cell r="D1335" t="str">
            <v xml:space="preserve">  </v>
          </cell>
          <cell r="E1335" t="str">
            <v xml:space="preserve">    </v>
          </cell>
          <cell r="F1335" t="str">
            <v xml:space="preserve">   </v>
          </cell>
          <cell r="G1335">
            <v>42378</v>
          </cell>
          <cell r="H1335">
            <v>628278.29</v>
          </cell>
          <cell r="I1335">
            <v>0</v>
          </cell>
          <cell r="J1335">
            <v>570737.09</v>
          </cell>
          <cell r="K1335">
            <v>57541.2</v>
          </cell>
          <cell r="L1335">
            <v>0</v>
          </cell>
        </row>
        <row r="1336">
          <cell r="A1336">
            <v>5</v>
          </cell>
          <cell r="B1336">
            <v>2</v>
          </cell>
          <cell r="C1336">
            <v>378</v>
          </cell>
          <cell r="D1336" t="str">
            <v xml:space="preserve">  </v>
          </cell>
          <cell r="E1336" t="str">
            <v xml:space="preserve">    </v>
          </cell>
          <cell r="F1336" t="str">
            <v xml:space="preserve">   </v>
          </cell>
          <cell r="G1336">
            <v>52378</v>
          </cell>
          <cell r="H1336">
            <v>639736.69999999995</v>
          </cell>
          <cell r="I1336">
            <v>0</v>
          </cell>
          <cell r="J1336">
            <v>582195.42000000004</v>
          </cell>
          <cell r="K1336">
            <v>57541.279999999999</v>
          </cell>
          <cell r="L1336">
            <v>0</v>
          </cell>
        </row>
        <row r="1337">
          <cell r="A1337">
            <v>3</v>
          </cell>
          <cell r="B1337">
            <v>2</v>
          </cell>
          <cell r="C1337">
            <v>379</v>
          </cell>
          <cell r="D1337" t="str">
            <v xml:space="preserve">  </v>
          </cell>
          <cell r="E1337" t="str">
            <v xml:space="preserve">    </v>
          </cell>
          <cell r="F1337" t="str">
            <v xml:space="preserve">   </v>
          </cell>
          <cell r="G1337">
            <v>32379</v>
          </cell>
          <cell r="H1337">
            <v>343970.77</v>
          </cell>
          <cell r="I1337">
            <v>0</v>
          </cell>
          <cell r="J1337">
            <v>336975.88</v>
          </cell>
          <cell r="K1337">
            <v>6994.89</v>
          </cell>
          <cell r="L1337">
            <v>0</v>
          </cell>
        </row>
        <row r="1338">
          <cell r="A1338">
            <v>4</v>
          </cell>
          <cell r="B1338">
            <v>2</v>
          </cell>
          <cell r="C1338">
            <v>379</v>
          </cell>
          <cell r="D1338" t="str">
            <v xml:space="preserve">  </v>
          </cell>
          <cell r="E1338" t="str">
            <v xml:space="preserve">    </v>
          </cell>
          <cell r="F1338" t="str">
            <v xml:space="preserve">   </v>
          </cell>
          <cell r="G1338">
            <v>42379</v>
          </cell>
          <cell r="H1338">
            <v>305667.81</v>
          </cell>
          <cell r="I1338">
            <v>0</v>
          </cell>
          <cell r="J1338">
            <v>298673.01</v>
          </cell>
          <cell r="K1338">
            <v>6994.8</v>
          </cell>
          <cell r="L1338">
            <v>0</v>
          </cell>
        </row>
        <row r="1339">
          <cell r="A1339">
            <v>5</v>
          </cell>
          <cell r="B1339">
            <v>2</v>
          </cell>
          <cell r="C1339">
            <v>379</v>
          </cell>
          <cell r="D1339" t="str">
            <v xml:space="preserve">  </v>
          </cell>
          <cell r="E1339" t="str">
            <v xml:space="preserve">    </v>
          </cell>
          <cell r="F1339" t="str">
            <v xml:space="preserve">   </v>
          </cell>
          <cell r="G1339">
            <v>52379</v>
          </cell>
          <cell r="H1339">
            <v>333629.46000000002</v>
          </cell>
          <cell r="I1339">
            <v>0</v>
          </cell>
          <cell r="J1339">
            <v>326634.58</v>
          </cell>
          <cell r="K1339">
            <v>6994.88</v>
          </cell>
          <cell r="L1339">
            <v>0</v>
          </cell>
        </row>
        <row r="1340">
          <cell r="A1340">
            <v>3</v>
          </cell>
          <cell r="B1340">
            <v>2</v>
          </cell>
          <cell r="C1340">
            <v>380</v>
          </cell>
          <cell r="D1340" t="str">
            <v xml:space="preserve">  </v>
          </cell>
          <cell r="E1340" t="str">
            <v xml:space="preserve">    </v>
          </cell>
          <cell r="F1340" t="str">
            <v xml:space="preserve">   </v>
          </cell>
          <cell r="G1340">
            <v>32380</v>
          </cell>
          <cell r="H1340">
            <v>42070040.920000002</v>
          </cell>
          <cell r="I1340">
            <v>0</v>
          </cell>
          <cell r="J1340">
            <v>35997520.170000002</v>
          </cell>
          <cell r="K1340">
            <v>6072520.75</v>
          </cell>
          <cell r="L1340">
            <v>0</v>
          </cell>
        </row>
        <row r="1341">
          <cell r="A1341">
            <v>4</v>
          </cell>
          <cell r="B1341">
            <v>2</v>
          </cell>
          <cell r="C1341">
            <v>380</v>
          </cell>
          <cell r="D1341" t="str">
            <v xml:space="preserve">  </v>
          </cell>
          <cell r="E1341" t="str">
            <v xml:space="preserve">    </v>
          </cell>
          <cell r="F1341" t="str">
            <v xml:space="preserve">   </v>
          </cell>
          <cell r="G1341">
            <v>42380</v>
          </cell>
          <cell r="H1341">
            <v>40664737.530000001</v>
          </cell>
          <cell r="I1341">
            <v>0</v>
          </cell>
          <cell r="J1341">
            <v>34717677.619999997</v>
          </cell>
          <cell r="K1341">
            <v>5947059.9100000001</v>
          </cell>
          <cell r="L1341">
            <v>0</v>
          </cell>
        </row>
        <row r="1342">
          <cell r="A1342">
            <v>5</v>
          </cell>
          <cell r="B1342">
            <v>2</v>
          </cell>
          <cell r="C1342">
            <v>380</v>
          </cell>
          <cell r="D1342" t="str">
            <v xml:space="preserve">  </v>
          </cell>
          <cell r="E1342" t="str">
            <v xml:space="preserve">    </v>
          </cell>
          <cell r="F1342" t="str">
            <v xml:space="preserve">   </v>
          </cell>
          <cell r="G1342">
            <v>52380</v>
          </cell>
          <cell r="H1342">
            <v>41944899.780000001</v>
          </cell>
          <cell r="I1342">
            <v>0</v>
          </cell>
          <cell r="J1342">
            <v>35877916.579999998</v>
          </cell>
          <cell r="K1342">
            <v>6066983.2000000002</v>
          </cell>
          <cell r="L1342">
            <v>0</v>
          </cell>
        </row>
        <row r="1343">
          <cell r="A1343">
            <v>3</v>
          </cell>
          <cell r="B1343">
            <v>2</v>
          </cell>
          <cell r="C1343">
            <v>381</v>
          </cell>
          <cell r="D1343" t="str">
            <v xml:space="preserve">  </v>
          </cell>
          <cell r="E1343" t="str">
            <v xml:space="preserve">    </v>
          </cell>
          <cell r="F1343" t="str">
            <v xml:space="preserve">   </v>
          </cell>
          <cell r="G1343">
            <v>32381</v>
          </cell>
          <cell r="H1343">
            <v>17226260.059999999</v>
          </cell>
          <cell r="I1343">
            <v>0</v>
          </cell>
          <cell r="J1343">
            <v>14847889.699999999</v>
          </cell>
          <cell r="K1343">
            <v>2378370.36</v>
          </cell>
          <cell r="L1343">
            <v>0</v>
          </cell>
        </row>
        <row r="1344">
          <cell r="A1344">
            <v>4</v>
          </cell>
          <cell r="B1344">
            <v>2</v>
          </cell>
          <cell r="C1344">
            <v>381</v>
          </cell>
          <cell r="D1344" t="str">
            <v xml:space="preserve">  </v>
          </cell>
          <cell r="E1344" t="str">
            <v xml:space="preserve">    </v>
          </cell>
          <cell r="F1344" t="str">
            <v xml:space="preserve">   </v>
          </cell>
          <cell r="G1344">
            <v>42381</v>
          </cell>
          <cell r="H1344">
            <v>16499561.84</v>
          </cell>
          <cell r="I1344">
            <v>0</v>
          </cell>
          <cell r="J1344">
            <v>14134913.390000001</v>
          </cell>
          <cell r="K1344">
            <v>2364648.4500000002</v>
          </cell>
          <cell r="L1344">
            <v>0</v>
          </cell>
        </row>
        <row r="1345">
          <cell r="A1345">
            <v>5</v>
          </cell>
          <cell r="B1345">
            <v>2</v>
          </cell>
          <cell r="C1345">
            <v>381</v>
          </cell>
          <cell r="D1345" t="str">
            <v xml:space="preserve">  </v>
          </cell>
          <cell r="E1345" t="str">
            <v xml:space="preserve">    </v>
          </cell>
          <cell r="F1345" t="str">
            <v xml:space="preserve">   </v>
          </cell>
          <cell r="G1345">
            <v>52381</v>
          </cell>
          <cell r="H1345">
            <v>17200852.699999999</v>
          </cell>
          <cell r="I1345">
            <v>0</v>
          </cell>
          <cell r="J1345">
            <v>14823464.1</v>
          </cell>
          <cell r="K1345">
            <v>2377388.6</v>
          </cell>
          <cell r="L1345">
            <v>0</v>
          </cell>
        </row>
        <row r="1346">
          <cell r="A1346">
            <v>3</v>
          </cell>
          <cell r="B1346">
            <v>2</v>
          </cell>
          <cell r="C1346">
            <v>385</v>
          </cell>
          <cell r="D1346" t="str">
            <v xml:space="preserve">  </v>
          </cell>
          <cell r="E1346" t="str">
            <v xml:space="preserve">    </v>
          </cell>
          <cell r="F1346" t="str">
            <v xml:space="preserve">   </v>
          </cell>
          <cell r="G1346">
            <v>32385</v>
          </cell>
          <cell r="H1346">
            <v>443151.77</v>
          </cell>
          <cell r="I1346">
            <v>0</v>
          </cell>
          <cell r="J1346">
            <v>442115.15</v>
          </cell>
          <cell r="K1346">
            <v>1036.6199999999999</v>
          </cell>
          <cell r="L1346">
            <v>0</v>
          </cell>
        </row>
        <row r="1347">
          <cell r="A1347">
            <v>4</v>
          </cell>
          <cell r="B1347">
            <v>2</v>
          </cell>
          <cell r="C1347">
            <v>385</v>
          </cell>
          <cell r="D1347" t="str">
            <v xml:space="preserve">  </v>
          </cell>
          <cell r="E1347" t="str">
            <v xml:space="preserve">    </v>
          </cell>
          <cell r="F1347" t="str">
            <v xml:space="preserve">   </v>
          </cell>
          <cell r="G1347">
            <v>42385</v>
          </cell>
          <cell r="H1347">
            <v>442415.15</v>
          </cell>
          <cell r="I1347">
            <v>0</v>
          </cell>
          <cell r="J1347">
            <v>441378.59</v>
          </cell>
          <cell r="K1347">
            <v>1036.56</v>
          </cell>
          <cell r="L1347">
            <v>0</v>
          </cell>
        </row>
        <row r="1348">
          <cell r="A1348">
            <v>5</v>
          </cell>
          <cell r="B1348">
            <v>2</v>
          </cell>
          <cell r="C1348">
            <v>385</v>
          </cell>
          <cell r="D1348" t="str">
            <v xml:space="preserve">  </v>
          </cell>
          <cell r="E1348" t="str">
            <v xml:space="preserve">    </v>
          </cell>
          <cell r="F1348" t="str">
            <v xml:space="preserve">   </v>
          </cell>
          <cell r="G1348">
            <v>52385</v>
          </cell>
          <cell r="H1348">
            <v>443151.76</v>
          </cell>
          <cell r="I1348">
            <v>0</v>
          </cell>
          <cell r="J1348">
            <v>442115.14</v>
          </cell>
          <cell r="K1348">
            <v>1036.6199999999999</v>
          </cell>
          <cell r="L1348">
            <v>0</v>
          </cell>
        </row>
        <row r="1349">
          <cell r="A1349">
            <v>3</v>
          </cell>
          <cell r="B1349">
            <v>2</v>
          </cell>
          <cell r="C1349">
            <v>387</v>
          </cell>
          <cell r="D1349" t="str">
            <v xml:space="preserve">  </v>
          </cell>
          <cell r="E1349" t="str">
            <v xml:space="preserve">    </v>
          </cell>
          <cell r="F1349" t="str">
            <v xml:space="preserve">   </v>
          </cell>
          <cell r="G1349">
            <v>32387</v>
          </cell>
          <cell r="H1349">
            <v>3973.68</v>
          </cell>
          <cell r="I1349">
            <v>0</v>
          </cell>
          <cell r="J1349">
            <v>2185.89</v>
          </cell>
          <cell r="K1349">
            <v>1787.79</v>
          </cell>
          <cell r="L1349">
            <v>0</v>
          </cell>
        </row>
        <row r="1350">
          <cell r="A1350">
            <v>4</v>
          </cell>
          <cell r="B1350">
            <v>2</v>
          </cell>
          <cell r="C1350">
            <v>387</v>
          </cell>
          <cell r="D1350" t="str">
            <v xml:space="preserve">  </v>
          </cell>
          <cell r="E1350" t="str">
            <v xml:space="preserve">    </v>
          </cell>
          <cell r="F1350" t="str">
            <v xml:space="preserve">   </v>
          </cell>
          <cell r="G1350">
            <v>42387</v>
          </cell>
          <cell r="H1350">
            <v>3973.55</v>
          </cell>
          <cell r="I1350">
            <v>0</v>
          </cell>
          <cell r="J1350">
            <v>2185.79</v>
          </cell>
          <cell r="K1350">
            <v>1787.76</v>
          </cell>
          <cell r="L1350">
            <v>0</v>
          </cell>
        </row>
        <row r="1351">
          <cell r="A1351">
            <v>5</v>
          </cell>
          <cell r="B1351">
            <v>2</v>
          </cell>
          <cell r="C1351">
            <v>387</v>
          </cell>
          <cell r="D1351" t="str">
            <v xml:space="preserve">  </v>
          </cell>
          <cell r="E1351" t="str">
            <v xml:space="preserve">    </v>
          </cell>
          <cell r="F1351" t="str">
            <v xml:space="preserve">   </v>
          </cell>
          <cell r="G1351">
            <v>52387</v>
          </cell>
          <cell r="H1351">
            <v>3973.66</v>
          </cell>
          <cell r="I1351">
            <v>0</v>
          </cell>
          <cell r="J1351">
            <v>2185.88</v>
          </cell>
          <cell r="K1351">
            <v>1787.78</v>
          </cell>
          <cell r="L1351">
            <v>0</v>
          </cell>
        </row>
        <row r="1352">
          <cell r="A1352">
            <v>3</v>
          </cell>
          <cell r="B1352">
            <v>2</v>
          </cell>
          <cell r="C1352">
            <v>389</v>
          </cell>
          <cell r="D1352" t="str">
            <v xml:space="preserve">  </v>
          </cell>
          <cell r="E1352" t="str">
            <v xml:space="preserve">    </v>
          </cell>
          <cell r="F1352" t="str">
            <v xml:space="preserve">   </v>
          </cell>
          <cell r="G1352">
            <v>32389</v>
          </cell>
          <cell r="H1352">
            <v>330820.93</v>
          </cell>
          <cell r="I1352">
            <v>253731.89</v>
          </cell>
          <cell r="J1352">
            <v>7952.44</v>
          </cell>
          <cell r="K1352">
            <v>69136.600000000006</v>
          </cell>
          <cell r="L1352">
            <v>0</v>
          </cell>
        </row>
        <row r="1353">
          <cell r="A1353">
            <v>4</v>
          </cell>
          <cell r="B1353">
            <v>2</v>
          </cell>
          <cell r="C1353">
            <v>389</v>
          </cell>
          <cell r="D1353" t="str">
            <v xml:space="preserve">  </v>
          </cell>
          <cell r="E1353" t="str">
            <v xml:space="preserve">    </v>
          </cell>
          <cell r="F1353" t="str">
            <v xml:space="preserve">   </v>
          </cell>
          <cell r="G1353">
            <v>42389</v>
          </cell>
          <cell r="H1353">
            <v>330820.07</v>
          </cell>
          <cell r="I1353">
            <v>253731.6</v>
          </cell>
          <cell r="J1353">
            <v>7952.2</v>
          </cell>
          <cell r="K1353">
            <v>69136.33</v>
          </cell>
          <cell r="L1353">
            <v>0</v>
          </cell>
        </row>
        <row r="1354">
          <cell r="A1354">
            <v>5</v>
          </cell>
          <cell r="B1354">
            <v>2</v>
          </cell>
          <cell r="C1354">
            <v>389</v>
          </cell>
          <cell r="D1354" t="str">
            <v xml:space="preserve">  </v>
          </cell>
          <cell r="E1354" t="str">
            <v xml:space="preserve">    </v>
          </cell>
          <cell r="F1354" t="str">
            <v xml:space="preserve">   </v>
          </cell>
          <cell r="G1354">
            <v>52389</v>
          </cell>
          <cell r="H1354">
            <v>330820.89</v>
          </cell>
          <cell r="I1354">
            <v>253731.88</v>
          </cell>
          <cell r="J1354">
            <v>7952.43</v>
          </cell>
          <cell r="K1354">
            <v>69136.600000000006</v>
          </cell>
          <cell r="L1354">
            <v>0</v>
          </cell>
        </row>
        <row r="1355">
          <cell r="A1355">
            <v>3</v>
          </cell>
          <cell r="B1355">
            <v>2</v>
          </cell>
          <cell r="C1355">
            <v>390</v>
          </cell>
          <cell r="D1355" t="str">
            <v xml:space="preserve">  </v>
          </cell>
          <cell r="E1355" t="str">
            <v xml:space="preserve">    </v>
          </cell>
          <cell r="F1355" t="str">
            <v xml:space="preserve">   </v>
          </cell>
          <cell r="G1355">
            <v>32390</v>
          </cell>
          <cell r="H1355">
            <v>1903516.33</v>
          </cell>
          <cell r="I1355">
            <v>1551024.9</v>
          </cell>
          <cell r="J1355">
            <v>180589.1</v>
          </cell>
          <cell r="K1355">
            <v>171902.33</v>
          </cell>
          <cell r="L1355">
            <v>0</v>
          </cell>
        </row>
        <row r="1356">
          <cell r="A1356">
            <v>4</v>
          </cell>
          <cell r="B1356">
            <v>2</v>
          </cell>
          <cell r="C1356">
            <v>390</v>
          </cell>
          <cell r="D1356" t="str">
            <v xml:space="preserve">  </v>
          </cell>
          <cell r="E1356" t="str">
            <v xml:space="preserve">    </v>
          </cell>
          <cell r="F1356" t="str">
            <v xml:space="preserve">   </v>
          </cell>
          <cell r="G1356">
            <v>42390</v>
          </cell>
          <cell r="H1356">
            <v>1903516.06</v>
          </cell>
          <cell r="I1356">
            <v>1551024.73</v>
          </cell>
          <cell r="J1356">
            <v>180589.07</v>
          </cell>
          <cell r="K1356">
            <v>171902.27</v>
          </cell>
          <cell r="L1356">
            <v>0</v>
          </cell>
        </row>
        <row r="1357">
          <cell r="A1357">
            <v>5</v>
          </cell>
          <cell r="B1357">
            <v>2</v>
          </cell>
          <cell r="C1357">
            <v>390</v>
          </cell>
          <cell r="D1357" t="str">
            <v xml:space="preserve">  </v>
          </cell>
          <cell r="E1357" t="str">
            <v xml:space="preserve">    </v>
          </cell>
          <cell r="F1357" t="str">
            <v xml:space="preserve">   </v>
          </cell>
          <cell r="G1357">
            <v>52390</v>
          </cell>
          <cell r="H1357">
            <v>1903516.32</v>
          </cell>
          <cell r="I1357">
            <v>1551024.9</v>
          </cell>
          <cell r="J1357">
            <v>180589.1</v>
          </cell>
          <cell r="K1357">
            <v>171902.32</v>
          </cell>
          <cell r="L1357">
            <v>0</v>
          </cell>
        </row>
        <row r="1358">
          <cell r="A1358">
            <v>3</v>
          </cell>
          <cell r="B1358">
            <v>2</v>
          </cell>
          <cell r="C1358">
            <v>391</v>
          </cell>
          <cell r="D1358" t="str">
            <v xml:space="preserve">  </v>
          </cell>
          <cell r="E1358" t="str">
            <v xml:space="preserve">    </v>
          </cell>
          <cell r="F1358" t="str">
            <v xml:space="preserve">   </v>
          </cell>
          <cell r="G1358">
            <v>32391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>
            <v>4</v>
          </cell>
          <cell r="B1359">
            <v>2</v>
          </cell>
          <cell r="C1359">
            <v>391</v>
          </cell>
          <cell r="D1359" t="str">
            <v xml:space="preserve">  </v>
          </cell>
          <cell r="E1359" t="str">
            <v xml:space="preserve">    </v>
          </cell>
          <cell r="F1359" t="str">
            <v xml:space="preserve">   </v>
          </cell>
          <cell r="G1359">
            <v>42391</v>
          </cell>
          <cell r="H1359">
            <v>4176.83</v>
          </cell>
          <cell r="I1359">
            <v>3663.25</v>
          </cell>
          <cell r="J1359">
            <v>513.72</v>
          </cell>
          <cell r="K1359">
            <v>0</v>
          </cell>
          <cell r="L1359">
            <v>0</v>
          </cell>
        </row>
        <row r="1360">
          <cell r="A1360">
            <v>5</v>
          </cell>
          <cell r="B1360">
            <v>2</v>
          </cell>
          <cell r="C1360">
            <v>391</v>
          </cell>
          <cell r="D1360" t="str">
            <v xml:space="preserve">  </v>
          </cell>
          <cell r="E1360" t="str">
            <v xml:space="preserve">    </v>
          </cell>
          <cell r="F1360" t="str">
            <v xml:space="preserve">   </v>
          </cell>
          <cell r="G1360">
            <v>52391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>
            <v>3</v>
          </cell>
          <cell r="B1361">
            <v>2</v>
          </cell>
          <cell r="C1361">
            <v>392</v>
          </cell>
          <cell r="D1361" t="str">
            <v xml:space="preserve">  </v>
          </cell>
          <cell r="E1361" t="str">
            <v xml:space="preserve">    </v>
          </cell>
          <cell r="F1361" t="str">
            <v xml:space="preserve">   </v>
          </cell>
          <cell r="G1361">
            <v>32392</v>
          </cell>
          <cell r="H1361">
            <v>1234584.43</v>
          </cell>
          <cell r="I1361">
            <v>8730.16</v>
          </cell>
          <cell r="J1361">
            <v>1099302.75</v>
          </cell>
          <cell r="K1361">
            <v>126551.52</v>
          </cell>
          <cell r="L1361">
            <v>0</v>
          </cell>
        </row>
        <row r="1362">
          <cell r="A1362">
            <v>4</v>
          </cell>
          <cell r="B1362">
            <v>2</v>
          </cell>
          <cell r="C1362">
            <v>392</v>
          </cell>
          <cell r="D1362" t="str">
            <v xml:space="preserve">  </v>
          </cell>
          <cell r="E1362" t="str">
            <v xml:space="preserve">    </v>
          </cell>
          <cell r="F1362" t="str">
            <v xml:space="preserve">   </v>
          </cell>
          <cell r="G1362">
            <v>42392</v>
          </cell>
          <cell r="H1362">
            <v>1131302.54</v>
          </cell>
          <cell r="I1362">
            <v>7638.75</v>
          </cell>
          <cell r="J1362">
            <v>1017349.81</v>
          </cell>
          <cell r="K1362">
            <v>106314</v>
          </cell>
          <cell r="L1362">
            <v>0</v>
          </cell>
        </row>
        <row r="1363">
          <cell r="A1363">
            <v>5</v>
          </cell>
          <cell r="B1363">
            <v>2</v>
          </cell>
          <cell r="C1363">
            <v>392</v>
          </cell>
          <cell r="D1363" t="str">
            <v xml:space="preserve">  </v>
          </cell>
          <cell r="E1363" t="str">
            <v xml:space="preserve">    </v>
          </cell>
          <cell r="F1363" t="str">
            <v xml:space="preserve">   </v>
          </cell>
          <cell r="G1363">
            <v>52392</v>
          </cell>
          <cell r="H1363">
            <v>1202084.6599999999</v>
          </cell>
          <cell r="I1363">
            <v>8730.16</v>
          </cell>
          <cell r="J1363">
            <v>1077250</v>
          </cell>
          <cell r="K1363">
            <v>116104.5</v>
          </cell>
          <cell r="L1363">
            <v>0</v>
          </cell>
        </row>
        <row r="1364">
          <cell r="A1364">
            <v>3</v>
          </cell>
          <cell r="B1364">
            <v>2</v>
          </cell>
          <cell r="C1364">
            <v>393</v>
          </cell>
          <cell r="D1364" t="str">
            <v xml:space="preserve">  </v>
          </cell>
          <cell r="E1364" t="str">
            <v xml:space="preserve">    </v>
          </cell>
          <cell r="F1364" t="str">
            <v xml:space="preserve">   </v>
          </cell>
          <cell r="G1364">
            <v>32393</v>
          </cell>
          <cell r="H1364">
            <v>43084.58</v>
          </cell>
          <cell r="I1364">
            <v>0</v>
          </cell>
          <cell r="J1364">
            <v>42473.54</v>
          </cell>
          <cell r="K1364">
            <v>611.04</v>
          </cell>
          <cell r="L1364">
            <v>0</v>
          </cell>
        </row>
        <row r="1365">
          <cell r="A1365">
            <v>4</v>
          </cell>
          <cell r="B1365">
            <v>2</v>
          </cell>
          <cell r="C1365">
            <v>393</v>
          </cell>
          <cell r="D1365" t="str">
            <v xml:space="preserve">  </v>
          </cell>
          <cell r="E1365" t="str">
            <v xml:space="preserve">    </v>
          </cell>
          <cell r="F1365" t="str">
            <v xml:space="preserve">   </v>
          </cell>
          <cell r="G1365">
            <v>42393</v>
          </cell>
          <cell r="H1365">
            <v>43084.56</v>
          </cell>
          <cell r="I1365">
            <v>0</v>
          </cell>
          <cell r="J1365">
            <v>42473.52</v>
          </cell>
          <cell r="K1365">
            <v>611.04</v>
          </cell>
          <cell r="L1365">
            <v>0</v>
          </cell>
        </row>
        <row r="1366">
          <cell r="A1366">
            <v>5</v>
          </cell>
          <cell r="B1366">
            <v>2</v>
          </cell>
          <cell r="C1366">
            <v>393</v>
          </cell>
          <cell r="D1366" t="str">
            <v xml:space="preserve">  </v>
          </cell>
          <cell r="E1366" t="str">
            <v xml:space="preserve">    </v>
          </cell>
          <cell r="F1366" t="str">
            <v xml:space="preserve">   </v>
          </cell>
          <cell r="G1366">
            <v>52393</v>
          </cell>
          <cell r="H1366">
            <v>43084.58</v>
          </cell>
          <cell r="I1366">
            <v>0</v>
          </cell>
          <cell r="J1366">
            <v>42473.54</v>
          </cell>
          <cell r="K1366">
            <v>611.04</v>
          </cell>
          <cell r="L1366">
            <v>0</v>
          </cell>
        </row>
        <row r="1367">
          <cell r="A1367">
            <v>3</v>
          </cell>
          <cell r="B1367">
            <v>2</v>
          </cell>
          <cell r="C1367">
            <v>394</v>
          </cell>
          <cell r="D1367" t="str">
            <v xml:space="preserve">  </v>
          </cell>
          <cell r="E1367" t="str">
            <v xml:space="preserve">    </v>
          </cell>
          <cell r="F1367" t="str">
            <v xml:space="preserve">   </v>
          </cell>
          <cell r="G1367">
            <v>32394</v>
          </cell>
          <cell r="H1367">
            <v>721833.68</v>
          </cell>
          <cell r="I1367">
            <v>4653.26</v>
          </cell>
          <cell r="J1367">
            <v>514377.66</v>
          </cell>
          <cell r="K1367">
            <v>202802.76</v>
          </cell>
          <cell r="L1367">
            <v>0</v>
          </cell>
        </row>
        <row r="1368">
          <cell r="A1368">
            <v>4</v>
          </cell>
          <cell r="B1368">
            <v>2</v>
          </cell>
          <cell r="C1368">
            <v>394</v>
          </cell>
          <cell r="D1368" t="str">
            <v xml:space="preserve">  </v>
          </cell>
          <cell r="E1368" t="str">
            <v xml:space="preserve">    </v>
          </cell>
          <cell r="F1368" t="str">
            <v xml:space="preserve">   </v>
          </cell>
          <cell r="G1368">
            <v>42394</v>
          </cell>
          <cell r="H1368">
            <v>686512.2</v>
          </cell>
          <cell r="I1368">
            <v>3612.34</v>
          </cell>
          <cell r="J1368">
            <v>483842.92</v>
          </cell>
          <cell r="K1368">
            <v>199056.94</v>
          </cell>
          <cell r="L1368">
            <v>0</v>
          </cell>
        </row>
        <row r="1369">
          <cell r="A1369">
            <v>5</v>
          </cell>
          <cell r="B1369">
            <v>2</v>
          </cell>
          <cell r="C1369">
            <v>394</v>
          </cell>
          <cell r="D1369" t="str">
            <v xml:space="preserve">  </v>
          </cell>
          <cell r="E1369" t="str">
            <v xml:space="preserve">    </v>
          </cell>
          <cell r="F1369" t="str">
            <v xml:space="preserve">   </v>
          </cell>
          <cell r="G1369">
            <v>52394</v>
          </cell>
          <cell r="H1369">
            <v>720614.68</v>
          </cell>
          <cell r="I1369">
            <v>4653.26</v>
          </cell>
          <cell r="J1369">
            <v>513158.66</v>
          </cell>
          <cell r="K1369">
            <v>202802.76</v>
          </cell>
          <cell r="L1369">
            <v>0</v>
          </cell>
        </row>
        <row r="1370">
          <cell r="A1370">
            <v>3</v>
          </cell>
          <cell r="B1370">
            <v>2</v>
          </cell>
          <cell r="C1370">
            <v>395</v>
          </cell>
          <cell r="D1370" t="str">
            <v xml:space="preserve">  </v>
          </cell>
          <cell r="E1370" t="str">
            <v xml:space="preserve">    </v>
          </cell>
          <cell r="F1370" t="str">
            <v xml:space="preserve">   </v>
          </cell>
          <cell r="G1370">
            <v>32395</v>
          </cell>
          <cell r="H1370">
            <v>246300.62</v>
          </cell>
          <cell r="I1370">
            <v>13115.31</v>
          </cell>
          <cell r="J1370">
            <v>199846.76</v>
          </cell>
          <cell r="K1370">
            <v>33338.550000000003</v>
          </cell>
          <cell r="L1370">
            <v>0</v>
          </cell>
        </row>
        <row r="1371">
          <cell r="A1371">
            <v>4</v>
          </cell>
          <cell r="B1371">
            <v>2</v>
          </cell>
          <cell r="C1371">
            <v>395</v>
          </cell>
          <cell r="D1371" t="str">
            <v xml:space="preserve">  </v>
          </cell>
          <cell r="E1371" t="str">
            <v xml:space="preserve">    </v>
          </cell>
          <cell r="F1371" t="str">
            <v xml:space="preserve">   </v>
          </cell>
          <cell r="G1371">
            <v>42395</v>
          </cell>
          <cell r="H1371">
            <v>239455.38</v>
          </cell>
          <cell r="I1371">
            <v>13115.17</v>
          </cell>
          <cell r="J1371">
            <v>193377.02</v>
          </cell>
          <cell r="K1371">
            <v>32963.21</v>
          </cell>
          <cell r="L1371">
            <v>0</v>
          </cell>
        </row>
        <row r="1372">
          <cell r="A1372">
            <v>5</v>
          </cell>
          <cell r="B1372">
            <v>2</v>
          </cell>
          <cell r="C1372">
            <v>395</v>
          </cell>
          <cell r="D1372" t="str">
            <v xml:space="preserve">  </v>
          </cell>
          <cell r="E1372" t="str">
            <v xml:space="preserve">    </v>
          </cell>
          <cell r="F1372" t="str">
            <v xml:space="preserve">   </v>
          </cell>
          <cell r="G1372">
            <v>52395</v>
          </cell>
          <cell r="H1372">
            <v>245238.08</v>
          </cell>
          <cell r="I1372">
            <v>13115.31</v>
          </cell>
          <cell r="J1372">
            <v>198784.24</v>
          </cell>
          <cell r="K1372">
            <v>33338.54</v>
          </cell>
          <cell r="L1372">
            <v>0</v>
          </cell>
        </row>
        <row r="1373">
          <cell r="A1373">
            <v>3</v>
          </cell>
          <cell r="B1373">
            <v>2</v>
          </cell>
          <cell r="C1373">
            <v>396</v>
          </cell>
          <cell r="D1373" t="str">
            <v xml:space="preserve">  </v>
          </cell>
          <cell r="E1373" t="str">
            <v xml:space="preserve">    </v>
          </cell>
          <cell r="F1373" t="str">
            <v xml:space="preserve">   </v>
          </cell>
          <cell r="G1373">
            <v>32396</v>
          </cell>
          <cell r="H1373">
            <v>83579.86</v>
          </cell>
          <cell r="I1373">
            <v>0</v>
          </cell>
          <cell r="J1373">
            <v>27687.22</v>
          </cell>
          <cell r="K1373">
            <v>55892.639999999999</v>
          </cell>
          <cell r="L1373">
            <v>0</v>
          </cell>
        </row>
        <row r="1374">
          <cell r="A1374">
            <v>4</v>
          </cell>
          <cell r="B1374">
            <v>2</v>
          </cell>
          <cell r="C1374">
            <v>396</v>
          </cell>
          <cell r="D1374" t="str">
            <v xml:space="preserve">  </v>
          </cell>
          <cell r="E1374" t="str">
            <v xml:space="preserve">    </v>
          </cell>
          <cell r="F1374" t="str">
            <v xml:space="preserve">   </v>
          </cell>
          <cell r="G1374">
            <v>42396</v>
          </cell>
          <cell r="H1374">
            <v>83579.759999999995</v>
          </cell>
          <cell r="I1374">
            <v>0</v>
          </cell>
          <cell r="J1374">
            <v>27687.119999999999</v>
          </cell>
          <cell r="K1374">
            <v>55892.639999999999</v>
          </cell>
          <cell r="L1374">
            <v>0</v>
          </cell>
        </row>
        <row r="1375">
          <cell r="A1375">
            <v>5</v>
          </cell>
          <cell r="B1375">
            <v>2</v>
          </cell>
          <cell r="C1375">
            <v>396</v>
          </cell>
          <cell r="D1375" t="str">
            <v xml:space="preserve">  </v>
          </cell>
          <cell r="E1375" t="str">
            <v xml:space="preserve">    </v>
          </cell>
          <cell r="F1375" t="str">
            <v xml:space="preserve">   </v>
          </cell>
          <cell r="G1375">
            <v>52396</v>
          </cell>
          <cell r="H1375">
            <v>83579.86</v>
          </cell>
          <cell r="I1375">
            <v>0</v>
          </cell>
          <cell r="J1375">
            <v>27687.22</v>
          </cell>
          <cell r="K1375">
            <v>55892.639999999999</v>
          </cell>
          <cell r="L1375">
            <v>0</v>
          </cell>
        </row>
        <row r="1376">
          <cell r="A1376">
            <v>3</v>
          </cell>
          <cell r="B1376">
            <v>2</v>
          </cell>
          <cell r="C1376">
            <v>397</v>
          </cell>
          <cell r="D1376" t="str">
            <v xml:space="preserve">  </v>
          </cell>
          <cell r="E1376" t="str">
            <v xml:space="preserve">    </v>
          </cell>
          <cell r="F1376" t="str">
            <v xml:space="preserve">   </v>
          </cell>
          <cell r="G1376">
            <v>32397</v>
          </cell>
          <cell r="H1376">
            <v>216496.6</v>
          </cell>
          <cell r="I1376">
            <v>89773.83</v>
          </cell>
          <cell r="J1376">
            <v>101494.16</v>
          </cell>
          <cell r="K1376">
            <v>25228.61</v>
          </cell>
          <cell r="L1376">
            <v>0</v>
          </cell>
        </row>
        <row r="1377">
          <cell r="A1377">
            <v>4</v>
          </cell>
          <cell r="B1377">
            <v>2</v>
          </cell>
          <cell r="C1377">
            <v>397</v>
          </cell>
          <cell r="D1377" t="str">
            <v xml:space="preserve">  </v>
          </cell>
          <cell r="E1377" t="str">
            <v xml:space="preserve">    </v>
          </cell>
          <cell r="F1377" t="str">
            <v xml:space="preserve">   </v>
          </cell>
          <cell r="G1377">
            <v>42397</v>
          </cell>
          <cell r="H1377">
            <v>214138.75</v>
          </cell>
          <cell r="I1377">
            <v>92478.96</v>
          </cell>
          <cell r="J1377">
            <v>97252.61</v>
          </cell>
          <cell r="K1377">
            <v>24407.200000000001</v>
          </cell>
          <cell r="L1377">
            <v>0</v>
          </cell>
        </row>
        <row r="1378">
          <cell r="A1378">
            <v>5</v>
          </cell>
          <cell r="B1378">
            <v>2</v>
          </cell>
          <cell r="C1378">
            <v>397</v>
          </cell>
          <cell r="D1378" t="str">
            <v xml:space="preserve">  </v>
          </cell>
          <cell r="E1378" t="str">
            <v xml:space="preserve">    </v>
          </cell>
          <cell r="F1378" t="str">
            <v xml:space="preserve">   </v>
          </cell>
          <cell r="G1378">
            <v>52397</v>
          </cell>
          <cell r="H1378">
            <v>216496.58</v>
          </cell>
          <cell r="I1378">
            <v>89773.82</v>
          </cell>
          <cell r="J1378">
            <v>101494.16</v>
          </cell>
          <cell r="K1378">
            <v>25228.6</v>
          </cell>
          <cell r="L1378">
            <v>0</v>
          </cell>
        </row>
        <row r="1379">
          <cell r="A1379">
            <v>3</v>
          </cell>
          <cell r="B1379">
            <v>2</v>
          </cell>
          <cell r="C1379">
            <v>398</v>
          </cell>
          <cell r="D1379" t="str">
            <v xml:space="preserve">  </v>
          </cell>
          <cell r="E1379" t="str">
            <v xml:space="preserve">    </v>
          </cell>
          <cell r="F1379" t="str">
            <v xml:space="preserve">   </v>
          </cell>
          <cell r="G1379">
            <v>32398</v>
          </cell>
          <cell r="H1379">
            <v>3139.93</v>
          </cell>
          <cell r="I1379">
            <v>0</v>
          </cell>
          <cell r="J1379">
            <v>0</v>
          </cell>
          <cell r="K1379">
            <v>3139.93</v>
          </cell>
          <cell r="L1379">
            <v>0</v>
          </cell>
        </row>
        <row r="1380">
          <cell r="A1380">
            <v>4</v>
          </cell>
          <cell r="B1380">
            <v>2</v>
          </cell>
          <cell r="C1380">
            <v>398</v>
          </cell>
          <cell r="D1380" t="str">
            <v xml:space="preserve">  </v>
          </cell>
          <cell r="E1380" t="str">
            <v xml:space="preserve">    </v>
          </cell>
          <cell r="F1380" t="str">
            <v xml:space="preserve">   </v>
          </cell>
          <cell r="G1380">
            <v>42398</v>
          </cell>
          <cell r="H1380">
            <v>6435.22</v>
          </cell>
          <cell r="I1380">
            <v>0</v>
          </cell>
          <cell r="J1380">
            <v>3295.3</v>
          </cell>
          <cell r="K1380">
            <v>3139.92</v>
          </cell>
          <cell r="L1380">
            <v>0</v>
          </cell>
        </row>
        <row r="1381">
          <cell r="A1381">
            <v>5</v>
          </cell>
          <cell r="B1381">
            <v>2</v>
          </cell>
          <cell r="C1381">
            <v>398</v>
          </cell>
          <cell r="D1381" t="str">
            <v xml:space="preserve">  </v>
          </cell>
          <cell r="E1381" t="str">
            <v xml:space="preserve">    </v>
          </cell>
          <cell r="F1381" t="str">
            <v xml:space="preserve">   </v>
          </cell>
          <cell r="G1381">
            <v>52398</v>
          </cell>
          <cell r="H1381">
            <v>3139.92</v>
          </cell>
          <cell r="I1381">
            <v>0</v>
          </cell>
          <cell r="J1381">
            <v>0</v>
          </cell>
          <cell r="K1381">
            <v>3139.92</v>
          </cell>
          <cell r="L1381">
            <v>0</v>
          </cell>
        </row>
        <row r="1382">
          <cell r="A1382">
            <v>3</v>
          </cell>
          <cell r="B1382">
            <v>7</v>
          </cell>
          <cell r="C1382">
            <v>389</v>
          </cell>
          <cell r="D1382" t="str">
            <v xml:space="preserve">  </v>
          </cell>
          <cell r="E1382" t="str">
            <v xml:space="preserve">    </v>
          </cell>
          <cell r="F1382" t="str">
            <v xml:space="preserve">   </v>
          </cell>
          <cell r="G1382">
            <v>37389</v>
          </cell>
          <cell r="H1382">
            <v>391000.81</v>
          </cell>
          <cell r="I1382">
            <v>391000.81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>
            <v>4</v>
          </cell>
          <cell r="B1383">
            <v>7</v>
          </cell>
          <cell r="C1383">
            <v>389</v>
          </cell>
          <cell r="D1383" t="str">
            <v xml:space="preserve">  </v>
          </cell>
          <cell r="E1383" t="str">
            <v xml:space="preserve">    </v>
          </cell>
          <cell r="F1383" t="str">
            <v xml:space="preserve">   </v>
          </cell>
          <cell r="G1383">
            <v>47389</v>
          </cell>
          <cell r="H1383">
            <v>391000.69</v>
          </cell>
          <cell r="I1383">
            <v>391000.69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>
            <v>5</v>
          </cell>
          <cell r="B1384">
            <v>7</v>
          </cell>
          <cell r="C1384">
            <v>389</v>
          </cell>
          <cell r="D1384" t="str">
            <v xml:space="preserve">  </v>
          </cell>
          <cell r="E1384" t="str">
            <v xml:space="preserve">    </v>
          </cell>
          <cell r="F1384" t="str">
            <v xml:space="preserve">   </v>
          </cell>
          <cell r="G1384">
            <v>57389</v>
          </cell>
          <cell r="H1384">
            <v>391000.81</v>
          </cell>
          <cell r="I1384">
            <v>391000.81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>
            <v>3</v>
          </cell>
          <cell r="B1385">
            <v>7</v>
          </cell>
          <cell r="C1385">
            <v>390</v>
          </cell>
          <cell r="D1385" t="str">
            <v xml:space="preserve">  </v>
          </cell>
          <cell r="E1385" t="str">
            <v xml:space="preserve">    </v>
          </cell>
          <cell r="F1385" t="str">
            <v xml:space="preserve">   </v>
          </cell>
          <cell r="G1385">
            <v>37390</v>
          </cell>
          <cell r="H1385">
            <v>11171250.189999999</v>
          </cell>
          <cell r="I1385">
            <v>11171250.189999999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>
            <v>4</v>
          </cell>
          <cell r="B1386">
            <v>7</v>
          </cell>
          <cell r="C1386">
            <v>390</v>
          </cell>
          <cell r="D1386" t="str">
            <v xml:space="preserve">  </v>
          </cell>
          <cell r="E1386" t="str">
            <v xml:space="preserve">    </v>
          </cell>
          <cell r="F1386" t="str">
            <v xml:space="preserve">   </v>
          </cell>
          <cell r="G1386">
            <v>47390</v>
          </cell>
          <cell r="H1386">
            <v>10875550.01</v>
          </cell>
          <cell r="I1386">
            <v>10875550.01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>
            <v>5</v>
          </cell>
          <cell r="B1387">
            <v>7</v>
          </cell>
          <cell r="C1387">
            <v>390</v>
          </cell>
          <cell r="D1387" t="str">
            <v xml:space="preserve">  </v>
          </cell>
          <cell r="E1387" t="str">
            <v xml:space="preserve">    </v>
          </cell>
          <cell r="F1387" t="str">
            <v xml:space="preserve">   </v>
          </cell>
          <cell r="G1387">
            <v>57390</v>
          </cell>
          <cell r="H1387">
            <v>11123146.52</v>
          </cell>
          <cell r="I1387">
            <v>11123146.52</v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>
            <v>3</v>
          </cell>
          <cell r="B1388">
            <v>7</v>
          </cell>
          <cell r="C1388">
            <v>391</v>
          </cell>
          <cell r="D1388" t="str">
            <v xml:space="preserve">  </v>
          </cell>
          <cell r="E1388" t="str">
            <v xml:space="preserve">    </v>
          </cell>
          <cell r="F1388" t="str">
            <v xml:space="preserve">   </v>
          </cell>
          <cell r="G1388">
            <v>37391</v>
          </cell>
          <cell r="H1388">
            <v>18363493.32</v>
          </cell>
          <cell r="I1388">
            <v>18363493.32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>
            <v>4</v>
          </cell>
          <cell r="B1389">
            <v>7</v>
          </cell>
          <cell r="C1389">
            <v>391</v>
          </cell>
          <cell r="D1389" t="str">
            <v xml:space="preserve">  </v>
          </cell>
          <cell r="E1389" t="str">
            <v xml:space="preserve">    </v>
          </cell>
          <cell r="F1389" t="str">
            <v xml:space="preserve">   </v>
          </cell>
          <cell r="G1389">
            <v>47391</v>
          </cell>
          <cell r="H1389">
            <v>21369819.010000002</v>
          </cell>
          <cell r="I1389">
            <v>21369819.010000002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>
            <v>5</v>
          </cell>
          <cell r="B1390">
            <v>7</v>
          </cell>
          <cell r="C1390">
            <v>391</v>
          </cell>
          <cell r="D1390" t="str">
            <v xml:space="preserve">  </v>
          </cell>
          <cell r="E1390" t="str">
            <v xml:space="preserve">    </v>
          </cell>
          <cell r="F1390" t="str">
            <v xml:space="preserve">   </v>
          </cell>
          <cell r="G1390">
            <v>57391</v>
          </cell>
          <cell r="H1390">
            <v>17976851.870000001</v>
          </cell>
          <cell r="I1390">
            <v>17976851.870000001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>
            <v>3</v>
          </cell>
          <cell r="B1391">
            <v>7</v>
          </cell>
          <cell r="C1391">
            <v>394</v>
          </cell>
          <cell r="D1391" t="str">
            <v xml:space="preserve">  </v>
          </cell>
          <cell r="E1391" t="str">
            <v xml:space="preserve">    </v>
          </cell>
          <cell r="F1391" t="str">
            <v xml:space="preserve">   </v>
          </cell>
          <cell r="G1391">
            <v>37394</v>
          </cell>
          <cell r="H1391">
            <v>166365.1</v>
          </cell>
          <cell r="I1391">
            <v>166365.1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>
            <v>4</v>
          </cell>
          <cell r="B1392">
            <v>7</v>
          </cell>
          <cell r="C1392">
            <v>394</v>
          </cell>
          <cell r="D1392" t="str">
            <v xml:space="preserve">  </v>
          </cell>
          <cell r="E1392" t="str">
            <v xml:space="preserve">    </v>
          </cell>
          <cell r="F1392" t="str">
            <v xml:space="preserve">   </v>
          </cell>
          <cell r="G1392">
            <v>47394</v>
          </cell>
          <cell r="H1392">
            <v>166677.5</v>
          </cell>
          <cell r="I1392">
            <v>166677.5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>
            <v>5</v>
          </cell>
          <cell r="B1393">
            <v>7</v>
          </cell>
          <cell r="C1393">
            <v>394</v>
          </cell>
          <cell r="D1393" t="str">
            <v xml:space="preserve">  </v>
          </cell>
          <cell r="E1393" t="str">
            <v xml:space="preserve">    </v>
          </cell>
          <cell r="F1393" t="str">
            <v xml:space="preserve">   </v>
          </cell>
          <cell r="G1393">
            <v>57394</v>
          </cell>
          <cell r="H1393">
            <v>166365.1</v>
          </cell>
          <cell r="I1393">
            <v>166365.1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>
            <v>3</v>
          </cell>
          <cell r="B1394">
            <v>7</v>
          </cell>
          <cell r="C1394">
            <v>397</v>
          </cell>
          <cell r="D1394" t="str">
            <v xml:space="preserve">  </v>
          </cell>
          <cell r="E1394" t="str">
            <v xml:space="preserve">    </v>
          </cell>
          <cell r="F1394" t="str">
            <v xml:space="preserve">   </v>
          </cell>
          <cell r="G1394">
            <v>37397</v>
          </cell>
          <cell r="H1394">
            <v>5824357.5800000001</v>
          </cell>
          <cell r="I1394">
            <v>5824357.5800000001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>
            <v>4</v>
          </cell>
          <cell r="B1395">
            <v>7</v>
          </cell>
          <cell r="C1395">
            <v>397</v>
          </cell>
          <cell r="D1395" t="str">
            <v xml:space="preserve">  </v>
          </cell>
          <cell r="E1395" t="str">
            <v xml:space="preserve">    </v>
          </cell>
          <cell r="F1395" t="str">
            <v xml:space="preserve">   </v>
          </cell>
          <cell r="G1395">
            <v>47397</v>
          </cell>
          <cell r="H1395">
            <v>5672625.5099999998</v>
          </cell>
          <cell r="I1395">
            <v>5672625.5099999998</v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>
            <v>5</v>
          </cell>
          <cell r="B1396">
            <v>7</v>
          </cell>
          <cell r="C1396">
            <v>397</v>
          </cell>
          <cell r="D1396" t="str">
            <v xml:space="preserve">  </v>
          </cell>
          <cell r="E1396" t="str">
            <v xml:space="preserve">    </v>
          </cell>
          <cell r="F1396" t="str">
            <v xml:space="preserve">   </v>
          </cell>
          <cell r="G1396">
            <v>57397</v>
          </cell>
          <cell r="H1396">
            <v>5818340.1100000003</v>
          </cell>
          <cell r="I1396">
            <v>5818340.1100000003</v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>
            <v>3</v>
          </cell>
          <cell r="B1397">
            <v>7</v>
          </cell>
          <cell r="C1397">
            <v>398</v>
          </cell>
          <cell r="D1397" t="str">
            <v xml:space="preserve">  </v>
          </cell>
          <cell r="E1397" t="str">
            <v xml:space="preserve">    </v>
          </cell>
          <cell r="F1397" t="str">
            <v xml:space="preserve">   </v>
          </cell>
          <cell r="G1397">
            <v>37398</v>
          </cell>
          <cell r="H1397">
            <v>163835.79</v>
          </cell>
          <cell r="I1397">
            <v>163835.79</v>
          </cell>
          <cell r="J1397">
            <v>0</v>
          </cell>
          <cell r="K1397">
            <v>0</v>
          </cell>
          <cell r="L1397">
            <v>0</v>
          </cell>
        </row>
        <row r="1398">
          <cell r="A1398">
            <v>4</v>
          </cell>
          <cell r="B1398">
            <v>7</v>
          </cell>
          <cell r="C1398">
            <v>398</v>
          </cell>
          <cell r="D1398" t="str">
            <v xml:space="preserve">  </v>
          </cell>
          <cell r="E1398" t="str">
            <v xml:space="preserve">    </v>
          </cell>
          <cell r="F1398" t="str">
            <v xml:space="preserve">   </v>
          </cell>
          <cell r="G1398">
            <v>47398</v>
          </cell>
          <cell r="H1398">
            <v>163278.94</v>
          </cell>
          <cell r="I1398">
            <v>163278.94</v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>
            <v>5</v>
          </cell>
          <cell r="B1399">
            <v>7</v>
          </cell>
          <cell r="C1399">
            <v>398</v>
          </cell>
          <cell r="D1399" t="str">
            <v xml:space="preserve">  </v>
          </cell>
          <cell r="E1399" t="str">
            <v xml:space="preserve">    </v>
          </cell>
          <cell r="F1399" t="str">
            <v xml:space="preserve">   </v>
          </cell>
          <cell r="G1399">
            <v>57398</v>
          </cell>
          <cell r="H1399">
            <v>163608.84</v>
          </cell>
          <cell r="I1399">
            <v>163608.84</v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>
            <v>3</v>
          </cell>
          <cell r="B1400">
            <v>8</v>
          </cell>
          <cell r="C1400">
            <v>395</v>
          </cell>
          <cell r="D1400" t="str">
            <v xml:space="preserve">  </v>
          </cell>
          <cell r="E1400" t="str">
            <v xml:space="preserve">    </v>
          </cell>
          <cell r="F1400" t="str">
            <v xml:space="preserve">   </v>
          </cell>
          <cell r="G1400">
            <v>38395</v>
          </cell>
          <cell r="H1400">
            <v>8745.57</v>
          </cell>
          <cell r="I1400">
            <v>8745.57</v>
          </cell>
          <cell r="J1400">
            <v>0</v>
          </cell>
          <cell r="K1400">
            <v>0</v>
          </cell>
          <cell r="L1400">
            <v>0</v>
          </cell>
        </row>
        <row r="1401">
          <cell r="A1401">
            <v>4</v>
          </cell>
          <cell r="B1401">
            <v>8</v>
          </cell>
          <cell r="C1401">
            <v>395</v>
          </cell>
          <cell r="D1401" t="str">
            <v xml:space="preserve">  </v>
          </cell>
          <cell r="E1401" t="str">
            <v xml:space="preserve">    </v>
          </cell>
          <cell r="F1401" t="str">
            <v xml:space="preserve">   </v>
          </cell>
          <cell r="G1401">
            <v>48395</v>
          </cell>
          <cell r="H1401">
            <v>8745.49</v>
          </cell>
          <cell r="I1401">
            <v>8745.49</v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>
            <v>5</v>
          </cell>
          <cell r="B1402">
            <v>8</v>
          </cell>
          <cell r="C1402">
            <v>395</v>
          </cell>
          <cell r="D1402" t="str">
            <v xml:space="preserve">  </v>
          </cell>
          <cell r="E1402" t="str">
            <v xml:space="preserve">    </v>
          </cell>
          <cell r="F1402" t="str">
            <v xml:space="preserve">   </v>
          </cell>
          <cell r="G1402">
            <v>58395</v>
          </cell>
          <cell r="H1402">
            <v>8745.57</v>
          </cell>
          <cell r="I1402">
            <v>8745.57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>
            <v>3</v>
          </cell>
          <cell r="B1403">
            <v>8</v>
          </cell>
          <cell r="C1403">
            <v>397</v>
          </cell>
          <cell r="D1403" t="str">
            <v xml:space="preserve">  </v>
          </cell>
          <cell r="E1403" t="str">
            <v xml:space="preserve">    </v>
          </cell>
          <cell r="F1403" t="str">
            <v xml:space="preserve">   </v>
          </cell>
          <cell r="G1403">
            <v>38397</v>
          </cell>
          <cell r="H1403">
            <v>136143.67999999999</v>
          </cell>
          <cell r="I1403">
            <v>136143.67999999999</v>
          </cell>
          <cell r="J1403">
            <v>0</v>
          </cell>
          <cell r="K1403">
            <v>0</v>
          </cell>
          <cell r="L1403">
            <v>0</v>
          </cell>
        </row>
        <row r="1404">
          <cell r="A1404">
            <v>4</v>
          </cell>
          <cell r="B1404">
            <v>8</v>
          </cell>
          <cell r="C1404">
            <v>397</v>
          </cell>
          <cell r="D1404" t="str">
            <v xml:space="preserve">  </v>
          </cell>
          <cell r="E1404" t="str">
            <v xml:space="preserve">    </v>
          </cell>
          <cell r="F1404" t="str">
            <v xml:space="preserve">   </v>
          </cell>
          <cell r="G1404">
            <v>48397</v>
          </cell>
          <cell r="H1404">
            <v>136143.59</v>
          </cell>
          <cell r="I1404">
            <v>136143.59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>
            <v>5</v>
          </cell>
          <cell r="B1405">
            <v>8</v>
          </cell>
          <cell r="C1405">
            <v>397</v>
          </cell>
          <cell r="D1405" t="str">
            <v xml:space="preserve">  </v>
          </cell>
          <cell r="E1405" t="str">
            <v xml:space="preserve">    </v>
          </cell>
          <cell r="F1405" t="str">
            <v xml:space="preserve">   </v>
          </cell>
          <cell r="G1405">
            <v>58397</v>
          </cell>
          <cell r="H1405">
            <v>136143.67999999999</v>
          </cell>
          <cell r="I1405">
            <v>136143.67999999999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>
            <v>3</v>
          </cell>
          <cell r="B1406">
            <v>9</v>
          </cell>
          <cell r="C1406">
            <v>389</v>
          </cell>
          <cell r="D1406" t="str">
            <v xml:space="preserve">  </v>
          </cell>
          <cell r="E1406" t="str">
            <v xml:space="preserve">    </v>
          </cell>
          <cell r="F1406" t="str">
            <v xml:space="preserve">   </v>
          </cell>
          <cell r="G1406">
            <v>39389</v>
          </cell>
          <cell r="H1406">
            <v>1142175.49</v>
          </cell>
          <cell r="I1406">
            <v>267745.46999999997</v>
          </cell>
          <cell r="J1406">
            <v>480080.32</v>
          </cell>
          <cell r="K1406">
            <v>394349.7</v>
          </cell>
          <cell r="L1406">
            <v>0</v>
          </cell>
        </row>
        <row r="1407">
          <cell r="A1407">
            <v>4</v>
          </cell>
          <cell r="B1407">
            <v>9</v>
          </cell>
          <cell r="C1407">
            <v>389</v>
          </cell>
          <cell r="D1407" t="str">
            <v xml:space="preserve">  </v>
          </cell>
          <cell r="E1407" t="str">
            <v xml:space="preserve">    </v>
          </cell>
          <cell r="F1407" t="str">
            <v xml:space="preserve">   </v>
          </cell>
          <cell r="G1407">
            <v>49389</v>
          </cell>
          <cell r="H1407">
            <v>1138987.46</v>
          </cell>
          <cell r="I1407">
            <v>267745.07</v>
          </cell>
          <cell r="J1407">
            <v>476892.79</v>
          </cell>
          <cell r="K1407">
            <v>394349.65</v>
          </cell>
          <cell r="L1407">
            <v>0</v>
          </cell>
        </row>
        <row r="1408">
          <cell r="A1408">
            <v>5</v>
          </cell>
          <cell r="B1408">
            <v>9</v>
          </cell>
          <cell r="C1408">
            <v>389</v>
          </cell>
          <cell r="D1408" t="str">
            <v xml:space="preserve">  </v>
          </cell>
          <cell r="E1408" t="str">
            <v xml:space="preserve">    </v>
          </cell>
          <cell r="F1408" t="str">
            <v xml:space="preserve">   </v>
          </cell>
          <cell r="G1408">
            <v>59389</v>
          </cell>
          <cell r="H1408">
            <v>1142175.48</v>
          </cell>
          <cell r="I1408">
            <v>267745.46000000002</v>
          </cell>
          <cell r="J1408">
            <v>480080.32</v>
          </cell>
          <cell r="K1408">
            <v>394349.7</v>
          </cell>
          <cell r="L1408">
            <v>0</v>
          </cell>
        </row>
        <row r="1409">
          <cell r="A1409">
            <v>3</v>
          </cell>
          <cell r="B1409">
            <v>9</v>
          </cell>
          <cell r="C1409">
            <v>390</v>
          </cell>
          <cell r="D1409" t="str">
            <v xml:space="preserve">  </v>
          </cell>
          <cell r="E1409" t="str">
            <v xml:space="preserve">    </v>
          </cell>
          <cell r="F1409" t="str">
            <v xml:space="preserve">   </v>
          </cell>
          <cell r="G1409">
            <v>39390</v>
          </cell>
          <cell r="H1409">
            <v>7635289.0199999996</v>
          </cell>
          <cell r="I1409">
            <v>2949337.46</v>
          </cell>
          <cell r="J1409">
            <v>1349211.51</v>
          </cell>
          <cell r="K1409">
            <v>3336740.05</v>
          </cell>
          <cell r="L1409">
            <v>0</v>
          </cell>
        </row>
        <row r="1410">
          <cell r="A1410">
            <v>4</v>
          </cell>
          <cell r="B1410">
            <v>9</v>
          </cell>
          <cell r="C1410">
            <v>390</v>
          </cell>
          <cell r="D1410" t="str">
            <v xml:space="preserve">  </v>
          </cell>
          <cell r="E1410" t="str">
            <v xml:space="preserve">    </v>
          </cell>
          <cell r="F1410" t="str">
            <v xml:space="preserve">   </v>
          </cell>
          <cell r="G1410">
            <v>49390</v>
          </cell>
          <cell r="H1410">
            <v>7612643.6299999999</v>
          </cell>
          <cell r="I1410">
            <v>2945067.32</v>
          </cell>
          <cell r="J1410">
            <v>1341980.19</v>
          </cell>
          <cell r="K1410">
            <v>3325596.16</v>
          </cell>
          <cell r="L1410">
            <v>0</v>
          </cell>
        </row>
        <row r="1411">
          <cell r="A1411">
            <v>5</v>
          </cell>
          <cell r="B1411">
            <v>9</v>
          </cell>
          <cell r="C1411">
            <v>390</v>
          </cell>
          <cell r="D1411" t="str">
            <v xml:space="preserve">  </v>
          </cell>
          <cell r="E1411" t="str">
            <v xml:space="preserve">    </v>
          </cell>
          <cell r="F1411" t="str">
            <v xml:space="preserve">   </v>
          </cell>
          <cell r="G1411">
            <v>59390</v>
          </cell>
          <cell r="H1411">
            <v>7635289.0099999998</v>
          </cell>
          <cell r="I1411">
            <v>2949337.46</v>
          </cell>
          <cell r="J1411">
            <v>1349211.5</v>
          </cell>
          <cell r="K1411">
            <v>3336740.05</v>
          </cell>
          <cell r="L1411">
            <v>0</v>
          </cell>
        </row>
        <row r="1412">
          <cell r="A1412">
            <v>3</v>
          </cell>
          <cell r="B1412">
            <v>9</v>
          </cell>
          <cell r="C1412">
            <v>392</v>
          </cell>
          <cell r="D1412" t="str">
            <v xml:space="preserve">  </v>
          </cell>
          <cell r="E1412" t="str">
            <v xml:space="preserve">    </v>
          </cell>
          <cell r="F1412" t="str">
            <v xml:space="preserve">   </v>
          </cell>
          <cell r="G1412">
            <v>39392</v>
          </cell>
          <cell r="H1412">
            <v>2427387.36</v>
          </cell>
          <cell r="I1412">
            <v>1014907.53</v>
          </cell>
          <cell r="J1412">
            <v>920623.76</v>
          </cell>
          <cell r="K1412">
            <v>491856.07</v>
          </cell>
          <cell r="L1412">
            <v>0</v>
          </cell>
        </row>
        <row r="1413">
          <cell r="A1413">
            <v>4</v>
          </cell>
          <cell r="B1413">
            <v>9</v>
          </cell>
          <cell r="C1413">
            <v>392</v>
          </cell>
          <cell r="D1413" t="str">
            <v xml:space="preserve">  </v>
          </cell>
          <cell r="E1413" t="str">
            <v xml:space="preserve">    </v>
          </cell>
          <cell r="F1413" t="str">
            <v xml:space="preserve">   </v>
          </cell>
          <cell r="G1413">
            <v>49392</v>
          </cell>
          <cell r="H1413">
            <v>2279456.36</v>
          </cell>
          <cell r="I1413">
            <v>932712.98</v>
          </cell>
          <cell r="J1413">
            <v>908003.96</v>
          </cell>
          <cell r="K1413">
            <v>438739.45</v>
          </cell>
          <cell r="L1413">
            <v>0</v>
          </cell>
        </row>
        <row r="1414">
          <cell r="A1414">
            <v>5</v>
          </cell>
          <cell r="B1414">
            <v>9</v>
          </cell>
          <cell r="C1414">
            <v>392</v>
          </cell>
          <cell r="D1414" t="str">
            <v xml:space="preserve">  </v>
          </cell>
          <cell r="E1414" t="str">
            <v xml:space="preserve">    </v>
          </cell>
          <cell r="F1414" t="str">
            <v xml:space="preserve">   </v>
          </cell>
          <cell r="G1414">
            <v>59392</v>
          </cell>
          <cell r="H1414">
            <v>2428137.34</v>
          </cell>
          <cell r="I1414">
            <v>1015657.53</v>
          </cell>
          <cell r="J1414">
            <v>920623.76</v>
          </cell>
          <cell r="K1414">
            <v>491856.06</v>
          </cell>
          <cell r="L1414">
            <v>0</v>
          </cell>
        </row>
        <row r="1415">
          <cell r="A1415">
            <v>3</v>
          </cell>
          <cell r="B1415">
            <v>9</v>
          </cell>
          <cell r="C1415">
            <v>393</v>
          </cell>
          <cell r="D1415" t="str">
            <v xml:space="preserve">  </v>
          </cell>
          <cell r="E1415" t="str">
            <v xml:space="preserve">    </v>
          </cell>
          <cell r="F1415" t="str">
            <v xml:space="preserve">   </v>
          </cell>
          <cell r="G1415">
            <v>39393</v>
          </cell>
          <cell r="H1415">
            <v>779047.85</v>
          </cell>
          <cell r="I1415">
            <v>498283.67</v>
          </cell>
          <cell r="J1415">
            <v>74096.479999999996</v>
          </cell>
          <cell r="K1415">
            <v>206667.7</v>
          </cell>
          <cell r="L1415">
            <v>0</v>
          </cell>
        </row>
        <row r="1416">
          <cell r="A1416">
            <v>4</v>
          </cell>
          <cell r="B1416">
            <v>9</v>
          </cell>
          <cell r="C1416">
            <v>393</v>
          </cell>
          <cell r="D1416" t="str">
            <v xml:space="preserve">  </v>
          </cell>
          <cell r="E1416" t="str">
            <v xml:space="preserve">    </v>
          </cell>
          <cell r="F1416" t="str">
            <v xml:space="preserve">   </v>
          </cell>
          <cell r="G1416">
            <v>49393</v>
          </cell>
          <cell r="H1416">
            <v>771475.77</v>
          </cell>
          <cell r="I1416">
            <v>491492.77</v>
          </cell>
          <cell r="J1416">
            <v>73310.289999999994</v>
          </cell>
          <cell r="K1416">
            <v>206672.73</v>
          </cell>
          <cell r="L1416">
            <v>0</v>
          </cell>
        </row>
        <row r="1417">
          <cell r="A1417">
            <v>5</v>
          </cell>
          <cell r="B1417">
            <v>9</v>
          </cell>
          <cell r="C1417">
            <v>393</v>
          </cell>
          <cell r="D1417" t="str">
            <v xml:space="preserve">  </v>
          </cell>
          <cell r="E1417" t="str">
            <v xml:space="preserve">    </v>
          </cell>
          <cell r="F1417" t="str">
            <v xml:space="preserve">   </v>
          </cell>
          <cell r="G1417">
            <v>59393</v>
          </cell>
          <cell r="H1417">
            <v>778079.21</v>
          </cell>
          <cell r="I1417">
            <v>497315.05</v>
          </cell>
          <cell r="J1417">
            <v>74096.47</v>
          </cell>
          <cell r="K1417">
            <v>206667.69</v>
          </cell>
          <cell r="L1417">
            <v>0</v>
          </cell>
        </row>
        <row r="1418">
          <cell r="A1418">
            <v>3</v>
          </cell>
          <cell r="B1418">
            <v>9</v>
          </cell>
          <cell r="C1418">
            <v>394</v>
          </cell>
          <cell r="D1418" t="str">
            <v xml:space="preserve">  </v>
          </cell>
          <cell r="E1418" t="str">
            <v xml:space="preserve">    </v>
          </cell>
          <cell r="F1418" t="str">
            <v xml:space="preserve">   </v>
          </cell>
          <cell r="G1418">
            <v>39394</v>
          </cell>
          <cell r="H1418">
            <v>929928.48</v>
          </cell>
          <cell r="I1418">
            <v>827613.25</v>
          </cell>
          <cell r="J1418">
            <v>58636.47</v>
          </cell>
          <cell r="K1418">
            <v>43678.76</v>
          </cell>
          <cell r="L1418">
            <v>0</v>
          </cell>
        </row>
        <row r="1419">
          <cell r="A1419">
            <v>4</v>
          </cell>
          <cell r="B1419">
            <v>9</v>
          </cell>
          <cell r="C1419">
            <v>394</v>
          </cell>
          <cell r="D1419" t="str">
            <v xml:space="preserve">  </v>
          </cell>
          <cell r="E1419" t="str">
            <v xml:space="preserve">    </v>
          </cell>
          <cell r="F1419" t="str">
            <v xml:space="preserve">   </v>
          </cell>
          <cell r="G1419">
            <v>49394</v>
          </cell>
          <cell r="H1419">
            <v>932183.29</v>
          </cell>
          <cell r="I1419">
            <v>831281.53</v>
          </cell>
          <cell r="J1419">
            <v>57223.11</v>
          </cell>
          <cell r="K1419">
            <v>43678.69</v>
          </cell>
          <cell r="L1419">
            <v>0</v>
          </cell>
        </row>
        <row r="1420">
          <cell r="A1420">
            <v>5</v>
          </cell>
          <cell r="B1420">
            <v>9</v>
          </cell>
          <cell r="C1420">
            <v>394</v>
          </cell>
          <cell r="D1420" t="str">
            <v xml:space="preserve">  </v>
          </cell>
          <cell r="E1420" t="str">
            <v xml:space="preserve">    </v>
          </cell>
          <cell r="F1420" t="str">
            <v xml:space="preserve">   </v>
          </cell>
          <cell r="G1420">
            <v>59394</v>
          </cell>
          <cell r="H1420">
            <v>929928.45</v>
          </cell>
          <cell r="I1420">
            <v>827613.26</v>
          </cell>
          <cell r="J1420">
            <v>58636.46</v>
          </cell>
          <cell r="K1420">
            <v>43678.76</v>
          </cell>
          <cell r="L1420">
            <v>0</v>
          </cell>
        </row>
        <row r="1421">
          <cell r="A1421">
            <v>3</v>
          </cell>
          <cell r="B1421">
            <v>9</v>
          </cell>
          <cell r="C1421">
            <v>395</v>
          </cell>
          <cell r="D1421" t="str">
            <v xml:space="preserve">  </v>
          </cell>
          <cell r="E1421" t="str">
            <v xml:space="preserve">    </v>
          </cell>
          <cell r="F1421" t="str">
            <v xml:space="preserve">   </v>
          </cell>
          <cell r="G1421">
            <v>39395</v>
          </cell>
          <cell r="H1421">
            <v>640050.61</v>
          </cell>
          <cell r="I1421">
            <v>575318.01</v>
          </cell>
          <cell r="J1421">
            <v>48389.35</v>
          </cell>
          <cell r="K1421">
            <v>16343.25</v>
          </cell>
          <cell r="L1421">
            <v>0</v>
          </cell>
        </row>
        <row r="1422">
          <cell r="A1422">
            <v>4</v>
          </cell>
          <cell r="B1422">
            <v>9</v>
          </cell>
          <cell r="C1422">
            <v>395</v>
          </cell>
          <cell r="D1422" t="str">
            <v xml:space="preserve">  </v>
          </cell>
          <cell r="E1422" t="str">
            <v xml:space="preserve">    </v>
          </cell>
          <cell r="F1422" t="str">
            <v xml:space="preserve">   </v>
          </cell>
          <cell r="G1422">
            <v>49395</v>
          </cell>
          <cell r="H1422">
            <v>639776.06000000006</v>
          </cell>
          <cell r="I1422">
            <v>575043.64</v>
          </cell>
          <cell r="J1422">
            <v>48389.279999999999</v>
          </cell>
          <cell r="K1422">
            <v>16343.17</v>
          </cell>
          <cell r="L1422">
            <v>0</v>
          </cell>
        </row>
        <row r="1423">
          <cell r="A1423">
            <v>5</v>
          </cell>
          <cell r="B1423">
            <v>9</v>
          </cell>
          <cell r="C1423">
            <v>395</v>
          </cell>
          <cell r="D1423" t="str">
            <v xml:space="preserve">  </v>
          </cell>
          <cell r="E1423" t="str">
            <v xml:space="preserve">    </v>
          </cell>
          <cell r="F1423" t="str">
            <v xml:space="preserve">   </v>
          </cell>
          <cell r="G1423">
            <v>59395</v>
          </cell>
          <cell r="H1423">
            <v>640050.6</v>
          </cell>
          <cell r="I1423">
            <v>575318.01</v>
          </cell>
          <cell r="J1423">
            <v>48389.35</v>
          </cell>
          <cell r="K1423">
            <v>16343.25</v>
          </cell>
          <cell r="L1423">
            <v>0</v>
          </cell>
        </row>
        <row r="1424">
          <cell r="A1424">
            <v>3</v>
          </cell>
          <cell r="B1424">
            <v>9</v>
          </cell>
          <cell r="C1424">
            <v>396</v>
          </cell>
          <cell r="D1424" t="str">
            <v xml:space="preserve">  </v>
          </cell>
          <cell r="E1424" t="str">
            <v xml:space="preserve">    </v>
          </cell>
          <cell r="F1424" t="str">
            <v xml:space="preserve">   </v>
          </cell>
          <cell r="G1424">
            <v>39396</v>
          </cell>
          <cell r="H1424">
            <v>758878.64</v>
          </cell>
          <cell r="I1424">
            <v>288023.34999999998</v>
          </cell>
          <cell r="J1424">
            <v>316068.15999999997</v>
          </cell>
          <cell r="K1424">
            <v>154787.13</v>
          </cell>
          <cell r="L1424">
            <v>0</v>
          </cell>
        </row>
        <row r="1425">
          <cell r="A1425">
            <v>4</v>
          </cell>
          <cell r="B1425">
            <v>9</v>
          </cell>
          <cell r="C1425">
            <v>396</v>
          </cell>
          <cell r="D1425" t="str">
            <v xml:space="preserve">  </v>
          </cell>
          <cell r="E1425" t="str">
            <v xml:space="preserve">    </v>
          </cell>
          <cell r="F1425" t="str">
            <v xml:space="preserve">   </v>
          </cell>
          <cell r="G1425">
            <v>49396</v>
          </cell>
          <cell r="H1425">
            <v>758878.34</v>
          </cell>
          <cell r="I1425">
            <v>288023.31</v>
          </cell>
          <cell r="J1425">
            <v>316068.02</v>
          </cell>
          <cell r="K1425">
            <v>154787.06</v>
          </cell>
          <cell r="L1425">
            <v>0</v>
          </cell>
        </row>
        <row r="1426">
          <cell r="A1426">
            <v>5</v>
          </cell>
          <cell r="B1426">
            <v>9</v>
          </cell>
          <cell r="C1426">
            <v>396</v>
          </cell>
          <cell r="D1426" t="str">
            <v xml:space="preserve">  </v>
          </cell>
          <cell r="E1426" t="str">
            <v xml:space="preserve">    </v>
          </cell>
          <cell r="F1426" t="str">
            <v xml:space="preserve">   </v>
          </cell>
          <cell r="G1426">
            <v>59396</v>
          </cell>
          <cell r="H1426">
            <v>758878.62</v>
          </cell>
          <cell r="I1426">
            <v>288023.36</v>
          </cell>
          <cell r="J1426">
            <v>316068.15000000002</v>
          </cell>
          <cell r="K1426">
            <v>154787.12</v>
          </cell>
          <cell r="L1426">
            <v>0</v>
          </cell>
        </row>
        <row r="1427">
          <cell r="A1427">
            <v>3</v>
          </cell>
          <cell r="B1427">
            <v>9</v>
          </cell>
          <cell r="C1427">
            <v>397</v>
          </cell>
          <cell r="D1427" t="str">
            <v xml:space="preserve">  </v>
          </cell>
          <cell r="E1427" t="str">
            <v xml:space="preserve">    </v>
          </cell>
          <cell r="F1427" t="str">
            <v xml:space="preserve">   </v>
          </cell>
          <cell r="G1427">
            <v>39397</v>
          </cell>
          <cell r="H1427">
            <v>7458384.0999999996</v>
          </cell>
          <cell r="I1427">
            <v>6193818.25</v>
          </cell>
          <cell r="J1427">
            <v>492228.25</v>
          </cell>
          <cell r="K1427">
            <v>772337.6</v>
          </cell>
          <cell r="L1427">
            <v>0</v>
          </cell>
        </row>
        <row r="1428">
          <cell r="A1428">
            <v>4</v>
          </cell>
          <cell r="B1428">
            <v>9</v>
          </cell>
          <cell r="C1428">
            <v>397</v>
          </cell>
          <cell r="D1428" t="str">
            <v xml:space="preserve">  </v>
          </cell>
          <cell r="E1428" t="str">
            <v xml:space="preserve">    </v>
          </cell>
          <cell r="F1428" t="str">
            <v xml:space="preserve">   </v>
          </cell>
          <cell r="G1428">
            <v>49397</v>
          </cell>
          <cell r="H1428">
            <v>7473280.5599999996</v>
          </cell>
          <cell r="I1428">
            <v>6200757.8700000001</v>
          </cell>
          <cell r="J1428">
            <v>492228.13</v>
          </cell>
          <cell r="K1428">
            <v>780294.59</v>
          </cell>
          <cell r="L1428">
            <v>0</v>
          </cell>
        </row>
        <row r="1429">
          <cell r="A1429">
            <v>5</v>
          </cell>
          <cell r="B1429">
            <v>9</v>
          </cell>
          <cell r="C1429">
            <v>397</v>
          </cell>
          <cell r="D1429" t="str">
            <v xml:space="preserve">  </v>
          </cell>
          <cell r="E1429" t="str">
            <v xml:space="preserve">    </v>
          </cell>
          <cell r="F1429" t="str">
            <v xml:space="preserve">   </v>
          </cell>
          <cell r="G1429">
            <v>59397</v>
          </cell>
          <cell r="H1429">
            <v>7458234.0999999996</v>
          </cell>
          <cell r="I1429">
            <v>6193668.2599999998</v>
          </cell>
          <cell r="J1429">
            <v>492228.24</v>
          </cell>
          <cell r="K1429">
            <v>772337.6</v>
          </cell>
          <cell r="L1429">
            <v>0</v>
          </cell>
        </row>
        <row r="1430">
          <cell r="A1430">
            <v>3</v>
          </cell>
          <cell r="B1430">
            <v>9</v>
          </cell>
          <cell r="C1430">
            <v>398</v>
          </cell>
          <cell r="D1430" t="str">
            <v xml:space="preserve">  </v>
          </cell>
          <cell r="E1430" t="str">
            <v xml:space="preserve">    </v>
          </cell>
          <cell r="F1430" t="str">
            <v xml:space="preserve">   </v>
          </cell>
          <cell r="G1430">
            <v>39398</v>
          </cell>
          <cell r="H1430">
            <v>20029.29</v>
          </cell>
          <cell r="I1430">
            <v>7887.55</v>
          </cell>
          <cell r="J1430">
            <v>6025</v>
          </cell>
          <cell r="K1430">
            <v>6116.74</v>
          </cell>
          <cell r="L1430">
            <v>0</v>
          </cell>
        </row>
        <row r="1431">
          <cell r="A1431">
            <v>4</v>
          </cell>
          <cell r="B1431">
            <v>9</v>
          </cell>
          <cell r="C1431">
            <v>398</v>
          </cell>
          <cell r="D1431" t="str">
            <v xml:space="preserve">  </v>
          </cell>
          <cell r="E1431" t="str">
            <v xml:space="preserve">    </v>
          </cell>
          <cell r="F1431" t="str">
            <v xml:space="preserve">   </v>
          </cell>
          <cell r="G1431">
            <v>49398</v>
          </cell>
          <cell r="H1431">
            <v>20028.93</v>
          </cell>
          <cell r="I1431">
            <v>7887.47</v>
          </cell>
          <cell r="J1431">
            <v>6024.84</v>
          </cell>
          <cell r="K1431">
            <v>6116.64</v>
          </cell>
          <cell r="L1431">
            <v>0</v>
          </cell>
        </row>
        <row r="1432">
          <cell r="A1432">
            <v>5</v>
          </cell>
          <cell r="B1432">
            <v>9</v>
          </cell>
          <cell r="C1432">
            <v>398</v>
          </cell>
          <cell r="D1432" t="str">
            <v xml:space="preserve">  </v>
          </cell>
          <cell r="E1432" t="str">
            <v xml:space="preserve">    </v>
          </cell>
          <cell r="F1432" t="str">
            <v xml:space="preserve">   </v>
          </cell>
          <cell r="G1432">
            <v>59398</v>
          </cell>
          <cell r="H1432">
            <v>20029.25</v>
          </cell>
          <cell r="I1432">
            <v>7887.54</v>
          </cell>
          <cell r="J1432">
            <v>6024.99</v>
          </cell>
          <cell r="K1432">
            <v>6116.73</v>
          </cell>
          <cell r="L1432">
            <v>0</v>
          </cell>
        </row>
        <row r="1433">
          <cell r="A1433">
            <v>3</v>
          </cell>
          <cell r="B1433">
            <v>0</v>
          </cell>
          <cell r="C1433">
            <v>108</v>
          </cell>
          <cell r="D1433" t="str">
            <v>X1</v>
          </cell>
          <cell r="E1433" t="str">
            <v xml:space="preserve">    </v>
          </cell>
          <cell r="F1433" t="str">
            <v xml:space="preserve">   </v>
          </cell>
          <cell r="G1433" t="str">
            <v xml:space="preserve">30108X1       </v>
          </cell>
          <cell r="H1433">
            <v>-182827230.97999999</v>
          </cell>
          <cell r="I1433">
            <v>-182827230.97999999</v>
          </cell>
          <cell r="J1433">
            <v>0</v>
          </cell>
          <cell r="K1433">
            <v>0</v>
          </cell>
          <cell r="L1433">
            <v>0</v>
          </cell>
        </row>
        <row r="1434">
          <cell r="A1434">
            <v>4</v>
          </cell>
          <cell r="B1434">
            <v>0</v>
          </cell>
          <cell r="C1434">
            <v>108</v>
          </cell>
          <cell r="D1434" t="str">
            <v>X1</v>
          </cell>
          <cell r="E1434" t="str">
            <v xml:space="preserve">    </v>
          </cell>
          <cell r="F1434" t="str">
            <v xml:space="preserve">   </v>
          </cell>
          <cell r="G1434" t="str">
            <v xml:space="preserve">40108X1       </v>
          </cell>
          <cell r="H1434">
            <v>-179582377.94999999</v>
          </cell>
          <cell r="I1434">
            <v>-179582377.94999999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>
            <v>5</v>
          </cell>
          <cell r="B1435">
            <v>0</v>
          </cell>
          <cell r="C1435">
            <v>108</v>
          </cell>
          <cell r="D1435" t="str">
            <v>X1</v>
          </cell>
          <cell r="E1435" t="str">
            <v xml:space="preserve">    </v>
          </cell>
          <cell r="F1435" t="str">
            <v xml:space="preserve">   </v>
          </cell>
          <cell r="G1435" t="str">
            <v xml:space="preserve">50108X1       </v>
          </cell>
          <cell r="H1435">
            <v>-183961508.99000001</v>
          </cell>
          <cell r="I1435">
            <v>-183961508.99000001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>
            <v>3</v>
          </cell>
          <cell r="B1436">
            <v>0</v>
          </cell>
          <cell r="C1436">
            <v>108</v>
          </cell>
          <cell r="D1436" t="str">
            <v>X2</v>
          </cell>
          <cell r="E1436" t="str">
            <v xml:space="preserve">    </v>
          </cell>
          <cell r="F1436" t="str">
            <v xml:space="preserve">   </v>
          </cell>
          <cell r="G1436" t="str">
            <v xml:space="preserve">30108X2       </v>
          </cell>
          <cell r="H1436">
            <v>-46147168.57</v>
          </cell>
          <cell r="I1436">
            <v>-46147168.57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>
            <v>4</v>
          </cell>
          <cell r="B1437">
            <v>0</v>
          </cell>
          <cell r="C1437">
            <v>108</v>
          </cell>
          <cell r="D1437" t="str">
            <v>X2</v>
          </cell>
          <cell r="E1437" t="str">
            <v xml:space="preserve">    </v>
          </cell>
          <cell r="F1437" t="str">
            <v xml:space="preserve">   </v>
          </cell>
          <cell r="G1437" t="str">
            <v xml:space="preserve">40108X2       </v>
          </cell>
          <cell r="H1437">
            <v>-44660905.939999998</v>
          </cell>
          <cell r="I1437">
            <v>-44660905.939999998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>
            <v>5</v>
          </cell>
          <cell r="B1438">
            <v>0</v>
          </cell>
          <cell r="C1438">
            <v>108</v>
          </cell>
          <cell r="D1438" t="str">
            <v>X2</v>
          </cell>
          <cell r="E1438" t="str">
            <v xml:space="preserve">    </v>
          </cell>
          <cell r="F1438" t="str">
            <v xml:space="preserve">   </v>
          </cell>
          <cell r="G1438" t="str">
            <v xml:space="preserve">50108X2       </v>
          </cell>
          <cell r="H1438">
            <v>-46007003.219999999</v>
          </cell>
          <cell r="I1438">
            <v>-46007003.219999999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>
            <v>3</v>
          </cell>
          <cell r="B1439">
            <v>0</v>
          </cell>
          <cell r="C1439">
            <v>108</v>
          </cell>
          <cell r="D1439" t="str">
            <v>X3</v>
          </cell>
          <cell r="E1439" t="str">
            <v xml:space="preserve">    </v>
          </cell>
          <cell r="F1439" t="str">
            <v xml:space="preserve">   </v>
          </cell>
          <cell r="G1439" t="str">
            <v xml:space="preserve">30108X3       </v>
          </cell>
          <cell r="H1439">
            <v>-8847363.3000000007</v>
          </cell>
          <cell r="I1439">
            <v>-8847363.3000000007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>
            <v>4</v>
          </cell>
          <cell r="B1440">
            <v>0</v>
          </cell>
          <cell r="C1440">
            <v>108</v>
          </cell>
          <cell r="D1440" t="str">
            <v>X3</v>
          </cell>
          <cell r="E1440" t="str">
            <v xml:space="preserve">    </v>
          </cell>
          <cell r="F1440" t="str">
            <v xml:space="preserve">   </v>
          </cell>
          <cell r="G1440" t="str">
            <v xml:space="preserve">40108X3       </v>
          </cell>
          <cell r="H1440">
            <v>-8594803.9700000007</v>
          </cell>
          <cell r="I1440">
            <v>-8594803.9700000007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5</v>
          </cell>
          <cell r="B1441">
            <v>0</v>
          </cell>
          <cell r="C1441">
            <v>108</v>
          </cell>
          <cell r="D1441" t="str">
            <v>X3</v>
          </cell>
          <cell r="E1441" t="str">
            <v xml:space="preserve">    </v>
          </cell>
          <cell r="F1441" t="str">
            <v xml:space="preserve">   </v>
          </cell>
          <cell r="G1441" t="str">
            <v xml:space="preserve">50108X3       </v>
          </cell>
          <cell r="H1441">
            <v>-8826141.2899999991</v>
          </cell>
          <cell r="I1441">
            <v>-8826141.2899999991</v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>
            <v>3</v>
          </cell>
          <cell r="B1442">
            <v>0</v>
          </cell>
          <cell r="C1442">
            <v>108</v>
          </cell>
          <cell r="D1442" t="str">
            <v>X4</v>
          </cell>
          <cell r="E1442" t="str">
            <v xml:space="preserve">    </v>
          </cell>
          <cell r="F1442" t="str">
            <v xml:space="preserve">   </v>
          </cell>
          <cell r="G1442" t="str">
            <v xml:space="preserve">30108X4       </v>
          </cell>
          <cell r="H1442">
            <v>-84848568.310000002</v>
          </cell>
          <cell r="I1442">
            <v>-84848568.310000002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>
            <v>4</v>
          </cell>
          <cell r="B1443">
            <v>0</v>
          </cell>
          <cell r="C1443">
            <v>108</v>
          </cell>
          <cell r="D1443" t="str">
            <v>X4</v>
          </cell>
          <cell r="E1443" t="str">
            <v xml:space="preserve">    </v>
          </cell>
          <cell r="F1443" t="str">
            <v xml:space="preserve">   </v>
          </cell>
          <cell r="G1443" t="str">
            <v xml:space="preserve">40108X4       </v>
          </cell>
          <cell r="H1443">
            <v>-82423252.120000005</v>
          </cell>
          <cell r="I1443">
            <v>-82423252.120000005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>
            <v>5</v>
          </cell>
          <cell r="B1444">
            <v>0</v>
          </cell>
          <cell r="C1444">
            <v>108</v>
          </cell>
          <cell r="D1444" t="str">
            <v>X4</v>
          </cell>
          <cell r="E1444" t="str">
            <v xml:space="preserve">    </v>
          </cell>
          <cell r="F1444" t="str">
            <v xml:space="preserve">   </v>
          </cell>
          <cell r="G1444" t="str">
            <v xml:space="preserve">50108X4       </v>
          </cell>
          <cell r="H1444">
            <v>-84849608.390000001</v>
          </cell>
          <cell r="I1444">
            <v>-84849608.390000001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>
            <v>3</v>
          </cell>
          <cell r="B1445">
            <v>0</v>
          </cell>
          <cell r="C1445">
            <v>108</v>
          </cell>
          <cell r="D1445" t="str">
            <v>X5</v>
          </cell>
          <cell r="E1445" t="str">
            <v xml:space="preserve">    </v>
          </cell>
          <cell r="F1445" t="str">
            <v xml:space="preserve">   </v>
          </cell>
          <cell r="G1445" t="str">
            <v xml:space="preserve">30108X5       </v>
          </cell>
          <cell r="H1445">
            <v>-163517292.65000001</v>
          </cell>
          <cell r="I1445">
            <v>-163517292.65000001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>
            <v>4</v>
          </cell>
          <cell r="B1446">
            <v>0</v>
          </cell>
          <cell r="C1446">
            <v>108</v>
          </cell>
          <cell r="D1446" t="str">
            <v>X5</v>
          </cell>
          <cell r="E1446" t="str">
            <v xml:space="preserve">    </v>
          </cell>
          <cell r="F1446" t="str">
            <v xml:space="preserve">   </v>
          </cell>
          <cell r="G1446" t="str">
            <v xml:space="preserve">40108X5       </v>
          </cell>
          <cell r="H1446">
            <v>-160678758.38999999</v>
          </cell>
          <cell r="I1446">
            <v>-160678758.38999999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>
            <v>5</v>
          </cell>
          <cell r="B1447">
            <v>0</v>
          </cell>
          <cell r="C1447">
            <v>108</v>
          </cell>
          <cell r="D1447" t="str">
            <v>X5</v>
          </cell>
          <cell r="E1447" t="str">
            <v xml:space="preserve">    </v>
          </cell>
          <cell r="F1447" t="str">
            <v xml:space="preserve">   </v>
          </cell>
          <cell r="G1447" t="str">
            <v xml:space="preserve">50108X5       </v>
          </cell>
          <cell r="H1447">
            <v>-163965640.25999999</v>
          </cell>
          <cell r="I1447">
            <v>-163965640.25999999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>
            <v>3</v>
          </cell>
          <cell r="B1448">
            <v>0</v>
          </cell>
          <cell r="C1448">
            <v>108</v>
          </cell>
          <cell r="D1448" t="str">
            <v>X6</v>
          </cell>
          <cell r="E1448" t="str">
            <v xml:space="preserve">    </v>
          </cell>
          <cell r="F1448" t="str">
            <v xml:space="preserve">   </v>
          </cell>
          <cell r="G1448" t="str">
            <v xml:space="preserve">30108X6       </v>
          </cell>
          <cell r="H1448">
            <v>-9342100.1799999997</v>
          </cell>
          <cell r="I1448">
            <v>-9342100.1799999997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>
            <v>4</v>
          </cell>
          <cell r="B1449">
            <v>0</v>
          </cell>
          <cell r="C1449">
            <v>108</v>
          </cell>
          <cell r="D1449" t="str">
            <v>X6</v>
          </cell>
          <cell r="E1449" t="str">
            <v xml:space="preserve">    </v>
          </cell>
          <cell r="F1449" t="str">
            <v xml:space="preserve">   </v>
          </cell>
          <cell r="G1449" t="str">
            <v xml:space="preserve">40108X6       </v>
          </cell>
          <cell r="H1449">
            <v>-11027929.33</v>
          </cell>
          <cell r="I1449">
            <v>-11027929.33</v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>
            <v>5</v>
          </cell>
          <cell r="B1450">
            <v>0</v>
          </cell>
          <cell r="C1450">
            <v>108</v>
          </cell>
          <cell r="D1450" t="str">
            <v>X6</v>
          </cell>
          <cell r="E1450" t="str">
            <v xml:space="preserve">    </v>
          </cell>
          <cell r="F1450" t="str">
            <v xml:space="preserve">   </v>
          </cell>
          <cell r="G1450" t="str">
            <v xml:space="preserve">50108X6       </v>
          </cell>
          <cell r="H1450">
            <v>-9364056.4600000009</v>
          </cell>
          <cell r="I1450">
            <v>-9364056.4600000009</v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>
            <v>3</v>
          </cell>
          <cell r="B1451">
            <v>0</v>
          </cell>
          <cell r="C1451">
            <v>108</v>
          </cell>
          <cell r="D1451" t="str">
            <v>X7</v>
          </cell>
          <cell r="E1451" t="str">
            <v xml:space="preserve">    </v>
          </cell>
          <cell r="F1451" t="str">
            <v xml:space="preserve">   </v>
          </cell>
          <cell r="G1451" t="str">
            <v xml:space="preserve">30108X7       </v>
          </cell>
          <cell r="H1451">
            <v>-10961477.26</v>
          </cell>
          <cell r="I1451">
            <v>-10961477.26</v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>
            <v>4</v>
          </cell>
          <cell r="B1452">
            <v>0</v>
          </cell>
          <cell r="C1452">
            <v>108</v>
          </cell>
          <cell r="D1452" t="str">
            <v>X7</v>
          </cell>
          <cell r="E1452" t="str">
            <v xml:space="preserve">    </v>
          </cell>
          <cell r="F1452" t="str">
            <v xml:space="preserve">   </v>
          </cell>
          <cell r="G1452" t="str">
            <v xml:space="preserve">40108X7       </v>
          </cell>
          <cell r="H1452">
            <v>-10424286.800000001</v>
          </cell>
          <cell r="I1452">
            <v>-10424286.800000001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5</v>
          </cell>
          <cell r="B1453">
            <v>0</v>
          </cell>
          <cell r="C1453">
            <v>108</v>
          </cell>
          <cell r="D1453" t="str">
            <v>X7</v>
          </cell>
          <cell r="E1453" t="str">
            <v xml:space="preserve">    </v>
          </cell>
          <cell r="F1453" t="str">
            <v xml:space="preserve">   </v>
          </cell>
          <cell r="G1453" t="str">
            <v xml:space="preserve">50108X7       </v>
          </cell>
          <cell r="H1453">
            <v>-10906492.09</v>
          </cell>
          <cell r="I1453">
            <v>-10906492.09</v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>
            <v>3</v>
          </cell>
          <cell r="B1454">
            <v>1</v>
          </cell>
          <cell r="C1454">
            <v>119</v>
          </cell>
          <cell r="D1454" t="str">
            <v>X1</v>
          </cell>
          <cell r="E1454" t="str">
            <v xml:space="preserve">    </v>
          </cell>
          <cell r="F1454" t="str">
            <v xml:space="preserve">   </v>
          </cell>
          <cell r="G1454" t="str">
            <v xml:space="preserve">31119X1       </v>
          </cell>
          <cell r="H1454">
            <v>-8205040.5599999996</v>
          </cell>
          <cell r="I1454">
            <v>-8205040.5599999996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>
            <v>4</v>
          </cell>
          <cell r="B1455">
            <v>1</v>
          </cell>
          <cell r="C1455">
            <v>119</v>
          </cell>
          <cell r="D1455" t="str">
            <v>X1</v>
          </cell>
          <cell r="E1455" t="str">
            <v xml:space="preserve">    </v>
          </cell>
          <cell r="F1455" t="str">
            <v xml:space="preserve">   </v>
          </cell>
          <cell r="G1455" t="str">
            <v xml:space="preserve">41119X1       </v>
          </cell>
          <cell r="H1455">
            <v>-7983201.7300000004</v>
          </cell>
          <cell r="I1455">
            <v>-7983201.7300000004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>
            <v>5</v>
          </cell>
          <cell r="B1456">
            <v>1</v>
          </cell>
          <cell r="C1456">
            <v>119</v>
          </cell>
          <cell r="D1456" t="str">
            <v>X1</v>
          </cell>
          <cell r="E1456" t="str">
            <v xml:space="preserve">    </v>
          </cell>
          <cell r="F1456" t="str">
            <v xml:space="preserve">   </v>
          </cell>
          <cell r="G1456" t="str">
            <v xml:space="preserve">51119X1       </v>
          </cell>
          <cell r="H1456">
            <v>-8187650.5499999998</v>
          </cell>
          <cell r="I1456">
            <v>-8187650.5499999998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>
            <v>3</v>
          </cell>
          <cell r="B1457">
            <v>1</v>
          </cell>
          <cell r="C1457">
            <v>119</v>
          </cell>
          <cell r="D1457" t="str">
            <v>X5</v>
          </cell>
          <cell r="E1457" t="str">
            <v xml:space="preserve">    </v>
          </cell>
          <cell r="F1457" t="str">
            <v xml:space="preserve">   </v>
          </cell>
          <cell r="G1457" t="str">
            <v xml:space="preserve">31119X5       </v>
          </cell>
          <cell r="H1457">
            <v>-62411574.109999999</v>
          </cell>
          <cell r="I1457">
            <v>-62411574.109999999</v>
          </cell>
          <cell r="J1457">
            <v>0</v>
          </cell>
          <cell r="K1457">
            <v>0</v>
          </cell>
          <cell r="L1457">
            <v>0</v>
          </cell>
        </row>
        <row r="1458">
          <cell r="A1458">
            <v>4</v>
          </cell>
          <cell r="B1458">
            <v>1</v>
          </cell>
          <cell r="C1458">
            <v>119</v>
          </cell>
          <cell r="D1458" t="str">
            <v>X5</v>
          </cell>
          <cell r="E1458" t="str">
            <v xml:space="preserve">    </v>
          </cell>
          <cell r="F1458" t="str">
            <v xml:space="preserve">   </v>
          </cell>
          <cell r="G1458" t="str">
            <v xml:space="preserve">41119X5       </v>
          </cell>
          <cell r="H1458">
            <v>-60437905.420000002</v>
          </cell>
          <cell r="I1458">
            <v>-60437905.420000002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>
            <v>5</v>
          </cell>
          <cell r="B1459">
            <v>1</v>
          </cell>
          <cell r="C1459">
            <v>119</v>
          </cell>
          <cell r="D1459" t="str">
            <v>X5</v>
          </cell>
          <cell r="E1459" t="str">
            <v xml:space="preserve">    </v>
          </cell>
          <cell r="F1459" t="str">
            <v xml:space="preserve">   </v>
          </cell>
          <cell r="G1459" t="str">
            <v xml:space="preserve">51119X5       </v>
          </cell>
          <cell r="H1459">
            <v>-62385934.899999999</v>
          </cell>
          <cell r="I1459">
            <v>-62385934.899999999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3</v>
          </cell>
          <cell r="B1460">
            <v>1</v>
          </cell>
          <cell r="C1460">
            <v>119</v>
          </cell>
          <cell r="D1460" t="str">
            <v>X6</v>
          </cell>
          <cell r="E1460" t="str">
            <v xml:space="preserve">    </v>
          </cell>
          <cell r="F1460" t="str">
            <v xml:space="preserve">   </v>
          </cell>
          <cell r="G1460" t="str">
            <v xml:space="preserve">31119X6       </v>
          </cell>
          <cell r="H1460">
            <v>-1128089.07</v>
          </cell>
          <cell r="I1460">
            <v>-1128089.07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>
            <v>4</v>
          </cell>
          <cell r="B1461">
            <v>1</v>
          </cell>
          <cell r="C1461">
            <v>119</v>
          </cell>
          <cell r="D1461" t="str">
            <v>X6</v>
          </cell>
          <cell r="E1461" t="str">
            <v xml:space="preserve">    </v>
          </cell>
          <cell r="F1461" t="str">
            <v xml:space="preserve">   </v>
          </cell>
          <cell r="G1461" t="str">
            <v xml:space="preserve">41119X6       </v>
          </cell>
          <cell r="H1461">
            <v>-1079946.98</v>
          </cell>
          <cell r="I1461">
            <v>-1079946.98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>
            <v>5</v>
          </cell>
          <cell r="B1462">
            <v>1</v>
          </cell>
          <cell r="C1462">
            <v>119</v>
          </cell>
          <cell r="D1462" t="str">
            <v>X6</v>
          </cell>
          <cell r="E1462" t="str">
            <v xml:space="preserve">    </v>
          </cell>
          <cell r="F1462" t="str">
            <v xml:space="preserve">   </v>
          </cell>
          <cell r="G1462" t="str">
            <v xml:space="preserve">51119X6       </v>
          </cell>
          <cell r="H1462">
            <v>-1123440.05</v>
          </cell>
          <cell r="I1462">
            <v>-1123440.05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>
            <v>3</v>
          </cell>
          <cell r="B1463">
            <v>1</v>
          </cell>
          <cell r="C1463">
            <v>119</v>
          </cell>
          <cell r="D1463" t="str">
            <v>X7</v>
          </cell>
          <cell r="E1463" t="str">
            <v xml:space="preserve">    </v>
          </cell>
          <cell r="F1463" t="str">
            <v xml:space="preserve">   </v>
          </cell>
          <cell r="G1463" t="str">
            <v xml:space="preserve">31119X7       </v>
          </cell>
          <cell r="H1463">
            <v>-1488986.48</v>
          </cell>
          <cell r="I1463">
            <v>-1488986.48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4</v>
          </cell>
          <cell r="B1464">
            <v>1</v>
          </cell>
          <cell r="C1464">
            <v>119</v>
          </cell>
          <cell r="D1464" t="str">
            <v>X7</v>
          </cell>
          <cell r="E1464" t="str">
            <v xml:space="preserve">    </v>
          </cell>
          <cell r="F1464" t="str">
            <v xml:space="preserve">   </v>
          </cell>
          <cell r="G1464" t="str">
            <v xml:space="preserve">41119X7       </v>
          </cell>
          <cell r="H1464">
            <v>-1395657.12</v>
          </cell>
          <cell r="I1464">
            <v>-1395657.12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>
            <v>5</v>
          </cell>
          <cell r="B1465">
            <v>1</v>
          </cell>
          <cell r="C1465">
            <v>119</v>
          </cell>
          <cell r="D1465" t="str">
            <v>X7</v>
          </cell>
          <cell r="E1465" t="str">
            <v xml:space="preserve">    </v>
          </cell>
          <cell r="F1465" t="str">
            <v xml:space="preserve">   </v>
          </cell>
          <cell r="G1465" t="str">
            <v xml:space="preserve">51119X7       </v>
          </cell>
          <cell r="H1465">
            <v>-1482349.3</v>
          </cell>
          <cell r="I1465">
            <v>-1482349.3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>
            <v>3</v>
          </cell>
          <cell r="B1466">
            <v>2</v>
          </cell>
          <cell r="C1466">
            <v>119</v>
          </cell>
          <cell r="D1466" t="str">
            <v>X2</v>
          </cell>
          <cell r="E1466" t="str">
            <v xml:space="preserve">    </v>
          </cell>
          <cell r="F1466" t="str">
            <v xml:space="preserve">   </v>
          </cell>
          <cell r="G1466" t="str">
            <v xml:space="preserve">32119X2       </v>
          </cell>
          <cell r="H1466">
            <v>-100455.1</v>
          </cell>
          <cell r="I1466">
            <v>0</v>
          </cell>
          <cell r="J1466">
            <v>-100455.1</v>
          </cell>
          <cell r="K1466">
            <v>0</v>
          </cell>
          <cell r="L1466">
            <v>0</v>
          </cell>
        </row>
        <row r="1467">
          <cell r="A1467">
            <v>4</v>
          </cell>
          <cell r="B1467">
            <v>2</v>
          </cell>
          <cell r="C1467">
            <v>119</v>
          </cell>
          <cell r="D1467" t="str">
            <v>X2</v>
          </cell>
          <cell r="E1467" t="str">
            <v xml:space="preserve">    </v>
          </cell>
          <cell r="F1467" t="str">
            <v xml:space="preserve">   </v>
          </cell>
          <cell r="G1467" t="str">
            <v xml:space="preserve">42119X2       </v>
          </cell>
          <cell r="H1467">
            <v>-98340.62</v>
          </cell>
          <cell r="I1467">
            <v>0</v>
          </cell>
          <cell r="J1467">
            <v>-98340.62</v>
          </cell>
          <cell r="K1467">
            <v>0</v>
          </cell>
          <cell r="L1467">
            <v>0</v>
          </cell>
        </row>
        <row r="1468">
          <cell r="A1468">
            <v>5</v>
          </cell>
          <cell r="B1468">
            <v>2</v>
          </cell>
          <cell r="C1468">
            <v>119</v>
          </cell>
          <cell r="D1468" t="str">
            <v>X2</v>
          </cell>
          <cell r="E1468" t="str">
            <v xml:space="preserve">    </v>
          </cell>
          <cell r="F1468" t="str">
            <v xml:space="preserve">   </v>
          </cell>
          <cell r="G1468" t="str">
            <v xml:space="preserve">52119X2       </v>
          </cell>
          <cell r="H1468">
            <v>-100279.6</v>
          </cell>
          <cell r="I1468">
            <v>0</v>
          </cell>
          <cell r="J1468">
            <v>-100279.6</v>
          </cell>
          <cell r="K1468">
            <v>0</v>
          </cell>
          <cell r="L1468">
            <v>0</v>
          </cell>
        </row>
        <row r="1469">
          <cell r="A1469">
            <v>3</v>
          </cell>
          <cell r="B1469">
            <v>2</v>
          </cell>
          <cell r="C1469">
            <v>119</v>
          </cell>
          <cell r="D1469" t="str">
            <v>X4</v>
          </cell>
          <cell r="E1469" t="str">
            <v xml:space="preserve">    </v>
          </cell>
          <cell r="F1469" t="str">
            <v xml:space="preserve">   </v>
          </cell>
          <cell r="G1469" t="str">
            <v xml:space="preserve">32119X4       </v>
          </cell>
          <cell r="H1469">
            <v>-2289703.1</v>
          </cell>
          <cell r="I1469">
            <v>0</v>
          </cell>
          <cell r="J1469">
            <v>-2266360.87</v>
          </cell>
          <cell r="K1469">
            <v>-23342.23</v>
          </cell>
          <cell r="L1469">
            <v>0</v>
          </cell>
        </row>
        <row r="1470">
          <cell r="A1470">
            <v>4</v>
          </cell>
          <cell r="B1470">
            <v>2</v>
          </cell>
          <cell r="C1470">
            <v>119</v>
          </cell>
          <cell r="D1470" t="str">
            <v>X4</v>
          </cell>
          <cell r="E1470" t="str">
            <v xml:space="preserve">    </v>
          </cell>
          <cell r="F1470" t="str">
            <v xml:space="preserve">   </v>
          </cell>
          <cell r="G1470" t="str">
            <v xml:space="preserve">42119X4       </v>
          </cell>
          <cell r="H1470">
            <v>-2249792.7599999998</v>
          </cell>
          <cell r="I1470">
            <v>0</v>
          </cell>
          <cell r="J1470">
            <v>-2226450.62</v>
          </cell>
          <cell r="K1470">
            <v>-23342.14</v>
          </cell>
          <cell r="L1470">
            <v>0</v>
          </cell>
        </row>
        <row r="1471">
          <cell r="A1471">
            <v>5</v>
          </cell>
          <cell r="B1471">
            <v>2</v>
          </cell>
          <cell r="C1471">
            <v>119</v>
          </cell>
          <cell r="D1471" t="str">
            <v>X4</v>
          </cell>
          <cell r="E1471" t="str">
            <v xml:space="preserve">    </v>
          </cell>
          <cell r="F1471" t="str">
            <v xml:space="preserve">   </v>
          </cell>
          <cell r="G1471" t="str">
            <v xml:space="preserve">52119X4       </v>
          </cell>
          <cell r="H1471">
            <v>-2285965.08</v>
          </cell>
          <cell r="I1471">
            <v>0</v>
          </cell>
          <cell r="J1471">
            <v>-2262622.86</v>
          </cell>
          <cell r="K1471">
            <v>-23342.22</v>
          </cell>
          <cell r="L1471">
            <v>0</v>
          </cell>
        </row>
        <row r="1472">
          <cell r="A1472">
            <v>3</v>
          </cell>
          <cell r="B1472">
            <v>2</v>
          </cell>
          <cell r="C1472">
            <v>119</v>
          </cell>
          <cell r="D1472" t="str">
            <v>X5</v>
          </cell>
          <cell r="E1472" t="str">
            <v xml:space="preserve">    </v>
          </cell>
          <cell r="F1472" t="str">
            <v xml:space="preserve">   </v>
          </cell>
          <cell r="G1472" t="str">
            <v xml:space="preserve">32119X5       </v>
          </cell>
          <cell r="H1472">
            <v>-48221884.289999999</v>
          </cell>
          <cell r="I1472">
            <v>0</v>
          </cell>
          <cell r="J1472">
            <v>-39853660.630000003</v>
          </cell>
          <cell r="K1472">
            <v>-8368223.6600000001</v>
          </cell>
          <cell r="L1472">
            <v>0</v>
          </cell>
        </row>
        <row r="1473">
          <cell r="A1473">
            <v>4</v>
          </cell>
          <cell r="B1473">
            <v>2</v>
          </cell>
          <cell r="C1473">
            <v>119</v>
          </cell>
          <cell r="D1473" t="str">
            <v>X5</v>
          </cell>
          <cell r="E1473" t="str">
            <v xml:space="preserve">    </v>
          </cell>
          <cell r="F1473" t="str">
            <v xml:space="preserve">   </v>
          </cell>
          <cell r="G1473" t="str">
            <v xml:space="preserve">42119X5       </v>
          </cell>
          <cell r="H1473">
            <v>-46033715.270000003</v>
          </cell>
          <cell r="I1473">
            <v>0</v>
          </cell>
          <cell r="J1473">
            <v>-37982855.280000001</v>
          </cell>
          <cell r="K1473">
            <v>-8050859.9900000002</v>
          </cell>
          <cell r="L1473">
            <v>0</v>
          </cell>
        </row>
        <row r="1474">
          <cell r="A1474">
            <v>5</v>
          </cell>
          <cell r="B1474">
            <v>2</v>
          </cell>
          <cell r="C1474">
            <v>119</v>
          </cell>
          <cell r="D1474" t="str">
            <v>X5</v>
          </cell>
          <cell r="E1474" t="str">
            <v xml:space="preserve">    </v>
          </cell>
          <cell r="F1474" t="str">
            <v xml:space="preserve">   </v>
          </cell>
          <cell r="G1474" t="str">
            <v xml:space="preserve">52119X5       </v>
          </cell>
          <cell r="H1474">
            <v>-48035471.020000003</v>
          </cell>
          <cell r="I1474">
            <v>0</v>
          </cell>
          <cell r="J1474">
            <v>-39691965.07</v>
          </cell>
          <cell r="K1474">
            <v>-8343505.9500000002</v>
          </cell>
          <cell r="L1474">
            <v>0</v>
          </cell>
        </row>
        <row r="1475">
          <cell r="A1475">
            <v>3</v>
          </cell>
          <cell r="B1475">
            <v>2</v>
          </cell>
          <cell r="C1475">
            <v>119</v>
          </cell>
          <cell r="D1475" t="str">
            <v>X6</v>
          </cell>
          <cell r="E1475" t="str">
            <v xml:space="preserve">    </v>
          </cell>
          <cell r="F1475" t="str">
            <v xml:space="preserve">   </v>
          </cell>
          <cell r="G1475" t="str">
            <v xml:space="preserve">32119X6       </v>
          </cell>
          <cell r="H1475">
            <v>-1333575.76</v>
          </cell>
          <cell r="I1475">
            <v>-683909.12</v>
          </cell>
          <cell r="J1475">
            <v>-384620.72</v>
          </cell>
          <cell r="K1475">
            <v>-265045.92</v>
          </cell>
          <cell r="L1475">
            <v>0</v>
          </cell>
        </row>
        <row r="1476">
          <cell r="A1476">
            <v>4</v>
          </cell>
          <cell r="B1476">
            <v>2</v>
          </cell>
          <cell r="C1476">
            <v>119</v>
          </cell>
          <cell r="D1476" t="str">
            <v>X6</v>
          </cell>
          <cell r="E1476" t="str">
            <v xml:space="preserve">    </v>
          </cell>
          <cell r="F1476" t="str">
            <v xml:space="preserve">   </v>
          </cell>
          <cell r="G1476" t="str">
            <v xml:space="preserve">42119X6       </v>
          </cell>
          <cell r="H1476">
            <v>-1241086.26</v>
          </cell>
          <cell r="I1476">
            <v>-623405.48</v>
          </cell>
          <cell r="J1476">
            <v>-361193.48</v>
          </cell>
          <cell r="K1476">
            <v>-256487.3</v>
          </cell>
          <cell r="L1476">
            <v>0</v>
          </cell>
        </row>
        <row r="1477">
          <cell r="A1477">
            <v>5</v>
          </cell>
          <cell r="B1477">
            <v>2</v>
          </cell>
          <cell r="C1477">
            <v>119</v>
          </cell>
          <cell r="D1477" t="str">
            <v>X6</v>
          </cell>
          <cell r="E1477" t="str">
            <v xml:space="preserve">    </v>
          </cell>
          <cell r="F1477" t="str">
            <v xml:space="preserve">   </v>
          </cell>
          <cell r="G1477" t="str">
            <v xml:space="preserve">52119X6       </v>
          </cell>
          <cell r="H1477">
            <v>-1326094.75</v>
          </cell>
          <cell r="I1477">
            <v>-678451.61</v>
          </cell>
          <cell r="J1477">
            <v>-383190.22</v>
          </cell>
          <cell r="K1477">
            <v>-264452.92</v>
          </cell>
          <cell r="L1477">
            <v>0</v>
          </cell>
        </row>
        <row r="1478">
          <cell r="A1478">
            <v>3</v>
          </cell>
          <cell r="B1478">
            <v>2</v>
          </cell>
          <cell r="C1478">
            <v>119</v>
          </cell>
          <cell r="D1478" t="str">
            <v>X7</v>
          </cell>
          <cell r="E1478" t="str">
            <v xml:space="preserve">    </v>
          </cell>
          <cell r="F1478" t="str">
            <v xml:space="preserve">   </v>
          </cell>
          <cell r="G1478" t="str">
            <v xml:space="preserve">32119X7       </v>
          </cell>
          <cell r="H1478">
            <v>-425562.99</v>
          </cell>
          <cell r="I1478">
            <v>0</v>
          </cell>
          <cell r="J1478">
            <v>-358810.17</v>
          </cell>
          <cell r="K1478">
            <v>-66752.820000000007</v>
          </cell>
          <cell r="L1478">
            <v>0</v>
          </cell>
        </row>
        <row r="1479">
          <cell r="A1479">
            <v>4</v>
          </cell>
          <cell r="B1479">
            <v>2</v>
          </cell>
          <cell r="C1479">
            <v>119</v>
          </cell>
          <cell r="D1479" t="str">
            <v>X7</v>
          </cell>
          <cell r="E1479" t="str">
            <v xml:space="preserve">    </v>
          </cell>
          <cell r="F1479" t="str">
            <v xml:space="preserve">   </v>
          </cell>
          <cell r="G1479" t="str">
            <v xml:space="preserve">42119X7       </v>
          </cell>
          <cell r="H1479">
            <v>-380342.1</v>
          </cell>
          <cell r="I1479">
            <v>0</v>
          </cell>
          <cell r="J1479">
            <v>-317323.03000000003</v>
          </cell>
          <cell r="K1479">
            <v>-63019.07</v>
          </cell>
          <cell r="L1479">
            <v>0</v>
          </cell>
        </row>
        <row r="1480">
          <cell r="A1480">
            <v>5</v>
          </cell>
          <cell r="B1480">
            <v>2</v>
          </cell>
          <cell r="C1480">
            <v>119</v>
          </cell>
          <cell r="D1480" t="str">
            <v>X7</v>
          </cell>
          <cell r="E1480" t="str">
            <v xml:space="preserve">    </v>
          </cell>
          <cell r="F1480" t="str">
            <v xml:space="preserve">   </v>
          </cell>
          <cell r="G1480" t="str">
            <v xml:space="preserve">52119X7       </v>
          </cell>
          <cell r="H1480">
            <v>-422504.48</v>
          </cell>
          <cell r="I1480">
            <v>0</v>
          </cell>
          <cell r="J1480">
            <v>-356073.66</v>
          </cell>
          <cell r="K1480">
            <v>-66430.820000000007</v>
          </cell>
          <cell r="L1480">
            <v>0</v>
          </cell>
        </row>
        <row r="1481">
          <cell r="A1481">
            <v>3</v>
          </cell>
          <cell r="B1481">
            <v>7</v>
          </cell>
          <cell r="C1481">
            <v>119</v>
          </cell>
          <cell r="D1481" t="str">
            <v>X6</v>
          </cell>
          <cell r="E1481" t="str">
            <v xml:space="preserve">    </v>
          </cell>
          <cell r="F1481" t="str">
            <v xml:space="preserve">   </v>
          </cell>
          <cell r="G1481" t="str">
            <v xml:space="preserve">37119X6       </v>
          </cell>
          <cell r="H1481">
            <v>-299224.84000000003</v>
          </cell>
          <cell r="I1481">
            <v>-299224.84000000003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4</v>
          </cell>
          <cell r="B1482">
            <v>7</v>
          </cell>
          <cell r="C1482">
            <v>119</v>
          </cell>
          <cell r="D1482" t="str">
            <v>X6</v>
          </cell>
          <cell r="E1482" t="str">
            <v xml:space="preserve">    </v>
          </cell>
          <cell r="F1482" t="str">
            <v xml:space="preserve">   </v>
          </cell>
          <cell r="G1482" t="str">
            <v xml:space="preserve">47119X6       </v>
          </cell>
          <cell r="H1482">
            <v>-4012660.89</v>
          </cell>
          <cell r="I1482">
            <v>-4012660.89</v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>
            <v>5</v>
          </cell>
          <cell r="B1483">
            <v>7</v>
          </cell>
          <cell r="C1483">
            <v>119</v>
          </cell>
          <cell r="D1483" t="str">
            <v>X6</v>
          </cell>
          <cell r="E1483" t="str">
            <v xml:space="preserve">    </v>
          </cell>
          <cell r="F1483" t="str">
            <v xml:space="preserve">   </v>
          </cell>
          <cell r="G1483" t="str">
            <v xml:space="preserve">57119X6       </v>
          </cell>
          <cell r="H1483">
            <v>-234859.85</v>
          </cell>
          <cell r="I1483">
            <v>-234859.85</v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>
            <v>3</v>
          </cell>
          <cell r="B1484">
            <v>7</v>
          </cell>
          <cell r="C1484">
            <v>119</v>
          </cell>
          <cell r="D1484" t="str">
            <v>X7</v>
          </cell>
          <cell r="E1484" t="str">
            <v xml:space="preserve">    </v>
          </cell>
          <cell r="F1484" t="str">
            <v xml:space="preserve">   </v>
          </cell>
          <cell r="G1484" t="str">
            <v xml:space="preserve">37119X7       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>
            <v>4</v>
          </cell>
          <cell r="B1485">
            <v>7</v>
          </cell>
          <cell r="C1485">
            <v>119</v>
          </cell>
          <cell r="D1485" t="str">
            <v>X7</v>
          </cell>
          <cell r="E1485" t="str">
            <v xml:space="preserve">    </v>
          </cell>
          <cell r="F1485" t="str">
            <v xml:space="preserve">   </v>
          </cell>
          <cell r="G1485" t="str">
            <v xml:space="preserve">47119X7       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>
            <v>5</v>
          </cell>
          <cell r="B1486">
            <v>7</v>
          </cell>
          <cell r="C1486">
            <v>119</v>
          </cell>
          <cell r="D1486" t="str">
            <v>X7</v>
          </cell>
          <cell r="E1486" t="str">
            <v xml:space="preserve">    </v>
          </cell>
          <cell r="F1486" t="str">
            <v xml:space="preserve">   </v>
          </cell>
          <cell r="G1486" t="str">
            <v xml:space="preserve">57119X7       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>
            <v>3</v>
          </cell>
          <cell r="B1487">
            <v>8</v>
          </cell>
          <cell r="C1487">
            <v>119</v>
          </cell>
          <cell r="D1487" t="str">
            <v>X6</v>
          </cell>
          <cell r="E1487" t="str">
            <v xml:space="preserve">    </v>
          </cell>
          <cell r="F1487" t="str">
            <v xml:space="preserve">   </v>
          </cell>
          <cell r="G1487" t="str">
            <v xml:space="preserve">38119X6       </v>
          </cell>
          <cell r="H1487">
            <v>-55033.72</v>
          </cell>
          <cell r="I1487">
            <v>-55033.72</v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>
            <v>4</v>
          </cell>
          <cell r="B1488">
            <v>8</v>
          </cell>
          <cell r="C1488">
            <v>119</v>
          </cell>
          <cell r="D1488" t="str">
            <v>X6</v>
          </cell>
          <cell r="E1488" t="str">
            <v xml:space="preserve">    </v>
          </cell>
          <cell r="F1488" t="str">
            <v xml:space="preserve">   </v>
          </cell>
          <cell r="G1488" t="str">
            <v xml:space="preserve">48119X6       </v>
          </cell>
          <cell r="H1488">
            <v>-49551.19</v>
          </cell>
          <cell r="I1488">
            <v>-49551.19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>
            <v>5</v>
          </cell>
          <cell r="B1489">
            <v>8</v>
          </cell>
          <cell r="C1489">
            <v>119</v>
          </cell>
          <cell r="D1489" t="str">
            <v>X6</v>
          </cell>
          <cell r="E1489" t="str">
            <v xml:space="preserve">    </v>
          </cell>
          <cell r="F1489" t="str">
            <v xml:space="preserve">   </v>
          </cell>
          <cell r="G1489" t="str">
            <v xml:space="preserve">58119X6       </v>
          </cell>
          <cell r="H1489">
            <v>-54577.21</v>
          </cell>
          <cell r="I1489">
            <v>-54577.21</v>
          </cell>
          <cell r="J1489">
            <v>0</v>
          </cell>
          <cell r="K1489">
            <v>0</v>
          </cell>
          <cell r="L1489">
            <v>0</v>
          </cell>
        </row>
        <row r="1490">
          <cell r="A1490">
            <v>3</v>
          </cell>
          <cell r="B1490">
            <v>9</v>
          </cell>
          <cell r="C1490">
            <v>119</v>
          </cell>
          <cell r="D1490" t="str">
            <v>X6</v>
          </cell>
          <cell r="E1490" t="str">
            <v xml:space="preserve">    </v>
          </cell>
          <cell r="F1490" t="str">
            <v xml:space="preserve">   </v>
          </cell>
          <cell r="G1490" t="str">
            <v xml:space="preserve">39119X6       </v>
          </cell>
          <cell r="H1490">
            <v>-10377646.15</v>
          </cell>
          <cell r="I1490">
            <v>-10377646.15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>
            <v>4</v>
          </cell>
          <cell r="B1491">
            <v>9</v>
          </cell>
          <cell r="C1491">
            <v>119</v>
          </cell>
          <cell r="D1491" t="str">
            <v>X6</v>
          </cell>
          <cell r="E1491" t="str">
            <v xml:space="preserve">    </v>
          </cell>
          <cell r="F1491" t="str">
            <v xml:space="preserve">   </v>
          </cell>
          <cell r="G1491" t="str">
            <v xml:space="preserve">49119X6       </v>
          </cell>
          <cell r="H1491">
            <v>-10145887.539999999</v>
          </cell>
          <cell r="I1491">
            <v>-10145887.539999999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>
            <v>5</v>
          </cell>
          <cell r="B1492">
            <v>9</v>
          </cell>
          <cell r="C1492">
            <v>119</v>
          </cell>
          <cell r="D1492" t="str">
            <v>X6</v>
          </cell>
          <cell r="E1492" t="str">
            <v xml:space="preserve">    </v>
          </cell>
          <cell r="F1492" t="str">
            <v xml:space="preserve">   </v>
          </cell>
          <cell r="G1492" t="str">
            <v xml:space="preserve">59119X6       </v>
          </cell>
          <cell r="H1492">
            <v>-10347158.140000001</v>
          </cell>
          <cell r="I1492">
            <v>-10347158.140000001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>
            <v>3</v>
          </cell>
          <cell r="B1493">
            <v>9</v>
          </cell>
          <cell r="C1493">
            <v>119</v>
          </cell>
          <cell r="D1493" t="str">
            <v>X7</v>
          </cell>
          <cell r="E1493" t="str">
            <v xml:space="preserve">    </v>
          </cell>
          <cell r="F1493" t="str">
            <v xml:space="preserve">   </v>
          </cell>
          <cell r="G1493" t="str">
            <v xml:space="preserve">39119X7       </v>
          </cell>
          <cell r="H1493">
            <v>-1435348.2</v>
          </cell>
          <cell r="I1493">
            <v>-1435348.2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>
            <v>4</v>
          </cell>
          <cell r="B1494">
            <v>9</v>
          </cell>
          <cell r="C1494">
            <v>119</v>
          </cell>
          <cell r="D1494" t="str">
            <v>X7</v>
          </cell>
          <cell r="E1494" t="str">
            <v xml:space="preserve">    </v>
          </cell>
          <cell r="F1494" t="str">
            <v xml:space="preserve">   </v>
          </cell>
          <cell r="G1494" t="str">
            <v xml:space="preserve">49119X7       </v>
          </cell>
          <cell r="H1494">
            <v>-1338535.26</v>
          </cell>
          <cell r="I1494">
            <v>-1338535.26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>
            <v>5</v>
          </cell>
          <cell r="B1495">
            <v>9</v>
          </cell>
          <cell r="C1495">
            <v>119</v>
          </cell>
          <cell r="D1495" t="str">
            <v>X7</v>
          </cell>
          <cell r="E1495" t="str">
            <v xml:space="preserve">    </v>
          </cell>
          <cell r="F1495" t="str">
            <v xml:space="preserve">   </v>
          </cell>
          <cell r="G1495" t="str">
            <v xml:space="preserve">59119X7       </v>
          </cell>
          <cell r="H1495">
            <v>-1428074.83</v>
          </cell>
          <cell r="I1495">
            <v>-1428074.83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>
            <v>3</v>
          </cell>
          <cell r="B1496">
            <v>0</v>
          </cell>
          <cell r="C1496">
            <v>108</v>
          </cell>
          <cell r="D1496">
            <v>2</v>
          </cell>
          <cell r="E1496" t="str">
            <v xml:space="preserve">    </v>
          </cell>
          <cell r="F1496" t="str">
            <v xml:space="preserve">   </v>
          </cell>
          <cell r="G1496">
            <v>3010802</v>
          </cell>
          <cell r="H1496">
            <v>564000</v>
          </cell>
          <cell r="I1496">
            <v>564000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>
            <v>4</v>
          </cell>
          <cell r="B1497">
            <v>0</v>
          </cell>
          <cell r="C1497">
            <v>108</v>
          </cell>
          <cell r="D1497">
            <v>2</v>
          </cell>
          <cell r="E1497" t="str">
            <v xml:space="preserve">    </v>
          </cell>
          <cell r="F1497" t="str">
            <v xml:space="preserve">   </v>
          </cell>
          <cell r="G1497">
            <v>4010802</v>
          </cell>
          <cell r="H1497">
            <v>564000</v>
          </cell>
          <cell r="I1497">
            <v>564000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5</v>
          </cell>
          <cell r="B1498">
            <v>0</v>
          </cell>
          <cell r="C1498">
            <v>108</v>
          </cell>
          <cell r="D1498">
            <v>2</v>
          </cell>
          <cell r="E1498" t="str">
            <v xml:space="preserve">    </v>
          </cell>
          <cell r="F1498" t="str">
            <v xml:space="preserve">   </v>
          </cell>
          <cell r="G1498">
            <v>5010802</v>
          </cell>
          <cell r="H1498">
            <v>564000</v>
          </cell>
          <cell r="I1498">
            <v>564000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>
            <v>3</v>
          </cell>
          <cell r="B1499">
            <v>0</v>
          </cell>
          <cell r="C1499">
            <v>111</v>
          </cell>
          <cell r="D1499">
            <v>10</v>
          </cell>
          <cell r="E1499" t="str">
            <v xml:space="preserve">    </v>
          </cell>
          <cell r="F1499" t="str">
            <v xml:space="preserve">   </v>
          </cell>
          <cell r="G1499">
            <v>3011110</v>
          </cell>
          <cell r="H1499">
            <v>-167888.43</v>
          </cell>
          <cell r="I1499">
            <v>-167888.43</v>
          </cell>
          <cell r="J1499">
            <v>0</v>
          </cell>
          <cell r="K1499">
            <v>0</v>
          </cell>
          <cell r="L1499">
            <v>0</v>
          </cell>
        </row>
        <row r="1500">
          <cell r="A1500">
            <v>4</v>
          </cell>
          <cell r="B1500">
            <v>0</v>
          </cell>
          <cell r="C1500">
            <v>111</v>
          </cell>
          <cell r="D1500">
            <v>10</v>
          </cell>
          <cell r="E1500" t="str">
            <v xml:space="preserve">    </v>
          </cell>
          <cell r="F1500" t="str">
            <v xml:space="preserve">   </v>
          </cell>
          <cell r="G1500">
            <v>4011110</v>
          </cell>
          <cell r="H1500">
            <v>-165788.31</v>
          </cell>
          <cell r="I1500">
            <v>-165788.31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>
            <v>5</v>
          </cell>
          <cell r="B1501">
            <v>0</v>
          </cell>
          <cell r="C1501">
            <v>111</v>
          </cell>
          <cell r="D1501">
            <v>10</v>
          </cell>
          <cell r="E1501" t="str">
            <v xml:space="preserve">    </v>
          </cell>
          <cell r="F1501" t="str">
            <v xml:space="preserve">   </v>
          </cell>
          <cell r="G1501">
            <v>5011110</v>
          </cell>
          <cell r="H1501">
            <v>-167713.42000000001</v>
          </cell>
          <cell r="I1501">
            <v>-167713.42000000001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>
            <v>3</v>
          </cell>
          <cell r="B1502">
            <v>0</v>
          </cell>
          <cell r="C1502">
            <v>111</v>
          </cell>
          <cell r="D1502">
            <v>20</v>
          </cell>
          <cell r="E1502" t="str">
            <v xml:space="preserve">    </v>
          </cell>
          <cell r="F1502" t="str">
            <v xml:space="preserve">   </v>
          </cell>
          <cell r="G1502">
            <v>3011120</v>
          </cell>
          <cell r="H1502">
            <v>-120340</v>
          </cell>
          <cell r="I1502">
            <v>-120340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>
            <v>4</v>
          </cell>
          <cell r="B1503">
            <v>0</v>
          </cell>
          <cell r="C1503">
            <v>111</v>
          </cell>
          <cell r="D1503">
            <v>20</v>
          </cell>
          <cell r="E1503" t="str">
            <v xml:space="preserve">    </v>
          </cell>
          <cell r="F1503" t="str">
            <v xml:space="preserve">   </v>
          </cell>
          <cell r="G1503">
            <v>4011120</v>
          </cell>
          <cell r="H1503">
            <v>-115527.95</v>
          </cell>
          <cell r="I1503">
            <v>-115527.95</v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>
            <v>5</v>
          </cell>
          <cell r="B1504">
            <v>0</v>
          </cell>
          <cell r="C1504">
            <v>111</v>
          </cell>
          <cell r="D1504">
            <v>20</v>
          </cell>
          <cell r="E1504" t="str">
            <v xml:space="preserve">    </v>
          </cell>
          <cell r="F1504" t="str">
            <v xml:space="preserve">   </v>
          </cell>
          <cell r="G1504">
            <v>5011120</v>
          </cell>
          <cell r="H1504">
            <v>-119939</v>
          </cell>
          <cell r="I1504">
            <v>-119939</v>
          </cell>
          <cell r="J1504">
            <v>0</v>
          </cell>
          <cell r="K1504">
            <v>0</v>
          </cell>
          <cell r="L1504">
            <v>0</v>
          </cell>
        </row>
        <row r="1505">
          <cell r="A1505">
            <v>3</v>
          </cell>
          <cell r="B1505">
            <v>0</v>
          </cell>
          <cell r="C1505">
            <v>111</v>
          </cell>
          <cell r="D1505">
            <v>36</v>
          </cell>
          <cell r="E1505" t="str">
            <v xml:space="preserve">    </v>
          </cell>
          <cell r="F1505" t="str">
            <v xml:space="preserve">   </v>
          </cell>
          <cell r="G1505">
            <v>3011136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>
            <v>4</v>
          </cell>
          <cell r="B1506">
            <v>0</v>
          </cell>
          <cell r="C1506">
            <v>111</v>
          </cell>
          <cell r="D1506">
            <v>36</v>
          </cell>
          <cell r="E1506" t="str">
            <v xml:space="preserve">    </v>
          </cell>
          <cell r="F1506" t="str">
            <v xml:space="preserve">   </v>
          </cell>
          <cell r="G1506">
            <v>4011136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>
            <v>5</v>
          </cell>
          <cell r="B1507">
            <v>0</v>
          </cell>
          <cell r="C1507">
            <v>111</v>
          </cell>
          <cell r="D1507">
            <v>36</v>
          </cell>
          <cell r="E1507" t="str">
            <v xml:space="preserve">    </v>
          </cell>
          <cell r="F1507" t="str">
            <v xml:space="preserve">   </v>
          </cell>
          <cell r="G1507">
            <v>5011136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A1508">
            <v>3</v>
          </cell>
          <cell r="B1508">
            <v>0</v>
          </cell>
          <cell r="C1508">
            <v>111</v>
          </cell>
          <cell r="D1508">
            <v>40</v>
          </cell>
          <cell r="E1508" t="str">
            <v xml:space="preserve">    </v>
          </cell>
          <cell r="F1508" t="str">
            <v xml:space="preserve">   </v>
          </cell>
          <cell r="G1508">
            <v>3011140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A1509">
            <v>4</v>
          </cell>
          <cell r="B1509">
            <v>0</v>
          </cell>
          <cell r="C1509">
            <v>111</v>
          </cell>
          <cell r="D1509">
            <v>40</v>
          </cell>
          <cell r="E1509" t="str">
            <v xml:space="preserve">    </v>
          </cell>
          <cell r="F1509" t="str">
            <v xml:space="preserve">   </v>
          </cell>
          <cell r="G1509">
            <v>4011140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>
            <v>5</v>
          </cell>
          <cell r="B1510">
            <v>0</v>
          </cell>
          <cell r="C1510">
            <v>111</v>
          </cell>
          <cell r="D1510">
            <v>40</v>
          </cell>
          <cell r="E1510" t="str">
            <v xml:space="preserve">    </v>
          </cell>
          <cell r="F1510" t="str">
            <v xml:space="preserve">   </v>
          </cell>
          <cell r="G1510">
            <v>5011140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A1511">
            <v>3</v>
          </cell>
          <cell r="B1511">
            <v>0</v>
          </cell>
          <cell r="C1511">
            <v>111</v>
          </cell>
          <cell r="D1511">
            <v>46</v>
          </cell>
          <cell r="E1511" t="str">
            <v xml:space="preserve">    </v>
          </cell>
          <cell r="F1511" t="str">
            <v xml:space="preserve">   </v>
          </cell>
          <cell r="G1511">
            <v>3011146</v>
          </cell>
          <cell r="H1511">
            <v>-6808</v>
          </cell>
          <cell r="I1511">
            <v>-6808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>
            <v>4</v>
          </cell>
          <cell r="B1512">
            <v>0</v>
          </cell>
          <cell r="C1512">
            <v>111</v>
          </cell>
          <cell r="D1512">
            <v>46</v>
          </cell>
          <cell r="E1512" t="str">
            <v xml:space="preserve">    </v>
          </cell>
          <cell r="F1512" t="str">
            <v xml:space="preserve">   </v>
          </cell>
          <cell r="G1512">
            <v>4011146</v>
          </cell>
          <cell r="H1512">
            <v>-6807.95</v>
          </cell>
          <cell r="I1512">
            <v>-6807.95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>
            <v>5</v>
          </cell>
          <cell r="B1513">
            <v>0</v>
          </cell>
          <cell r="C1513">
            <v>111</v>
          </cell>
          <cell r="D1513">
            <v>46</v>
          </cell>
          <cell r="E1513" t="str">
            <v xml:space="preserve">    </v>
          </cell>
          <cell r="F1513" t="str">
            <v xml:space="preserve">   </v>
          </cell>
          <cell r="G1513">
            <v>5011146</v>
          </cell>
          <cell r="H1513">
            <v>-6808</v>
          </cell>
          <cell r="I1513">
            <v>-6808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>
            <v>3</v>
          </cell>
          <cell r="B1514">
            <v>0</v>
          </cell>
          <cell r="C1514">
            <v>111</v>
          </cell>
          <cell r="D1514">
            <v>48</v>
          </cell>
          <cell r="E1514" t="str">
            <v xml:space="preserve">    </v>
          </cell>
          <cell r="F1514" t="str">
            <v xml:space="preserve">   </v>
          </cell>
          <cell r="G1514">
            <v>3011148</v>
          </cell>
          <cell r="H1514">
            <v>-201247</v>
          </cell>
          <cell r="I1514">
            <v>-201247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>
            <v>4</v>
          </cell>
          <cell r="B1515">
            <v>0</v>
          </cell>
          <cell r="C1515">
            <v>111</v>
          </cell>
          <cell r="D1515">
            <v>48</v>
          </cell>
          <cell r="E1515" t="str">
            <v xml:space="preserve">    </v>
          </cell>
          <cell r="F1515" t="str">
            <v xml:space="preserve">   </v>
          </cell>
          <cell r="G1515">
            <v>4011148</v>
          </cell>
          <cell r="H1515">
            <v>-219517.14</v>
          </cell>
          <cell r="I1515">
            <v>-219517.14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>
            <v>5</v>
          </cell>
          <cell r="B1516">
            <v>0</v>
          </cell>
          <cell r="C1516">
            <v>111</v>
          </cell>
          <cell r="D1516">
            <v>48</v>
          </cell>
          <cell r="E1516" t="str">
            <v xml:space="preserve">    </v>
          </cell>
          <cell r="F1516" t="str">
            <v xml:space="preserve">   </v>
          </cell>
          <cell r="G1516">
            <v>5011148</v>
          </cell>
          <cell r="H1516">
            <v>-222953</v>
          </cell>
          <cell r="I1516">
            <v>-222953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>
            <v>3</v>
          </cell>
          <cell r="B1517">
            <v>0</v>
          </cell>
          <cell r="C1517">
            <v>303</v>
          </cell>
          <cell r="D1517">
            <v>0</v>
          </cell>
          <cell r="E1517" t="str">
            <v xml:space="preserve">    </v>
          </cell>
          <cell r="F1517" t="str">
            <v xml:space="preserve">   </v>
          </cell>
          <cell r="G1517">
            <v>3030300</v>
          </cell>
          <cell r="H1517">
            <v>994335.87</v>
          </cell>
          <cell r="I1517">
            <v>994335.87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>
            <v>4</v>
          </cell>
          <cell r="B1518">
            <v>0</v>
          </cell>
          <cell r="C1518">
            <v>303</v>
          </cell>
          <cell r="D1518">
            <v>0</v>
          </cell>
          <cell r="E1518" t="str">
            <v xml:space="preserve">    </v>
          </cell>
          <cell r="F1518" t="str">
            <v xml:space="preserve">   </v>
          </cell>
          <cell r="G1518">
            <v>4030300</v>
          </cell>
          <cell r="H1518">
            <v>816799.17</v>
          </cell>
          <cell r="I1518">
            <v>816799.17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>
            <v>5</v>
          </cell>
          <cell r="B1519">
            <v>0</v>
          </cell>
          <cell r="C1519">
            <v>303</v>
          </cell>
          <cell r="D1519">
            <v>0</v>
          </cell>
          <cell r="E1519" t="str">
            <v xml:space="preserve">    </v>
          </cell>
          <cell r="F1519" t="str">
            <v xml:space="preserve">   </v>
          </cell>
          <cell r="G1519">
            <v>5030300</v>
          </cell>
          <cell r="H1519">
            <v>994335.86</v>
          </cell>
          <cell r="I1519">
            <v>994335.86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>
            <v>3</v>
          </cell>
          <cell r="B1520">
            <v>0</v>
          </cell>
          <cell r="C1520">
            <v>303</v>
          </cell>
          <cell r="D1520">
            <v>10</v>
          </cell>
          <cell r="E1520" t="str">
            <v xml:space="preserve">    </v>
          </cell>
          <cell r="F1520" t="str">
            <v xml:space="preserve">   </v>
          </cell>
          <cell r="G1520">
            <v>3030310</v>
          </cell>
          <cell r="H1520">
            <v>65989.48</v>
          </cell>
          <cell r="I1520">
            <v>-159020.63</v>
          </cell>
          <cell r="J1520">
            <v>225010.11</v>
          </cell>
          <cell r="K1520">
            <v>0</v>
          </cell>
          <cell r="L1520">
            <v>0</v>
          </cell>
        </row>
        <row r="1521">
          <cell r="A1521">
            <v>4</v>
          </cell>
          <cell r="B1521">
            <v>0</v>
          </cell>
          <cell r="C1521">
            <v>303</v>
          </cell>
          <cell r="D1521">
            <v>10</v>
          </cell>
          <cell r="E1521" t="str">
            <v xml:space="preserve">    </v>
          </cell>
          <cell r="F1521" t="str">
            <v xml:space="preserve">   </v>
          </cell>
          <cell r="G1521">
            <v>4030310</v>
          </cell>
          <cell r="H1521">
            <v>199725.94</v>
          </cell>
          <cell r="I1521">
            <v>-25283.78</v>
          </cell>
          <cell r="J1521">
            <v>225010.07</v>
          </cell>
          <cell r="K1521">
            <v>0</v>
          </cell>
          <cell r="L1521">
            <v>0</v>
          </cell>
        </row>
        <row r="1522">
          <cell r="A1522">
            <v>5</v>
          </cell>
          <cell r="B1522">
            <v>0</v>
          </cell>
          <cell r="C1522">
            <v>303</v>
          </cell>
          <cell r="D1522">
            <v>10</v>
          </cell>
          <cell r="E1522" t="str">
            <v xml:space="preserve">    </v>
          </cell>
          <cell r="F1522" t="str">
            <v xml:space="preserve">   </v>
          </cell>
          <cell r="G1522">
            <v>5030310</v>
          </cell>
          <cell r="H1522">
            <v>63405.49</v>
          </cell>
          <cell r="I1522">
            <v>-161604.57</v>
          </cell>
          <cell r="J1522">
            <v>225010.12</v>
          </cell>
          <cell r="K1522">
            <v>0</v>
          </cell>
          <cell r="L1522">
            <v>0</v>
          </cell>
        </row>
        <row r="1523">
          <cell r="A1523">
            <v>3</v>
          </cell>
          <cell r="B1523">
            <v>0</v>
          </cell>
          <cell r="C1523">
            <v>303</v>
          </cell>
          <cell r="D1523">
            <v>11</v>
          </cell>
          <cell r="E1523" t="str">
            <v xml:space="preserve">    </v>
          </cell>
          <cell r="F1523" t="str">
            <v xml:space="preserve">   </v>
          </cell>
          <cell r="G1523">
            <v>3030311</v>
          </cell>
          <cell r="H1523">
            <v>292433.09000000003</v>
          </cell>
          <cell r="I1523">
            <v>292433.09000000003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>
            <v>4</v>
          </cell>
          <cell r="B1524">
            <v>0</v>
          </cell>
          <cell r="C1524">
            <v>303</v>
          </cell>
          <cell r="D1524">
            <v>11</v>
          </cell>
          <cell r="E1524" t="str">
            <v xml:space="preserve">    </v>
          </cell>
          <cell r="F1524" t="str">
            <v xml:space="preserve">   </v>
          </cell>
          <cell r="G1524">
            <v>4030311</v>
          </cell>
          <cell r="H1524">
            <v>281675.27</v>
          </cell>
          <cell r="I1524">
            <v>281675.38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>
            <v>5</v>
          </cell>
          <cell r="B1525">
            <v>0</v>
          </cell>
          <cell r="C1525">
            <v>303</v>
          </cell>
          <cell r="D1525">
            <v>11</v>
          </cell>
          <cell r="E1525" t="str">
            <v xml:space="preserve">    </v>
          </cell>
          <cell r="F1525" t="str">
            <v xml:space="preserve">   </v>
          </cell>
          <cell r="G1525">
            <v>5030311</v>
          </cell>
          <cell r="H1525">
            <v>292433.05</v>
          </cell>
          <cell r="I1525">
            <v>292433.06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>
            <v>3</v>
          </cell>
          <cell r="B1526">
            <v>1</v>
          </cell>
          <cell r="C1526">
            <v>111</v>
          </cell>
          <cell r="D1526">
            <v>38</v>
          </cell>
          <cell r="E1526" t="str">
            <v xml:space="preserve">    </v>
          </cell>
          <cell r="F1526" t="str">
            <v xml:space="preserve">   </v>
          </cell>
          <cell r="G1526">
            <v>3111138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>
            <v>4</v>
          </cell>
          <cell r="B1527">
            <v>1</v>
          </cell>
          <cell r="C1527">
            <v>111</v>
          </cell>
          <cell r="D1527">
            <v>38</v>
          </cell>
          <cell r="E1527" t="str">
            <v xml:space="preserve">    </v>
          </cell>
          <cell r="F1527" t="str">
            <v xml:space="preserve">   </v>
          </cell>
          <cell r="G1527">
            <v>4111138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>
            <v>5</v>
          </cell>
          <cell r="B1528">
            <v>1</v>
          </cell>
          <cell r="C1528">
            <v>111</v>
          </cell>
          <cell r="D1528">
            <v>38</v>
          </cell>
          <cell r="E1528" t="str">
            <v xml:space="preserve">    </v>
          </cell>
          <cell r="F1528" t="str">
            <v xml:space="preserve">   </v>
          </cell>
          <cell r="G1528">
            <v>5111138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>
            <v>3</v>
          </cell>
          <cell r="B1529">
            <v>1</v>
          </cell>
          <cell r="C1529">
            <v>111</v>
          </cell>
          <cell r="D1529">
            <v>48</v>
          </cell>
          <cell r="E1529" t="str">
            <v xml:space="preserve">    </v>
          </cell>
          <cell r="F1529" t="str">
            <v xml:space="preserve">   </v>
          </cell>
          <cell r="G1529">
            <v>3111148</v>
          </cell>
          <cell r="H1529">
            <v>-1299580.33</v>
          </cell>
          <cell r="I1529">
            <v>-1299580.33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>
            <v>4</v>
          </cell>
          <cell r="B1530">
            <v>1</v>
          </cell>
          <cell r="C1530">
            <v>111</v>
          </cell>
          <cell r="D1530">
            <v>48</v>
          </cell>
          <cell r="E1530" t="str">
            <v xml:space="preserve">    </v>
          </cell>
          <cell r="F1530" t="str">
            <v xml:space="preserve">   </v>
          </cell>
          <cell r="G1530">
            <v>4111148</v>
          </cell>
          <cell r="H1530">
            <v>-1075074.94</v>
          </cell>
          <cell r="I1530">
            <v>-1075074.94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5</v>
          </cell>
          <cell r="B1531">
            <v>1</v>
          </cell>
          <cell r="C1531">
            <v>111</v>
          </cell>
          <cell r="D1531">
            <v>48</v>
          </cell>
          <cell r="E1531" t="str">
            <v xml:space="preserve">    </v>
          </cell>
          <cell r="F1531" t="str">
            <v xml:space="preserve">   </v>
          </cell>
          <cell r="G1531">
            <v>5111148</v>
          </cell>
          <cell r="H1531">
            <v>-1262049.32</v>
          </cell>
          <cell r="I1531">
            <v>-1262049.32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>
            <v>3</v>
          </cell>
          <cell r="B1532">
            <v>1</v>
          </cell>
          <cell r="C1532">
            <v>303</v>
          </cell>
          <cell r="D1532">
            <v>10</v>
          </cell>
          <cell r="E1532" t="str">
            <v xml:space="preserve">    </v>
          </cell>
          <cell r="F1532" t="str">
            <v xml:space="preserve">   </v>
          </cell>
          <cell r="G1532">
            <v>3130310</v>
          </cell>
          <cell r="H1532">
            <v>1767835.91</v>
          </cell>
          <cell r="I1532">
            <v>1767835.91</v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>
            <v>4</v>
          </cell>
          <cell r="B1533">
            <v>1</v>
          </cell>
          <cell r="C1533">
            <v>303</v>
          </cell>
          <cell r="D1533">
            <v>10</v>
          </cell>
          <cell r="E1533" t="str">
            <v xml:space="preserve">    </v>
          </cell>
          <cell r="F1533" t="str">
            <v xml:space="preserve">   </v>
          </cell>
          <cell r="G1533">
            <v>4130310</v>
          </cell>
          <cell r="H1533">
            <v>1581605.41</v>
          </cell>
          <cell r="I1533">
            <v>1581605.41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>
            <v>5</v>
          </cell>
          <cell r="B1534">
            <v>1</v>
          </cell>
          <cell r="C1534">
            <v>303</v>
          </cell>
          <cell r="D1534">
            <v>10</v>
          </cell>
          <cell r="E1534" t="str">
            <v xml:space="preserve">    </v>
          </cell>
          <cell r="F1534" t="str">
            <v xml:space="preserve">   </v>
          </cell>
          <cell r="G1534">
            <v>5130310</v>
          </cell>
          <cell r="H1534">
            <v>1767835.91</v>
          </cell>
          <cell r="I1534">
            <v>1767835.91</v>
          </cell>
          <cell r="J1534">
            <v>0</v>
          </cell>
          <cell r="K1534">
            <v>0</v>
          </cell>
          <cell r="L1534">
            <v>0</v>
          </cell>
        </row>
        <row r="1535">
          <cell r="A1535">
            <v>3</v>
          </cell>
          <cell r="B1535">
            <v>2</v>
          </cell>
          <cell r="C1535">
            <v>111</v>
          </cell>
          <cell r="D1535">
            <v>8</v>
          </cell>
          <cell r="E1535" t="str">
            <v xml:space="preserve">    </v>
          </cell>
          <cell r="F1535" t="str">
            <v xml:space="preserve">   </v>
          </cell>
          <cell r="G1535">
            <v>3211108</v>
          </cell>
          <cell r="H1535">
            <v>6780.35</v>
          </cell>
          <cell r="I1535">
            <v>0</v>
          </cell>
          <cell r="J1535">
            <v>0</v>
          </cell>
          <cell r="K1535">
            <v>6780.35</v>
          </cell>
          <cell r="L1535">
            <v>0</v>
          </cell>
        </row>
        <row r="1536">
          <cell r="A1536">
            <v>4</v>
          </cell>
          <cell r="B1536">
            <v>2</v>
          </cell>
          <cell r="C1536">
            <v>111</v>
          </cell>
          <cell r="D1536">
            <v>8</v>
          </cell>
          <cell r="E1536" t="str">
            <v xml:space="preserve">    </v>
          </cell>
          <cell r="F1536" t="str">
            <v xml:space="preserve">   </v>
          </cell>
          <cell r="G1536">
            <v>4211108</v>
          </cell>
          <cell r="H1536">
            <v>-5139.82</v>
          </cell>
          <cell r="I1536">
            <v>0</v>
          </cell>
          <cell r="J1536">
            <v>0</v>
          </cell>
          <cell r="K1536">
            <v>-5139.82</v>
          </cell>
          <cell r="L1536">
            <v>0</v>
          </cell>
        </row>
        <row r="1537">
          <cell r="A1537">
            <v>5</v>
          </cell>
          <cell r="B1537">
            <v>2</v>
          </cell>
          <cell r="C1537">
            <v>111</v>
          </cell>
          <cell r="D1537">
            <v>8</v>
          </cell>
          <cell r="E1537" t="str">
            <v xml:space="preserve">    </v>
          </cell>
          <cell r="F1537" t="str">
            <v xml:space="preserve">   </v>
          </cell>
          <cell r="G1537">
            <v>5211108</v>
          </cell>
          <cell r="H1537">
            <v>6780.34</v>
          </cell>
          <cell r="I1537">
            <v>0</v>
          </cell>
          <cell r="J1537">
            <v>0</v>
          </cell>
          <cell r="K1537">
            <v>6780.34</v>
          </cell>
          <cell r="L1537">
            <v>0</v>
          </cell>
        </row>
        <row r="1538">
          <cell r="A1538">
            <v>3</v>
          </cell>
          <cell r="B1538">
            <v>2</v>
          </cell>
          <cell r="C1538">
            <v>111</v>
          </cell>
          <cell r="D1538">
            <v>11</v>
          </cell>
          <cell r="E1538" t="str">
            <v xml:space="preserve">    </v>
          </cell>
          <cell r="F1538" t="str">
            <v xml:space="preserve">   </v>
          </cell>
          <cell r="G1538">
            <v>3211111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>
            <v>4</v>
          </cell>
          <cell r="B1539">
            <v>2</v>
          </cell>
          <cell r="C1539">
            <v>111</v>
          </cell>
          <cell r="D1539">
            <v>11</v>
          </cell>
          <cell r="E1539" t="str">
            <v xml:space="preserve">    </v>
          </cell>
          <cell r="F1539" t="str">
            <v xml:space="preserve">   </v>
          </cell>
          <cell r="G1539">
            <v>4211111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>
            <v>5</v>
          </cell>
          <cell r="B1540">
            <v>2</v>
          </cell>
          <cell r="C1540">
            <v>111</v>
          </cell>
          <cell r="D1540">
            <v>11</v>
          </cell>
          <cell r="E1540" t="str">
            <v xml:space="preserve">    </v>
          </cell>
          <cell r="F1540" t="str">
            <v xml:space="preserve">   </v>
          </cell>
          <cell r="G1540">
            <v>5211111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>
            <v>3</v>
          </cell>
          <cell r="B1541">
            <v>2</v>
          </cell>
          <cell r="C1541">
            <v>111</v>
          </cell>
          <cell r="D1541">
            <v>48</v>
          </cell>
          <cell r="E1541" t="str">
            <v xml:space="preserve">    </v>
          </cell>
          <cell r="F1541" t="str">
            <v xml:space="preserve">   </v>
          </cell>
          <cell r="G1541">
            <v>3211148</v>
          </cell>
          <cell r="H1541">
            <v>-1505352.26</v>
          </cell>
          <cell r="I1541">
            <v>-1505352.26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>
            <v>4</v>
          </cell>
          <cell r="B1542">
            <v>2</v>
          </cell>
          <cell r="C1542">
            <v>111</v>
          </cell>
          <cell r="D1542">
            <v>48</v>
          </cell>
          <cell r="E1542" t="str">
            <v xml:space="preserve">    </v>
          </cell>
          <cell r="F1542" t="str">
            <v xml:space="preserve">   </v>
          </cell>
          <cell r="G1542">
            <v>4211148</v>
          </cell>
          <cell r="H1542">
            <v>-1504852.15</v>
          </cell>
          <cell r="I1542">
            <v>-1504852.15</v>
          </cell>
          <cell r="J1542">
            <v>0</v>
          </cell>
          <cell r="K1542">
            <v>0</v>
          </cell>
          <cell r="L1542">
            <v>0</v>
          </cell>
        </row>
        <row r="1543">
          <cell r="A1543">
            <v>5</v>
          </cell>
          <cell r="B1543">
            <v>2</v>
          </cell>
          <cell r="C1543">
            <v>111</v>
          </cell>
          <cell r="D1543">
            <v>48</v>
          </cell>
          <cell r="E1543" t="str">
            <v xml:space="preserve">    </v>
          </cell>
          <cell r="F1543" t="str">
            <v xml:space="preserve">   </v>
          </cell>
          <cell r="G1543">
            <v>5211148</v>
          </cell>
          <cell r="H1543">
            <v>-1505310.6</v>
          </cell>
          <cell r="I1543">
            <v>-1505310.6</v>
          </cell>
          <cell r="J1543">
            <v>0</v>
          </cell>
          <cell r="K1543">
            <v>0</v>
          </cell>
          <cell r="L1543">
            <v>0</v>
          </cell>
        </row>
        <row r="1544">
          <cell r="A1544">
            <v>3</v>
          </cell>
          <cell r="B1544">
            <v>2</v>
          </cell>
          <cell r="C1544">
            <v>114</v>
          </cell>
          <cell r="D1544">
            <v>68</v>
          </cell>
          <cell r="E1544" t="str">
            <v xml:space="preserve">    </v>
          </cell>
          <cell r="F1544" t="str">
            <v xml:space="preserve">   </v>
          </cell>
          <cell r="G1544">
            <v>3211468</v>
          </cell>
          <cell r="H1544">
            <v>22456902.800000001</v>
          </cell>
          <cell r="I1544">
            <v>0</v>
          </cell>
          <cell r="J1544">
            <v>22456902.800000001</v>
          </cell>
          <cell r="K1544">
            <v>0</v>
          </cell>
          <cell r="L1544">
            <v>0</v>
          </cell>
        </row>
        <row r="1545">
          <cell r="A1545">
            <v>4</v>
          </cell>
          <cell r="B1545">
            <v>2</v>
          </cell>
          <cell r="C1545">
            <v>114</v>
          </cell>
          <cell r="D1545">
            <v>68</v>
          </cell>
          <cell r="E1545" t="str">
            <v xml:space="preserve">    </v>
          </cell>
          <cell r="F1545" t="str">
            <v xml:space="preserve">   </v>
          </cell>
          <cell r="G1545">
            <v>4211468</v>
          </cell>
          <cell r="H1545">
            <v>22456902.719999999</v>
          </cell>
          <cell r="I1545">
            <v>0</v>
          </cell>
          <cell r="J1545">
            <v>22456902.719999999</v>
          </cell>
          <cell r="K1545">
            <v>0</v>
          </cell>
          <cell r="L1545">
            <v>0</v>
          </cell>
        </row>
        <row r="1546">
          <cell r="A1546">
            <v>5</v>
          </cell>
          <cell r="B1546">
            <v>2</v>
          </cell>
          <cell r="C1546">
            <v>114</v>
          </cell>
          <cell r="D1546">
            <v>68</v>
          </cell>
          <cell r="E1546" t="str">
            <v xml:space="preserve">    </v>
          </cell>
          <cell r="F1546" t="str">
            <v xml:space="preserve">   </v>
          </cell>
          <cell r="G1546">
            <v>5211468</v>
          </cell>
          <cell r="H1546">
            <v>22456902.800000001</v>
          </cell>
          <cell r="I1546">
            <v>0</v>
          </cell>
          <cell r="J1546">
            <v>22456902.800000001</v>
          </cell>
          <cell r="K1546">
            <v>0</v>
          </cell>
          <cell r="L1546">
            <v>0</v>
          </cell>
        </row>
        <row r="1547">
          <cell r="A1547">
            <v>3</v>
          </cell>
          <cell r="B1547">
            <v>2</v>
          </cell>
          <cell r="C1547">
            <v>114</v>
          </cell>
          <cell r="D1547">
            <v>78</v>
          </cell>
          <cell r="E1547" t="str">
            <v xml:space="preserve">    </v>
          </cell>
          <cell r="F1547" t="str">
            <v xml:space="preserve">   </v>
          </cell>
          <cell r="G1547">
            <v>3211478</v>
          </cell>
          <cell r="H1547">
            <v>4123170.26</v>
          </cell>
          <cell r="I1547">
            <v>0</v>
          </cell>
          <cell r="J1547">
            <v>0</v>
          </cell>
          <cell r="K1547">
            <v>4123170.26</v>
          </cell>
          <cell r="L1547">
            <v>0</v>
          </cell>
        </row>
        <row r="1548">
          <cell r="A1548">
            <v>4</v>
          </cell>
          <cell r="B1548">
            <v>2</v>
          </cell>
          <cell r="C1548">
            <v>114</v>
          </cell>
          <cell r="D1548">
            <v>78</v>
          </cell>
          <cell r="E1548" t="str">
            <v xml:space="preserve">    </v>
          </cell>
          <cell r="F1548" t="str">
            <v xml:space="preserve">   </v>
          </cell>
          <cell r="G1548">
            <v>4211478</v>
          </cell>
          <cell r="H1548">
            <v>4123170.24</v>
          </cell>
          <cell r="I1548">
            <v>0</v>
          </cell>
          <cell r="J1548">
            <v>0</v>
          </cell>
          <cell r="K1548">
            <v>4123170.24</v>
          </cell>
          <cell r="L1548">
            <v>0</v>
          </cell>
        </row>
        <row r="1549">
          <cell r="A1549">
            <v>5</v>
          </cell>
          <cell r="B1549">
            <v>2</v>
          </cell>
          <cell r="C1549">
            <v>114</v>
          </cell>
          <cell r="D1549">
            <v>78</v>
          </cell>
          <cell r="E1549" t="str">
            <v xml:space="preserve">    </v>
          </cell>
          <cell r="F1549" t="str">
            <v xml:space="preserve">   </v>
          </cell>
          <cell r="G1549">
            <v>5211478</v>
          </cell>
          <cell r="H1549">
            <v>4123170.26</v>
          </cell>
          <cell r="I1549">
            <v>0</v>
          </cell>
          <cell r="J1549">
            <v>0</v>
          </cell>
          <cell r="K1549">
            <v>4123170.26</v>
          </cell>
          <cell r="L1549">
            <v>0</v>
          </cell>
        </row>
        <row r="1550">
          <cell r="A1550">
            <v>3</v>
          </cell>
          <cell r="B1550">
            <v>2</v>
          </cell>
          <cell r="C1550">
            <v>115</v>
          </cell>
          <cell r="D1550">
            <v>68</v>
          </cell>
          <cell r="E1550" t="str">
            <v xml:space="preserve">    </v>
          </cell>
          <cell r="F1550" t="str">
            <v xml:space="preserve">   </v>
          </cell>
          <cell r="G1550">
            <v>3211568</v>
          </cell>
          <cell r="H1550">
            <v>-8211889.3700000001</v>
          </cell>
          <cell r="I1550">
            <v>0</v>
          </cell>
          <cell r="J1550">
            <v>-8211889.3700000001</v>
          </cell>
          <cell r="K1550">
            <v>0</v>
          </cell>
          <cell r="L1550">
            <v>0</v>
          </cell>
        </row>
        <row r="1551">
          <cell r="A1551">
            <v>4</v>
          </cell>
          <cell r="B1551">
            <v>2</v>
          </cell>
          <cell r="C1551">
            <v>115</v>
          </cell>
          <cell r="D1551">
            <v>68</v>
          </cell>
          <cell r="E1551" t="str">
            <v xml:space="preserve">    </v>
          </cell>
          <cell r="F1551" t="str">
            <v xml:space="preserve">   </v>
          </cell>
          <cell r="G1551">
            <v>4211568</v>
          </cell>
          <cell r="H1551">
            <v>-7653261.2800000003</v>
          </cell>
          <cell r="I1551">
            <v>0</v>
          </cell>
          <cell r="J1551">
            <v>-7653261.2800000003</v>
          </cell>
          <cell r="K1551">
            <v>0</v>
          </cell>
          <cell r="L1551">
            <v>0</v>
          </cell>
        </row>
        <row r="1552">
          <cell r="A1552">
            <v>5</v>
          </cell>
          <cell r="B1552">
            <v>2</v>
          </cell>
          <cell r="C1552">
            <v>115</v>
          </cell>
          <cell r="D1552">
            <v>68</v>
          </cell>
          <cell r="E1552" t="str">
            <v xml:space="preserve">    </v>
          </cell>
          <cell r="F1552" t="str">
            <v xml:space="preserve">   </v>
          </cell>
          <cell r="G1552">
            <v>5211568</v>
          </cell>
          <cell r="H1552">
            <v>-8165337.0300000003</v>
          </cell>
          <cell r="I1552">
            <v>0</v>
          </cell>
          <cell r="J1552">
            <v>-8165337.0300000003</v>
          </cell>
          <cell r="K1552">
            <v>0</v>
          </cell>
          <cell r="L1552">
            <v>0</v>
          </cell>
        </row>
        <row r="1553">
          <cell r="A1553">
            <v>3</v>
          </cell>
          <cell r="B1553">
            <v>2</v>
          </cell>
          <cell r="C1553">
            <v>115</v>
          </cell>
          <cell r="D1553">
            <v>78</v>
          </cell>
          <cell r="E1553" t="str">
            <v xml:space="preserve">    </v>
          </cell>
          <cell r="F1553" t="str">
            <v xml:space="preserve">   </v>
          </cell>
          <cell r="G1553">
            <v>3211578</v>
          </cell>
          <cell r="H1553">
            <v>-1494660</v>
          </cell>
          <cell r="I1553">
            <v>0</v>
          </cell>
          <cell r="J1553">
            <v>0</v>
          </cell>
          <cell r="K1553">
            <v>-1494660</v>
          </cell>
          <cell r="L1553">
            <v>0</v>
          </cell>
        </row>
        <row r="1554">
          <cell r="A1554">
            <v>4</v>
          </cell>
          <cell r="B1554">
            <v>2</v>
          </cell>
          <cell r="C1554">
            <v>115</v>
          </cell>
          <cell r="D1554">
            <v>78</v>
          </cell>
          <cell r="E1554" t="str">
            <v xml:space="preserve">    </v>
          </cell>
          <cell r="F1554" t="str">
            <v xml:space="preserve">   </v>
          </cell>
          <cell r="G1554">
            <v>4211578</v>
          </cell>
          <cell r="H1554">
            <v>-1391579.96</v>
          </cell>
          <cell r="I1554">
            <v>0</v>
          </cell>
          <cell r="J1554">
            <v>0</v>
          </cell>
          <cell r="K1554">
            <v>-1391579.96</v>
          </cell>
          <cell r="L1554">
            <v>0</v>
          </cell>
        </row>
        <row r="1555">
          <cell r="A1555">
            <v>5</v>
          </cell>
          <cell r="B1555">
            <v>2</v>
          </cell>
          <cell r="C1555">
            <v>115</v>
          </cell>
          <cell r="D1555">
            <v>78</v>
          </cell>
          <cell r="E1555" t="str">
            <v xml:space="preserve">    </v>
          </cell>
          <cell r="F1555" t="str">
            <v xml:space="preserve">   </v>
          </cell>
          <cell r="G1555">
            <v>5211578</v>
          </cell>
          <cell r="H1555">
            <v>-1486070</v>
          </cell>
          <cell r="I1555">
            <v>0</v>
          </cell>
          <cell r="J1555">
            <v>0</v>
          </cell>
          <cell r="K1555">
            <v>-1486070</v>
          </cell>
          <cell r="L1555">
            <v>0</v>
          </cell>
        </row>
        <row r="1556">
          <cell r="A1556">
            <v>3</v>
          </cell>
          <cell r="B1556">
            <v>2</v>
          </cell>
          <cell r="C1556">
            <v>303</v>
          </cell>
          <cell r="D1556">
            <v>10</v>
          </cell>
          <cell r="E1556" t="str">
            <v xml:space="preserve">    </v>
          </cell>
          <cell r="F1556" t="str">
            <v xml:space="preserve">   </v>
          </cell>
          <cell r="G1556">
            <v>3230310</v>
          </cell>
          <cell r="H1556">
            <v>1506852.34</v>
          </cell>
          <cell r="I1556">
            <v>1501852.34</v>
          </cell>
          <cell r="J1556">
            <v>5000</v>
          </cell>
          <cell r="K1556">
            <v>0</v>
          </cell>
          <cell r="L1556">
            <v>0</v>
          </cell>
        </row>
        <row r="1557">
          <cell r="A1557">
            <v>4</v>
          </cell>
          <cell r="B1557">
            <v>2</v>
          </cell>
          <cell r="C1557">
            <v>303</v>
          </cell>
          <cell r="D1557">
            <v>10</v>
          </cell>
          <cell r="E1557" t="str">
            <v xml:space="preserve">    </v>
          </cell>
          <cell r="F1557" t="str">
            <v xml:space="preserve">   </v>
          </cell>
          <cell r="G1557">
            <v>4230310</v>
          </cell>
          <cell r="H1557">
            <v>1506852.24</v>
          </cell>
          <cell r="I1557">
            <v>1501852.32</v>
          </cell>
          <cell r="J1557">
            <v>4999.92</v>
          </cell>
          <cell r="K1557">
            <v>0</v>
          </cell>
          <cell r="L1557">
            <v>0</v>
          </cell>
        </row>
        <row r="1558">
          <cell r="A1558">
            <v>5</v>
          </cell>
          <cell r="B1558">
            <v>2</v>
          </cell>
          <cell r="C1558">
            <v>303</v>
          </cell>
          <cell r="D1558">
            <v>10</v>
          </cell>
          <cell r="E1558" t="str">
            <v xml:space="preserve">    </v>
          </cell>
          <cell r="F1558" t="str">
            <v xml:space="preserve">   </v>
          </cell>
          <cell r="G1558">
            <v>5230310</v>
          </cell>
          <cell r="H1558">
            <v>1506852.34</v>
          </cell>
          <cell r="I1558">
            <v>1501852.34</v>
          </cell>
          <cell r="J1558">
            <v>5000</v>
          </cell>
          <cell r="K1558">
            <v>0</v>
          </cell>
          <cell r="L1558">
            <v>0</v>
          </cell>
        </row>
        <row r="1559">
          <cell r="A1559">
            <v>3</v>
          </cell>
          <cell r="B1559">
            <v>2</v>
          </cell>
          <cell r="C1559">
            <v>303</v>
          </cell>
          <cell r="D1559">
            <v>12</v>
          </cell>
          <cell r="E1559" t="str">
            <v xml:space="preserve">    </v>
          </cell>
          <cell r="F1559" t="str">
            <v xml:space="preserve">   </v>
          </cell>
          <cell r="G1559">
            <v>3230312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A1560">
            <v>4</v>
          </cell>
          <cell r="B1560">
            <v>2</v>
          </cell>
          <cell r="C1560">
            <v>303</v>
          </cell>
          <cell r="D1560">
            <v>12</v>
          </cell>
          <cell r="E1560" t="str">
            <v xml:space="preserve">    </v>
          </cell>
          <cell r="F1560" t="str">
            <v xml:space="preserve">   </v>
          </cell>
          <cell r="G1560">
            <v>4230312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>
            <v>5</v>
          </cell>
          <cell r="B1561">
            <v>2</v>
          </cell>
          <cell r="C1561">
            <v>303</v>
          </cell>
          <cell r="D1561">
            <v>12</v>
          </cell>
          <cell r="E1561" t="str">
            <v xml:space="preserve">    </v>
          </cell>
          <cell r="F1561" t="str">
            <v xml:space="preserve">   </v>
          </cell>
          <cell r="G1561">
            <v>5230312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>
            <v>3</v>
          </cell>
          <cell r="B1562">
            <v>7</v>
          </cell>
          <cell r="C1562">
            <v>111</v>
          </cell>
          <cell r="D1562">
            <v>16</v>
          </cell>
          <cell r="E1562" t="str">
            <v xml:space="preserve">    </v>
          </cell>
          <cell r="F1562" t="str">
            <v xml:space="preserve">   </v>
          </cell>
          <cell r="G1562">
            <v>3711116</v>
          </cell>
          <cell r="H1562">
            <v>3885.07</v>
          </cell>
          <cell r="I1562">
            <v>3885.07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>
            <v>4</v>
          </cell>
          <cell r="B1563">
            <v>7</v>
          </cell>
          <cell r="C1563">
            <v>111</v>
          </cell>
          <cell r="D1563">
            <v>16</v>
          </cell>
          <cell r="E1563" t="str">
            <v xml:space="preserve">    </v>
          </cell>
          <cell r="F1563" t="str">
            <v xml:space="preserve">   </v>
          </cell>
          <cell r="G1563">
            <v>4711116</v>
          </cell>
          <cell r="H1563">
            <v>3884.99</v>
          </cell>
          <cell r="I1563">
            <v>3884.99</v>
          </cell>
          <cell r="J1563">
            <v>0</v>
          </cell>
          <cell r="K1563">
            <v>0</v>
          </cell>
          <cell r="L1563">
            <v>0</v>
          </cell>
        </row>
        <row r="1564">
          <cell r="A1564">
            <v>5</v>
          </cell>
          <cell r="B1564">
            <v>7</v>
          </cell>
          <cell r="C1564">
            <v>111</v>
          </cell>
          <cell r="D1564">
            <v>16</v>
          </cell>
          <cell r="E1564" t="str">
            <v xml:space="preserve">    </v>
          </cell>
          <cell r="F1564" t="str">
            <v xml:space="preserve">   </v>
          </cell>
          <cell r="G1564">
            <v>5711116</v>
          </cell>
          <cell r="H1564">
            <v>3885.06</v>
          </cell>
          <cell r="I1564">
            <v>3885.06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>
            <v>3</v>
          </cell>
          <cell r="B1565">
            <v>7</v>
          </cell>
          <cell r="C1565">
            <v>111</v>
          </cell>
          <cell r="D1565">
            <v>36</v>
          </cell>
          <cell r="E1565" t="str">
            <v xml:space="preserve">    </v>
          </cell>
          <cell r="F1565" t="str">
            <v xml:space="preserve">   </v>
          </cell>
          <cell r="G1565">
            <v>3711136</v>
          </cell>
          <cell r="H1565">
            <v>14650.42</v>
          </cell>
          <cell r="I1565">
            <v>14650.42</v>
          </cell>
          <cell r="J1565">
            <v>0</v>
          </cell>
          <cell r="K1565">
            <v>0</v>
          </cell>
          <cell r="L1565">
            <v>0</v>
          </cell>
        </row>
        <row r="1566">
          <cell r="A1566">
            <v>4</v>
          </cell>
          <cell r="B1566">
            <v>7</v>
          </cell>
          <cell r="C1566">
            <v>111</v>
          </cell>
          <cell r="D1566">
            <v>36</v>
          </cell>
          <cell r="E1566" t="str">
            <v xml:space="preserve">    </v>
          </cell>
          <cell r="F1566" t="str">
            <v xml:space="preserve">   </v>
          </cell>
          <cell r="G1566">
            <v>4711136</v>
          </cell>
          <cell r="H1566">
            <v>13271.81</v>
          </cell>
          <cell r="I1566">
            <v>13271.81</v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>
            <v>5</v>
          </cell>
          <cell r="B1567">
            <v>7</v>
          </cell>
          <cell r="C1567">
            <v>111</v>
          </cell>
          <cell r="D1567">
            <v>36</v>
          </cell>
          <cell r="E1567" t="str">
            <v xml:space="preserve">    </v>
          </cell>
          <cell r="F1567" t="str">
            <v xml:space="preserve">   </v>
          </cell>
          <cell r="G1567">
            <v>5711136</v>
          </cell>
          <cell r="H1567">
            <v>13931.19</v>
          </cell>
          <cell r="I1567">
            <v>13931.19</v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>
            <v>3</v>
          </cell>
          <cell r="B1568">
            <v>7</v>
          </cell>
          <cell r="C1568">
            <v>111</v>
          </cell>
          <cell r="D1568">
            <v>38</v>
          </cell>
          <cell r="E1568" t="str">
            <v xml:space="preserve">    </v>
          </cell>
          <cell r="F1568" t="str">
            <v xml:space="preserve">   </v>
          </cell>
          <cell r="G1568">
            <v>3711138</v>
          </cell>
          <cell r="H1568">
            <v>7863032.7800000003</v>
          </cell>
          <cell r="I1568">
            <v>7863032.7800000003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>
            <v>4</v>
          </cell>
          <cell r="B1569">
            <v>7</v>
          </cell>
          <cell r="C1569">
            <v>111</v>
          </cell>
          <cell r="D1569">
            <v>38</v>
          </cell>
          <cell r="E1569" t="str">
            <v xml:space="preserve">    </v>
          </cell>
          <cell r="F1569" t="str">
            <v xml:space="preserve">   </v>
          </cell>
          <cell r="G1569">
            <v>4711138</v>
          </cell>
          <cell r="H1569">
            <v>7863032.6299999999</v>
          </cell>
          <cell r="I1569">
            <v>7863032.6299999999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>
            <v>5</v>
          </cell>
          <cell r="B1570">
            <v>7</v>
          </cell>
          <cell r="C1570">
            <v>111</v>
          </cell>
          <cell r="D1570">
            <v>38</v>
          </cell>
          <cell r="E1570" t="str">
            <v xml:space="preserve">    </v>
          </cell>
          <cell r="F1570" t="str">
            <v xml:space="preserve">   </v>
          </cell>
          <cell r="G1570">
            <v>5711138</v>
          </cell>
          <cell r="H1570">
            <v>7863032.7800000003</v>
          </cell>
          <cell r="I1570">
            <v>7863032.7800000003</v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>
            <v>3</v>
          </cell>
          <cell r="B1571">
            <v>7</v>
          </cell>
          <cell r="C1571">
            <v>111</v>
          </cell>
          <cell r="D1571">
            <v>46</v>
          </cell>
          <cell r="E1571" t="str">
            <v xml:space="preserve">    </v>
          </cell>
          <cell r="F1571" t="str">
            <v xml:space="preserve">   </v>
          </cell>
          <cell r="G1571">
            <v>3711146</v>
          </cell>
          <cell r="H1571">
            <v>-2955706</v>
          </cell>
          <cell r="I1571">
            <v>-2955706</v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>
            <v>4</v>
          </cell>
          <cell r="B1572">
            <v>7</v>
          </cell>
          <cell r="C1572">
            <v>111</v>
          </cell>
          <cell r="D1572">
            <v>46</v>
          </cell>
          <cell r="E1572" t="str">
            <v xml:space="preserve">    </v>
          </cell>
          <cell r="F1572" t="str">
            <v xml:space="preserve">   </v>
          </cell>
          <cell r="G1572">
            <v>4711146</v>
          </cell>
          <cell r="H1572">
            <v>-2649344</v>
          </cell>
          <cell r="I1572">
            <v>-2649344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>
            <v>5</v>
          </cell>
          <cell r="B1573">
            <v>7</v>
          </cell>
          <cell r="C1573">
            <v>111</v>
          </cell>
          <cell r="D1573">
            <v>46</v>
          </cell>
          <cell r="E1573" t="str">
            <v xml:space="preserve">    </v>
          </cell>
          <cell r="F1573" t="str">
            <v xml:space="preserve">   </v>
          </cell>
          <cell r="G1573">
            <v>5711146</v>
          </cell>
          <cell r="H1573">
            <v>-2921671</v>
          </cell>
          <cell r="I1573">
            <v>-2921671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>
            <v>3</v>
          </cell>
          <cell r="B1574">
            <v>7</v>
          </cell>
          <cell r="C1574">
            <v>111</v>
          </cell>
          <cell r="D1574">
            <v>48</v>
          </cell>
          <cell r="E1574" t="str">
            <v xml:space="preserve">    </v>
          </cell>
          <cell r="F1574" t="str">
            <v xml:space="preserve">   </v>
          </cell>
          <cell r="G1574">
            <v>3711148</v>
          </cell>
          <cell r="H1574">
            <v>-10773833.140000001</v>
          </cell>
          <cell r="I1574">
            <v>-10773833.140000001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>
            <v>4</v>
          </cell>
          <cell r="B1575">
            <v>7</v>
          </cell>
          <cell r="C1575">
            <v>111</v>
          </cell>
          <cell r="D1575">
            <v>48</v>
          </cell>
          <cell r="E1575" t="str">
            <v xml:space="preserve">    </v>
          </cell>
          <cell r="F1575" t="str">
            <v xml:space="preserve">   </v>
          </cell>
          <cell r="G1575">
            <v>4711148</v>
          </cell>
          <cell r="H1575">
            <v>-10445227.369999999</v>
          </cell>
          <cell r="I1575">
            <v>-10445227.369999999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>
            <v>5</v>
          </cell>
          <cell r="B1576">
            <v>7</v>
          </cell>
          <cell r="C1576">
            <v>111</v>
          </cell>
          <cell r="D1576">
            <v>48</v>
          </cell>
          <cell r="E1576" t="str">
            <v xml:space="preserve">    </v>
          </cell>
          <cell r="F1576" t="str">
            <v xml:space="preserve">   </v>
          </cell>
          <cell r="G1576">
            <v>5711148</v>
          </cell>
          <cell r="H1576">
            <v>-10787679.140000001</v>
          </cell>
          <cell r="I1576">
            <v>-10787679.140000001</v>
          </cell>
          <cell r="J1576">
            <v>0</v>
          </cell>
          <cell r="K1576">
            <v>0</v>
          </cell>
          <cell r="L1576">
            <v>0</v>
          </cell>
        </row>
        <row r="1577">
          <cell r="A1577">
            <v>3</v>
          </cell>
          <cell r="B1577">
            <v>7</v>
          </cell>
          <cell r="C1577">
            <v>303</v>
          </cell>
          <cell r="D1577">
            <v>10</v>
          </cell>
          <cell r="E1577" t="str">
            <v xml:space="preserve">    </v>
          </cell>
          <cell r="F1577" t="str">
            <v xml:space="preserve">   </v>
          </cell>
          <cell r="G1577">
            <v>3730310</v>
          </cell>
          <cell r="H1577">
            <v>2131545.5</v>
          </cell>
          <cell r="I1577">
            <v>2131545.5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>
            <v>4</v>
          </cell>
          <cell r="B1578">
            <v>7</v>
          </cell>
          <cell r="C1578">
            <v>303</v>
          </cell>
          <cell r="D1578">
            <v>10</v>
          </cell>
          <cell r="E1578" t="str">
            <v xml:space="preserve">    </v>
          </cell>
          <cell r="F1578" t="str">
            <v xml:space="preserve">   </v>
          </cell>
          <cell r="G1578">
            <v>4730310</v>
          </cell>
          <cell r="H1578">
            <v>1948299.17</v>
          </cell>
          <cell r="I1578">
            <v>1948299.17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>
            <v>5</v>
          </cell>
          <cell r="B1579">
            <v>7</v>
          </cell>
          <cell r="C1579">
            <v>303</v>
          </cell>
          <cell r="D1579">
            <v>10</v>
          </cell>
          <cell r="E1579" t="str">
            <v xml:space="preserve">    </v>
          </cell>
          <cell r="F1579" t="str">
            <v xml:space="preserve">   </v>
          </cell>
          <cell r="G1579">
            <v>5730310</v>
          </cell>
          <cell r="H1579">
            <v>2124351.87</v>
          </cell>
          <cell r="I1579">
            <v>2124351.87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>
            <v>3</v>
          </cell>
          <cell r="B1580">
            <v>7</v>
          </cell>
          <cell r="C1580">
            <v>303</v>
          </cell>
          <cell r="D1580">
            <v>11</v>
          </cell>
          <cell r="E1580" t="str">
            <v xml:space="preserve">    </v>
          </cell>
          <cell r="F1580" t="str">
            <v xml:space="preserve">   </v>
          </cell>
          <cell r="G1580">
            <v>3730311</v>
          </cell>
          <cell r="H1580">
            <v>3751454.19</v>
          </cell>
          <cell r="I1580">
            <v>3751454.19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>
            <v>4</v>
          </cell>
          <cell r="B1581">
            <v>7</v>
          </cell>
          <cell r="C1581">
            <v>303</v>
          </cell>
          <cell r="D1581">
            <v>11</v>
          </cell>
          <cell r="E1581" t="str">
            <v xml:space="preserve">    </v>
          </cell>
          <cell r="F1581" t="str">
            <v xml:space="preserve">   </v>
          </cell>
          <cell r="G1581">
            <v>4730311</v>
          </cell>
          <cell r="H1581">
            <v>2597272.15</v>
          </cell>
          <cell r="I1581">
            <v>2597272.15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>
            <v>5</v>
          </cell>
          <cell r="B1582">
            <v>7</v>
          </cell>
          <cell r="C1582">
            <v>303</v>
          </cell>
          <cell r="D1582">
            <v>11</v>
          </cell>
          <cell r="E1582" t="str">
            <v xml:space="preserve">    </v>
          </cell>
          <cell r="F1582" t="str">
            <v xml:space="preserve">   </v>
          </cell>
          <cell r="G1582">
            <v>5730311</v>
          </cell>
          <cell r="H1582">
            <v>3213457.64</v>
          </cell>
          <cell r="I1582">
            <v>3213457.64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>
            <v>3</v>
          </cell>
          <cell r="B1583">
            <v>8</v>
          </cell>
          <cell r="C1583">
            <v>111</v>
          </cell>
          <cell r="D1583">
            <v>48</v>
          </cell>
          <cell r="E1583" t="str">
            <v xml:space="preserve">    </v>
          </cell>
          <cell r="F1583" t="str">
            <v xml:space="preserve">   </v>
          </cell>
          <cell r="G1583">
            <v>3811148</v>
          </cell>
          <cell r="H1583">
            <v>-81000</v>
          </cell>
          <cell r="I1583">
            <v>-81000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>
            <v>4</v>
          </cell>
          <cell r="B1584">
            <v>8</v>
          </cell>
          <cell r="C1584">
            <v>111</v>
          </cell>
          <cell r="D1584">
            <v>48</v>
          </cell>
          <cell r="E1584" t="str">
            <v xml:space="preserve">    </v>
          </cell>
          <cell r="F1584" t="str">
            <v xml:space="preserve">   </v>
          </cell>
          <cell r="G1584">
            <v>4811148</v>
          </cell>
          <cell r="H1584">
            <v>-81000</v>
          </cell>
          <cell r="I1584">
            <v>-81000</v>
          </cell>
          <cell r="J1584">
            <v>0</v>
          </cell>
          <cell r="K1584">
            <v>0</v>
          </cell>
          <cell r="L1584">
            <v>0</v>
          </cell>
        </row>
        <row r="1585">
          <cell r="A1585">
            <v>5</v>
          </cell>
          <cell r="B1585">
            <v>8</v>
          </cell>
          <cell r="C1585">
            <v>111</v>
          </cell>
          <cell r="D1585">
            <v>48</v>
          </cell>
          <cell r="E1585" t="str">
            <v xml:space="preserve">    </v>
          </cell>
          <cell r="F1585" t="str">
            <v xml:space="preserve">   </v>
          </cell>
          <cell r="G1585">
            <v>5811148</v>
          </cell>
          <cell r="H1585">
            <v>-81000</v>
          </cell>
          <cell r="I1585">
            <v>-81000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>
            <v>3</v>
          </cell>
          <cell r="B1586">
            <v>8</v>
          </cell>
          <cell r="C1586">
            <v>303</v>
          </cell>
          <cell r="D1586">
            <v>12</v>
          </cell>
          <cell r="E1586" t="str">
            <v xml:space="preserve">    </v>
          </cell>
          <cell r="F1586" t="str">
            <v xml:space="preserve">   </v>
          </cell>
          <cell r="G1586">
            <v>3830312</v>
          </cell>
          <cell r="H1586">
            <v>81000</v>
          </cell>
          <cell r="I1586">
            <v>81000</v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>
            <v>4</v>
          </cell>
          <cell r="B1587">
            <v>8</v>
          </cell>
          <cell r="C1587">
            <v>303</v>
          </cell>
          <cell r="D1587">
            <v>12</v>
          </cell>
          <cell r="E1587" t="str">
            <v xml:space="preserve">    </v>
          </cell>
          <cell r="F1587" t="str">
            <v xml:space="preserve">   </v>
          </cell>
          <cell r="G1587">
            <v>4830312</v>
          </cell>
          <cell r="H1587">
            <v>81000</v>
          </cell>
          <cell r="I1587">
            <v>81000</v>
          </cell>
          <cell r="J1587">
            <v>0</v>
          </cell>
          <cell r="K1587">
            <v>0</v>
          </cell>
          <cell r="L1587">
            <v>0</v>
          </cell>
        </row>
        <row r="1588">
          <cell r="A1588">
            <v>5</v>
          </cell>
          <cell r="B1588">
            <v>8</v>
          </cell>
          <cell r="C1588">
            <v>303</v>
          </cell>
          <cell r="D1588">
            <v>12</v>
          </cell>
          <cell r="E1588" t="str">
            <v xml:space="preserve">    </v>
          </cell>
          <cell r="F1588" t="str">
            <v xml:space="preserve">   </v>
          </cell>
          <cell r="G1588">
            <v>5830312</v>
          </cell>
          <cell r="H1588">
            <v>81000</v>
          </cell>
          <cell r="I1588">
            <v>81000</v>
          </cell>
          <cell r="J1588">
            <v>0</v>
          </cell>
          <cell r="K1588">
            <v>0</v>
          </cell>
          <cell r="L1588">
            <v>0</v>
          </cell>
        </row>
        <row r="1589">
          <cell r="A1589">
            <v>3</v>
          </cell>
          <cell r="B1589">
            <v>9</v>
          </cell>
          <cell r="C1589">
            <v>111</v>
          </cell>
          <cell r="D1589">
            <v>46</v>
          </cell>
          <cell r="E1589" t="str">
            <v xml:space="preserve">    </v>
          </cell>
          <cell r="F1589" t="str">
            <v xml:space="preserve">   </v>
          </cell>
          <cell r="G1589">
            <v>3911146</v>
          </cell>
          <cell r="H1589">
            <v>-160886</v>
          </cell>
          <cell r="I1589">
            <v>0</v>
          </cell>
          <cell r="J1589">
            <v>0</v>
          </cell>
          <cell r="K1589">
            <v>-160886</v>
          </cell>
          <cell r="L1589">
            <v>0</v>
          </cell>
        </row>
        <row r="1590">
          <cell r="A1590">
            <v>4</v>
          </cell>
          <cell r="B1590">
            <v>9</v>
          </cell>
          <cell r="C1590">
            <v>111</v>
          </cell>
          <cell r="D1590">
            <v>46</v>
          </cell>
          <cell r="E1590" t="str">
            <v xml:space="preserve">    </v>
          </cell>
          <cell r="F1590" t="str">
            <v xml:space="preserve">   </v>
          </cell>
          <cell r="G1590">
            <v>4911146</v>
          </cell>
          <cell r="H1590">
            <v>-133742.79</v>
          </cell>
          <cell r="I1590">
            <v>0</v>
          </cell>
          <cell r="J1590">
            <v>0</v>
          </cell>
          <cell r="K1590">
            <v>-133742.79</v>
          </cell>
          <cell r="L1590">
            <v>0</v>
          </cell>
        </row>
        <row r="1591">
          <cell r="A1591">
            <v>5</v>
          </cell>
          <cell r="B1591">
            <v>9</v>
          </cell>
          <cell r="C1591">
            <v>111</v>
          </cell>
          <cell r="D1591">
            <v>46</v>
          </cell>
          <cell r="E1591" t="str">
            <v xml:space="preserve">    </v>
          </cell>
          <cell r="F1591" t="str">
            <v xml:space="preserve">   </v>
          </cell>
          <cell r="G1591">
            <v>5911146</v>
          </cell>
          <cell r="H1591">
            <v>-157601.5</v>
          </cell>
          <cell r="I1591">
            <v>0</v>
          </cell>
          <cell r="J1591">
            <v>0</v>
          </cell>
          <cell r="K1591">
            <v>-157601.5</v>
          </cell>
          <cell r="L1591">
            <v>0</v>
          </cell>
        </row>
        <row r="1592">
          <cell r="A1592">
            <v>3</v>
          </cell>
          <cell r="B1592">
            <v>9</v>
          </cell>
          <cell r="C1592">
            <v>111</v>
          </cell>
          <cell r="D1592">
            <v>56</v>
          </cell>
          <cell r="E1592" t="str">
            <v xml:space="preserve">    </v>
          </cell>
          <cell r="F1592" t="str">
            <v xml:space="preserve">   </v>
          </cell>
          <cell r="G1592">
            <v>3911156</v>
          </cell>
          <cell r="H1592">
            <v>-79442.259999999995</v>
          </cell>
          <cell r="I1592">
            <v>0</v>
          </cell>
          <cell r="J1592">
            <v>0</v>
          </cell>
          <cell r="K1592">
            <v>-79442.259999999995</v>
          </cell>
          <cell r="L1592">
            <v>0</v>
          </cell>
        </row>
        <row r="1593">
          <cell r="A1593">
            <v>4</v>
          </cell>
          <cell r="B1593">
            <v>9</v>
          </cell>
          <cell r="C1593">
            <v>111</v>
          </cell>
          <cell r="D1593">
            <v>56</v>
          </cell>
          <cell r="E1593" t="str">
            <v xml:space="preserve">    </v>
          </cell>
          <cell r="F1593" t="str">
            <v xml:space="preserve">   </v>
          </cell>
          <cell r="G1593">
            <v>4911156</v>
          </cell>
          <cell r="H1593">
            <v>-79442.16</v>
          </cell>
          <cell r="I1593">
            <v>0</v>
          </cell>
          <cell r="J1593">
            <v>0</v>
          </cell>
          <cell r="K1593">
            <v>-79442.16</v>
          </cell>
          <cell r="L1593">
            <v>0</v>
          </cell>
        </row>
        <row r="1594">
          <cell r="A1594">
            <v>5</v>
          </cell>
          <cell r="B1594">
            <v>9</v>
          </cell>
          <cell r="C1594">
            <v>111</v>
          </cell>
          <cell r="D1594">
            <v>56</v>
          </cell>
          <cell r="E1594" t="str">
            <v xml:space="preserve">    </v>
          </cell>
          <cell r="F1594" t="str">
            <v xml:space="preserve">   </v>
          </cell>
          <cell r="G1594">
            <v>5911156</v>
          </cell>
          <cell r="H1594">
            <v>-79442.259999999995</v>
          </cell>
          <cell r="I1594">
            <v>0</v>
          </cell>
          <cell r="J1594">
            <v>0</v>
          </cell>
          <cell r="K1594">
            <v>-79442.259999999995</v>
          </cell>
          <cell r="L1594">
            <v>0</v>
          </cell>
        </row>
        <row r="1595">
          <cell r="A1595">
            <v>3</v>
          </cell>
          <cell r="B1595">
            <v>9</v>
          </cell>
          <cell r="C1595">
            <v>124</v>
          </cell>
          <cell r="D1595">
            <v>30</v>
          </cell>
          <cell r="E1595" t="str">
            <v xml:space="preserve">    </v>
          </cell>
          <cell r="F1595" t="str">
            <v xml:space="preserve">   </v>
          </cell>
          <cell r="G1595">
            <v>3912430</v>
          </cell>
          <cell r="H1595">
            <v>1332.92</v>
          </cell>
          <cell r="I1595">
            <v>1332.92</v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>
            <v>4</v>
          </cell>
          <cell r="B1596">
            <v>9</v>
          </cell>
          <cell r="C1596">
            <v>124</v>
          </cell>
          <cell r="D1596">
            <v>30</v>
          </cell>
          <cell r="E1596" t="str">
            <v xml:space="preserve">    </v>
          </cell>
          <cell r="F1596" t="str">
            <v xml:space="preserve">   </v>
          </cell>
          <cell r="G1596">
            <v>4912430</v>
          </cell>
          <cell r="H1596">
            <v>7803.51</v>
          </cell>
          <cell r="I1596">
            <v>7803.51</v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>
            <v>5</v>
          </cell>
          <cell r="B1597">
            <v>9</v>
          </cell>
          <cell r="C1597">
            <v>124</v>
          </cell>
          <cell r="D1597">
            <v>30</v>
          </cell>
          <cell r="E1597" t="str">
            <v xml:space="preserve">    </v>
          </cell>
          <cell r="F1597" t="str">
            <v xml:space="preserve">   </v>
          </cell>
          <cell r="G1597">
            <v>5912430</v>
          </cell>
          <cell r="H1597">
            <v>1332.9</v>
          </cell>
          <cell r="I1597">
            <v>1332.9</v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>
            <v>3</v>
          </cell>
          <cell r="B1598">
            <v>9</v>
          </cell>
          <cell r="C1598">
            <v>124</v>
          </cell>
          <cell r="D1598">
            <v>35</v>
          </cell>
          <cell r="E1598" t="str">
            <v xml:space="preserve">    </v>
          </cell>
          <cell r="F1598" t="str">
            <v xml:space="preserve">   </v>
          </cell>
          <cell r="G1598">
            <v>3912435</v>
          </cell>
          <cell r="H1598">
            <v>113081.43</v>
          </cell>
          <cell r="I1598">
            <v>0</v>
          </cell>
          <cell r="J1598">
            <v>0</v>
          </cell>
          <cell r="K1598">
            <v>113081.43</v>
          </cell>
          <cell r="L1598">
            <v>0</v>
          </cell>
        </row>
        <row r="1599">
          <cell r="A1599">
            <v>4</v>
          </cell>
          <cell r="B1599">
            <v>9</v>
          </cell>
          <cell r="C1599">
            <v>124</v>
          </cell>
          <cell r="D1599">
            <v>35</v>
          </cell>
          <cell r="E1599" t="str">
            <v xml:space="preserve">    </v>
          </cell>
          <cell r="F1599" t="str">
            <v xml:space="preserve">   </v>
          </cell>
          <cell r="G1599">
            <v>4912435</v>
          </cell>
          <cell r="H1599">
            <v>116759.91</v>
          </cell>
          <cell r="I1599">
            <v>0</v>
          </cell>
          <cell r="J1599">
            <v>0</v>
          </cell>
          <cell r="K1599">
            <v>116759.91</v>
          </cell>
          <cell r="L1599">
            <v>0</v>
          </cell>
        </row>
        <row r="1600">
          <cell r="A1600">
            <v>5</v>
          </cell>
          <cell r="B1600">
            <v>9</v>
          </cell>
          <cell r="C1600">
            <v>124</v>
          </cell>
          <cell r="D1600">
            <v>35</v>
          </cell>
          <cell r="E1600" t="str">
            <v xml:space="preserve">    </v>
          </cell>
          <cell r="F1600" t="str">
            <v xml:space="preserve">   </v>
          </cell>
          <cell r="G1600">
            <v>5912435</v>
          </cell>
          <cell r="H1600">
            <v>114200.82</v>
          </cell>
          <cell r="I1600">
            <v>0</v>
          </cell>
          <cell r="J1600">
            <v>0</v>
          </cell>
          <cell r="K1600">
            <v>114200.82</v>
          </cell>
          <cell r="L1600">
            <v>0</v>
          </cell>
        </row>
        <row r="1601">
          <cell r="A1601">
            <v>3</v>
          </cell>
          <cell r="B1601">
            <v>9</v>
          </cell>
          <cell r="C1601">
            <v>124</v>
          </cell>
          <cell r="D1601">
            <v>40</v>
          </cell>
          <cell r="E1601" t="str">
            <v xml:space="preserve">    </v>
          </cell>
          <cell r="F1601" t="str">
            <v xml:space="preserve">   </v>
          </cell>
          <cell r="G1601">
            <v>3912440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>
            <v>4</v>
          </cell>
          <cell r="B1602">
            <v>9</v>
          </cell>
          <cell r="C1602">
            <v>124</v>
          </cell>
          <cell r="D1602">
            <v>40</v>
          </cell>
          <cell r="E1602" t="str">
            <v xml:space="preserve">    </v>
          </cell>
          <cell r="F1602" t="str">
            <v xml:space="preserve">   </v>
          </cell>
          <cell r="G1602">
            <v>4912440</v>
          </cell>
          <cell r="H1602">
            <v>3704.82</v>
          </cell>
          <cell r="I1602">
            <v>3704.82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>
            <v>5</v>
          </cell>
          <cell r="B1603">
            <v>9</v>
          </cell>
          <cell r="C1603">
            <v>124</v>
          </cell>
          <cell r="D1603">
            <v>40</v>
          </cell>
          <cell r="E1603" t="str">
            <v xml:space="preserve">    </v>
          </cell>
          <cell r="F1603" t="str">
            <v xml:space="preserve">   </v>
          </cell>
          <cell r="G1603">
            <v>5912440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A1604">
            <v>3</v>
          </cell>
          <cell r="B1604">
            <v>9</v>
          </cell>
          <cell r="C1604">
            <v>124</v>
          </cell>
          <cell r="D1604">
            <v>50</v>
          </cell>
          <cell r="E1604" t="str">
            <v xml:space="preserve">    </v>
          </cell>
          <cell r="F1604" t="str">
            <v xml:space="preserve">   </v>
          </cell>
          <cell r="G1604">
            <v>3912450</v>
          </cell>
          <cell r="H1604">
            <v>5898.49</v>
          </cell>
          <cell r="I1604">
            <v>5898.49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>
            <v>4</v>
          </cell>
          <cell r="B1605">
            <v>9</v>
          </cell>
          <cell r="C1605">
            <v>124</v>
          </cell>
          <cell r="D1605">
            <v>50</v>
          </cell>
          <cell r="E1605" t="str">
            <v xml:space="preserve">    </v>
          </cell>
          <cell r="F1605" t="str">
            <v xml:space="preserve">   </v>
          </cell>
          <cell r="G1605">
            <v>4912450</v>
          </cell>
          <cell r="H1605">
            <v>10016.69</v>
          </cell>
          <cell r="I1605">
            <v>10016.69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>
            <v>5</v>
          </cell>
          <cell r="B1606">
            <v>9</v>
          </cell>
          <cell r="C1606">
            <v>124</v>
          </cell>
          <cell r="D1606">
            <v>50</v>
          </cell>
          <cell r="E1606" t="str">
            <v xml:space="preserve">    </v>
          </cell>
          <cell r="F1606" t="str">
            <v xml:space="preserve">   </v>
          </cell>
          <cell r="G1606">
            <v>5912450</v>
          </cell>
          <cell r="H1606">
            <v>6209.95</v>
          </cell>
          <cell r="I1606">
            <v>6209.95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>
            <v>3</v>
          </cell>
          <cell r="B1607">
            <v>9</v>
          </cell>
          <cell r="C1607">
            <v>124</v>
          </cell>
          <cell r="D1607">
            <v>90</v>
          </cell>
          <cell r="E1607" t="str">
            <v xml:space="preserve">    </v>
          </cell>
          <cell r="F1607" t="str">
            <v xml:space="preserve">   </v>
          </cell>
          <cell r="G1607">
            <v>3912490</v>
          </cell>
          <cell r="H1607">
            <v>113340000</v>
          </cell>
          <cell r="I1607">
            <v>0</v>
          </cell>
          <cell r="J1607">
            <v>82378952</v>
          </cell>
          <cell r="K1607">
            <v>30961048</v>
          </cell>
          <cell r="L1607">
            <v>0</v>
          </cell>
        </row>
        <row r="1608">
          <cell r="A1608">
            <v>4</v>
          </cell>
          <cell r="B1608">
            <v>9</v>
          </cell>
          <cell r="C1608">
            <v>124</v>
          </cell>
          <cell r="D1608">
            <v>90</v>
          </cell>
          <cell r="E1608" t="str">
            <v xml:space="preserve">    </v>
          </cell>
          <cell r="F1608" t="str">
            <v xml:space="preserve">   </v>
          </cell>
          <cell r="G1608">
            <v>4912490</v>
          </cell>
          <cell r="H1608">
            <v>113339999.87</v>
          </cell>
          <cell r="I1608">
            <v>0</v>
          </cell>
          <cell r="J1608">
            <v>82378951.920000002</v>
          </cell>
          <cell r="K1608">
            <v>30961047.949999999</v>
          </cell>
          <cell r="L1608">
            <v>0</v>
          </cell>
        </row>
        <row r="1609">
          <cell r="A1609">
            <v>5</v>
          </cell>
          <cell r="B1609">
            <v>9</v>
          </cell>
          <cell r="C1609">
            <v>124</v>
          </cell>
          <cell r="D1609">
            <v>90</v>
          </cell>
          <cell r="E1609" t="str">
            <v xml:space="preserve">    </v>
          </cell>
          <cell r="F1609" t="str">
            <v xml:space="preserve">   </v>
          </cell>
          <cell r="G1609">
            <v>5912490</v>
          </cell>
          <cell r="H1609">
            <v>113340000</v>
          </cell>
          <cell r="I1609">
            <v>0</v>
          </cell>
          <cell r="J1609">
            <v>82378952</v>
          </cell>
          <cell r="K1609">
            <v>30961048</v>
          </cell>
          <cell r="L1609">
            <v>0</v>
          </cell>
        </row>
        <row r="1610">
          <cell r="A1610">
            <v>3</v>
          </cell>
          <cell r="B1610">
            <v>9</v>
          </cell>
          <cell r="C1610">
            <v>124</v>
          </cell>
          <cell r="D1610">
            <v>93</v>
          </cell>
          <cell r="E1610" t="str">
            <v xml:space="preserve">    </v>
          </cell>
          <cell r="F1610" t="str">
            <v xml:space="preserve">   </v>
          </cell>
          <cell r="G1610">
            <v>3912493</v>
          </cell>
          <cell r="H1610">
            <v>-29986302</v>
          </cell>
          <cell r="I1610">
            <v>0</v>
          </cell>
          <cell r="J1610">
            <v>-29986302</v>
          </cell>
          <cell r="K1610">
            <v>0</v>
          </cell>
          <cell r="L1610">
            <v>0</v>
          </cell>
        </row>
        <row r="1611">
          <cell r="A1611">
            <v>4</v>
          </cell>
          <cell r="B1611">
            <v>9</v>
          </cell>
          <cell r="C1611">
            <v>124</v>
          </cell>
          <cell r="D1611">
            <v>93</v>
          </cell>
          <cell r="E1611" t="str">
            <v xml:space="preserve">    </v>
          </cell>
          <cell r="F1611" t="str">
            <v xml:space="preserve">   </v>
          </cell>
          <cell r="G1611">
            <v>4912493</v>
          </cell>
          <cell r="H1611">
            <v>-28720337.960000001</v>
          </cell>
          <cell r="I1611">
            <v>0</v>
          </cell>
          <cell r="J1611">
            <v>-28720337.960000001</v>
          </cell>
          <cell r="K1611">
            <v>0</v>
          </cell>
          <cell r="L1611">
            <v>0</v>
          </cell>
        </row>
        <row r="1612">
          <cell r="A1612">
            <v>5</v>
          </cell>
          <cell r="B1612">
            <v>9</v>
          </cell>
          <cell r="C1612">
            <v>124</v>
          </cell>
          <cell r="D1612">
            <v>93</v>
          </cell>
          <cell r="E1612" t="str">
            <v xml:space="preserve">    </v>
          </cell>
          <cell r="F1612" t="str">
            <v xml:space="preserve">   </v>
          </cell>
          <cell r="G1612">
            <v>5912493</v>
          </cell>
          <cell r="H1612">
            <v>-29880805</v>
          </cell>
          <cell r="I1612">
            <v>0</v>
          </cell>
          <cell r="J1612">
            <v>-29880805</v>
          </cell>
          <cell r="K1612">
            <v>0</v>
          </cell>
          <cell r="L1612">
            <v>0</v>
          </cell>
        </row>
        <row r="1613">
          <cell r="A1613">
            <v>3</v>
          </cell>
          <cell r="B1613">
            <v>9</v>
          </cell>
          <cell r="C1613">
            <v>124</v>
          </cell>
          <cell r="D1613">
            <v>94</v>
          </cell>
          <cell r="E1613" t="str">
            <v xml:space="preserve">    </v>
          </cell>
          <cell r="F1613" t="str">
            <v xml:space="preserve">   </v>
          </cell>
          <cell r="G1613">
            <v>3912494</v>
          </cell>
          <cell r="H1613">
            <v>2739667</v>
          </cell>
          <cell r="I1613">
            <v>0</v>
          </cell>
          <cell r="J1613">
            <v>0</v>
          </cell>
          <cell r="K1613">
            <v>2739667</v>
          </cell>
          <cell r="L1613">
            <v>0</v>
          </cell>
        </row>
        <row r="1614">
          <cell r="A1614">
            <v>4</v>
          </cell>
          <cell r="B1614">
            <v>9</v>
          </cell>
          <cell r="C1614">
            <v>124</v>
          </cell>
          <cell r="D1614">
            <v>94</v>
          </cell>
          <cell r="E1614" t="str">
            <v xml:space="preserve">    </v>
          </cell>
          <cell r="F1614" t="str">
            <v xml:space="preserve">   </v>
          </cell>
          <cell r="G1614">
            <v>4912494</v>
          </cell>
          <cell r="H1614">
            <v>3129785.46</v>
          </cell>
          <cell r="I1614">
            <v>0</v>
          </cell>
          <cell r="J1614">
            <v>0</v>
          </cell>
          <cell r="K1614">
            <v>3129785.46</v>
          </cell>
          <cell r="L1614">
            <v>0</v>
          </cell>
        </row>
        <row r="1615">
          <cell r="A1615">
            <v>5</v>
          </cell>
          <cell r="B1615">
            <v>9</v>
          </cell>
          <cell r="C1615">
            <v>124</v>
          </cell>
          <cell r="D1615">
            <v>94</v>
          </cell>
          <cell r="E1615" t="str">
            <v xml:space="preserve">    </v>
          </cell>
          <cell r="F1615" t="str">
            <v xml:space="preserve">   </v>
          </cell>
          <cell r="G1615">
            <v>5912494</v>
          </cell>
          <cell r="H1615">
            <v>2775238.5</v>
          </cell>
          <cell r="I1615">
            <v>0</v>
          </cell>
          <cell r="J1615">
            <v>0</v>
          </cell>
          <cell r="K1615">
            <v>2775238.5</v>
          </cell>
          <cell r="L1615">
            <v>0</v>
          </cell>
        </row>
        <row r="1616">
          <cell r="A1616">
            <v>3</v>
          </cell>
          <cell r="B1616">
            <v>9</v>
          </cell>
          <cell r="C1616">
            <v>124</v>
          </cell>
          <cell r="D1616">
            <v>95</v>
          </cell>
          <cell r="E1616" t="str">
            <v xml:space="preserve">    </v>
          </cell>
          <cell r="F1616" t="str">
            <v xml:space="preserve">   </v>
          </cell>
          <cell r="G1616">
            <v>3912495</v>
          </cell>
          <cell r="H1616">
            <v>-25304049</v>
          </cell>
          <cell r="I1616">
            <v>0</v>
          </cell>
          <cell r="J1616">
            <v>0</v>
          </cell>
          <cell r="K1616">
            <v>-25304049</v>
          </cell>
          <cell r="L1616">
            <v>0</v>
          </cell>
        </row>
        <row r="1617">
          <cell r="A1617">
            <v>4</v>
          </cell>
          <cell r="B1617">
            <v>9</v>
          </cell>
          <cell r="C1617">
            <v>124</v>
          </cell>
          <cell r="D1617">
            <v>95</v>
          </cell>
          <cell r="E1617" t="str">
            <v xml:space="preserve">    </v>
          </cell>
          <cell r="F1617" t="str">
            <v xml:space="preserve">   </v>
          </cell>
          <cell r="G1617">
            <v>4912495</v>
          </cell>
          <cell r="H1617">
            <v>-24047594.989999998</v>
          </cell>
          <cell r="I1617">
            <v>0</v>
          </cell>
          <cell r="J1617">
            <v>0</v>
          </cell>
          <cell r="K1617">
            <v>-24047594.989999998</v>
          </cell>
          <cell r="L1617">
            <v>0</v>
          </cell>
        </row>
        <row r="1618">
          <cell r="A1618">
            <v>5</v>
          </cell>
          <cell r="B1618">
            <v>9</v>
          </cell>
          <cell r="C1618">
            <v>124</v>
          </cell>
          <cell r="D1618">
            <v>95</v>
          </cell>
          <cell r="E1618" t="str">
            <v xml:space="preserve">    </v>
          </cell>
          <cell r="F1618" t="str">
            <v xml:space="preserve">   </v>
          </cell>
          <cell r="G1618">
            <v>5912495</v>
          </cell>
          <cell r="H1618">
            <v>-25199344.5</v>
          </cell>
          <cell r="I1618">
            <v>0</v>
          </cell>
          <cell r="J1618">
            <v>0</v>
          </cell>
          <cell r="K1618">
            <v>-25199344.5</v>
          </cell>
          <cell r="L1618">
            <v>0</v>
          </cell>
        </row>
        <row r="1619">
          <cell r="A1619">
            <v>3</v>
          </cell>
          <cell r="B1619">
            <v>9</v>
          </cell>
          <cell r="C1619">
            <v>164</v>
          </cell>
          <cell r="D1619">
            <v>10</v>
          </cell>
          <cell r="E1619" t="str">
            <v xml:space="preserve">    </v>
          </cell>
          <cell r="F1619" t="str">
            <v xml:space="preserve">   </v>
          </cell>
          <cell r="G1619">
            <v>3916410</v>
          </cell>
          <cell r="H1619">
            <v>2385871.37</v>
          </cell>
          <cell r="I1619">
            <v>2385871.37</v>
          </cell>
          <cell r="J1619">
            <v>0</v>
          </cell>
          <cell r="K1619">
            <v>0</v>
          </cell>
          <cell r="L1619">
            <v>0</v>
          </cell>
        </row>
        <row r="1620">
          <cell r="A1620">
            <v>4</v>
          </cell>
          <cell r="B1620">
            <v>9</v>
          </cell>
          <cell r="C1620">
            <v>164</v>
          </cell>
          <cell r="D1620">
            <v>10</v>
          </cell>
          <cell r="E1620" t="str">
            <v xml:space="preserve">    </v>
          </cell>
          <cell r="F1620" t="str">
            <v xml:space="preserve">   </v>
          </cell>
          <cell r="G1620">
            <v>4916410</v>
          </cell>
          <cell r="H1620">
            <v>1745626.56</v>
          </cell>
          <cell r="I1620">
            <v>1745626.56</v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>
            <v>5</v>
          </cell>
          <cell r="B1621">
            <v>9</v>
          </cell>
          <cell r="C1621">
            <v>164</v>
          </cell>
          <cell r="D1621">
            <v>10</v>
          </cell>
          <cell r="E1621" t="str">
            <v xml:space="preserve">    </v>
          </cell>
          <cell r="F1621" t="str">
            <v xml:space="preserve">   </v>
          </cell>
          <cell r="G1621">
            <v>5916410</v>
          </cell>
          <cell r="H1621">
            <v>2987217.44</v>
          </cell>
          <cell r="I1621">
            <v>2987217.44</v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>
            <v>3</v>
          </cell>
          <cell r="B1622">
            <v>9</v>
          </cell>
          <cell r="C1622">
            <v>164</v>
          </cell>
          <cell r="D1622">
            <v>16</v>
          </cell>
          <cell r="E1622" t="str">
            <v xml:space="preserve">    </v>
          </cell>
          <cell r="F1622" t="str">
            <v xml:space="preserve">   </v>
          </cell>
          <cell r="G1622">
            <v>3916416</v>
          </cell>
          <cell r="H1622">
            <v>91265.23</v>
          </cell>
          <cell r="I1622">
            <v>0</v>
          </cell>
          <cell r="J1622">
            <v>91265.23</v>
          </cell>
          <cell r="K1622">
            <v>0</v>
          </cell>
          <cell r="L1622">
            <v>0</v>
          </cell>
        </row>
        <row r="1623">
          <cell r="A1623">
            <v>4</v>
          </cell>
          <cell r="B1623">
            <v>9</v>
          </cell>
          <cell r="C1623">
            <v>164</v>
          </cell>
          <cell r="D1623">
            <v>16</v>
          </cell>
          <cell r="E1623" t="str">
            <v xml:space="preserve">    </v>
          </cell>
          <cell r="F1623" t="str">
            <v xml:space="preserve">   </v>
          </cell>
          <cell r="G1623">
            <v>4916416</v>
          </cell>
          <cell r="H1623">
            <v>94941.41</v>
          </cell>
          <cell r="I1623">
            <v>0</v>
          </cell>
          <cell r="J1623">
            <v>94941.41</v>
          </cell>
          <cell r="K1623">
            <v>0</v>
          </cell>
          <cell r="L1623">
            <v>0</v>
          </cell>
        </row>
        <row r="1624">
          <cell r="A1624">
            <v>5</v>
          </cell>
          <cell r="B1624">
            <v>9</v>
          </cell>
          <cell r="C1624">
            <v>164</v>
          </cell>
          <cell r="D1624">
            <v>16</v>
          </cell>
          <cell r="E1624" t="str">
            <v xml:space="preserve">    </v>
          </cell>
          <cell r="F1624" t="str">
            <v xml:space="preserve">   </v>
          </cell>
          <cell r="G1624">
            <v>5916416</v>
          </cell>
          <cell r="H1624">
            <v>112340.16</v>
          </cell>
          <cell r="I1624">
            <v>0</v>
          </cell>
          <cell r="J1624">
            <v>112340.16</v>
          </cell>
          <cell r="K1624">
            <v>0</v>
          </cell>
          <cell r="L1624">
            <v>0</v>
          </cell>
        </row>
        <row r="1625">
          <cell r="A1625">
            <v>3</v>
          </cell>
          <cell r="B1625">
            <v>9</v>
          </cell>
          <cell r="C1625">
            <v>164</v>
          </cell>
          <cell r="D1625">
            <v>21</v>
          </cell>
          <cell r="E1625" t="str">
            <v xml:space="preserve">    </v>
          </cell>
          <cell r="F1625" t="str">
            <v xml:space="preserve">   </v>
          </cell>
          <cell r="G1625">
            <v>3916421</v>
          </cell>
          <cell r="H1625">
            <v>87242.15</v>
          </cell>
          <cell r="I1625">
            <v>87242.15</v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>
            <v>4</v>
          </cell>
          <cell r="B1626">
            <v>9</v>
          </cell>
          <cell r="C1626">
            <v>164</v>
          </cell>
          <cell r="D1626">
            <v>21</v>
          </cell>
          <cell r="E1626" t="str">
            <v xml:space="preserve">    </v>
          </cell>
          <cell r="F1626" t="str">
            <v xml:space="preserve">   </v>
          </cell>
          <cell r="G1626">
            <v>4916421</v>
          </cell>
          <cell r="H1626">
            <v>215290.33</v>
          </cell>
          <cell r="I1626">
            <v>215290.33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>
            <v>5</v>
          </cell>
          <cell r="B1627">
            <v>9</v>
          </cell>
          <cell r="C1627">
            <v>164</v>
          </cell>
          <cell r="D1627">
            <v>21</v>
          </cell>
          <cell r="E1627" t="str">
            <v xml:space="preserve">    </v>
          </cell>
          <cell r="F1627" t="str">
            <v xml:space="preserve">   </v>
          </cell>
          <cell r="G1627">
            <v>5916421</v>
          </cell>
          <cell r="H1627">
            <v>164524.94</v>
          </cell>
          <cell r="I1627">
            <v>164524.94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>
            <v>3</v>
          </cell>
          <cell r="B1628">
            <v>9</v>
          </cell>
          <cell r="C1628">
            <v>164</v>
          </cell>
          <cell r="D1628">
            <v>23</v>
          </cell>
          <cell r="E1628" t="str">
            <v xml:space="preserve">    </v>
          </cell>
          <cell r="F1628" t="str">
            <v xml:space="preserve">   </v>
          </cell>
          <cell r="G1628">
            <v>3916423</v>
          </cell>
          <cell r="H1628">
            <v>74712.94</v>
          </cell>
          <cell r="I1628">
            <v>0</v>
          </cell>
          <cell r="J1628">
            <v>0</v>
          </cell>
          <cell r="K1628">
            <v>74712.94</v>
          </cell>
          <cell r="L1628">
            <v>0</v>
          </cell>
        </row>
        <row r="1629">
          <cell r="A1629">
            <v>4</v>
          </cell>
          <cell r="B1629">
            <v>9</v>
          </cell>
          <cell r="C1629">
            <v>164</v>
          </cell>
          <cell r="D1629">
            <v>23</v>
          </cell>
          <cell r="E1629" t="str">
            <v xml:space="preserve">    </v>
          </cell>
          <cell r="F1629" t="str">
            <v xml:space="preserve">   </v>
          </cell>
          <cell r="G1629">
            <v>4916423</v>
          </cell>
          <cell r="H1629">
            <v>119694.93</v>
          </cell>
          <cell r="I1629">
            <v>0</v>
          </cell>
          <cell r="J1629">
            <v>0</v>
          </cell>
          <cell r="K1629">
            <v>119694.93</v>
          </cell>
          <cell r="L1629">
            <v>0</v>
          </cell>
        </row>
        <row r="1630">
          <cell r="A1630">
            <v>5</v>
          </cell>
          <cell r="B1630">
            <v>9</v>
          </cell>
          <cell r="C1630">
            <v>164</v>
          </cell>
          <cell r="D1630">
            <v>23</v>
          </cell>
          <cell r="E1630" t="str">
            <v xml:space="preserve">    </v>
          </cell>
          <cell r="F1630" t="str">
            <v xml:space="preserve">   </v>
          </cell>
          <cell r="G1630">
            <v>5916423</v>
          </cell>
          <cell r="H1630">
            <v>127432.19</v>
          </cell>
          <cell r="I1630">
            <v>0</v>
          </cell>
          <cell r="J1630">
            <v>0</v>
          </cell>
          <cell r="K1630">
            <v>127432.19</v>
          </cell>
          <cell r="L1630">
            <v>0</v>
          </cell>
        </row>
        <row r="1631">
          <cell r="A1631">
            <v>3</v>
          </cell>
          <cell r="B1631">
            <v>9</v>
          </cell>
          <cell r="C1631">
            <v>164</v>
          </cell>
          <cell r="D1631">
            <v>28</v>
          </cell>
          <cell r="E1631" t="str">
            <v xml:space="preserve">    </v>
          </cell>
          <cell r="F1631" t="str">
            <v xml:space="preserve">   </v>
          </cell>
          <cell r="G1631">
            <v>3916428</v>
          </cell>
          <cell r="H1631">
            <v>142743.47</v>
          </cell>
          <cell r="I1631">
            <v>0</v>
          </cell>
          <cell r="J1631">
            <v>142743.47</v>
          </cell>
          <cell r="K1631">
            <v>0</v>
          </cell>
          <cell r="L1631">
            <v>0</v>
          </cell>
        </row>
        <row r="1632">
          <cell r="A1632">
            <v>4</v>
          </cell>
          <cell r="B1632">
            <v>9</v>
          </cell>
          <cell r="C1632">
            <v>164</v>
          </cell>
          <cell r="D1632">
            <v>28</v>
          </cell>
          <cell r="E1632" t="str">
            <v xml:space="preserve">    </v>
          </cell>
          <cell r="F1632" t="str">
            <v xml:space="preserve">   </v>
          </cell>
          <cell r="G1632">
            <v>4916428</v>
          </cell>
          <cell r="H1632">
            <v>258302.81</v>
          </cell>
          <cell r="I1632">
            <v>0</v>
          </cell>
          <cell r="J1632">
            <v>258302.81</v>
          </cell>
          <cell r="K1632">
            <v>0</v>
          </cell>
          <cell r="L1632">
            <v>0</v>
          </cell>
        </row>
        <row r="1633">
          <cell r="A1633">
            <v>5</v>
          </cell>
          <cell r="B1633">
            <v>9</v>
          </cell>
          <cell r="C1633">
            <v>164</v>
          </cell>
          <cell r="D1633">
            <v>28</v>
          </cell>
          <cell r="E1633" t="str">
            <v xml:space="preserve">    </v>
          </cell>
          <cell r="F1633" t="str">
            <v xml:space="preserve">   </v>
          </cell>
          <cell r="G1633">
            <v>5916428</v>
          </cell>
          <cell r="H1633">
            <v>225952.58</v>
          </cell>
          <cell r="I1633">
            <v>0</v>
          </cell>
          <cell r="J1633">
            <v>225952.58</v>
          </cell>
          <cell r="K1633">
            <v>0</v>
          </cell>
          <cell r="L1633">
            <v>0</v>
          </cell>
        </row>
        <row r="1634">
          <cell r="A1634">
            <v>3</v>
          </cell>
          <cell r="B1634">
            <v>9</v>
          </cell>
          <cell r="C1634">
            <v>182</v>
          </cell>
          <cell r="D1634">
            <v>31</v>
          </cell>
          <cell r="E1634" t="str">
            <v xml:space="preserve">    </v>
          </cell>
          <cell r="F1634" t="str">
            <v xml:space="preserve">   </v>
          </cell>
          <cell r="G1634">
            <v>3918231</v>
          </cell>
          <cell r="H1634">
            <v>142137150</v>
          </cell>
          <cell r="I1634">
            <v>142137150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>
            <v>4</v>
          </cell>
          <cell r="B1635">
            <v>9</v>
          </cell>
          <cell r="C1635">
            <v>182</v>
          </cell>
          <cell r="D1635">
            <v>31</v>
          </cell>
          <cell r="E1635" t="str">
            <v xml:space="preserve">    </v>
          </cell>
          <cell r="F1635" t="str">
            <v xml:space="preserve">   </v>
          </cell>
          <cell r="G1635">
            <v>4918231</v>
          </cell>
          <cell r="H1635">
            <v>144358880.36000001</v>
          </cell>
          <cell r="I1635">
            <v>144358880.36000001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>
            <v>5</v>
          </cell>
          <cell r="B1636">
            <v>9</v>
          </cell>
          <cell r="C1636">
            <v>182</v>
          </cell>
          <cell r="D1636">
            <v>31</v>
          </cell>
          <cell r="E1636" t="str">
            <v xml:space="preserve">    </v>
          </cell>
          <cell r="F1636" t="str">
            <v xml:space="preserve">   </v>
          </cell>
          <cell r="G1636">
            <v>5918231</v>
          </cell>
          <cell r="H1636">
            <v>142483186</v>
          </cell>
          <cell r="I1636">
            <v>142483186</v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>
            <v>3</v>
          </cell>
          <cell r="B1637">
            <v>9</v>
          </cell>
          <cell r="C1637">
            <v>182</v>
          </cell>
          <cell r="D1637">
            <v>32</v>
          </cell>
          <cell r="E1637" t="str">
            <v xml:space="preserve">    </v>
          </cell>
          <cell r="F1637" t="str">
            <v xml:space="preserve">   </v>
          </cell>
          <cell r="G1637">
            <v>3918232</v>
          </cell>
          <cell r="H1637">
            <v>20230674</v>
          </cell>
          <cell r="I1637">
            <v>20230674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>
            <v>4</v>
          </cell>
          <cell r="B1638">
            <v>9</v>
          </cell>
          <cell r="C1638">
            <v>182</v>
          </cell>
          <cell r="D1638">
            <v>32</v>
          </cell>
          <cell r="E1638" t="str">
            <v xml:space="preserve">    </v>
          </cell>
          <cell r="F1638" t="str">
            <v xml:space="preserve">   </v>
          </cell>
          <cell r="G1638">
            <v>4918232</v>
          </cell>
          <cell r="H1638">
            <v>21415332.309999999</v>
          </cell>
          <cell r="I1638">
            <v>21415332.309999999</v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>
            <v>5</v>
          </cell>
          <cell r="B1639">
            <v>9</v>
          </cell>
          <cell r="C1639">
            <v>182</v>
          </cell>
          <cell r="D1639">
            <v>32</v>
          </cell>
          <cell r="E1639" t="str">
            <v xml:space="preserve">    </v>
          </cell>
          <cell r="F1639" t="str">
            <v xml:space="preserve">   </v>
          </cell>
          <cell r="G1639">
            <v>5918232</v>
          </cell>
          <cell r="H1639">
            <v>20545224.5</v>
          </cell>
          <cell r="I1639">
            <v>20545224.5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>
            <v>3</v>
          </cell>
          <cell r="B1640">
            <v>9</v>
          </cell>
          <cell r="C1640">
            <v>182</v>
          </cell>
          <cell r="D1640">
            <v>33</v>
          </cell>
          <cell r="E1640" t="str">
            <v xml:space="preserve">    </v>
          </cell>
          <cell r="F1640" t="str">
            <v xml:space="preserve">   </v>
          </cell>
          <cell r="G1640">
            <v>3918233</v>
          </cell>
          <cell r="H1640">
            <v>10485434</v>
          </cell>
          <cell r="I1640">
            <v>10485434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>
            <v>4</v>
          </cell>
          <cell r="B1641">
            <v>9</v>
          </cell>
          <cell r="C1641">
            <v>182</v>
          </cell>
          <cell r="D1641">
            <v>33</v>
          </cell>
          <cell r="E1641" t="str">
            <v xml:space="preserve">    </v>
          </cell>
          <cell r="F1641" t="str">
            <v xml:space="preserve">   </v>
          </cell>
          <cell r="G1641">
            <v>4918233</v>
          </cell>
          <cell r="H1641">
            <v>10485433.92</v>
          </cell>
          <cell r="I1641">
            <v>10485433.92</v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>
            <v>5</v>
          </cell>
          <cell r="B1642">
            <v>9</v>
          </cell>
          <cell r="C1642">
            <v>182</v>
          </cell>
          <cell r="D1642">
            <v>33</v>
          </cell>
          <cell r="E1642" t="str">
            <v xml:space="preserve">    </v>
          </cell>
          <cell r="F1642" t="str">
            <v xml:space="preserve">   </v>
          </cell>
          <cell r="G1642">
            <v>5918233</v>
          </cell>
          <cell r="H1642">
            <v>10485434</v>
          </cell>
          <cell r="I1642">
            <v>10485434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>
            <v>3</v>
          </cell>
          <cell r="B1643">
            <v>9</v>
          </cell>
          <cell r="C1643">
            <v>186</v>
          </cell>
          <cell r="D1643">
            <v>10</v>
          </cell>
          <cell r="E1643" t="str">
            <v xml:space="preserve">    </v>
          </cell>
          <cell r="F1643" t="str">
            <v xml:space="preserve">   </v>
          </cell>
          <cell r="G1643">
            <v>3918610</v>
          </cell>
          <cell r="H1643">
            <v>730020</v>
          </cell>
          <cell r="I1643">
            <v>0</v>
          </cell>
          <cell r="J1643">
            <v>730020</v>
          </cell>
          <cell r="K1643">
            <v>0</v>
          </cell>
          <cell r="L1643">
            <v>0</v>
          </cell>
        </row>
        <row r="1644">
          <cell r="A1644">
            <v>4</v>
          </cell>
          <cell r="B1644">
            <v>9</v>
          </cell>
          <cell r="C1644">
            <v>186</v>
          </cell>
          <cell r="D1644">
            <v>10</v>
          </cell>
          <cell r="E1644" t="str">
            <v xml:space="preserve">    </v>
          </cell>
          <cell r="F1644" t="str">
            <v xml:space="preserve">   </v>
          </cell>
          <cell r="G1644">
            <v>4918610</v>
          </cell>
          <cell r="H1644">
            <v>745889.96</v>
          </cell>
          <cell r="I1644">
            <v>0</v>
          </cell>
          <cell r="J1644">
            <v>745889.96</v>
          </cell>
          <cell r="K1644">
            <v>0</v>
          </cell>
          <cell r="L1644">
            <v>0</v>
          </cell>
        </row>
        <row r="1645">
          <cell r="A1645">
            <v>5</v>
          </cell>
          <cell r="B1645">
            <v>9</v>
          </cell>
          <cell r="C1645">
            <v>186</v>
          </cell>
          <cell r="D1645">
            <v>10</v>
          </cell>
          <cell r="E1645" t="str">
            <v xml:space="preserve">    </v>
          </cell>
          <cell r="F1645" t="str">
            <v xml:space="preserve">   </v>
          </cell>
          <cell r="G1645">
            <v>5918610</v>
          </cell>
          <cell r="H1645">
            <v>731342.5</v>
          </cell>
          <cell r="I1645">
            <v>0</v>
          </cell>
          <cell r="J1645">
            <v>731342.5</v>
          </cell>
          <cell r="K1645">
            <v>0</v>
          </cell>
          <cell r="L1645">
            <v>0</v>
          </cell>
        </row>
        <row r="1646">
          <cell r="A1646">
            <v>3</v>
          </cell>
          <cell r="B1646">
            <v>9</v>
          </cell>
          <cell r="C1646">
            <v>186</v>
          </cell>
          <cell r="D1646">
            <v>11</v>
          </cell>
          <cell r="E1646" t="str">
            <v xml:space="preserve">    </v>
          </cell>
          <cell r="F1646" t="str">
            <v xml:space="preserve">   </v>
          </cell>
          <cell r="G1646">
            <v>3918611</v>
          </cell>
          <cell r="H1646">
            <v>1548084</v>
          </cell>
          <cell r="I1646">
            <v>0</v>
          </cell>
          <cell r="J1646">
            <v>0</v>
          </cell>
          <cell r="K1646">
            <v>1548084</v>
          </cell>
          <cell r="L1646">
            <v>0</v>
          </cell>
        </row>
        <row r="1647">
          <cell r="A1647">
            <v>4</v>
          </cell>
          <cell r="B1647">
            <v>9</v>
          </cell>
          <cell r="C1647">
            <v>186</v>
          </cell>
          <cell r="D1647">
            <v>11</v>
          </cell>
          <cell r="E1647" t="str">
            <v xml:space="preserve">    </v>
          </cell>
          <cell r="F1647" t="str">
            <v xml:space="preserve">   </v>
          </cell>
          <cell r="G1647">
            <v>4918611</v>
          </cell>
          <cell r="H1647">
            <v>1581737.96</v>
          </cell>
          <cell r="I1647">
            <v>0</v>
          </cell>
          <cell r="J1647">
            <v>0</v>
          </cell>
          <cell r="K1647">
            <v>1581737.96</v>
          </cell>
          <cell r="L1647">
            <v>0</v>
          </cell>
        </row>
        <row r="1648">
          <cell r="A1648">
            <v>5</v>
          </cell>
          <cell r="B1648">
            <v>9</v>
          </cell>
          <cell r="C1648">
            <v>186</v>
          </cell>
          <cell r="D1648">
            <v>11</v>
          </cell>
          <cell r="E1648" t="str">
            <v xml:space="preserve">    </v>
          </cell>
          <cell r="F1648" t="str">
            <v xml:space="preserve">   </v>
          </cell>
          <cell r="G1648">
            <v>5918611</v>
          </cell>
          <cell r="H1648">
            <v>1550888.5</v>
          </cell>
          <cell r="I1648">
            <v>0</v>
          </cell>
          <cell r="J1648">
            <v>0</v>
          </cell>
          <cell r="K1648">
            <v>1550888.5</v>
          </cell>
          <cell r="L1648">
            <v>0</v>
          </cell>
        </row>
        <row r="1649">
          <cell r="A1649">
            <v>3</v>
          </cell>
          <cell r="B1649">
            <v>9</v>
          </cell>
          <cell r="C1649">
            <v>186</v>
          </cell>
          <cell r="D1649">
            <v>28</v>
          </cell>
          <cell r="E1649" t="str">
            <v xml:space="preserve">    </v>
          </cell>
          <cell r="F1649" t="str">
            <v xml:space="preserve">   </v>
          </cell>
          <cell r="G1649">
            <v>3918628</v>
          </cell>
          <cell r="H1649">
            <v>41400</v>
          </cell>
          <cell r="I1649">
            <v>0</v>
          </cell>
          <cell r="J1649">
            <v>41400</v>
          </cell>
          <cell r="K1649">
            <v>0</v>
          </cell>
          <cell r="L1649">
            <v>0</v>
          </cell>
        </row>
        <row r="1650">
          <cell r="A1650">
            <v>4</v>
          </cell>
          <cell r="B1650">
            <v>9</v>
          </cell>
          <cell r="C1650">
            <v>186</v>
          </cell>
          <cell r="D1650">
            <v>28</v>
          </cell>
          <cell r="E1650" t="str">
            <v xml:space="preserve">    </v>
          </cell>
          <cell r="F1650" t="str">
            <v xml:space="preserve">   </v>
          </cell>
          <cell r="G1650">
            <v>4918628</v>
          </cell>
          <cell r="H1650">
            <v>43124.91</v>
          </cell>
          <cell r="I1650">
            <v>0</v>
          </cell>
          <cell r="J1650">
            <v>43124.91</v>
          </cell>
          <cell r="K1650">
            <v>0</v>
          </cell>
          <cell r="L1650">
            <v>0</v>
          </cell>
        </row>
        <row r="1651">
          <cell r="A1651">
            <v>5</v>
          </cell>
          <cell r="B1651">
            <v>9</v>
          </cell>
          <cell r="C1651">
            <v>186</v>
          </cell>
          <cell r="D1651">
            <v>28</v>
          </cell>
          <cell r="E1651" t="str">
            <v xml:space="preserve">    </v>
          </cell>
          <cell r="F1651" t="str">
            <v xml:space="preserve">   </v>
          </cell>
          <cell r="G1651">
            <v>5918628</v>
          </cell>
          <cell r="H1651">
            <v>41400</v>
          </cell>
          <cell r="I1651">
            <v>0</v>
          </cell>
          <cell r="J1651">
            <v>41400</v>
          </cell>
          <cell r="K1651">
            <v>0</v>
          </cell>
          <cell r="L1651">
            <v>0</v>
          </cell>
        </row>
        <row r="1652">
          <cell r="A1652">
            <v>3</v>
          </cell>
          <cell r="B1652">
            <v>9</v>
          </cell>
          <cell r="C1652">
            <v>186</v>
          </cell>
          <cell r="D1652">
            <v>45</v>
          </cell>
          <cell r="E1652" t="str">
            <v xml:space="preserve">    </v>
          </cell>
          <cell r="F1652" t="str">
            <v xml:space="preserve">   </v>
          </cell>
          <cell r="G1652">
            <v>3918645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>
            <v>4</v>
          </cell>
          <cell r="B1653">
            <v>9</v>
          </cell>
          <cell r="C1653">
            <v>186</v>
          </cell>
          <cell r="D1653">
            <v>45</v>
          </cell>
          <cell r="E1653" t="str">
            <v xml:space="preserve">    </v>
          </cell>
          <cell r="F1653" t="str">
            <v xml:space="preserve">   </v>
          </cell>
          <cell r="G1653">
            <v>4918645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>
            <v>5</v>
          </cell>
          <cell r="B1654">
            <v>9</v>
          </cell>
          <cell r="C1654">
            <v>186</v>
          </cell>
          <cell r="D1654">
            <v>45</v>
          </cell>
          <cell r="E1654" t="str">
            <v xml:space="preserve">    </v>
          </cell>
          <cell r="F1654" t="str">
            <v xml:space="preserve">   </v>
          </cell>
          <cell r="G1654">
            <v>5918645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>
            <v>3</v>
          </cell>
          <cell r="B1655">
            <v>9</v>
          </cell>
          <cell r="C1655">
            <v>186</v>
          </cell>
          <cell r="D1655">
            <v>50</v>
          </cell>
          <cell r="E1655" t="str">
            <v xml:space="preserve">    </v>
          </cell>
          <cell r="F1655" t="str">
            <v xml:space="preserve">   </v>
          </cell>
          <cell r="G1655">
            <v>3918650</v>
          </cell>
          <cell r="H1655">
            <v>670535.43999999994</v>
          </cell>
          <cell r="I1655">
            <v>0</v>
          </cell>
          <cell r="J1655">
            <v>471313.39</v>
          </cell>
          <cell r="K1655">
            <v>199222.05</v>
          </cell>
          <cell r="L1655">
            <v>0</v>
          </cell>
        </row>
        <row r="1656">
          <cell r="A1656">
            <v>4</v>
          </cell>
          <cell r="B1656">
            <v>9</v>
          </cell>
          <cell r="C1656">
            <v>186</v>
          </cell>
          <cell r="D1656">
            <v>50</v>
          </cell>
          <cell r="E1656" t="str">
            <v xml:space="preserve">    </v>
          </cell>
          <cell r="F1656" t="str">
            <v xml:space="preserve">   </v>
          </cell>
          <cell r="G1656">
            <v>4918650</v>
          </cell>
          <cell r="H1656">
            <v>670534.52</v>
          </cell>
          <cell r="I1656">
            <v>0</v>
          </cell>
          <cell r="J1656">
            <v>471312.83</v>
          </cell>
          <cell r="K1656">
            <v>199221.69</v>
          </cell>
          <cell r="L1656">
            <v>0</v>
          </cell>
        </row>
        <row r="1657">
          <cell r="A1657">
            <v>5</v>
          </cell>
          <cell r="B1657">
            <v>9</v>
          </cell>
          <cell r="C1657">
            <v>186</v>
          </cell>
          <cell r="D1657">
            <v>50</v>
          </cell>
          <cell r="E1657" t="str">
            <v xml:space="preserve">    </v>
          </cell>
          <cell r="F1657" t="str">
            <v xml:space="preserve">   </v>
          </cell>
          <cell r="G1657">
            <v>5918650</v>
          </cell>
          <cell r="H1657">
            <v>670535.36</v>
          </cell>
          <cell r="I1657">
            <v>0</v>
          </cell>
          <cell r="J1657">
            <v>471313.34</v>
          </cell>
          <cell r="K1657">
            <v>199222.02</v>
          </cell>
          <cell r="L1657">
            <v>0</v>
          </cell>
        </row>
        <row r="1658">
          <cell r="A1658">
            <v>3</v>
          </cell>
          <cell r="B1658">
            <v>9</v>
          </cell>
          <cell r="C1658">
            <v>186</v>
          </cell>
          <cell r="D1658">
            <v>51</v>
          </cell>
          <cell r="E1658" t="str">
            <v xml:space="preserve">    </v>
          </cell>
          <cell r="F1658" t="str">
            <v xml:space="preserve">   </v>
          </cell>
          <cell r="G1658">
            <v>3918651</v>
          </cell>
          <cell r="H1658">
            <v>-279678.3</v>
          </cell>
          <cell r="I1658">
            <v>0</v>
          </cell>
          <cell r="J1658">
            <v>0</v>
          </cell>
          <cell r="K1658">
            <v>-279678.3</v>
          </cell>
          <cell r="L1658">
            <v>0</v>
          </cell>
        </row>
        <row r="1659">
          <cell r="A1659">
            <v>4</v>
          </cell>
          <cell r="B1659">
            <v>9</v>
          </cell>
          <cell r="C1659">
            <v>186</v>
          </cell>
          <cell r="D1659">
            <v>51</v>
          </cell>
          <cell r="E1659" t="str">
            <v xml:space="preserve">    </v>
          </cell>
          <cell r="F1659" t="str">
            <v xml:space="preserve">   </v>
          </cell>
          <cell r="G1659">
            <v>4918651</v>
          </cell>
          <cell r="H1659">
            <v>-279678.11</v>
          </cell>
          <cell r="I1659">
            <v>0</v>
          </cell>
          <cell r="J1659">
            <v>0</v>
          </cell>
          <cell r="K1659">
            <v>-279678.11</v>
          </cell>
          <cell r="L1659">
            <v>0</v>
          </cell>
        </row>
        <row r="1660">
          <cell r="A1660">
            <v>5</v>
          </cell>
          <cell r="B1660">
            <v>9</v>
          </cell>
          <cell r="C1660">
            <v>186</v>
          </cell>
          <cell r="D1660">
            <v>51</v>
          </cell>
          <cell r="E1660" t="str">
            <v xml:space="preserve">    </v>
          </cell>
          <cell r="F1660" t="str">
            <v xml:space="preserve">   </v>
          </cell>
          <cell r="G1660">
            <v>5918651</v>
          </cell>
          <cell r="H1660">
            <v>-279678.28000000003</v>
          </cell>
          <cell r="I1660">
            <v>0</v>
          </cell>
          <cell r="J1660">
            <v>0</v>
          </cell>
          <cell r="K1660">
            <v>-279678.28000000003</v>
          </cell>
          <cell r="L1660">
            <v>0</v>
          </cell>
        </row>
        <row r="1661">
          <cell r="A1661">
            <v>3</v>
          </cell>
          <cell r="B1661">
            <v>9</v>
          </cell>
          <cell r="C1661">
            <v>186</v>
          </cell>
          <cell r="D1661">
            <v>55</v>
          </cell>
          <cell r="E1661" t="str">
            <v xml:space="preserve">    </v>
          </cell>
          <cell r="F1661" t="str">
            <v xml:space="preserve">   </v>
          </cell>
          <cell r="G1661">
            <v>3918655</v>
          </cell>
          <cell r="H1661">
            <v>-37236.44</v>
          </cell>
          <cell r="I1661">
            <v>0</v>
          </cell>
          <cell r="J1661">
            <v>-23500.41</v>
          </cell>
          <cell r="K1661">
            <v>-13736.03</v>
          </cell>
          <cell r="L1661">
            <v>0</v>
          </cell>
        </row>
        <row r="1662">
          <cell r="A1662">
            <v>4</v>
          </cell>
          <cell r="B1662">
            <v>9</v>
          </cell>
          <cell r="C1662">
            <v>186</v>
          </cell>
          <cell r="D1662">
            <v>55</v>
          </cell>
          <cell r="E1662" t="str">
            <v xml:space="preserve">    </v>
          </cell>
          <cell r="F1662" t="str">
            <v xml:space="preserve">   </v>
          </cell>
          <cell r="G1662">
            <v>4918655</v>
          </cell>
          <cell r="H1662">
            <v>-37235.57</v>
          </cell>
          <cell r="I1662">
            <v>0</v>
          </cell>
          <cell r="J1662">
            <v>-23500.04</v>
          </cell>
          <cell r="K1662">
            <v>-13735.53</v>
          </cell>
          <cell r="L1662">
            <v>0</v>
          </cell>
        </row>
        <row r="1663">
          <cell r="A1663">
            <v>5</v>
          </cell>
          <cell r="B1663">
            <v>9</v>
          </cell>
          <cell r="C1663">
            <v>186</v>
          </cell>
          <cell r="D1663">
            <v>55</v>
          </cell>
          <cell r="E1663" t="str">
            <v xml:space="preserve">    </v>
          </cell>
          <cell r="F1663" t="str">
            <v xml:space="preserve">   </v>
          </cell>
          <cell r="G1663">
            <v>5918655</v>
          </cell>
          <cell r="H1663">
            <v>-37236.379999999997</v>
          </cell>
          <cell r="I1663">
            <v>0</v>
          </cell>
          <cell r="J1663">
            <v>-23500.38</v>
          </cell>
          <cell r="K1663">
            <v>-13736</v>
          </cell>
          <cell r="L1663">
            <v>0</v>
          </cell>
        </row>
        <row r="1664">
          <cell r="A1664">
            <v>3</v>
          </cell>
          <cell r="B1664">
            <v>9</v>
          </cell>
          <cell r="C1664">
            <v>186</v>
          </cell>
          <cell r="D1664">
            <v>57</v>
          </cell>
          <cell r="E1664" t="str">
            <v xml:space="preserve">    </v>
          </cell>
          <cell r="F1664" t="str">
            <v xml:space="preserve">   </v>
          </cell>
          <cell r="G1664">
            <v>3918657</v>
          </cell>
          <cell r="H1664">
            <v>37236.44</v>
          </cell>
          <cell r="I1664">
            <v>0</v>
          </cell>
          <cell r="J1664">
            <v>23500.41</v>
          </cell>
          <cell r="K1664">
            <v>13736.03</v>
          </cell>
          <cell r="L1664">
            <v>0</v>
          </cell>
        </row>
        <row r="1665">
          <cell r="A1665">
            <v>4</v>
          </cell>
          <cell r="B1665">
            <v>9</v>
          </cell>
          <cell r="C1665">
            <v>186</v>
          </cell>
          <cell r="D1665">
            <v>57</v>
          </cell>
          <cell r="E1665" t="str">
            <v xml:space="preserve">    </v>
          </cell>
          <cell r="F1665" t="str">
            <v xml:space="preserve">   </v>
          </cell>
          <cell r="G1665">
            <v>4918657</v>
          </cell>
          <cell r="H1665">
            <v>37235.57</v>
          </cell>
          <cell r="I1665">
            <v>0</v>
          </cell>
          <cell r="J1665">
            <v>23500.04</v>
          </cell>
          <cell r="K1665">
            <v>13735.53</v>
          </cell>
          <cell r="L1665">
            <v>0</v>
          </cell>
        </row>
        <row r="1666">
          <cell r="A1666">
            <v>5</v>
          </cell>
          <cell r="B1666">
            <v>9</v>
          </cell>
          <cell r="C1666">
            <v>186</v>
          </cell>
          <cell r="D1666">
            <v>57</v>
          </cell>
          <cell r="E1666" t="str">
            <v xml:space="preserve">    </v>
          </cell>
          <cell r="F1666" t="str">
            <v xml:space="preserve">   </v>
          </cell>
          <cell r="G1666">
            <v>5918657</v>
          </cell>
          <cell r="H1666">
            <v>37236.379999999997</v>
          </cell>
          <cell r="I1666">
            <v>0</v>
          </cell>
          <cell r="J1666">
            <v>23500.38</v>
          </cell>
          <cell r="K1666">
            <v>13736</v>
          </cell>
          <cell r="L1666">
            <v>0</v>
          </cell>
        </row>
        <row r="1667">
          <cell r="A1667">
            <v>3</v>
          </cell>
          <cell r="B1667">
            <v>9</v>
          </cell>
          <cell r="C1667">
            <v>186</v>
          </cell>
          <cell r="D1667">
            <v>59</v>
          </cell>
          <cell r="E1667" t="str">
            <v xml:space="preserve">    </v>
          </cell>
          <cell r="F1667" t="str">
            <v xml:space="preserve">   </v>
          </cell>
          <cell r="G1667">
            <v>3918659</v>
          </cell>
          <cell r="H1667">
            <v>-390857.14</v>
          </cell>
          <cell r="I1667">
            <v>0</v>
          </cell>
          <cell r="J1667">
            <v>-471313.39</v>
          </cell>
          <cell r="K1667">
            <v>80456.25</v>
          </cell>
          <cell r="L1667">
            <v>0</v>
          </cell>
        </row>
        <row r="1668">
          <cell r="A1668">
            <v>4</v>
          </cell>
          <cell r="B1668">
            <v>9</v>
          </cell>
          <cell r="C1668">
            <v>186</v>
          </cell>
          <cell r="D1668">
            <v>59</v>
          </cell>
          <cell r="E1668" t="str">
            <v xml:space="preserve">    </v>
          </cell>
          <cell r="F1668" t="str">
            <v xml:space="preserve">   </v>
          </cell>
          <cell r="G1668">
            <v>4918659</v>
          </cell>
          <cell r="H1668">
            <v>-390856.15</v>
          </cell>
          <cell r="I1668">
            <v>0</v>
          </cell>
          <cell r="J1668">
            <v>-471312.83</v>
          </cell>
          <cell r="K1668">
            <v>80455.63</v>
          </cell>
          <cell r="L1668">
            <v>0</v>
          </cell>
        </row>
        <row r="1669">
          <cell r="A1669">
            <v>5</v>
          </cell>
          <cell r="B1669">
            <v>9</v>
          </cell>
          <cell r="C1669">
            <v>186</v>
          </cell>
          <cell r="D1669">
            <v>59</v>
          </cell>
          <cell r="E1669" t="str">
            <v xml:space="preserve">    </v>
          </cell>
          <cell r="F1669" t="str">
            <v xml:space="preserve">   </v>
          </cell>
          <cell r="G1669">
            <v>5918659</v>
          </cell>
          <cell r="H1669">
            <v>-390857.04</v>
          </cell>
          <cell r="I1669">
            <v>0</v>
          </cell>
          <cell r="J1669">
            <v>-471313.34</v>
          </cell>
          <cell r="K1669">
            <v>80456.210000000006</v>
          </cell>
          <cell r="L1669">
            <v>0</v>
          </cell>
        </row>
        <row r="1670">
          <cell r="A1670">
            <v>3</v>
          </cell>
          <cell r="B1670">
            <v>9</v>
          </cell>
          <cell r="C1670">
            <v>186</v>
          </cell>
          <cell r="D1670">
            <v>71</v>
          </cell>
          <cell r="E1670" t="str">
            <v xml:space="preserve">    </v>
          </cell>
          <cell r="F1670" t="str">
            <v xml:space="preserve">   </v>
          </cell>
          <cell r="G1670">
            <v>3918671</v>
          </cell>
          <cell r="H1670">
            <v>180181.81</v>
          </cell>
          <cell r="I1670">
            <v>0</v>
          </cell>
          <cell r="J1670">
            <v>180181.81</v>
          </cell>
          <cell r="K1670">
            <v>0</v>
          </cell>
          <cell r="L1670">
            <v>0</v>
          </cell>
        </row>
        <row r="1671">
          <cell r="A1671">
            <v>4</v>
          </cell>
          <cell r="B1671">
            <v>9</v>
          </cell>
          <cell r="C1671">
            <v>186</v>
          </cell>
          <cell r="D1671">
            <v>71</v>
          </cell>
          <cell r="E1671" t="str">
            <v xml:space="preserve">    </v>
          </cell>
          <cell r="F1671" t="str">
            <v xml:space="preserve">   </v>
          </cell>
          <cell r="G1671">
            <v>4918671</v>
          </cell>
          <cell r="H1671">
            <v>180181.79</v>
          </cell>
          <cell r="I1671">
            <v>0</v>
          </cell>
          <cell r="J1671">
            <v>180181.79</v>
          </cell>
          <cell r="K1671">
            <v>0</v>
          </cell>
          <cell r="L1671">
            <v>0</v>
          </cell>
        </row>
        <row r="1672">
          <cell r="A1672">
            <v>5</v>
          </cell>
          <cell r="B1672">
            <v>9</v>
          </cell>
          <cell r="C1672">
            <v>186</v>
          </cell>
          <cell r="D1672">
            <v>71</v>
          </cell>
          <cell r="E1672" t="str">
            <v xml:space="preserve">    </v>
          </cell>
          <cell r="F1672" t="str">
            <v xml:space="preserve">   </v>
          </cell>
          <cell r="G1672">
            <v>5918671</v>
          </cell>
          <cell r="H1672">
            <v>180181.8</v>
          </cell>
          <cell r="I1672">
            <v>0</v>
          </cell>
          <cell r="J1672">
            <v>180181.8</v>
          </cell>
          <cell r="K1672">
            <v>0</v>
          </cell>
          <cell r="L1672">
            <v>0</v>
          </cell>
        </row>
        <row r="1673">
          <cell r="A1673">
            <v>3</v>
          </cell>
          <cell r="B1673">
            <v>9</v>
          </cell>
          <cell r="C1673">
            <v>186</v>
          </cell>
          <cell r="D1673">
            <v>72</v>
          </cell>
          <cell r="E1673" t="str">
            <v xml:space="preserve">    </v>
          </cell>
          <cell r="F1673" t="str">
            <v xml:space="preserve">   </v>
          </cell>
          <cell r="G1673">
            <v>3918672</v>
          </cell>
          <cell r="H1673">
            <v>25195.27</v>
          </cell>
          <cell r="I1673">
            <v>0</v>
          </cell>
          <cell r="J1673">
            <v>25195.27</v>
          </cell>
          <cell r="K1673">
            <v>0</v>
          </cell>
          <cell r="L1673">
            <v>0</v>
          </cell>
        </row>
        <row r="1674">
          <cell r="A1674">
            <v>4</v>
          </cell>
          <cell r="B1674">
            <v>9</v>
          </cell>
          <cell r="C1674">
            <v>186</v>
          </cell>
          <cell r="D1674">
            <v>72</v>
          </cell>
          <cell r="E1674" t="str">
            <v xml:space="preserve">    </v>
          </cell>
          <cell r="F1674" t="str">
            <v xml:space="preserve">   </v>
          </cell>
          <cell r="G1674">
            <v>4918672</v>
          </cell>
          <cell r="H1674">
            <v>25195.200000000001</v>
          </cell>
          <cell r="I1674">
            <v>0</v>
          </cell>
          <cell r="J1674">
            <v>25195.200000000001</v>
          </cell>
          <cell r="K1674">
            <v>0</v>
          </cell>
          <cell r="L1674">
            <v>0</v>
          </cell>
        </row>
        <row r="1675">
          <cell r="A1675">
            <v>5</v>
          </cell>
          <cell r="B1675">
            <v>9</v>
          </cell>
          <cell r="C1675">
            <v>186</v>
          </cell>
          <cell r="D1675">
            <v>72</v>
          </cell>
          <cell r="E1675" t="str">
            <v xml:space="preserve">    </v>
          </cell>
          <cell r="F1675" t="str">
            <v xml:space="preserve">   </v>
          </cell>
          <cell r="G1675">
            <v>5918672</v>
          </cell>
          <cell r="H1675">
            <v>25195.26</v>
          </cell>
          <cell r="I1675">
            <v>0</v>
          </cell>
          <cell r="J1675">
            <v>25195.26</v>
          </cell>
          <cell r="K1675">
            <v>0</v>
          </cell>
          <cell r="L1675">
            <v>0</v>
          </cell>
        </row>
        <row r="1676">
          <cell r="A1676">
            <v>3</v>
          </cell>
          <cell r="B1676">
            <v>9</v>
          </cell>
          <cell r="C1676">
            <v>186</v>
          </cell>
          <cell r="D1676">
            <v>75</v>
          </cell>
          <cell r="E1676" t="str">
            <v xml:space="preserve">    </v>
          </cell>
          <cell r="F1676" t="str">
            <v xml:space="preserve">   </v>
          </cell>
          <cell r="G1676">
            <v>3918675</v>
          </cell>
          <cell r="H1676">
            <v>-1212342.8700000001</v>
          </cell>
          <cell r="I1676">
            <v>0</v>
          </cell>
          <cell r="J1676">
            <v>-629716.4</v>
          </cell>
          <cell r="K1676">
            <v>-582626.47</v>
          </cell>
          <cell r="L1676">
            <v>0</v>
          </cell>
        </row>
        <row r="1677">
          <cell r="A1677">
            <v>4</v>
          </cell>
          <cell r="B1677">
            <v>9</v>
          </cell>
          <cell r="C1677">
            <v>186</v>
          </cell>
          <cell r="D1677">
            <v>75</v>
          </cell>
          <cell r="E1677" t="str">
            <v xml:space="preserve">    </v>
          </cell>
          <cell r="F1677" t="str">
            <v xml:space="preserve">   </v>
          </cell>
          <cell r="G1677">
            <v>4918675</v>
          </cell>
          <cell r="H1677">
            <v>-1068056.43</v>
          </cell>
          <cell r="I1677">
            <v>0</v>
          </cell>
          <cell r="J1677">
            <v>-553418.94999999995</v>
          </cell>
          <cell r="K1677">
            <v>-514637.48</v>
          </cell>
          <cell r="L1677">
            <v>0</v>
          </cell>
        </row>
        <row r="1678">
          <cell r="A1678">
            <v>5</v>
          </cell>
          <cell r="B1678">
            <v>9</v>
          </cell>
          <cell r="C1678">
            <v>186</v>
          </cell>
          <cell r="D1678">
            <v>75</v>
          </cell>
          <cell r="E1678" t="str">
            <v xml:space="preserve">    </v>
          </cell>
          <cell r="F1678" t="str">
            <v xml:space="preserve">   </v>
          </cell>
          <cell r="G1678">
            <v>5918675</v>
          </cell>
          <cell r="H1678">
            <v>-1200319.03</v>
          </cell>
          <cell r="I1678">
            <v>0</v>
          </cell>
          <cell r="J1678">
            <v>-623358.31000000006</v>
          </cell>
          <cell r="K1678">
            <v>-576960.72</v>
          </cell>
          <cell r="L1678">
            <v>0</v>
          </cell>
        </row>
        <row r="1679">
          <cell r="A1679">
            <v>3</v>
          </cell>
          <cell r="B1679">
            <v>9</v>
          </cell>
          <cell r="C1679">
            <v>186</v>
          </cell>
          <cell r="D1679">
            <v>76</v>
          </cell>
          <cell r="E1679" t="str">
            <v xml:space="preserve">    </v>
          </cell>
          <cell r="F1679" t="str">
            <v xml:space="preserve">   </v>
          </cell>
          <cell r="G1679">
            <v>3918676</v>
          </cell>
          <cell r="H1679">
            <v>62817510.560000002</v>
          </cell>
          <cell r="I1679">
            <v>0</v>
          </cell>
          <cell r="J1679">
            <v>44458249.310000002</v>
          </cell>
          <cell r="K1679">
            <v>18359261.25</v>
          </cell>
          <cell r="L1679">
            <v>0</v>
          </cell>
        </row>
        <row r="1680">
          <cell r="A1680">
            <v>4</v>
          </cell>
          <cell r="B1680">
            <v>9</v>
          </cell>
          <cell r="C1680">
            <v>186</v>
          </cell>
          <cell r="D1680">
            <v>76</v>
          </cell>
          <cell r="E1680" t="str">
            <v xml:space="preserve">    </v>
          </cell>
          <cell r="F1680" t="str">
            <v xml:space="preserve">   </v>
          </cell>
          <cell r="G1680">
            <v>4918676</v>
          </cell>
          <cell r="H1680">
            <v>62817508.469999999</v>
          </cell>
          <cell r="I1680">
            <v>0</v>
          </cell>
          <cell r="J1680">
            <v>44458248.270000003</v>
          </cell>
          <cell r="K1680">
            <v>18359260.199999999</v>
          </cell>
          <cell r="L1680">
            <v>0</v>
          </cell>
        </row>
        <row r="1681">
          <cell r="A1681">
            <v>5</v>
          </cell>
          <cell r="B1681">
            <v>9</v>
          </cell>
          <cell r="C1681">
            <v>186</v>
          </cell>
          <cell r="D1681">
            <v>76</v>
          </cell>
          <cell r="E1681" t="str">
            <v xml:space="preserve">    </v>
          </cell>
          <cell r="F1681" t="str">
            <v xml:space="preserve">   </v>
          </cell>
          <cell r="G1681">
            <v>5918676</v>
          </cell>
          <cell r="H1681">
            <v>62817510.399999999</v>
          </cell>
          <cell r="I1681">
            <v>0</v>
          </cell>
          <cell r="J1681">
            <v>44458249.200000003</v>
          </cell>
          <cell r="K1681">
            <v>18359261.199999999</v>
          </cell>
          <cell r="L1681">
            <v>0</v>
          </cell>
        </row>
        <row r="1682">
          <cell r="A1682">
            <v>3</v>
          </cell>
          <cell r="B1682">
            <v>9</v>
          </cell>
          <cell r="C1682">
            <v>186</v>
          </cell>
          <cell r="D1682">
            <v>77</v>
          </cell>
          <cell r="E1682" t="str">
            <v xml:space="preserve">    </v>
          </cell>
          <cell r="F1682" t="str">
            <v xml:space="preserve">   </v>
          </cell>
          <cell r="G1682">
            <v>3918677</v>
          </cell>
          <cell r="H1682">
            <v>4106316.87</v>
          </cell>
          <cell r="I1682">
            <v>0</v>
          </cell>
          <cell r="J1682">
            <v>2099081.73</v>
          </cell>
          <cell r="K1682">
            <v>2007235.14</v>
          </cell>
          <cell r="L1682">
            <v>0</v>
          </cell>
        </row>
        <row r="1683">
          <cell r="A1683">
            <v>4</v>
          </cell>
          <cell r="B1683">
            <v>9</v>
          </cell>
          <cell r="C1683">
            <v>186</v>
          </cell>
          <cell r="D1683">
            <v>77</v>
          </cell>
          <cell r="E1683" t="str">
            <v xml:space="preserve">    </v>
          </cell>
          <cell r="F1683" t="str">
            <v xml:space="preserve">   </v>
          </cell>
          <cell r="G1683">
            <v>4918677</v>
          </cell>
          <cell r="H1683">
            <v>4106314.99</v>
          </cell>
          <cell r="I1683">
            <v>0</v>
          </cell>
          <cell r="J1683">
            <v>2099080.83</v>
          </cell>
          <cell r="K1683">
            <v>2007234.16</v>
          </cell>
          <cell r="L1683">
            <v>0</v>
          </cell>
        </row>
        <row r="1684">
          <cell r="A1684">
            <v>5</v>
          </cell>
          <cell r="B1684">
            <v>9</v>
          </cell>
          <cell r="C1684">
            <v>186</v>
          </cell>
          <cell r="D1684">
            <v>77</v>
          </cell>
          <cell r="E1684" t="str">
            <v xml:space="preserve">    </v>
          </cell>
          <cell r="F1684" t="str">
            <v xml:space="preserve">   </v>
          </cell>
          <cell r="G1684">
            <v>5918677</v>
          </cell>
          <cell r="H1684">
            <v>4106316.68</v>
          </cell>
          <cell r="I1684">
            <v>0</v>
          </cell>
          <cell r="J1684">
            <v>2099081.64</v>
          </cell>
          <cell r="K1684">
            <v>2007235.04</v>
          </cell>
          <cell r="L1684">
            <v>0</v>
          </cell>
        </row>
        <row r="1685">
          <cell r="A1685">
            <v>3</v>
          </cell>
          <cell r="B1685">
            <v>9</v>
          </cell>
          <cell r="C1685">
            <v>186</v>
          </cell>
          <cell r="D1685">
            <v>79</v>
          </cell>
          <cell r="E1685" t="str">
            <v xml:space="preserve">    </v>
          </cell>
          <cell r="F1685" t="str">
            <v xml:space="preserve">   </v>
          </cell>
          <cell r="G1685">
            <v>3918679</v>
          </cell>
          <cell r="H1685">
            <v>-20625925.199999999</v>
          </cell>
          <cell r="I1685">
            <v>0</v>
          </cell>
          <cell r="J1685">
            <v>-15391459.880000001</v>
          </cell>
          <cell r="K1685">
            <v>-5234465.32</v>
          </cell>
          <cell r="L1685">
            <v>0</v>
          </cell>
        </row>
        <row r="1686">
          <cell r="A1686">
            <v>4</v>
          </cell>
          <cell r="B1686">
            <v>9</v>
          </cell>
          <cell r="C1686">
            <v>186</v>
          </cell>
          <cell r="D1686">
            <v>79</v>
          </cell>
          <cell r="E1686" t="str">
            <v xml:space="preserve">    </v>
          </cell>
          <cell r="F1686" t="str">
            <v xml:space="preserve">   </v>
          </cell>
          <cell r="G1686">
            <v>4918679</v>
          </cell>
          <cell r="H1686">
            <v>-18396729.859999999</v>
          </cell>
          <cell r="I1686">
            <v>0</v>
          </cell>
          <cell r="J1686">
            <v>-13781313.73</v>
          </cell>
          <cell r="K1686">
            <v>-4615416.13</v>
          </cell>
          <cell r="L1686">
            <v>0</v>
          </cell>
        </row>
        <row r="1687">
          <cell r="A1687">
            <v>5</v>
          </cell>
          <cell r="B1687">
            <v>9</v>
          </cell>
          <cell r="C1687">
            <v>186</v>
          </cell>
          <cell r="D1687">
            <v>79</v>
          </cell>
          <cell r="E1687" t="str">
            <v xml:space="preserve">    </v>
          </cell>
          <cell r="F1687" t="str">
            <v xml:space="preserve">   </v>
          </cell>
          <cell r="G1687">
            <v>5918679</v>
          </cell>
          <cell r="H1687">
            <v>-20440158.940000001</v>
          </cell>
          <cell r="I1687">
            <v>0</v>
          </cell>
          <cell r="J1687">
            <v>-15257281.060000001</v>
          </cell>
          <cell r="K1687">
            <v>-5182877.88</v>
          </cell>
          <cell r="L1687">
            <v>0</v>
          </cell>
        </row>
        <row r="1688">
          <cell r="A1688">
            <v>3</v>
          </cell>
          <cell r="B1688">
            <v>9</v>
          </cell>
          <cell r="C1688">
            <v>186</v>
          </cell>
          <cell r="D1688">
            <v>85</v>
          </cell>
          <cell r="E1688" t="str">
            <v xml:space="preserve">    </v>
          </cell>
          <cell r="F1688" t="str">
            <v xml:space="preserve">   </v>
          </cell>
          <cell r="G1688">
            <v>3918685</v>
          </cell>
          <cell r="H1688">
            <v>7124996</v>
          </cell>
          <cell r="I1688">
            <v>7124996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>
            <v>4</v>
          </cell>
          <cell r="B1689">
            <v>9</v>
          </cell>
          <cell r="C1689">
            <v>186</v>
          </cell>
          <cell r="D1689">
            <v>85</v>
          </cell>
          <cell r="E1689" t="str">
            <v xml:space="preserve">    </v>
          </cell>
          <cell r="F1689" t="str">
            <v xml:space="preserve">   </v>
          </cell>
          <cell r="G1689">
            <v>4918685</v>
          </cell>
          <cell r="H1689">
            <v>7718746.9500000002</v>
          </cell>
          <cell r="I1689">
            <v>7718746.9500000002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>
            <v>5</v>
          </cell>
          <cell r="B1690">
            <v>9</v>
          </cell>
          <cell r="C1690">
            <v>186</v>
          </cell>
          <cell r="D1690">
            <v>85</v>
          </cell>
          <cell r="E1690" t="str">
            <v xml:space="preserve">    </v>
          </cell>
          <cell r="F1690" t="str">
            <v xml:space="preserve">   </v>
          </cell>
          <cell r="G1690">
            <v>5918685</v>
          </cell>
          <cell r="H1690">
            <v>7174475.25</v>
          </cell>
          <cell r="I1690">
            <v>7174475.25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>
            <v>3</v>
          </cell>
          <cell r="B1691">
            <v>9</v>
          </cell>
          <cell r="C1691">
            <v>190</v>
          </cell>
          <cell r="D1691">
            <v>10</v>
          </cell>
          <cell r="E1691" t="str">
            <v xml:space="preserve">    </v>
          </cell>
          <cell r="F1691" t="str">
            <v xml:space="preserve">   </v>
          </cell>
          <cell r="G1691">
            <v>3919010</v>
          </cell>
          <cell r="H1691">
            <v>6840420</v>
          </cell>
          <cell r="I1691">
            <v>6840420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>
            <v>4</v>
          </cell>
          <cell r="B1692">
            <v>9</v>
          </cell>
          <cell r="C1692">
            <v>190</v>
          </cell>
          <cell r="D1692">
            <v>10</v>
          </cell>
          <cell r="E1692" t="str">
            <v xml:space="preserve">    </v>
          </cell>
          <cell r="F1692" t="str">
            <v xml:space="preserve">   </v>
          </cell>
          <cell r="G1692">
            <v>4919010</v>
          </cell>
          <cell r="H1692">
            <v>6581394.0599999996</v>
          </cell>
          <cell r="I1692">
            <v>6581394.0599999996</v>
          </cell>
          <cell r="J1692">
            <v>0</v>
          </cell>
          <cell r="K1692">
            <v>0</v>
          </cell>
          <cell r="L1692">
            <v>0</v>
          </cell>
        </row>
        <row r="1693">
          <cell r="A1693">
            <v>5</v>
          </cell>
          <cell r="B1693">
            <v>9</v>
          </cell>
          <cell r="C1693">
            <v>190</v>
          </cell>
          <cell r="D1693">
            <v>10</v>
          </cell>
          <cell r="E1693" t="str">
            <v xml:space="preserve">    </v>
          </cell>
          <cell r="F1693" t="str">
            <v xml:space="preserve">   </v>
          </cell>
          <cell r="G1693">
            <v>5919010</v>
          </cell>
          <cell r="H1693">
            <v>6766115</v>
          </cell>
          <cell r="I1693">
            <v>6766115</v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>
            <v>3</v>
          </cell>
          <cell r="B1694">
            <v>9</v>
          </cell>
          <cell r="C1694">
            <v>190</v>
          </cell>
          <cell r="D1694">
            <v>11</v>
          </cell>
          <cell r="E1694" t="str">
            <v xml:space="preserve">    </v>
          </cell>
          <cell r="F1694" t="str">
            <v xml:space="preserve">   </v>
          </cell>
          <cell r="G1694">
            <v>3919011</v>
          </cell>
          <cell r="H1694">
            <v>2325477</v>
          </cell>
          <cell r="I1694">
            <v>2325477</v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>
            <v>4</v>
          </cell>
          <cell r="B1695">
            <v>9</v>
          </cell>
          <cell r="C1695">
            <v>190</v>
          </cell>
          <cell r="D1695">
            <v>11</v>
          </cell>
          <cell r="E1695" t="str">
            <v xml:space="preserve">    </v>
          </cell>
          <cell r="F1695" t="str">
            <v xml:space="preserve">   </v>
          </cell>
          <cell r="G1695">
            <v>4919011</v>
          </cell>
          <cell r="H1695">
            <v>2420306.9500000002</v>
          </cell>
          <cell r="I1695">
            <v>2420306.9500000002</v>
          </cell>
          <cell r="J1695">
            <v>0</v>
          </cell>
          <cell r="K1695">
            <v>0</v>
          </cell>
          <cell r="L1695">
            <v>0</v>
          </cell>
        </row>
        <row r="1696">
          <cell r="A1696">
            <v>5</v>
          </cell>
          <cell r="B1696">
            <v>9</v>
          </cell>
          <cell r="C1696">
            <v>190</v>
          </cell>
          <cell r="D1696">
            <v>11</v>
          </cell>
          <cell r="E1696" t="str">
            <v xml:space="preserve">    </v>
          </cell>
          <cell r="F1696" t="str">
            <v xml:space="preserve">   </v>
          </cell>
          <cell r="G1696">
            <v>5919011</v>
          </cell>
          <cell r="H1696">
            <v>2333379.5</v>
          </cell>
          <cell r="I1696">
            <v>2333379.5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>
            <v>3</v>
          </cell>
          <cell r="B1697">
            <v>9</v>
          </cell>
          <cell r="C1697">
            <v>190</v>
          </cell>
          <cell r="D1697">
            <v>15</v>
          </cell>
          <cell r="E1697" t="str">
            <v xml:space="preserve">    </v>
          </cell>
          <cell r="F1697" t="str">
            <v xml:space="preserve">   </v>
          </cell>
          <cell r="G1697">
            <v>3919015</v>
          </cell>
          <cell r="H1697">
            <v>1554762</v>
          </cell>
          <cell r="I1697">
            <v>1554762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>
            <v>4</v>
          </cell>
          <cell r="B1698">
            <v>9</v>
          </cell>
          <cell r="C1698">
            <v>190</v>
          </cell>
          <cell r="D1698">
            <v>15</v>
          </cell>
          <cell r="E1698" t="str">
            <v xml:space="preserve">    </v>
          </cell>
          <cell r="F1698" t="str">
            <v xml:space="preserve">   </v>
          </cell>
          <cell r="G1698">
            <v>4919015</v>
          </cell>
          <cell r="H1698">
            <v>1442550.58</v>
          </cell>
          <cell r="I1698">
            <v>1442550.58</v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>
            <v>5</v>
          </cell>
          <cell r="B1699">
            <v>9</v>
          </cell>
          <cell r="C1699">
            <v>190</v>
          </cell>
          <cell r="D1699">
            <v>15</v>
          </cell>
          <cell r="E1699" t="str">
            <v xml:space="preserve">    </v>
          </cell>
          <cell r="F1699" t="str">
            <v xml:space="preserve">   </v>
          </cell>
          <cell r="G1699">
            <v>5919015</v>
          </cell>
          <cell r="H1699">
            <v>1547396</v>
          </cell>
          <cell r="I1699">
            <v>1547396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>
            <v>3</v>
          </cell>
          <cell r="B1700">
            <v>9</v>
          </cell>
          <cell r="C1700">
            <v>190</v>
          </cell>
          <cell r="D1700">
            <v>17</v>
          </cell>
          <cell r="E1700" t="str">
            <v xml:space="preserve">    </v>
          </cell>
          <cell r="F1700" t="str">
            <v xml:space="preserve">   </v>
          </cell>
          <cell r="G1700">
            <v>3919017</v>
          </cell>
          <cell r="H1700">
            <v>730489</v>
          </cell>
          <cell r="I1700">
            <v>730489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>
            <v>4</v>
          </cell>
          <cell r="B1701">
            <v>9</v>
          </cell>
          <cell r="C1701">
            <v>190</v>
          </cell>
          <cell r="D1701">
            <v>17</v>
          </cell>
          <cell r="E1701" t="str">
            <v xml:space="preserve">    </v>
          </cell>
          <cell r="F1701" t="str">
            <v xml:space="preserve">   </v>
          </cell>
          <cell r="G1701">
            <v>4919017</v>
          </cell>
          <cell r="H1701">
            <v>730488.96</v>
          </cell>
          <cell r="I1701">
            <v>730488.96</v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>
            <v>5</v>
          </cell>
          <cell r="B1702">
            <v>9</v>
          </cell>
          <cell r="C1702">
            <v>190</v>
          </cell>
          <cell r="D1702">
            <v>17</v>
          </cell>
          <cell r="E1702" t="str">
            <v xml:space="preserve">    </v>
          </cell>
          <cell r="F1702" t="str">
            <v xml:space="preserve">   </v>
          </cell>
          <cell r="G1702">
            <v>5919017</v>
          </cell>
          <cell r="H1702">
            <v>730489</v>
          </cell>
          <cell r="I1702">
            <v>730489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>
            <v>3</v>
          </cell>
          <cell r="B1703">
            <v>9</v>
          </cell>
          <cell r="C1703">
            <v>190</v>
          </cell>
          <cell r="D1703">
            <v>18</v>
          </cell>
          <cell r="E1703" t="str">
            <v xml:space="preserve">    </v>
          </cell>
          <cell r="F1703" t="str">
            <v xml:space="preserve">   </v>
          </cell>
          <cell r="G1703">
            <v>3919018</v>
          </cell>
          <cell r="H1703">
            <v>626272</v>
          </cell>
          <cell r="I1703">
            <v>626272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>
            <v>4</v>
          </cell>
          <cell r="B1704">
            <v>9</v>
          </cell>
          <cell r="C1704">
            <v>190</v>
          </cell>
          <cell r="D1704">
            <v>18</v>
          </cell>
          <cell r="E1704" t="str">
            <v xml:space="preserve">    </v>
          </cell>
          <cell r="F1704" t="str">
            <v xml:space="preserve">   </v>
          </cell>
          <cell r="G1704">
            <v>4919018</v>
          </cell>
          <cell r="H1704">
            <v>626271.94999999995</v>
          </cell>
          <cell r="I1704">
            <v>626271.94999999995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>
            <v>5</v>
          </cell>
          <cell r="B1705">
            <v>9</v>
          </cell>
          <cell r="C1705">
            <v>190</v>
          </cell>
          <cell r="D1705">
            <v>18</v>
          </cell>
          <cell r="E1705" t="str">
            <v xml:space="preserve">    </v>
          </cell>
          <cell r="F1705" t="str">
            <v xml:space="preserve">   </v>
          </cell>
          <cell r="G1705">
            <v>5919018</v>
          </cell>
          <cell r="H1705">
            <v>626272</v>
          </cell>
          <cell r="I1705">
            <v>626272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>
            <v>3</v>
          </cell>
          <cell r="B1706">
            <v>9</v>
          </cell>
          <cell r="C1706">
            <v>190</v>
          </cell>
          <cell r="D1706">
            <v>19</v>
          </cell>
          <cell r="E1706" t="str">
            <v xml:space="preserve">    </v>
          </cell>
          <cell r="F1706" t="str">
            <v xml:space="preserve">   </v>
          </cell>
          <cell r="G1706">
            <v>3919019</v>
          </cell>
          <cell r="H1706">
            <v>459674</v>
          </cell>
          <cell r="I1706">
            <v>459674</v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>
            <v>4</v>
          </cell>
          <cell r="B1707">
            <v>9</v>
          </cell>
          <cell r="C1707">
            <v>190</v>
          </cell>
          <cell r="D1707">
            <v>19</v>
          </cell>
          <cell r="E1707" t="str">
            <v xml:space="preserve">    </v>
          </cell>
          <cell r="F1707" t="str">
            <v xml:space="preserve">   </v>
          </cell>
          <cell r="G1707">
            <v>4919019</v>
          </cell>
          <cell r="H1707">
            <v>459673.92</v>
          </cell>
          <cell r="I1707">
            <v>459673.92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>
            <v>5</v>
          </cell>
          <cell r="B1708">
            <v>9</v>
          </cell>
          <cell r="C1708">
            <v>190</v>
          </cell>
          <cell r="D1708">
            <v>19</v>
          </cell>
          <cell r="E1708" t="str">
            <v xml:space="preserve">    </v>
          </cell>
          <cell r="F1708" t="str">
            <v xml:space="preserve">   </v>
          </cell>
          <cell r="G1708">
            <v>5919019</v>
          </cell>
          <cell r="H1708">
            <v>459674</v>
          </cell>
          <cell r="I1708">
            <v>459674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>
            <v>3</v>
          </cell>
          <cell r="B1709">
            <v>9</v>
          </cell>
          <cell r="C1709">
            <v>190</v>
          </cell>
          <cell r="D1709">
            <v>20</v>
          </cell>
          <cell r="E1709" t="str">
            <v xml:space="preserve">    </v>
          </cell>
          <cell r="F1709" t="str">
            <v xml:space="preserve">   </v>
          </cell>
          <cell r="G1709">
            <v>3919020</v>
          </cell>
          <cell r="H1709">
            <v>379694</v>
          </cell>
          <cell r="I1709">
            <v>379694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>
            <v>4</v>
          </cell>
          <cell r="B1710">
            <v>9</v>
          </cell>
          <cell r="C1710">
            <v>190</v>
          </cell>
          <cell r="D1710">
            <v>20</v>
          </cell>
          <cell r="E1710" t="str">
            <v xml:space="preserve">    </v>
          </cell>
          <cell r="F1710" t="str">
            <v xml:space="preserve">   </v>
          </cell>
          <cell r="G1710">
            <v>4919020</v>
          </cell>
          <cell r="H1710">
            <v>358924.17</v>
          </cell>
          <cell r="I1710">
            <v>358924.17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>
            <v>5</v>
          </cell>
          <cell r="B1711">
            <v>9</v>
          </cell>
          <cell r="C1711">
            <v>190</v>
          </cell>
          <cell r="D1711">
            <v>20</v>
          </cell>
          <cell r="E1711" t="str">
            <v xml:space="preserve">    </v>
          </cell>
          <cell r="F1711" t="str">
            <v xml:space="preserve">   </v>
          </cell>
          <cell r="G1711">
            <v>5919020</v>
          </cell>
          <cell r="H1711">
            <v>379478</v>
          </cell>
          <cell r="I1711">
            <v>379478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>
            <v>3</v>
          </cell>
          <cell r="B1712">
            <v>9</v>
          </cell>
          <cell r="C1712">
            <v>190</v>
          </cell>
          <cell r="D1712">
            <v>21</v>
          </cell>
          <cell r="E1712" t="str">
            <v xml:space="preserve">    </v>
          </cell>
          <cell r="F1712" t="str">
            <v xml:space="preserve">   </v>
          </cell>
          <cell r="G1712">
            <v>3919021</v>
          </cell>
          <cell r="H1712">
            <v>66937</v>
          </cell>
          <cell r="I1712">
            <v>66937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>
            <v>4</v>
          </cell>
          <cell r="B1713">
            <v>9</v>
          </cell>
          <cell r="C1713">
            <v>190</v>
          </cell>
          <cell r="D1713">
            <v>21</v>
          </cell>
          <cell r="E1713" t="str">
            <v xml:space="preserve">    </v>
          </cell>
          <cell r="F1713" t="str">
            <v xml:space="preserve">   </v>
          </cell>
          <cell r="G1713">
            <v>4919021</v>
          </cell>
          <cell r="H1713">
            <v>75096.88</v>
          </cell>
          <cell r="I1713">
            <v>75096.88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>
            <v>5</v>
          </cell>
          <cell r="B1714">
            <v>9</v>
          </cell>
          <cell r="C1714">
            <v>190</v>
          </cell>
          <cell r="D1714">
            <v>21</v>
          </cell>
          <cell r="E1714" t="str">
            <v xml:space="preserve">    </v>
          </cell>
          <cell r="F1714" t="str">
            <v xml:space="preserve">   </v>
          </cell>
          <cell r="G1714">
            <v>5919021</v>
          </cell>
          <cell r="H1714">
            <v>66724</v>
          </cell>
          <cell r="I1714">
            <v>66724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>
            <v>3</v>
          </cell>
          <cell r="B1715">
            <v>9</v>
          </cell>
          <cell r="C1715">
            <v>190</v>
          </cell>
          <cell r="D1715">
            <v>28</v>
          </cell>
          <cell r="E1715" t="str">
            <v xml:space="preserve">    </v>
          </cell>
          <cell r="F1715" t="str">
            <v xml:space="preserve">   </v>
          </cell>
          <cell r="G1715">
            <v>3919028</v>
          </cell>
          <cell r="H1715">
            <v>-22190</v>
          </cell>
          <cell r="I1715">
            <v>-22190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>
            <v>4</v>
          </cell>
          <cell r="B1716">
            <v>9</v>
          </cell>
          <cell r="C1716">
            <v>190</v>
          </cell>
          <cell r="D1716">
            <v>28</v>
          </cell>
          <cell r="E1716" t="str">
            <v xml:space="preserve">    </v>
          </cell>
          <cell r="F1716" t="str">
            <v xml:space="preserve">   </v>
          </cell>
          <cell r="G1716">
            <v>4919028</v>
          </cell>
          <cell r="H1716">
            <v>-20169.060000000001</v>
          </cell>
          <cell r="I1716">
            <v>-20169.060000000001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>
            <v>5</v>
          </cell>
          <cell r="B1717">
            <v>9</v>
          </cell>
          <cell r="C1717">
            <v>190</v>
          </cell>
          <cell r="D1717">
            <v>28</v>
          </cell>
          <cell r="E1717" t="str">
            <v xml:space="preserve">    </v>
          </cell>
          <cell r="F1717" t="str">
            <v xml:space="preserve">   </v>
          </cell>
          <cell r="G1717">
            <v>5919028</v>
          </cell>
          <cell r="H1717">
            <v>-22263</v>
          </cell>
          <cell r="I1717">
            <v>-22263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>
            <v>3</v>
          </cell>
          <cell r="B1718">
            <v>9</v>
          </cell>
          <cell r="C1718">
            <v>190</v>
          </cell>
          <cell r="D1718">
            <v>38</v>
          </cell>
          <cell r="E1718" t="str">
            <v xml:space="preserve">    </v>
          </cell>
          <cell r="F1718" t="str">
            <v xml:space="preserve">   </v>
          </cell>
          <cell r="G1718">
            <v>3919038</v>
          </cell>
          <cell r="H1718">
            <v>1669144</v>
          </cell>
          <cell r="I1718">
            <v>0</v>
          </cell>
          <cell r="J1718">
            <v>0</v>
          </cell>
          <cell r="K1718">
            <v>1669144</v>
          </cell>
          <cell r="L1718">
            <v>0</v>
          </cell>
        </row>
        <row r="1719">
          <cell r="A1719">
            <v>4</v>
          </cell>
          <cell r="B1719">
            <v>9</v>
          </cell>
          <cell r="C1719">
            <v>190</v>
          </cell>
          <cell r="D1719">
            <v>38</v>
          </cell>
          <cell r="E1719" t="str">
            <v xml:space="preserve">    </v>
          </cell>
          <cell r="F1719" t="str">
            <v xml:space="preserve">   </v>
          </cell>
          <cell r="G1719">
            <v>4919038</v>
          </cell>
          <cell r="H1719">
            <v>2107011.58</v>
          </cell>
          <cell r="I1719">
            <v>0</v>
          </cell>
          <cell r="J1719">
            <v>0</v>
          </cell>
          <cell r="K1719">
            <v>2107011.58</v>
          </cell>
          <cell r="L1719">
            <v>0</v>
          </cell>
        </row>
        <row r="1720">
          <cell r="A1720">
            <v>5</v>
          </cell>
          <cell r="B1720">
            <v>9</v>
          </cell>
          <cell r="C1720">
            <v>190</v>
          </cell>
          <cell r="D1720">
            <v>38</v>
          </cell>
          <cell r="E1720" t="str">
            <v xml:space="preserve">    </v>
          </cell>
          <cell r="F1720" t="str">
            <v xml:space="preserve">   </v>
          </cell>
          <cell r="G1720">
            <v>5919038</v>
          </cell>
          <cell r="H1720">
            <v>1789176</v>
          </cell>
          <cell r="I1720">
            <v>0</v>
          </cell>
          <cell r="J1720">
            <v>0</v>
          </cell>
          <cell r="K1720">
            <v>1789176</v>
          </cell>
          <cell r="L1720">
            <v>0</v>
          </cell>
        </row>
        <row r="1721">
          <cell r="A1721">
            <v>3</v>
          </cell>
          <cell r="B1721">
            <v>9</v>
          </cell>
          <cell r="C1721">
            <v>190</v>
          </cell>
          <cell r="D1721">
            <v>61</v>
          </cell>
          <cell r="E1721" t="str">
            <v xml:space="preserve">    </v>
          </cell>
          <cell r="F1721" t="str">
            <v xml:space="preserve">   </v>
          </cell>
          <cell r="G1721">
            <v>3919061</v>
          </cell>
          <cell r="H1721">
            <v>3938235</v>
          </cell>
          <cell r="I1721">
            <v>0</v>
          </cell>
          <cell r="J1721">
            <v>3938235</v>
          </cell>
          <cell r="K1721">
            <v>0</v>
          </cell>
          <cell r="L1721">
            <v>0</v>
          </cell>
        </row>
        <row r="1722">
          <cell r="A1722">
            <v>4</v>
          </cell>
          <cell r="B1722">
            <v>9</v>
          </cell>
          <cell r="C1722">
            <v>190</v>
          </cell>
          <cell r="D1722">
            <v>61</v>
          </cell>
          <cell r="E1722" t="str">
            <v xml:space="preserve">    </v>
          </cell>
          <cell r="F1722" t="str">
            <v xml:space="preserve">   </v>
          </cell>
          <cell r="G1722">
            <v>4919061</v>
          </cell>
          <cell r="H1722">
            <v>3780008.68</v>
          </cell>
          <cell r="I1722">
            <v>0</v>
          </cell>
          <cell r="J1722">
            <v>3780008.68</v>
          </cell>
          <cell r="K1722">
            <v>0</v>
          </cell>
          <cell r="L1722">
            <v>0</v>
          </cell>
        </row>
        <row r="1723">
          <cell r="A1723">
            <v>5</v>
          </cell>
          <cell r="B1723">
            <v>9</v>
          </cell>
          <cell r="C1723">
            <v>190</v>
          </cell>
          <cell r="D1723">
            <v>61</v>
          </cell>
          <cell r="E1723" t="str">
            <v xml:space="preserve">    </v>
          </cell>
          <cell r="F1723" t="str">
            <v xml:space="preserve">   </v>
          </cell>
          <cell r="G1723">
            <v>5919061</v>
          </cell>
          <cell r="H1723">
            <v>3937923</v>
          </cell>
          <cell r="I1723">
            <v>0</v>
          </cell>
          <cell r="J1723">
            <v>3937923</v>
          </cell>
          <cell r="K1723">
            <v>0</v>
          </cell>
          <cell r="L1723">
            <v>0</v>
          </cell>
        </row>
        <row r="1724">
          <cell r="A1724">
            <v>3</v>
          </cell>
          <cell r="B1724">
            <v>9</v>
          </cell>
          <cell r="C1724">
            <v>190</v>
          </cell>
          <cell r="D1724">
            <v>63</v>
          </cell>
          <cell r="E1724" t="str">
            <v xml:space="preserve">    </v>
          </cell>
          <cell r="F1724" t="str">
            <v xml:space="preserve">   </v>
          </cell>
          <cell r="G1724">
            <v>3919063</v>
          </cell>
          <cell r="H1724">
            <v>1915970</v>
          </cell>
          <cell r="I1724">
            <v>0</v>
          </cell>
          <cell r="J1724">
            <v>0</v>
          </cell>
          <cell r="K1724">
            <v>1915970</v>
          </cell>
          <cell r="L1724">
            <v>0</v>
          </cell>
        </row>
        <row r="1725">
          <cell r="A1725">
            <v>4</v>
          </cell>
          <cell r="B1725">
            <v>9</v>
          </cell>
          <cell r="C1725">
            <v>190</v>
          </cell>
          <cell r="D1725">
            <v>63</v>
          </cell>
          <cell r="E1725" t="str">
            <v xml:space="preserve">    </v>
          </cell>
          <cell r="F1725" t="str">
            <v xml:space="preserve">   </v>
          </cell>
          <cell r="G1725">
            <v>4919063</v>
          </cell>
          <cell r="H1725">
            <v>1716968.96</v>
          </cell>
          <cell r="I1725">
            <v>0</v>
          </cell>
          <cell r="J1725">
            <v>0</v>
          </cell>
          <cell r="K1725">
            <v>1716968.96</v>
          </cell>
          <cell r="L1725">
            <v>0</v>
          </cell>
        </row>
        <row r="1726">
          <cell r="A1726">
            <v>5</v>
          </cell>
          <cell r="B1726">
            <v>9</v>
          </cell>
          <cell r="C1726">
            <v>190</v>
          </cell>
          <cell r="D1726">
            <v>63</v>
          </cell>
          <cell r="E1726" t="str">
            <v xml:space="preserve">    </v>
          </cell>
          <cell r="F1726" t="str">
            <v xml:space="preserve">   </v>
          </cell>
          <cell r="G1726">
            <v>5919063</v>
          </cell>
          <cell r="H1726">
            <v>1908886</v>
          </cell>
          <cell r="I1726">
            <v>0</v>
          </cell>
          <cell r="J1726">
            <v>0</v>
          </cell>
          <cell r="K1726">
            <v>1908886</v>
          </cell>
          <cell r="L1726">
            <v>0</v>
          </cell>
        </row>
        <row r="1727">
          <cell r="A1727">
            <v>3</v>
          </cell>
          <cell r="B1727">
            <v>9</v>
          </cell>
          <cell r="C1727">
            <v>190</v>
          </cell>
          <cell r="D1727">
            <v>64</v>
          </cell>
          <cell r="E1727" t="str">
            <v xml:space="preserve">    </v>
          </cell>
          <cell r="F1727" t="str">
            <v xml:space="preserve">   </v>
          </cell>
          <cell r="G1727">
            <v>3919064</v>
          </cell>
          <cell r="H1727">
            <v>730305</v>
          </cell>
          <cell r="I1727">
            <v>0</v>
          </cell>
          <cell r="J1727">
            <v>730305</v>
          </cell>
          <cell r="K1727">
            <v>0</v>
          </cell>
          <cell r="L1727">
            <v>0</v>
          </cell>
        </row>
        <row r="1728">
          <cell r="A1728">
            <v>4</v>
          </cell>
          <cell r="B1728">
            <v>9</v>
          </cell>
          <cell r="C1728">
            <v>190</v>
          </cell>
          <cell r="D1728">
            <v>64</v>
          </cell>
          <cell r="E1728" t="str">
            <v xml:space="preserve">    </v>
          </cell>
          <cell r="F1728" t="str">
            <v xml:space="preserve">   </v>
          </cell>
          <cell r="G1728">
            <v>4919064</v>
          </cell>
          <cell r="H1728">
            <v>666381.66</v>
          </cell>
          <cell r="I1728">
            <v>0</v>
          </cell>
          <cell r="J1728">
            <v>666381.66</v>
          </cell>
          <cell r="K1728">
            <v>0</v>
          </cell>
          <cell r="L1728">
            <v>0</v>
          </cell>
        </row>
        <row r="1729">
          <cell r="A1729">
            <v>5</v>
          </cell>
          <cell r="B1729">
            <v>9</v>
          </cell>
          <cell r="C1729">
            <v>190</v>
          </cell>
          <cell r="D1729">
            <v>64</v>
          </cell>
          <cell r="E1729" t="str">
            <v xml:space="preserve">    </v>
          </cell>
          <cell r="F1729" t="str">
            <v xml:space="preserve">   </v>
          </cell>
          <cell r="G1729">
            <v>5919064</v>
          </cell>
          <cell r="H1729">
            <v>729958.5</v>
          </cell>
          <cell r="I1729">
            <v>0</v>
          </cell>
          <cell r="J1729">
            <v>729958.5</v>
          </cell>
          <cell r="K1729">
            <v>0</v>
          </cell>
          <cell r="L1729">
            <v>0</v>
          </cell>
        </row>
        <row r="1730">
          <cell r="A1730">
            <v>3</v>
          </cell>
          <cell r="B1730">
            <v>9</v>
          </cell>
          <cell r="C1730">
            <v>190</v>
          </cell>
          <cell r="D1730">
            <v>65</v>
          </cell>
          <cell r="E1730" t="str">
            <v xml:space="preserve">    </v>
          </cell>
          <cell r="F1730" t="str">
            <v xml:space="preserve">   </v>
          </cell>
          <cell r="G1730">
            <v>3919065</v>
          </cell>
          <cell r="H1730">
            <v>273159</v>
          </cell>
          <cell r="I1730">
            <v>0</v>
          </cell>
          <cell r="J1730">
            <v>0</v>
          </cell>
          <cell r="K1730">
            <v>273159</v>
          </cell>
          <cell r="L1730">
            <v>0</v>
          </cell>
        </row>
        <row r="1731">
          <cell r="A1731">
            <v>4</v>
          </cell>
          <cell r="B1731">
            <v>9</v>
          </cell>
          <cell r="C1731">
            <v>190</v>
          </cell>
          <cell r="D1731">
            <v>65</v>
          </cell>
          <cell r="E1731" t="str">
            <v xml:space="preserve">    </v>
          </cell>
          <cell r="F1731" t="str">
            <v xml:space="preserve">   </v>
          </cell>
          <cell r="G1731">
            <v>4919065</v>
          </cell>
          <cell r="H1731">
            <v>208340.12</v>
          </cell>
          <cell r="I1731">
            <v>0</v>
          </cell>
          <cell r="J1731">
            <v>0</v>
          </cell>
          <cell r="K1731">
            <v>208340.12</v>
          </cell>
          <cell r="L1731">
            <v>0</v>
          </cell>
        </row>
        <row r="1732">
          <cell r="A1732">
            <v>5</v>
          </cell>
          <cell r="B1732">
            <v>9</v>
          </cell>
          <cell r="C1732">
            <v>190</v>
          </cell>
          <cell r="D1732">
            <v>65</v>
          </cell>
          <cell r="E1732" t="str">
            <v xml:space="preserve">    </v>
          </cell>
          <cell r="F1732" t="str">
            <v xml:space="preserve">   </v>
          </cell>
          <cell r="G1732">
            <v>5919065</v>
          </cell>
          <cell r="H1732">
            <v>265183</v>
          </cell>
          <cell r="I1732">
            <v>0</v>
          </cell>
          <cell r="J1732">
            <v>0</v>
          </cell>
          <cell r="K1732">
            <v>265183</v>
          </cell>
          <cell r="L1732">
            <v>0</v>
          </cell>
        </row>
        <row r="1733">
          <cell r="A1733">
            <v>3</v>
          </cell>
          <cell r="B1733">
            <v>9</v>
          </cell>
          <cell r="C1733">
            <v>190</v>
          </cell>
          <cell r="D1733">
            <v>68</v>
          </cell>
          <cell r="E1733" t="str">
            <v xml:space="preserve">    </v>
          </cell>
          <cell r="F1733" t="str">
            <v xml:space="preserve">   </v>
          </cell>
          <cell r="G1733">
            <v>3919068</v>
          </cell>
          <cell r="H1733">
            <v>237622.49</v>
          </cell>
          <cell r="I1733">
            <v>0</v>
          </cell>
          <cell r="J1733">
            <v>237622.49</v>
          </cell>
          <cell r="K1733">
            <v>0</v>
          </cell>
          <cell r="L1733">
            <v>0</v>
          </cell>
        </row>
        <row r="1734">
          <cell r="A1734">
            <v>4</v>
          </cell>
          <cell r="B1734">
            <v>9</v>
          </cell>
          <cell r="C1734">
            <v>190</v>
          </cell>
          <cell r="D1734">
            <v>68</v>
          </cell>
          <cell r="E1734" t="str">
            <v xml:space="preserve">    </v>
          </cell>
          <cell r="F1734" t="str">
            <v xml:space="preserve">   </v>
          </cell>
          <cell r="G1734">
            <v>4919068</v>
          </cell>
          <cell r="H1734">
            <v>226392.1</v>
          </cell>
          <cell r="I1734">
            <v>0</v>
          </cell>
          <cell r="J1734">
            <v>226392.1</v>
          </cell>
          <cell r="K1734">
            <v>0</v>
          </cell>
          <cell r="L1734">
            <v>0</v>
          </cell>
        </row>
        <row r="1735">
          <cell r="A1735">
            <v>5</v>
          </cell>
          <cell r="B1735">
            <v>9</v>
          </cell>
          <cell r="C1735">
            <v>190</v>
          </cell>
          <cell r="D1735">
            <v>68</v>
          </cell>
          <cell r="E1735" t="str">
            <v xml:space="preserve">    </v>
          </cell>
          <cell r="F1735" t="str">
            <v xml:space="preserve">   </v>
          </cell>
          <cell r="G1735">
            <v>5919068</v>
          </cell>
          <cell r="H1735">
            <v>236668.98</v>
          </cell>
          <cell r="I1735">
            <v>0</v>
          </cell>
          <cell r="J1735">
            <v>236668.98</v>
          </cell>
          <cell r="K1735">
            <v>0</v>
          </cell>
          <cell r="L1735">
            <v>0</v>
          </cell>
        </row>
        <row r="1736">
          <cell r="A1736">
            <v>3</v>
          </cell>
          <cell r="B1736">
            <v>9</v>
          </cell>
          <cell r="C1736">
            <v>190</v>
          </cell>
          <cell r="D1736">
            <v>78</v>
          </cell>
          <cell r="E1736" t="str">
            <v xml:space="preserve">    </v>
          </cell>
          <cell r="F1736" t="str">
            <v xml:space="preserve">   </v>
          </cell>
          <cell r="G1736">
            <v>3919078</v>
          </cell>
          <cell r="H1736">
            <v>64079</v>
          </cell>
          <cell r="I1736">
            <v>0</v>
          </cell>
          <cell r="J1736">
            <v>0</v>
          </cell>
          <cell r="K1736">
            <v>64079</v>
          </cell>
          <cell r="L1736">
            <v>0</v>
          </cell>
        </row>
        <row r="1737">
          <cell r="A1737">
            <v>4</v>
          </cell>
          <cell r="B1737">
            <v>9</v>
          </cell>
          <cell r="C1737">
            <v>190</v>
          </cell>
          <cell r="D1737">
            <v>78</v>
          </cell>
          <cell r="E1737" t="str">
            <v xml:space="preserve">    </v>
          </cell>
          <cell r="F1737" t="str">
            <v xml:space="preserve">   </v>
          </cell>
          <cell r="G1737">
            <v>4919078</v>
          </cell>
          <cell r="H1737">
            <v>61355.58</v>
          </cell>
          <cell r="I1737">
            <v>0</v>
          </cell>
          <cell r="J1737">
            <v>0</v>
          </cell>
          <cell r="K1737">
            <v>61355.58</v>
          </cell>
          <cell r="L1737">
            <v>0</v>
          </cell>
        </row>
        <row r="1738">
          <cell r="A1738">
            <v>5</v>
          </cell>
          <cell r="B1738">
            <v>9</v>
          </cell>
          <cell r="C1738">
            <v>190</v>
          </cell>
          <cell r="D1738">
            <v>78</v>
          </cell>
          <cell r="E1738" t="str">
            <v xml:space="preserve">    </v>
          </cell>
          <cell r="F1738" t="str">
            <v xml:space="preserve">   </v>
          </cell>
          <cell r="G1738">
            <v>5919078</v>
          </cell>
          <cell r="H1738">
            <v>63095</v>
          </cell>
          <cell r="I1738">
            <v>0</v>
          </cell>
          <cell r="J1738">
            <v>0</v>
          </cell>
          <cell r="K1738">
            <v>63095</v>
          </cell>
          <cell r="L1738">
            <v>0</v>
          </cell>
        </row>
        <row r="1739">
          <cell r="A1739">
            <v>3</v>
          </cell>
          <cell r="B1739">
            <v>9</v>
          </cell>
          <cell r="C1739">
            <v>190</v>
          </cell>
          <cell r="D1739">
            <v>85</v>
          </cell>
          <cell r="E1739" t="str">
            <v xml:space="preserve">    </v>
          </cell>
          <cell r="F1739" t="str">
            <v xml:space="preserve">   </v>
          </cell>
          <cell r="G1739">
            <v>3919085</v>
          </cell>
          <cell r="H1739">
            <v>892219.65</v>
          </cell>
          <cell r="I1739">
            <v>892219.65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>
            <v>4</v>
          </cell>
          <cell r="B1740">
            <v>9</v>
          </cell>
          <cell r="C1740">
            <v>190</v>
          </cell>
          <cell r="D1740">
            <v>85</v>
          </cell>
          <cell r="E1740" t="str">
            <v xml:space="preserve">    </v>
          </cell>
          <cell r="F1740" t="str">
            <v xml:space="preserve">   </v>
          </cell>
          <cell r="G1740">
            <v>4919085</v>
          </cell>
          <cell r="H1740">
            <v>925550.25</v>
          </cell>
          <cell r="I1740">
            <v>925550.25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>
            <v>5</v>
          </cell>
          <cell r="B1741">
            <v>9</v>
          </cell>
          <cell r="C1741">
            <v>190</v>
          </cell>
          <cell r="D1741">
            <v>85</v>
          </cell>
          <cell r="E1741" t="str">
            <v xml:space="preserve">    </v>
          </cell>
          <cell r="F1741" t="str">
            <v xml:space="preserve">   </v>
          </cell>
          <cell r="G1741">
            <v>5919085</v>
          </cell>
          <cell r="H1741">
            <v>895079.14</v>
          </cell>
          <cell r="I1741">
            <v>895079.14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>
            <v>3</v>
          </cell>
          <cell r="B1742">
            <v>9</v>
          </cell>
          <cell r="C1742">
            <v>190</v>
          </cell>
          <cell r="D1742">
            <v>86</v>
          </cell>
          <cell r="E1742" t="str">
            <v xml:space="preserve">    </v>
          </cell>
          <cell r="F1742" t="str">
            <v xml:space="preserve">   </v>
          </cell>
          <cell r="G1742">
            <v>3919086</v>
          </cell>
          <cell r="H1742">
            <v>297404.55</v>
          </cell>
          <cell r="I1742">
            <v>297404.55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>
            <v>4</v>
          </cell>
          <cell r="B1743">
            <v>9</v>
          </cell>
          <cell r="C1743">
            <v>190</v>
          </cell>
          <cell r="D1743">
            <v>86</v>
          </cell>
          <cell r="E1743" t="str">
            <v xml:space="preserve">    </v>
          </cell>
          <cell r="F1743" t="str">
            <v xml:space="preserve">   </v>
          </cell>
          <cell r="G1743">
            <v>4919086</v>
          </cell>
          <cell r="H1743">
            <v>308516.84999999998</v>
          </cell>
          <cell r="I1743">
            <v>308516.84999999998</v>
          </cell>
          <cell r="J1743">
            <v>0</v>
          </cell>
          <cell r="K1743">
            <v>0</v>
          </cell>
          <cell r="L1743">
            <v>0</v>
          </cell>
        </row>
        <row r="1744">
          <cell r="A1744">
            <v>5</v>
          </cell>
          <cell r="B1744">
            <v>9</v>
          </cell>
          <cell r="C1744">
            <v>190</v>
          </cell>
          <cell r="D1744">
            <v>86</v>
          </cell>
          <cell r="E1744" t="str">
            <v xml:space="preserve">    </v>
          </cell>
          <cell r="F1744" t="str">
            <v xml:space="preserve">   </v>
          </cell>
          <cell r="G1744">
            <v>5919086</v>
          </cell>
          <cell r="H1744">
            <v>298358.03999999998</v>
          </cell>
          <cell r="I1744">
            <v>298358.03999999998</v>
          </cell>
          <cell r="J1744">
            <v>0</v>
          </cell>
          <cell r="K1744">
            <v>0</v>
          </cell>
          <cell r="L1744">
            <v>0</v>
          </cell>
        </row>
        <row r="1745">
          <cell r="A1745">
            <v>3</v>
          </cell>
          <cell r="B1745">
            <v>9</v>
          </cell>
          <cell r="C1745">
            <v>190</v>
          </cell>
          <cell r="D1745">
            <v>88</v>
          </cell>
          <cell r="E1745" t="str">
            <v xml:space="preserve">    </v>
          </cell>
          <cell r="F1745" t="str">
            <v xml:space="preserve">   </v>
          </cell>
          <cell r="G1745">
            <v>3919088</v>
          </cell>
          <cell r="H1745">
            <v>976511.3</v>
          </cell>
          <cell r="I1745">
            <v>0</v>
          </cell>
          <cell r="J1745">
            <v>976511.3</v>
          </cell>
          <cell r="K1745">
            <v>0</v>
          </cell>
          <cell r="L1745">
            <v>0</v>
          </cell>
        </row>
        <row r="1746">
          <cell r="A1746">
            <v>4</v>
          </cell>
          <cell r="B1746">
            <v>9</v>
          </cell>
          <cell r="C1746">
            <v>190</v>
          </cell>
          <cell r="D1746">
            <v>88</v>
          </cell>
          <cell r="E1746" t="str">
            <v xml:space="preserve">    </v>
          </cell>
          <cell r="F1746" t="str">
            <v xml:space="preserve">   </v>
          </cell>
          <cell r="G1746">
            <v>4919088</v>
          </cell>
          <cell r="H1746">
            <v>364181.02</v>
          </cell>
          <cell r="I1746">
            <v>0</v>
          </cell>
          <cell r="J1746">
            <v>364181.02</v>
          </cell>
          <cell r="K1746">
            <v>0</v>
          </cell>
          <cell r="L1746">
            <v>0</v>
          </cell>
        </row>
        <row r="1747">
          <cell r="A1747">
            <v>5</v>
          </cell>
          <cell r="B1747">
            <v>9</v>
          </cell>
          <cell r="C1747">
            <v>190</v>
          </cell>
          <cell r="D1747">
            <v>88</v>
          </cell>
          <cell r="E1747" t="str">
            <v xml:space="preserve">    </v>
          </cell>
          <cell r="F1747" t="str">
            <v xml:space="preserve">   </v>
          </cell>
          <cell r="G1747">
            <v>5919088</v>
          </cell>
          <cell r="H1747">
            <v>845593.8</v>
          </cell>
          <cell r="I1747">
            <v>0</v>
          </cell>
          <cell r="J1747">
            <v>845593.8</v>
          </cell>
          <cell r="K1747">
            <v>0</v>
          </cell>
          <cell r="L1747">
            <v>0</v>
          </cell>
        </row>
        <row r="1748">
          <cell r="A1748">
            <v>3</v>
          </cell>
          <cell r="B1748">
            <v>9</v>
          </cell>
          <cell r="C1748">
            <v>252</v>
          </cell>
          <cell r="D1748">
            <v>10</v>
          </cell>
          <cell r="E1748" t="str">
            <v xml:space="preserve">    </v>
          </cell>
          <cell r="F1748" t="str">
            <v xml:space="preserve">   </v>
          </cell>
          <cell r="G1748">
            <v>3925210</v>
          </cell>
          <cell r="H1748">
            <v>-32592.44</v>
          </cell>
          <cell r="I1748">
            <v>-32592.44</v>
          </cell>
          <cell r="J1748">
            <v>0</v>
          </cell>
          <cell r="K1748">
            <v>0</v>
          </cell>
          <cell r="L1748">
            <v>0</v>
          </cell>
        </row>
        <row r="1749">
          <cell r="A1749">
            <v>4</v>
          </cell>
          <cell r="B1749">
            <v>9</v>
          </cell>
          <cell r="C1749">
            <v>252</v>
          </cell>
          <cell r="D1749">
            <v>10</v>
          </cell>
          <cell r="E1749" t="str">
            <v xml:space="preserve">    </v>
          </cell>
          <cell r="F1749" t="str">
            <v xml:space="preserve">   </v>
          </cell>
          <cell r="G1749">
            <v>4925210</v>
          </cell>
          <cell r="H1749">
            <v>-27080.34</v>
          </cell>
          <cell r="I1749">
            <v>-27080.34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>
            <v>5</v>
          </cell>
          <cell r="B1750">
            <v>9</v>
          </cell>
          <cell r="C1750">
            <v>252</v>
          </cell>
          <cell r="D1750">
            <v>10</v>
          </cell>
          <cell r="E1750" t="str">
            <v xml:space="preserve">    </v>
          </cell>
          <cell r="F1750" t="str">
            <v xml:space="preserve">   </v>
          </cell>
          <cell r="G1750">
            <v>5925210</v>
          </cell>
          <cell r="H1750">
            <v>-32359.08</v>
          </cell>
          <cell r="I1750">
            <v>-32359.08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>
            <v>3</v>
          </cell>
          <cell r="B1751">
            <v>9</v>
          </cell>
          <cell r="C1751">
            <v>252</v>
          </cell>
          <cell r="D1751">
            <v>20</v>
          </cell>
          <cell r="E1751" t="str">
            <v xml:space="preserve">    </v>
          </cell>
          <cell r="F1751" t="str">
            <v xml:space="preserve">   </v>
          </cell>
          <cell r="G1751">
            <v>3925220</v>
          </cell>
          <cell r="H1751">
            <v>-113.7</v>
          </cell>
          <cell r="I1751">
            <v>-3932.2</v>
          </cell>
          <cell r="J1751">
            <v>-2536</v>
          </cell>
          <cell r="K1751">
            <v>6354.5</v>
          </cell>
          <cell r="L1751">
            <v>0</v>
          </cell>
        </row>
        <row r="1752">
          <cell r="A1752">
            <v>4</v>
          </cell>
          <cell r="B1752">
            <v>9</v>
          </cell>
          <cell r="C1752">
            <v>252</v>
          </cell>
          <cell r="D1752">
            <v>20</v>
          </cell>
          <cell r="E1752" t="str">
            <v xml:space="preserve">    </v>
          </cell>
          <cell r="F1752" t="str">
            <v xml:space="preserve">   </v>
          </cell>
          <cell r="G1752">
            <v>4925220</v>
          </cell>
          <cell r="H1752">
            <v>-113.63</v>
          </cell>
          <cell r="I1752">
            <v>-3932.16</v>
          </cell>
          <cell r="J1752">
            <v>-2535.9499999999998</v>
          </cell>
          <cell r="K1752">
            <v>6354.48</v>
          </cell>
          <cell r="L1752">
            <v>0</v>
          </cell>
        </row>
        <row r="1753">
          <cell r="A1753">
            <v>5</v>
          </cell>
          <cell r="B1753">
            <v>9</v>
          </cell>
          <cell r="C1753">
            <v>252</v>
          </cell>
          <cell r="D1753">
            <v>20</v>
          </cell>
          <cell r="E1753" t="str">
            <v xml:space="preserve">    </v>
          </cell>
          <cell r="F1753" t="str">
            <v xml:space="preserve">   </v>
          </cell>
          <cell r="G1753">
            <v>5925220</v>
          </cell>
          <cell r="H1753">
            <v>-113.7</v>
          </cell>
          <cell r="I1753">
            <v>-3932.2</v>
          </cell>
          <cell r="J1753">
            <v>-2536</v>
          </cell>
          <cell r="K1753">
            <v>6354.5</v>
          </cell>
          <cell r="L1753">
            <v>0</v>
          </cell>
        </row>
        <row r="1754">
          <cell r="A1754">
            <v>3</v>
          </cell>
          <cell r="B1754">
            <v>9</v>
          </cell>
          <cell r="C1754">
            <v>252</v>
          </cell>
          <cell r="D1754">
            <v>30</v>
          </cell>
          <cell r="E1754" t="str">
            <v xml:space="preserve">    </v>
          </cell>
          <cell r="F1754" t="str">
            <v xml:space="preserve">   </v>
          </cell>
          <cell r="G1754">
            <v>3925230</v>
          </cell>
          <cell r="H1754">
            <v>-1793373.39</v>
          </cell>
          <cell r="I1754">
            <v>0</v>
          </cell>
          <cell r="J1754">
            <v>-1323899.3799999999</v>
          </cell>
          <cell r="K1754">
            <v>-469474.01</v>
          </cell>
          <cell r="L1754">
            <v>0</v>
          </cell>
        </row>
        <row r="1755">
          <cell r="A1755">
            <v>4</v>
          </cell>
          <cell r="B1755">
            <v>9</v>
          </cell>
          <cell r="C1755">
            <v>252</v>
          </cell>
          <cell r="D1755">
            <v>30</v>
          </cell>
          <cell r="E1755" t="str">
            <v xml:space="preserve">    </v>
          </cell>
          <cell r="F1755" t="str">
            <v xml:space="preserve">   </v>
          </cell>
          <cell r="G1755">
            <v>4925230</v>
          </cell>
          <cell r="H1755">
            <v>-1862111.66</v>
          </cell>
          <cell r="I1755">
            <v>0</v>
          </cell>
          <cell r="J1755">
            <v>-1343479.6</v>
          </cell>
          <cell r="K1755">
            <v>-518632.06</v>
          </cell>
          <cell r="L1755">
            <v>0</v>
          </cell>
        </row>
        <row r="1756">
          <cell r="A1756">
            <v>5</v>
          </cell>
          <cell r="B1756">
            <v>9</v>
          </cell>
          <cell r="C1756">
            <v>252</v>
          </cell>
          <cell r="D1756">
            <v>30</v>
          </cell>
          <cell r="E1756" t="str">
            <v xml:space="preserve">    </v>
          </cell>
          <cell r="F1756" t="str">
            <v xml:space="preserve">   </v>
          </cell>
          <cell r="G1756">
            <v>5925230</v>
          </cell>
          <cell r="H1756">
            <v>-1811240.88</v>
          </cell>
          <cell r="I1756">
            <v>0</v>
          </cell>
          <cell r="J1756">
            <v>-1324164.8799999999</v>
          </cell>
          <cell r="K1756">
            <v>-487076</v>
          </cell>
          <cell r="L1756">
            <v>0</v>
          </cell>
        </row>
        <row r="1757">
          <cell r="A1757">
            <v>3</v>
          </cell>
          <cell r="B1757">
            <v>9</v>
          </cell>
          <cell r="C1757">
            <v>252</v>
          </cell>
          <cell r="D1757">
            <v>40</v>
          </cell>
          <cell r="E1757" t="str">
            <v xml:space="preserve">    </v>
          </cell>
          <cell r="F1757" t="str">
            <v xml:space="preserve">   </v>
          </cell>
          <cell r="G1757">
            <v>3925240</v>
          </cell>
          <cell r="H1757">
            <v>-467683.48</v>
          </cell>
          <cell r="I1757">
            <v>0</v>
          </cell>
          <cell r="J1757">
            <v>-353592.02</v>
          </cell>
          <cell r="K1757">
            <v>-114091.46</v>
          </cell>
          <cell r="L1757">
            <v>0</v>
          </cell>
        </row>
        <row r="1758">
          <cell r="A1758">
            <v>4</v>
          </cell>
          <cell r="B1758">
            <v>9</v>
          </cell>
          <cell r="C1758">
            <v>252</v>
          </cell>
          <cell r="D1758">
            <v>40</v>
          </cell>
          <cell r="E1758" t="str">
            <v xml:space="preserve">    </v>
          </cell>
          <cell r="F1758" t="str">
            <v xml:space="preserve">   </v>
          </cell>
          <cell r="G1758">
            <v>4925240</v>
          </cell>
          <cell r="H1758">
            <v>-467683.31</v>
          </cell>
          <cell r="I1758">
            <v>0</v>
          </cell>
          <cell r="J1758">
            <v>-353591.87</v>
          </cell>
          <cell r="K1758">
            <v>-114091.44</v>
          </cell>
          <cell r="L1758">
            <v>0</v>
          </cell>
        </row>
        <row r="1759">
          <cell r="A1759">
            <v>5</v>
          </cell>
          <cell r="B1759">
            <v>9</v>
          </cell>
          <cell r="C1759">
            <v>252</v>
          </cell>
          <cell r="D1759">
            <v>40</v>
          </cell>
          <cell r="E1759" t="str">
            <v xml:space="preserve">    </v>
          </cell>
          <cell r="F1759" t="str">
            <v xml:space="preserve">   </v>
          </cell>
          <cell r="G1759">
            <v>5925240</v>
          </cell>
          <cell r="H1759">
            <v>-467683.48</v>
          </cell>
          <cell r="I1759">
            <v>0</v>
          </cell>
          <cell r="J1759">
            <v>-353592.02</v>
          </cell>
          <cell r="K1759">
            <v>-114091.46</v>
          </cell>
          <cell r="L1759">
            <v>0</v>
          </cell>
        </row>
        <row r="1760">
          <cell r="A1760">
            <v>3</v>
          </cell>
          <cell r="B1760">
            <v>9</v>
          </cell>
          <cell r="C1760">
            <v>253</v>
          </cell>
          <cell r="D1760">
            <v>38</v>
          </cell>
          <cell r="E1760" t="str">
            <v xml:space="preserve">    </v>
          </cell>
          <cell r="F1760" t="str">
            <v xml:space="preserve">   </v>
          </cell>
          <cell r="G1760">
            <v>3925338</v>
          </cell>
          <cell r="H1760">
            <v>-118049</v>
          </cell>
          <cell r="I1760">
            <v>0</v>
          </cell>
          <cell r="J1760">
            <v>0</v>
          </cell>
          <cell r="K1760">
            <v>-118049</v>
          </cell>
          <cell r="L1760">
            <v>0</v>
          </cell>
        </row>
        <row r="1761">
          <cell r="A1761">
            <v>4</v>
          </cell>
          <cell r="B1761">
            <v>9</v>
          </cell>
          <cell r="C1761">
            <v>253</v>
          </cell>
          <cell r="D1761">
            <v>38</v>
          </cell>
          <cell r="E1761" t="str">
            <v xml:space="preserve">    </v>
          </cell>
          <cell r="F1761" t="str">
            <v xml:space="preserve">   </v>
          </cell>
          <cell r="G1761">
            <v>4925338</v>
          </cell>
          <cell r="H1761">
            <v>-3631226.67</v>
          </cell>
          <cell r="I1761">
            <v>0</v>
          </cell>
          <cell r="J1761">
            <v>0</v>
          </cell>
          <cell r="K1761">
            <v>-3631226.67</v>
          </cell>
          <cell r="L1761">
            <v>0</v>
          </cell>
        </row>
        <row r="1762">
          <cell r="A1762">
            <v>5</v>
          </cell>
          <cell r="B1762">
            <v>9</v>
          </cell>
          <cell r="C1762">
            <v>253</v>
          </cell>
          <cell r="D1762">
            <v>38</v>
          </cell>
          <cell r="E1762" t="str">
            <v xml:space="preserve">    </v>
          </cell>
          <cell r="F1762" t="str">
            <v xml:space="preserve">   </v>
          </cell>
          <cell r="G1762">
            <v>5925338</v>
          </cell>
          <cell r="H1762">
            <v>-1894390.5</v>
          </cell>
          <cell r="I1762">
            <v>0</v>
          </cell>
          <cell r="J1762">
            <v>0</v>
          </cell>
          <cell r="K1762">
            <v>-1894390.5</v>
          </cell>
          <cell r="L1762">
            <v>0</v>
          </cell>
        </row>
        <row r="1763">
          <cell r="A1763">
            <v>3</v>
          </cell>
          <cell r="B1763">
            <v>9</v>
          </cell>
          <cell r="C1763">
            <v>253</v>
          </cell>
          <cell r="D1763">
            <v>85</v>
          </cell>
          <cell r="E1763" t="str">
            <v xml:space="preserve">    </v>
          </cell>
          <cell r="F1763" t="str">
            <v xml:space="preserve">   </v>
          </cell>
          <cell r="G1763">
            <v>3925385</v>
          </cell>
          <cell r="H1763">
            <v>-2549196</v>
          </cell>
          <cell r="I1763">
            <v>-2549196</v>
          </cell>
          <cell r="J1763">
            <v>0</v>
          </cell>
          <cell r="K1763">
            <v>0</v>
          </cell>
          <cell r="L1763">
            <v>0</v>
          </cell>
        </row>
        <row r="1764">
          <cell r="A1764">
            <v>4</v>
          </cell>
          <cell r="B1764">
            <v>9</v>
          </cell>
          <cell r="C1764">
            <v>253</v>
          </cell>
          <cell r="D1764">
            <v>85</v>
          </cell>
          <cell r="E1764" t="str">
            <v xml:space="preserve">    </v>
          </cell>
          <cell r="F1764" t="str">
            <v xml:space="preserve">   </v>
          </cell>
          <cell r="G1764">
            <v>4925385</v>
          </cell>
          <cell r="H1764">
            <v>-2647242</v>
          </cell>
          <cell r="I1764">
            <v>-2647242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>
            <v>5</v>
          </cell>
          <cell r="B1765">
            <v>9</v>
          </cell>
          <cell r="C1765">
            <v>253</v>
          </cell>
          <cell r="D1765">
            <v>85</v>
          </cell>
          <cell r="E1765" t="str">
            <v xml:space="preserve">    </v>
          </cell>
          <cell r="F1765" t="str">
            <v xml:space="preserve">   </v>
          </cell>
          <cell r="G1765">
            <v>5925385</v>
          </cell>
          <cell r="H1765">
            <v>-2557366.5</v>
          </cell>
          <cell r="I1765">
            <v>-2557366.5</v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>
            <v>3</v>
          </cell>
          <cell r="B1766">
            <v>9</v>
          </cell>
          <cell r="C1766">
            <v>253</v>
          </cell>
          <cell r="D1766">
            <v>86</v>
          </cell>
          <cell r="E1766" t="str">
            <v xml:space="preserve">    </v>
          </cell>
          <cell r="F1766" t="str">
            <v xml:space="preserve">   </v>
          </cell>
          <cell r="G1766">
            <v>3925386</v>
          </cell>
          <cell r="H1766">
            <v>-849732</v>
          </cell>
          <cell r="I1766">
            <v>-849732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>
            <v>4</v>
          </cell>
          <cell r="B1767">
            <v>9</v>
          </cell>
          <cell r="C1767">
            <v>253</v>
          </cell>
          <cell r="D1767">
            <v>86</v>
          </cell>
          <cell r="E1767" t="str">
            <v xml:space="preserve">    </v>
          </cell>
          <cell r="F1767" t="str">
            <v xml:space="preserve">   </v>
          </cell>
          <cell r="G1767">
            <v>4925386</v>
          </cell>
          <cell r="H1767">
            <v>-882413.96</v>
          </cell>
          <cell r="I1767">
            <v>-882413.96</v>
          </cell>
          <cell r="J1767">
            <v>0</v>
          </cell>
          <cell r="K1767">
            <v>0</v>
          </cell>
          <cell r="L1767">
            <v>0</v>
          </cell>
        </row>
        <row r="1768">
          <cell r="A1768">
            <v>5</v>
          </cell>
          <cell r="B1768">
            <v>9</v>
          </cell>
          <cell r="C1768">
            <v>253</v>
          </cell>
          <cell r="D1768">
            <v>86</v>
          </cell>
          <cell r="E1768" t="str">
            <v xml:space="preserve">    </v>
          </cell>
          <cell r="F1768" t="str">
            <v xml:space="preserve">   </v>
          </cell>
          <cell r="G1768">
            <v>5925386</v>
          </cell>
          <cell r="H1768">
            <v>-852455.5</v>
          </cell>
          <cell r="I1768">
            <v>-852455.5</v>
          </cell>
          <cell r="J1768">
            <v>0</v>
          </cell>
          <cell r="K1768">
            <v>0</v>
          </cell>
          <cell r="L1768">
            <v>0</v>
          </cell>
        </row>
        <row r="1769">
          <cell r="A1769">
            <v>3</v>
          </cell>
          <cell r="B1769">
            <v>9</v>
          </cell>
          <cell r="C1769">
            <v>254</v>
          </cell>
          <cell r="D1769">
            <v>17</v>
          </cell>
          <cell r="E1769" t="str">
            <v xml:space="preserve">    </v>
          </cell>
          <cell r="F1769" t="str">
            <v xml:space="preserve">   </v>
          </cell>
          <cell r="G1769">
            <v>3925417</v>
          </cell>
          <cell r="H1769">
            <v>-730489</v>
          </cell>
          <cell r="I1769">
            <v>-730489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4</v>
          </cell>
          <cell r="B1770">
            <v>9</v>
          </cell>
          <cell r="C1770">
            <v>254</v>
          </cell>
          <cell r="D1770">
            <v>17</v>
          </cell>
          <cell r="E1770" t="str">
            <v xml:space="preserve">    </v>
          </cell>
          <cell r="F1770" t="str">
            <v xml:space="preserve">   </v>
          </cell>
          <cell r="G1770">
            <v>4925417</v>
          </cell>
          <cell r="H1770">
            <v>-730488.96</v>
          </cell>
          <cell r="I1770">
            <v>-730488.96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>
            <v>5</v>
          </cell>
          <cell r="B1771">
            <v>9</v>
          </cell>
          <cell r="C1771">
            <v>254</v>
          </cell>
          <cell r="D1771">
            <v>17</v>
          </cell>
          <cell r="E1771" t="str">
            <v xml:space="preserve">    </v>
          </cell>
          <cell r="F1771" t="str">
            <v xml:space="preserve">   </v>
          </cell>
          <cell r="G1771">
            <v>5925417</v>
          </cell>
          <cell r="H1771">
            <v>-730489</v>
          </cell>
          <cell r="I1771">
            <v>-730489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>
            <v>3</v>
          </cell>
          <cell r="B1772">
            <v>9</v>
          </cell>
          <cell r="C1772">
            <v>254</v>
          </cell>
          <cell r="D1772">
            <v>18</v>
          </cell>
          <cell r="E1772" t="str">
            <v xml:space="preserve">    </v>
          </cell>
          <cell r="F1772" t="str">
            <v xml:space="preserve">   </v>
          </cell>
          <cell r="G1772">
            <v>3925418</v>
          </cell>
          <cell r="H1772">
            <v>-626272</v>
          </cell>
          <cell r="I1772">
            <v>-626272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>
            <v>4</v>
          </cell>
          <cell r="B1773">
            <v>9</v>
          </cell>
          <cell r="C1773">
            <v>254</v>
          </cell>
          <cell r="D1773">
            <v>18</v>
          </cell>
          <cell r="E1773" t="str">
            <v xml:space="preserve">    </v>
          </cell>
          <cell r="F1773" t="str">
            <v xml:space="preserve">   </v>
          </cell>
          <cell r="G1773">
            <v>4925418</v>
          </cell>
          <cell r="H1773">
            <v>-626271.94999999995</v>
          </cell>
          <cell r="I1773">
            <v>-626271.94999999995</v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>
            <v>5</v>
          </cell>
          <cell r="B1774">
            <v>9</v>
          </cell>
          <cell r="C1774">
            <v>254</v>
          </cell>
          <cell r="D1774">
            <v>18</v>
          </cell>
          <cell r="E1774" t="str">
            <v xml:space="preserve">    </v>
          </cell>
          <cell r="F1774" t="str">
            <v xml:space="preserve">   </v>
          </cell>
          <cell r="G1774">
            <v>5925418</v>
          </cell>
          <cell r="H1774">
            <v>-626272</v>
          </cell>
          <cell r="I1774">
            <v>-626272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3</v>
          </cell>
          <cell r="B1775">
            <v>9</v>
          </cell>
          <cell r="C1775">
            <v>254</v>
          </cell>
          <cell r="D1775">
            <v>19</v>
          </cell>
          <cell r="E1775" t="str">
            <v xml:space="preserve">    </v>
          </cell>
          <cell r="F1775" t="str">
            <v xml:space="preserve">   </v>
          </cell>
          <cell r="G1775">
            <v>3925419</v>
          </cell>
          <cell r="H1775">
            <v>-459674</v>
          </cell>
          <cell r="I1775">
            <v>-459674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4</v>
          </cell>
          <cell r="B1776">
            <v>9</v>
          </cell>
          <cell r="C1776">
            <v>254</v>
          </cell>
          <cell r="D1776">
            <v>19</v>
          </cell>
          <cell r="E1776" t="str">
            <v xml:space="preserve">    </v>
          </cell>
          <cell r="F1776" t="str">
            <v xml:space="preserve">   </v>
          </cell>
          <cell r="G1776">
            <v>4925419</v>
          </cell>
          <cell r="H1776">
            <v>-459673.92</v>
          </cell>
          <cell r="I1776">
            <v>-459673.92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5</v>
          </cell>
          <cell r="B1777">
            <v>9</v>
          </cell>
          <cell r="C1777">
            <v>254</v>
          </cell>
          <cell r="D1777">
            <v>19</v>
          </cell>
          <cell r="E1777" t="str">
            <v xml:space="preserve">    </v>
          </cell>
          <cell r="F1777" t="str">
            <v xml:space="preserve">   </v>
          </cell>
          <cell r="G1777">
            <v>5925419</v>
          </cell>
          <cell r="H1777">
            <v>-459674</v>
          </cell>
          <cell r="I1777">
            <v>-459674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3</v>
          </cell>
          <cell r="B1778">
            <v>9</v>
          </cell>
          <cell r="C1778">
            <v>282</v>
          </cell>
          <cell r="D1778">
            <v>10</v>
          </cell>
          <cell r="E1778" t="str">
            <v xml:space="preserve">    </v>
          </cell>
          <cell r="F1778" t="str">
            <v xml:space="preserve">   </v>
          </cell>
          <cell r="G1778">
            <v>3928210</v>
          </cell>
          <cell r="H1778">
            <v>-159276</v>
          </cell>
          <cell r="I1778">
            <v>0</v>
          </cell>
          <cell r="J1778">
            <v>50569.47</v>
          </cell>
          <cell r="K1778">
            <v>-209845.47</v>
          </cell>
          <cell r="L1778">
            <v>0</v>
          </cell>
        </row>
        <row r="1779">
          <cell r="A1779">
            <v>4</v>
          </cell>
          <cell r="B1779">
            <v>9</v>
          </cell>
          <cell r="C1779">
            <v>282</v>
          </cell>
          <cell r="D1779">
            <v>10</v>
          </cell>
          <cell r="E1779" t="str">
            <v xml:space="preserve">    </v>
          </cell>
          <cell r="F1779" t="str">
            <v xml:space="preserve">   </v>
          </cell>
          <cell r="G1779">
            <v>4928210</v>
          </cell>
          <cell r="H1779">
            <v>-238913.84</v>
          </cell>
          <cell r="I1779">
            <v>0</v>
          </cell>
          <cell r="J1779">
            <v>50569.440000000002</v>
          </cell>
          <cell r="K1779">
            <v>-289483.40000000002</v>
          </cell>
          <cell r="L1779">
            <v>0</v>
          </cell>
        </row>
        <row r="1780">
          <cell r="A1780">
            <v>5</v>
          </cell>
          <cell r="B1780">
            <v>9</v>
          </cell>
          <cell r="C1780">
            <v>282</v>
          </cell>
          <cell r="D1780">
            <v>10</v>
          </cell>
          <cell r="E1780" t="str">
            <v xml:space="preserve">    </v>
          </cell>
          <cell r="F1780" t="str">
            <v xml:space="preserve">   </v>
          </cell>
          <cell r="G1780">
            <v>5928210</v>
          </cell>
          <cell r="H1780">
            <v>-165912.49</v>
          </cell>
          <cell r="I1780">
            <v>0</v>
          </cell>
          <cell r="J1780">
            <v>50569.46</v>
          </cell>
          <cell r="K1780">
            <v>-216481.96</v>
          </cell>
          <cell r="L1780">
            <v>0</v>
          </cell>
        </row>
        <row r="1781">
          <cell r="A1781">
            <v>3</v>
          </cell>
          <cell r="B1781">
            <v>9</v>
          </cell>
          <cell r="C1781">
            <v>282</v>
          </cell>
          <cell r="D1781">
            <v>40</v>
          </cell>
          <cell r="E1781" t="str">
            <v xml:space="preserve">    </v>
          </cell>
          <cell r="F1781" t="str">
            <v xml:space="preserve">   </v>
          </cell>
          <cell r="G1781">
            <v>3928240</v>
          </cell>
          <cell r="H1781">
            <v>-1777462.46</v>
          </cell>
          <cell r="I1781">
            <v>-1777462.46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>
            <v>4</v>
          </cell>
          <cell r="B1782">
            <v>9</v>
          </cell>
          <cell r="C1782">
            <v>282</v>
          </cell>
          <cell r="D1782">
            <v>40</v>
          </cell>
          <cell r="E1782" t="str">
            <v xml:space="preserve">    </v>
          </cell>
          <cell r="F1782" t="str">
            <v xml:space="preserve">   </v>
          </cell>
          <cell r="G1782">
            <v>4928240</v>
          </cell>
          <cell r="H1782">
            <v>-1576526.56</v>
          </cell>
          <cell r="I1782">
            <v>-1576526.56</v>
          </cell>
          <cell r="J1782">
            <v>0</v>
          </cell>
          <cell r="K1782">
            <v>0</v>
          </cell>
          <cell r="L1782">
            <v>0</v>
          </cell>
        </row>
        <row r="1783">
          <cell r="A1783">
            <v>5</v>
          </cell>
          <cell r="B1783">
            <v>9</v>
          </cell>
          <cell r="C1783">
            <v>282</v>
          </cell>
          <cell r="D1783">
            <v>40</v>
          </cell>
          <cell r="E1783" t="str">
            <v xml:space="preserve">    </v>
          </cell>
          <cell r="F1783" t="str">
            <v xml:space="preserve">   </v>
          </cell>
          <cell r="G1783">
            <v>5928240</v>
          </cell>
          <cell r="H1783">
            <v>-1764117.46</v>
          </cell>
          <cell r="I1783">
            <v>-1764117.46</v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>
            <v>3</v>
          </cell>
          <cell r="B1784">
            <v>9</v>
          </cell>
          <cell r="C1784">
            <v>282</v>
          </cell>
          <cell r="D1784">
            <v>41</v>
          </cell>
          <cell r="E1784" t="str">
            <v xml:space="preserve">    </v>
          </cell>
          <cell r="F1784" t="str">
            <v xml:space="preserve">   </v>
          </cell>
          <cell r="G1784">
            <v>3928241</v>
          </cell>
          <cell r="H1784">
            <v>-430395</v>
          </cell>
          <cell r="I1784">
            <v>-430395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>
            <v>4</v>
          </cell>
          <cell r="B1785">
            <v>9</v>
          </cell>
          <cell r="C1785">
            <v>282</v>
          </cell>
          <cell r="D1785">
            <v>41</v>
          </cell>
          <cell r="E1785" t="str">
            <v xml:space="preserve">    </v>
          </cell>
          <cell r="F1785" t="str">
            <v xml:space="preserve">   </v>
          </cell>
          <cell r="G1785">
            <v>4928241</v>
          </cell>
          <cell r="H1785">
            <v>-376458.23999999999</v>
          </cell>
          <cell r="I1785">
            <v>-376458.23999999999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>
            <v>5</v>
          </cell>
          <cell r="B1786">
            <v>9</v>
          </cell>
          <cell r="C1786">
            <v>282</v>
          </cell>
          <cell r="D1786">
            <v>41</v>
          </cell>
          <cell r="E1786" t="str">
            <v xml:space="preserve">    </v>
          </cell>
          <cell r="F1786" t="str">
            <v xml:space="preserve">   </v>
          </cell>
          <cell r="G1786">
            <v>5928241</v>
          </cell>
          <cell r="H1786">
            <v>-426285</v>
          </cell>
          <cell r="I1786">
            <v>-426285</v>
          </cell>
          <cell r="J1786">
            <v>0</v>
          </cell>
          <cell r="K1786">
            <v>0</v>
          </cell>
          <cell r="L1786">
            <v>0</v>
          </cell>
        </row>
        <row r="1787">
          <cell r="A1787">
            <v>3</v>
          </cell>
          <cell r="B1787">
            <v>9</v>
          </cell>
          <cell r="C1787">
            <v>282</v>
          </cell>
          <cell r="D1787">
            <v>42</v>
          </cell>
          <cell r="E1787" t="str">
            <v xml:space="preserve">    </v>
          </cell>
          <cell r="F1787" t="str">
            <v xml:space="preserve">   </v>
          </cell>
          <cell r="G1787">
            <v>3928242</v>
          </cell>
          <cell r="H1787">
            <v>-189332</v>
          </cell>
          <cell r="I1787">
            <v>-189332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>
            <v>4</v>
          </cell>
          <cell r="B1788">
            <v>9</v>
          </cell>
          <cell r="C1788">
            <v>282</v>
          </cell>
          <cell r="D1788">
            <v>42</v>
          </cell>
          <cell r="E1788" t="str">
            <v xml:space="preserve">    </v>
          </cell>
          <cell r="F1788" t="str">
            <v xml:space="preserve">   </v>
          </cell>
          <cell r="G1788">
            <v>4928242</v>
          </cell>
          <cell r="H1788">
            <v>-174690.28</v>
          </cell>
          <cell r="I1788">
            <v>-174690.28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>
            <v>5</v>
          </cell>
          <cell r="B1789">
            <v>9</v>
          </cell>
          <cell r="C1789">
            <v>282</v>
          </cell>
          <cell r="D1789">
            <v>42</v>
          </cell>
          <cell r="E1789" t="str">
            <v xml:space="preserve">    </v>
          </cell>
          <cell r="F1789" t="str">
            <v xml:space="preserve">   </v>
          </cell>
          <cell r="G1789">
            <v>5928242</v>
          </cell>
          <cell r="H1789">
            <v>-190607</v>
          </cell>
          <cell r="I1789">
            <v>-190607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>
            <v>3</v>
          </cell>
          <cell r="B1790">
            <v>9</v>
          </cell>
          <cell r="C1790">
            <v>282</v>
          </cell>
          <cell r="D1790">
            <v>47</v>
          </cell>
          <cell r="E1790" t="str">
            <v xml:space="preserve">    </v>
          </cell>
          <cell r="F1790" t="str">
            <v xml:space="preserve">   </v>
          </cell>
          <cell r="G1790">
            <v>3928247</v>
          </cell>
          <cell r="H1790">
            <v>-448853</v>
          </cell>
          <cell r="I1790">
            <v>-448853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>
            <v>4</v>
          </cell>
          <cell r="B1791">
            <v>9</v>
          </cell>
          <cell r="C1791">
            <v>282</v>
          </cell>
          <cell r="D1791">
            <v>47</v>
          </cell>
          <cell r="E1791" t="str">
            <v xml:space="preserve">    </v>
          </cell>
          <cell r="F1791" t="str">
            <v xml:space="preserve">   </v>
          </cell>
          <cell r="G1791">
            <v>4928247</v>
          </cell>
          <cell r="H1791">
            <v>-339251.41</v>
          </cell>
          <cell r="I1791">
            <v>-339251.41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>
            <v>5</v>
          </cell>
          <cell r="B1792">
            <v>9</v>
          </cell>
          <cell r="C1792">
            <v>282</v>
          </cell>
          <cell r="D1792">
            <v>47</v>
          </cell>
          <cell r="E1792" t="str">
            <v xml:space="preserve">    </v>
          </cell>
          <cell r="F1792" t="str">
            <v xml:space="preserve">   </v>
          </cell>
          <cell r="G1792">
            <v>5928247</v>
          </cell>
          <cell r="H1792">
            <v>-425531</v>
          </cell>
          <cell r="I1792">
            <v>-425531</v>
          </cell>
          <cell r="J1792">
            <v>0</v>
          </cell>
          <cell r="K1792">
            <v>0</v>
          </cell>
          <cell r="L1792">
            <v>0</v>
          </cell>
        </row>
        <row r="1793">
          <cell r="A1793">
            <v>3</v>
          </cell>
          <cell r="B1793">
            <v>9</v>
          </cell>
          <cell r="C1793">
            <v>282</v>
          </cell>
          <cell r="D1793">
            <v>48</v>
          </cell>
          <cell r="E1793" t="str">
            <v xml:space="preserve">    </v>
          </cell>
          <cell r="F1793" t="str">
            <v xml:space="preserve">   </v>
          </cell>
          <cell r="G1793">
            <v>3928248</v>
          </cell>
          <cell r="H1793">
            <v>-577</v>
          </cell>
          <cell r="I1793">
            <v>-577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>
            <v>4</v>
          </cell>
          <cell r="B1794">
            <v>9</v>
          </cell>
          <cell r="C1794">
            <v>282</v>
          </cell>
          <cell r="D1794">
            <v>48</v>
          </cell>
          <cell r="E1794" t="str">
            <v xml:space="preserve">    </v>
          </cell>
          <cell r="F1794" t="str">
            <v xml:space="preserve">   </v>
          </cell>
          <cell r="G1794">
            <v>4928248</v>
          </cell>
          <cell r="H1794">
            <v>1230.71</v>
          </cell>
          <cell r="I1794">
            <v>1230.71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>
            <v>5</v>
          </cell>
          <cell r="B1795">
            <v>9</v>
          </cell>
          <cell r="C1795">
            <v>282</v>
          </cell>
          <cell r="D1795">
            <v>48</v>
          </cell>
          <cell r="E1795" t="str">
            <v xml:space="preserve">    </v>
          </cell>
          <cell r="F1795" t="str">
            <v xml:space="preserve">   </v>
          </cell>
          <cell r="G1795">
            <v>5928248</v>
          </cell>
          <cell r="H1795">
            <v>-88.5</v>
          </cell>
          <cell r="I1795">
            <v>-88.5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>
            <v>3</v>
          </cell>
          <cell r="B1796">
            <v>9</v>
          </cell>
          <cell r="C1796">
            <v>282</v>
          </cell>
          <cell r="D1796">
            <v>49</v>
          </cell>
          <cell r="E1796" t="str">
            <v xml:space="preserve">    </v>
          </cell>
          <cell r="F1796" t="str">
            <v xml:space="preserve">   </v>
          </cell>
          <cell r="G1796">
            <v>3928249</v>
          </cell>
          <cell r="H1796">
            <v>-68614</v>
          </cell>
          <cell r="I1796">
            <v>-68614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>
            <v>4</v>
          </cell>
          <cell r="B1797">
            <v>9</v>
          </cell>
          <cell r="C1797">
            <v>282</v>
          </cell>
          <cell r="D1797">
            <v>49</v>
          </cell>
          <cell r="E1797" t="str">
            <v xml:space="preserve">    </v>
          </cell>
          <cell r="F1797" t="str">
            <v xml:space="preserve">   </v>
          </cell>
          <cell r="G1797">
            <v>4928249</v>
          </cell>
          <cell r="H1797">
            <v>-27759.07</v>
          </cell>
          <cell r="I1797">
            <v>-27759.07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>
            <v>5</v>
          </cell>
          <cell r="B1798">
            <v>9</v>
          </cell>
          <cell r="C1798">
            <v>282</v>
          </cell>
          <cell r="D1798">
            <v>49</v>
          </cell>
          <cell r="E1798" t="str">
            <v xml:space="preserve">    </v>
          </cell>
          <cell r="F1798" t="str">
            <v xml:space="preserve">   </v>
          </cell>
          <cell r="G1798">
            <v>5928249</v>
          </cell>
          <cell r="H1798">
            <v>-58782</v>
          </cell>
          <cell r="I1798">
            <v>-58782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>
            <v>3</v>
          </cell>
          <cell r="B1799">
            <v>9</v>
          </cell>
          <cell r="C1799">
            <v>282</v>
          </cell>
          <cell r="D1799">
            <v>68</v>
          </cell>
          <cell r="E1799" t="str">
            <v xml:space="preserve">    </v>
          </cell>
          <cell r="F1799" t="str">
            <v xml:space="preserve">   </v>
          </cell>
          <cell r="G1799">
            <v>3928268</v>
          </cell>
          <cell r="H1799">
            <v>-2085826.71</v>
          </cell>
          <cell r="I1799">
            <v>0</v>
          </cell>
          <cell r="J1799">
            <v>-2085826.71</v>
          </cell>
          <cell r="K1799">
            <v>0</v>
          </cell>
          <cell r="L1799">
            <v>0</v>
          </cell>
        </row>
        <row r="1800">
          <cell r="A1800">
            <v>4</v>
          </cell>
          <cell r="B1800">
            <v>9</v>
          </cell>
          <cell r="C1800">
            <v>282</v>
          </cell>
          <cell r="D1800">
            <v>68</v>
          </cell>
          <cell r="E1800" t="str">
            <v xml:space="preserve">    </v>
          </cell>
          <cell r="F1800" t="str">
            <v xml:space="preserve">   </v>
          </cell>
          <cell r="G1800">
            <v>4928268</v>
          </cell>
          <cell r="H1800">
            <v>-2145352.67</v>
          </cell>
          <cell r="I1800">
            <v>0</v>
          </cell>
          <cell r="J1800">
            <v>-2145352.67</v>
          </cell>
          <cell r="K1800">
            <v>0</v>
          </cell>
          <cell r="L1800">
            <v>0</v>
          </cell>
        </row>
        <row r="1801">
          <cell r="A1801">
            <v>5</v>
          </cell>
          <cell r="B1801">
            <v>9</v>
          </cell>
          <cell r="C1801">
            <v>282</v>
          </cell>
          <cell r="D1801">
            <v>68</v>
          </cell>
          <cell r="E1801" t="str">
            <v xml:space="preserve">    </v>
          </cell>
          <cell r="F1801" t="str">
            <v xml:space="preserve">   </v>
          </cell>
          <cell r="G1801">
            <v>5928268</v>
          </cell>
          <cell r="H1801">
            <v>-2090787.2</v>
          </cell>
          <cell r="I1801">
            <v>0</v>
          </cell>
          <cell r="J1801">
            <v>-2090787.2</v>
          </cell>
          <cell r="K1801">
            <v>0</v>
          </cell>
          <cell r="L1801">
            <v>0</v>
          </cell>
        </row>
        <row r="1802">
          <cell r="A1802">
            <v>3</v>
          </cell>
          <cell r="B1802">
            <v>9</v>
          </cell>
          <cell r="C1802">
            <v>282</v>
          </cell>
          <cell r="D1802">
            <v>78</v>
          </cell>
          <cell r="E1802" t="str">
            <v xml:space="preserve">    </v>
          </cell>
          <cell r="F1802" t="str">
            <v xml:space="preserve">   </v>
          </cell>
          <cell r="G1802">
            <v>3928278</v>
          </cell>
          <cell r="H1802">
            <v>-381303</v>
          </cell>
          <cell r="I1802">
            <v>0</v>
          </cell>
          <cell r="J1802">
            <v>0</v>
          </cell>
          <cell r="K1802">
            <v>-381303</v>
          </cell>
          <cell r="L1802">
            <v>0</v>
          </cell>
        </row>
        <row r="1803">
          <cell r="A1803">
            <v>4</v>
          </cell>
          <cell r="B1803">
            <v>9</v>
          </cell>
          <cell r="C1803">
            <v>282</v>
          </cell>
          <cell r="D1803">
            <v>78</v>
          </cell>
          <cell r="E1803" t="str">
            <v xml:space="preserve">    </v>
          </cell>
          <cell r="F1803" t="str">
            <v xml:space="preserve">   </v>
          </cell>
          <cell r="G1803">
            <v>4928278</v>
          </cell>
          <cell r="H1803">
            <v>-393143.25</v>
          </cell>
          <cell r="I1803">
            <v>0</v>
          </cell>
          <cell r="J1803">
            <v>0</v>
          </cell>
          <cell r="K1803">
            <v>-393143.25</v>
          </cell>
          <cell r="L1803">
            <v>0</v>
          </cell>
        </row>
        <row r="1804">
          <cell r="A1804">
            <v>5</v>
          </cell>
          <cell r="B1804">
            <v>9</v>
          </cell>
          <cell r="C1804">
            <v>282</v>
          </cell>
          <cell r="D1804">
            <v>78</v>
          </cell>
          <cell r="E1804" t="str">
            <v xml:space="preserve">    </v>
          </cell>
          <cell r="F1804" t="str">
            <v xml:space="preserve">   </v>
          </cell>
          <cell r="G1804">
            <v>5928278</v>
          </cell>
          <cell r="H1804">
            <v>-382289</v>
          </cell>
          <cell r="I1804">
            <v>0</v>
          </cell>
          <cell r="J1804">
            <v>0</v>
          </cell>
          <cell r="K1804">
            <v>-382289</v>
          </cell>
          <cell r="L1804">
            <v>0</v>
          </cell>
        </row>
        <row r="1805">
          <cell r="A1805">
            <v>3</v>
          </cell>
          <cell r="B1805">
            <v>9</v>
          </cell>
          <cell r="C1805">
            <v>282</v>
          </cell>
          <cell r="D1805">
            <v>90</v>
          </cell>
          <cell r="E1805" t="str">
            <v xml:space="preserve">    </v>
          </cell>
          <cell r="F1805" t="str">
            <v xml:space="preserve">   </v>
          </cell>
          <cell r="G1805">
            <v>3928290</v>
          </cell>
          <cell r="H1805">
            <v>-148989930.13999999</v>
          </cell>
          <cell r="I1805">
            <v>-148989930.13999999</v>
          </cell>
          <cell r="J1805">
            <v>0</v>
          </cell>
          <cell r="K1805">
            <v>0</v>
          </cell>
          <cell r="L1805">
            <v>0</v>
          </cell>
        </row>
        <row r="1806">
          <cell r="A1806">
            <v>4</v>
          </cell>
          <cell r="B1806">
            <v>9</v>
          </cell>
          <cell r="C1806">
            <v>282</v>
          </cell>
          <cell r="D1806">
            <v>90</v>
          </cell>
          <cell r="E1806" t="str">
            <v xml:space="preserve">    </v>
          </cell>
          <cell r="F1806" t="str">
            <v xml:space="preserve">   </v>
          </cell>
          <cell r="G1806">
            <v>4928290</v>
          </cell>
          <cell r="H1806">
            <v>-146157324.69999999</v>
          </cell>
          <cell r="I1806">
            <v>-146157324.69999999</v>
          </cell>
          <cell r="J1806">
            <v>0</v>
          </cell>
          <cell r="K1806">
            <v>0</v>
          </cell>
          <cell r="L1806">
            <v>0</v>
          </cell>
        </row>
        <row r="1807">
          <cell r="A1807">
            <v>5</v>
          </cell>
          <cell r="B1807">
            <v>9</v>
          </cell>
          <cell r="C1807">
            <v>282</v>
          </cell>
          <cell r="D1807">
            <v>90</v>
          </cell>
          <cell r="E1807" t="str">
            <v xml:space="preserve">    </v>
          </cell>
          <cell r="F1807" t="str">
            <v xml:space="preserve">   </v>
          </cell>
          <cell r="G1807">
            <v>5928290</v>
          </cell>
          <cell r="H1807">
            <v>-148712028.65000001</v>
          </cell>
          <cell r="I1807">
            <v>-148712028.65000001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>
            <v>3</v>
          </cell>
          <cell r="B1808">
            <v>9</v>
          </cell>
          <cell r="C1808">
            <v>282</v>
          </cell>
          <cell r="D1808">
            <v>91</v>
          </cell>
          <cell r="E1808" t="str">
            <v xml:space="preserve">    </v>
          </cell>
          <cell r="F1808" t="str">
            <v xml:space="preserve">   </v>
          </cell>
          <cell r="G1808">
            <v>3928291</v>
          </cell>
          <cell r="H1808">
            <v>-14205602.529999999</v>
          </cell>
          <cell r="I1808">
            <v>-14205602.529999999</v>
          </cell>
          <cell r="J1808">
            <v>0</v>
          </cell>
          <cell r="K1808">
            <v>0</v>
          </cell>
          <cell r="L1808">
            <v>0</v>
          </cell>
        </row>
        <row r="1809">
          <cell r="A1809">
            <v>4</v>
          </cell>
          <cell r="B1809">
            <v>9</v>
          </cell>
          <cell r="C1809">
            <v>282</v>
          </cell>
          <cell r="D1809">
            <v>91</v>
          </cell>
          <cell r="E1809" t="str">
            <v xml:space="preserve">    </v>
          </cell>
          <cell r="F1809" t="str">
            <v xml:space="preserve">   </v>
          </cell>
          <cell r="G1809">
            <v>4928291</v>
          </cell>
          <cell r="H1809">
            <v>-13216097.970000001</v>
          </cell>
          <cell r="I1809">
            <v>-13216097.970000001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5</v>
          </cell>
          <cell r="B1810">
            <v>9</v>
          </cell>
          <cell r="C1810">
            <v>282</v>
          </cell>
          <cell r="D1810">
            <v>91</v>
          </cell>
          <cell r="E1810" t="str">
            <v xml:space="preserve">    </v>
          </cell>
          <cell r="F1810" t="str">
            <v xml:space="preserve">   </v>
          </cell>
          <cell r="G1810">
            <v>5928291</v>
          </cell>
          <cell r="H1810">
            <v>-14127449.02</v>
          </cell>
          <cell r="I1810">
            <v>-14127449.02</v>
          </cell>
          <cell r="J1810">
            <v>0</v>
          </cell>
          <cell r="K1810">
            <v>0</v>
          </cell>
          <cell r="L1810">
            <v>0</v>
          </cell>
        </row>
        <row r="1811">
          <cell r="A1811">
            <v>3</v>
          </cell>
          <cell r="B1811">
            <v>9</v>
          </cell>
          <cell r="C1811">
            <v>282</v>
          </cell>
          <cell r="D1811">
            <v>92</v>
          </cell>
          <cell r="E1811" t="str">
            <v xml:space="preserve">    </v>
          </cell>
          <cell r="F1811" t="str">
            <v xml:space="preserve">   </v>
          </cell>
          <cell r="G1811">
            <v>3928292</v>
          </cell>
          <cell r="H1811">
            <v>-5788992.2800000003</v>
          </cell>
          <cell r="I1811">
            <v>-5788992.2800000003</v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>
            <v>4</v>
          </cell>
          <cell r="B1812">
            <v>9</v>
          </cell>
          <cell r="C1812">
            <v>282</v>
          </cell>
          <cell r="D1812">
            <v>92</v>
          </cell>
          <cell r="E1812" t="str">
            <v xml:space="preserve">    </v>
          </cell>
          <cell r="F1812" t="str">
            <v xml:space="preserve">   </v>
          </cell>
          <cell r="G1812">
            <v>4928292</v>
          </cell>
          <cell r="H1812">
            <v>-5177698.07</v>
          </cell>
          <cell r="I1812">
            <v>-5177698.07</v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>
            <v>5</v>
          </cell>
          <cell r="B1813">
            <v>9</v>
          </cell>
          <cell r="C1813">
            <v>282</v>
          </cell>
          <cell r="D1813">
            <v>92</v>
          </cell>
          <cell r="E1813" t="str">
            <v xml:space="preserve">    </v>
          </cell>
          <cell r="F1813" t="str">
            <v xml:space="preserve">   </v>
          </cell>
          <cell r="G1813">
            <v>5928292</v>
          </cell>
          <cell r="H1813">
            <v>-5732697.2800000003</v>
          </cell>
          <cell r="I1813">
            <v>-5732697.2800000003</v>
          </cell>
          <cell r="J1813">
            <v>0</v>
          </cell>
          <cell r="K1813">
            <v>0</v>
          </cell>
          <cell r="L1813">
            <v>0</v>
          </cell>
        </row>
        <row r="1814">
          <cell r="A1814">
            <v>3</v>
          </cell>
          <cell r="B1814">
            <v>9</v>
          </cell>
          <cell r="C1814">
            <v>282</v>
          </cell>
          <cell r="D1814">
            <v>97</v>
          </cell>
          <cell r="E1814" t="str">
            <v xml:space="preserve">    </v>
          </cell>
          <cell r="F1814" t="str">
            <v xml:space="preserve">   </v>
          </cell>
          <cell r="G1814">
            <v>3928297</v>
          </cell>
          <cell r="H1814">
            <v>-7270936.8399999999</v>
          </cell>
          <cell r="I1814">
            <v>-7270936.8399999999</v>
          </cell>
          <cell r="J1814">
            <v>0</v>
          </cell>
          <cell r="K1814">
            <v>0</v>
          </cell>
          <cell r="L1814">
            <v>0</v>
          </cell>
        </row>
        <row r="1815">
          <cell r="A1815">
            <v>4</v>
          </cell>
          <cell r="B1815">
            <v>9</v>
          </cell>
          <cell r="C1815">
            <v>282</v>
          </cell>
          <cell r="D1815">
            <v>97</v>
          </cell>
          <cell r="E1815" t="str">
            <v xml:space="preserve">    </v>
          </cell>
          <cell r="F1815" t="str">
            <v xml:space="preserve">   </v>
          </cell>
          <cell r="G1815">
            <v>4928297</v>
          </cell>
          <cell r="H1815">
            <v>-6973976.2800000003</v>
          </cell>
          <cell r="I1815">
            <v>-6973976.2800000003</v>
          </cell>
          <cell r="J1815">
            <v>0</v>
          </cell>
          <cell r="K1815">
            <v>0</v>
          </cell>
          <cell r="L1815">
            <v>0</v>
          </cell>
        </row>
        <row r="1816">
          <cell r="A1816">
            <v>5</v>
          </cell>
          <cell r="B1816">
            <v>9</v>
          </cell>
          <cell r="C1816">
            <v>282</v>
          </cell>
          <cell r="D1816">
            <v>97</v>
          </cell>
          <cell r="E1816" t="str">
            <v xml:space="preserve">    </v>
          </cell>
          <cell r="F1816" t="str">
            <v xml:space="preserve">   </v>
          </cell>
          <cell r="G1816">
            <v>5928297</v>
          </cell>
          <cell r="H1816">
            <v>-7268040.8399999999</v>
          </cell>
          <cell r="I1816">
            <v>-7268040.8399999999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3</v>
          </cell>
          <cell r="B1817">
            <v>9</v>
          </cell>
          <cell r="C1817">
            <v>282</v>
          </cell>
          <cell r="D1817">
            <v>98</v>
          </cell>
          <cell r="E1817" t="str">
            <v xml:space="preserve">    </v>
          </cell>
          <cell r="F1817" t="str">
            <v xml:space="preserve">   </v>
          </cell>
          <cell r="G1817">
            <v>3928298</v>
          </cell>
          <cell r="H1817">
            <v>-18350.21</v>
          </cell>
          <cell r="I1817">
            <v>-18350.21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>
            <v>4</v>
          </cell>
          <cell r="B1818">
            <v>9</v>
          </cell>
          <cell r="C1818">
            <v>282</v>
          </cell>
          <cell r="D1818">
            <v>98</v>
          </cell>
          <cell r="E1818" t="str">
            <v xml:space="preserve">    </v>
          </cell>
          <cell r="F1818" t="str">
            <v xml:space="preserve">   </v>
          </cell>
          <cell r="G1818">
            <v>4928298</v>
          </cell>
          <cell r="H1818">
            <v>-7569.72</v>
          </cell>
          <cell r="I1818">
            <v>-7569.72</v>
          </cell>
          <cell r="J1818">
            <v>0</v>
          </cell>
          <cell r="K1818">
            <v>0</v>
          </cell>
          <cell r="L1818">
            <v>0</v>
          </cell>
        </row>
        <row r="1819">
          <cell r="A1819">
            <v>5</v>
          </cell>
          <cell r="B1819">
            <v>9</v>
          </cell>
          <cell r="C1819">
            <v>282</v>
          </cell>
          <cell r="D1819">
            <v>98</v>
          </cell>
          <cell r="E1819" t="str">
            <v xml:space="preserve">    </v>
          </cell>
          <cell r="F1819" t="str">
            <v xml:space="preserve">   </v>
          </cell>
          <cell r="G1819">
            <v>5928298</v>
          </cell>
          <cell r="H1819">
            <v>-15431.7</v>
          </cell>
          <cell r="I1819">
            <v>-15431.7</v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>
            <v>3</v>
          </cell>
          <cell r="B1820">
            <v>9</v>
          </cell>
          <cell r="C1820">
            <v>282</v>
          </cell>
          <cell r="D1820">
            <v>99</v>
          </cell>
          <cell r="E1820" t="str">
            <v xml:space="preserve">    </v>
          </cell>
          <cell r="F1820" t="str">
            <v xml:space="preserve">   </v>
          </cell>
          <cell r="G1820">
            <v>3928299</v>
          </cell>
          <cell r="H1820">
            <v>-1693011.39</v>
          </cell>
          <cell r="I1820">
            <v>-1693011.39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>
            <v>4</v>
          </cell>
          <cell r="B1821">
            <v>9</v>
          </cell>
          <cell r="C1821">
            <v>282</v>
          </cell>
          <cell r="D1821">
            <v>99</v>
          </cell>
          <cell r="E1821" t="str">
            <v xml:space="preserve">    </v>
          </cell>
          <cell r="F1821" t="str">
            <v xml:space="preserve">   </v>
          </cell>
          <cell r="G1821">
            <v>4928299</v>
          </cell>
          <cell r="H1821">
            <v>-1423131.97</v>
          </cell>
          <cell r="I1821">
            <v>-1423131.97</v>
          </cell>
          <cell r="J1821">
            <v>0</v>
          </cell>
          <cell r="K1821">
            <v>0</v>
          </cell>
          <cell r="L1821">
            <v>0</v>
          </cell>
        </row>
        <row r="1822">
          <cell r="A1822">
            <v>5</v>
          </cell>
          <cell r="B1822">
            <v>9</v>
          </cell>
          <cell r="C1822">
            <v>282</v>
          </cell>
          <cell r="D1822">
            <v>99</v>
          </cell>
          <cell r="E1822" t="str">
            <v xml:space="preserve">    </v>
          </cell>
          <cell r="F1822" t="str">
            <v xml:space="preserve">   </v>
          </cell>
          <cell r="G1822">
            <v>5928299</v>
          </cell>
          <cell r="H1822">
            <v>-1631503.38</v>
          </cell>
          <cell r="I1822">
            <v>-1631503.38</v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>
            <v>3</v>
          </cell>
          <cell r="B1823">
            <v>9</v>
          </cell>
          <cell r="C1823">
            <v>283</v>
          </cell>
          <cell r="D1823">
            <v>10</v>
          </cell>
          <cell r="E1823" t="str">
            <v xml:space="preserve">    </v>
          </cell>
          <cell r="F1823" t="str">
            <v xml:space="preserve">   </v>
          </cell>
          <cell r="G1823">
            <v>3928310</v>
          </cell>
          <cell r="H1823">
            <v>122500</v>
          </cell>
          <cell r="I1823">
            <v>122500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4</v>
          </cell>
          <cell r="B1824">
            <v>9</v>
          </cell>
          <cell r="C1824">
            <v>283</v>
          </cell>
          <cell r="D1824">
            <v>10</v>
          </cell>
          <cell r="E1824" t="str">
            <v xml:space="preserve">    </v>
          </cell>
          <cell r="F1824" t="str">
            <v xml:space="preserve">   </v>
          </cell>
          <cell r="G1824">
            <v>4928310</v>
          </cell>
          <cell r="H1824">
            <v>122499.95</v>
          </cell>
          <cell r="I1824">
            <v>122499.95</v>
          </cell>
          <cell r="J1824">
            <v>0</v>
          </cell>
          <cell r="K1824">
            <v>0</v>
          </cell>
          <cell r="L1824">
            <v>0</v>
          </cell>
        </row>
        <row r="1825">
          <cell r="A1825">
            <v>5</v>
          </cell>
          <cell r="B1825">
            <v>9</v>
          </cell>
          <cell r="C1825">
            <v>283</v>
          </cell>
          <cell r="D1825">
            <v>10</v>
          </cell>
          <cell r="E1825" t="str">
            <v xml:space="preserve">    </v>
          </cell>
          <cell r="F1825" t="str">
            <v xml:space="preserve">   </v>
          </cell>
          <cell r="G1825">
            <v>5928310</v>
          </cell>
          <cell r="H1825">
            <v>122500</v>
          </cell>
          <cell r="I1825">
            <v>122500</v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>
            <v>3</v>
          </cell>
          <cell r="B1826">
            <v>9</v>
          </cell>
          <cell r="C1826">
            <v>283</v>
          </cell>
          <cell r="D1826">
            <v>15</v>
          </cell>
          <cell r="E1826" t="str">
            <v xml:space="preserve">    </v>
          </cell>
          <cell r="F1826" t="str">
            <v xml:space="preserve">   </v>
          </cell>
          <cell r="G1826">
            <v>3928315</v>
          </cell>
          <cell r="H1826">
            <v>-1015027</v>
          </cell>
          <cell r="I1826">
            <v>-1015027</v>
          </cell>
          <cell r="J1826">
            <v>0</v>
          </cell>
          <cell r="K1826">
            <v>0</v>
          </cell>
          <cell r="L1826">
            <v>0</v>
          </cell>
        </row>
        <row r="1827">
          <cell r="A1827">
            <v>4</v>
          </cell>
          <cell r="B1827">
            <v>9</v>
          </cell>
          <cell r="C1827">
            <v>283</v>
          </cell>
          <cell r="D1827">
            <v>15</v>
          </cell>
          <cell r="E1827" t="str">
            <v xml:space="preserve">    </v>
          </cell>
          <cell r="F1827" t="str">
            <v xml:space="preserve">   </v>
          </cell>
          <cell r="G1827">
            <v>4928315</v>
          </cell>
          <cell r="H1827">
            <v>-1137867.08</v>
          </cell>
          <cell r="I1827">
            <v>-1137867.08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>
            <v>5</v>
          </cell>
          <cell r="B1828">
            <v>9</v>
          </cell>
          <cell r="C1828">
            <v>283</v>
          </cell>
          <cell r="D1828">
            <v>15</v>
          </cell>
          <cell r="E1828" t="str">
            <v xml:space="preserve">    </v>
          </cell>
          <cell r="F1828" t="str">
            <v xml:space="preserve">   </v>
          </cell>
          <cell r="G1828">
            <v>5928315</v>
          </cell>
          <cell r="H1828">
            <v>-1025653</v>
          </cell>
          <cell r="I1828">
            <v>-1025653</v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>
            <v>3</v>
          </cell>
          <cell r="B1829">
            <v>9</v>
          </cell>
          <cell r="C1829">
            <v>283</v>
          </cell>
          <cell r="D1829">
            <v>17</v>
          </cell>
          <cell r="E1829" t="str">
            <v xml:space="preserve">    </v>
          </cell>
          <cell r="F1829" t="str">
            <v xml:space="preserve">   </v>
          </cell>
          <cell r="G1829">
            <v>3928317</v>
          </cell>
          <cell r="H1829">
            <v>-142137150</v>
          </cell>
          <cell r="I1829">
            <v>-142137150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4</v>
          </cell>
          <cell r="B1830">
            <v>9</v>
          </cell>
          <cell r="C1830">
            <v>283</v>
          </cell>
          <cell r="D1830">
            <v>17</v>
          </cell>
          <cell r="E1830" t="str">
            <v xml:space="preserve">    </v>
          </cell>
          <cell r="F1830" t="str">
            <v xml:space="preserve">   </v>
          </cell>
          <cell r="G1830">
            <v>4928317</v>
          </cell>
          <cell r="H1830">
            <v>-144125279.00999999</v>
          </cell>
          <cell r="I1830">
            <v>-144125279.00999999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5</v>
          </cell>
          <cell r="B1831">
            <v>9</v>
          </cell>
          <cell r="C1831">
            <v>283</v>
          </cell>
          <cell r="D1831">
            <v>17</v>
          </cell>
          <cell r="E1831" t="str">
            <v xml:space="preserve">    </v>
          </cell>
          <cell r="F1831" t="str">
            <v xml:space="preserve">   </v>
          </cell>
          <cell r="G1831">
            <v>5928317</v>
          </cell>
          <cell r="H1831">
            <v>-142483186</v>
          </cell>
          <cell r="I1831">
            <v>-142483186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>
            <v>3</v>
          </cell>
          <cell r="B1832">
            <v>9</v>
          </cell>
          <cell r="C1832">
            <v>283</v>
          </cell>
          <cell r="D1832">
            <v>18</v>
          </cell>
          <cell r="E1832" t="str">
            <v xml:space="preserve">    </v>
          </cell>
          <cell r="F1832" t="str">
            <v xml:space="preserve">   </v>
          </cell>
          <cell r="G1832">
            <v>3928318</v>
          </cell>
          <cell r="H1832">
            <v>-20230674</v>
          </cell>
          <cell r="I1832">
            <v>-20230674</v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>
            <v>4</v>
          </cell>
          <cell r="B1833">
            <v>9</v>
          </cell>
          <cell r="C1833">
            <v>283</v>
          </cell>
          <cell r="D1833">
            <v>18</v>
          </cell>
          <cell r="E1833" t="str">
            <v xml:space="preserve">    </v>
          </cell>
          <cell r="F1833" t="str">
            <v xml:space="preserve">   </v>
          </cell>
          <cell r="G1833">
            <v>4928318</v>
          </cell>
          <cell r="H1833">
            <v>-21648933.649999999</v>
          </cell>
          <cell r="I1833">
            <v>-21648933.649999999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5</v>
          </cell>
          <cell r="B1834">
            <v>9</v>
          </cell>
          <cell r="C1834">
            <v>283</v>
          </cell>
          <cell r="D1834">
            <v>18</v>
          </cell>
          <cell r="E1834" t="str">
            <v xml:space="preserve">    </v>
          </cell>
          <cell r="F1834" t="str">
            <v xml:space="preserve">   </v>
          </cell>
          <cell r="G1834">
            <v>5928318</v>
          </cell>
          <cell r="H1834">
            <v>-20545224.5</v>
          </cell>
          <cell r="I1834">
            <v>-20545224.5</v>
          </cell>
          <cell r="J1834">
            <v>0</v>
          </cell>
          <cell r="K1834">
            <v>0</v>
          </cell>
          <cell r="L1834">
            <v>0</v>
          </cell>
        </row>
        <row r="1835">
          <cell r="A1835">
            <v>3</v>
          </cell>
          <cell r="B1835">
            <v>9</v>
          </cell>
          <cell r="C1835">
            <v>283</v>
          </cell>
          <cell r="D1835">
            <v>19</v>
          </cell>
          <cell r="E1835" t="str">
            <v xml:space="preserve">    </v>
          </cell>
          <cell r="F1835" t="str">
            <v xml:space="preserve">   </v>
          </cell>
          <cell r="G1835">
            <v>3928319</v>
          </cell>
          <cell r="H1835">
            <v>-10485434</v>
          </cell>
          <cell r="I1835">
            <v>-10485434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4</v>
          </cell>
          <cell r="B1836">
            <v>9</v>
          </cell>
          <cell r="C1836">
            <v>283</v>
          </cell>
          <cell r="D1836">
            <v>19</v>
          </cell>
          <cell r="E1836" t="str">
            <v xml:space="preserve">    </v>
          </cell>
          <cell r="F1836" t="str">
            <v xml:space="preserve">   </v>
          </cell>
          <cell r="G1836">
            <v>4928319</v>
          </cell>
          <cell r="H1836">
            <v>-10485433.92</v>
          </cell>
          <cell r="I1836">
            <v>-10485433.92</v>
          </cell>
          <cell r="J1836">
            <v>0</v>
          </cell>
          <cell r="K1836">
            <v>0</v>
          </cell>
          <cell r="L1836">
            <v>0</v>
          </cell>
        </row>
        <row r="1837">
          <cell r="A1837">
            <v>5</v>
          </cell>
          <cell r="B1837">
            <v>9</v>
          </cell>
          <cell r="C1837">
            <v>283</v>
          </cell>
          <cell r="D1837">
            <v>19</v>
          </cell>
          <cell r="E1837" t="str">
            <v xml:space="preserve">    </v>
          </cell>
          <cell r="F1837" t="str">
            <v xml:space="preserve">   </v>
          </cell>
          <cell r="G1837">
            <v>5928319</v>
          </cell>
          <cell r="H1837">
            <v>-10485434</v>
          </cell>
          <cell r="I1837">
            <v>-10485434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>
            <v>3</v>
          </cell>
          <cell r="B1838">
            <v>9</v>
          </cell>
          <cell r="C1838">
            <v>283</v>
          </cell>
          <cell r="D1838">
            <v>20</v>
          </cell>
          <cell r="E1838" t="str">
            <v xml:space="preserve">    </v>
          </cell>
          <cell r="F1838" t="str">
            <v xml:space="preserve">   </v>
          </cell>
          <cell r="G1838">
            <v>3928320</v>
          </cell>
          <cell r="H1838">
            <v>-569663.72</v>
          </cell>
          <cell r="I1838">
            <v>-569663.72</v>
          </cell>
          <cell r="J1838">
            <v>0</v>
          </cell>
          <cell r="K1838">
            <v>0</v>
          </cell>
          <cell r="L1838">
            <v>0</v>
          </cell>
        </row>
        <row r="1839">
          <cell r="A1839">
            <v>4</v>
          </cell>
          <cell r="B1839">
            <v>9</v>
          </cell>
          <cell r="C1839">
            <v>283</v>
          </cell>
          <cell r="D1839">
            <v>20</v>
          </cell>
          <cell r="E1839" t="str">
            <v xml:space="preserve">    </v>
          </cell>
          <cell r="F1839" t="str">
            <v xml:space="preserve">   </v>
          </cell>
          <cell r="G1839">
            <v>4928320</v>
          </cell>
          <cell r="H1839">
            <v>-586681.16</v>
          </cell>
          <cell r="I1839">
            <v>-586681.16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>
            <v>5</v>
          </cell>
          <cell r="B1840">
            <v>9</v>
          </cell>
          <cell r="C1840">
            <v>283</v>
          </cell>
          <cell r="D1840">
            <v>20</v>
          </cell>
          <cell r="E1840" t="str">
            <v xml:space="preserve">    </v>
          </cell>
          <cell r="F1840" t="str">
            <v xml:space="preserve">   </v>
          </cell>
          <cell r="G1840">
            <v>5928320</v>
          </cell>
          <cell r="H1840">
            <v>-571081.84</v>
          </cell>
          <cell r="I1840">
            <v>-571081.84</v>
          </cell>
          <cell r="J1840">
            <v>0</v>
          </cell>
          <cell r="K1840">
            <v>0</v>
          </cell>
          <cell r="L1840">
            <v>0</v>
          </cell>
        </row>
        <row r="1841">
          <cell r="A1841">
            <v>3</v>
          </cell>
          <cell r="B1841">
            <v>9</v>
          </cell>
          <cell r="C1841">
            <v>283</v>
          </cell>
          <cell r="D1841">
            <v>28</v>
          </cell>
          <cell r="E1841" t="str">
            <v xml:space="preserve">    </v>
          </cell>
          <cell r="F1841" t="str">
            <v xml:space="preserve">   </v>
          </cell>
          <cell r="G1841">
            <v>3928328</v>
          </cell>
          <cell r="H1841">
            <v>-14491</v>
          </cell>
          <cell r="I1841">
            <v>0</v>
          </cell>
          <cell r="J1841">
            <v>-14491</v>
          </cell>
          <cell r="K1841">
            <v>0</v>
          </cell>
          <cell r="L1841">
            <v>0</v>
          </cell>
        </row>
        <row r="1842">
          <cell r="A1842">
            <v>4</v>
          </cell>
          <cell r="B1842">
            <v>9</v>
          </cell>
          <cell r="C1842">
            <v>283</v>
          </cell>
          <cell r="D1842">
            <v>28</v>
          </cell>
          <cell r="E1842" t="str">
            <v xml:space="preserve">    </v>
          </cell>
          <cell r="F1842" t="str">
            <v xml:space="preserve">   </v>
          </cell>
          <cell r="G1842">
            <v>4928328</v>
          </cell>
          <cell r="H1842">
            <v>-15094.67</v>
          </cell>
          <cell r="I1842">
            <v>0</v>
          </cell>
          <cell r="J1842">
            <v>-15094.67</v>
          </cell>
          <cell r="K1842">
            <v>0</v>
          </cell>
          <cell r="L1842">
            <v>0</v>
          </cell>
        </row>
        <row r="1843">
          <cell r="A1843">
            <v>5</v>
          </cell>
          <cell r="B1843">
            <v>9</v>
          </cell>
          <cell r="C1843">
            <v>283</v>
          </cell>
          <cell r="D1843">
            <v>28</v>
          </cell>
          <cell r="E1843" t="str">
            <v xml:space="preserve">    </v>
          </cell>
          <cell r="F1843" t="str">
            <v xml:space="preserve">   </v>
          </cell>
          <cell r="G1843">
            <v>5928328</v>
          </cell>
          <cell r="H1843">
            <v>-14491</v>
          </cell>
          <cell r="I1843">
            <v>0</v>
          </cell>
          <cell r="J1843">
            <v>-14491</v>
          </cell>
          <cell r="K1843">
            <v>0</v>
          </cell>
          <cell r="L1843">
            <v>0</v>
          </cell>
        </row>
        <row r="1844">
          <cell r="A1844">
            <v>3</v>
          </cell>
          <cell r="B1844">
            <v>9</v>
          </cell>
          <cell r="C1844">
            <v>283</v>
          </cell>
          <cell r="D1844">
            <v>33</v>
          </cell>
          <cell r="E1844" t="str">
            <v xml:space="preserve">    </v>
          </cell>
          <cell r="F1844" t="str">
            <v xml:space="preserve">   </v>
          </cell>
          <cell r="G1844">
            <v>3928333</v>
          </cell>
          <cell r="H1844">
            <v>1240255.44</v>
          </cell>
          <cell r="I1844">
            <v>0</v>
          </cell>
          <cell r="J1844">
            <v>1240255.44</v>
          </cell>
          <cell r="K1844">
            <v>0</v>
          </cell>
          <cell r="L1844">
            <v>0</v>
          </cell>
        </row>
        <row r="1845">
          <cell r="A1845">
            <v>4</v>
          </cell>
          <cell r="B1845">
            <v>9</v>
          </cell>
          <cell r="C1845">
            <v>283</v>
          </cell>
          <cell r="D1845">
            <v>33</v>
          </cell>
          <cell r="E1845" t="str">
            <v xml:space="preserve">    </v>
          </cell>
          <cell r="F1845" t="str">
            <v xml:space="preserve">   </v>
          </cell>
          <cell r="G1845">
            <v>4928333</v>
          </cell>
          <cell r="H1845">
            <v>1632646.02</v>
          </cell>
          <cell r="I1845">
            <v>0</v>
          </cell>
          <cell r="J1845">
            <v>1632646.02</v>
          </cell>
          <cell r="K1845">
            <v>0</v>
          </cell>
          <cell r="L1845">
            <v>0</v>
          </cell>
        </row>
        <row r="1846">
          <cell r="A1846">
            <v>5</v>
          </cell>
          <cell r="B1846">
            <v>9</v>
          </cell>
          <cell r="C1846">
            <v>283</v>
          </cell>
          <cell r="D1846">
            <v>33</v>
          </cell>
          <cell r="E1846" t="str">
            <v xml:space="preserve">    </v>
          </cell>
          <cell r="F1846" t="str">
            <v xml:space="preserve">   </v>
          </cell>
          <cell r="G1846">
            <v>5928333</v>
          </cell>
          <cell r="H1846">
            <v>1198471.94</v>
          </cell>
          <cell r="I1846">
            <v>0</v>
          </cell>
          <cell r="J1846">
            <v>1198471.94</v>
          </cell>
          <cell r="K1846">
            <v>0</v>
          </cell>
          <cell r="L1846">
            <v>0</v>
          </cell>
        </row>
        <row r="1847">
          <cell r="A1847">
            <v>3</v>
          </cell>
          <cell r="B1847">
            <v>9</v>
          </cell>
          <cell r="C1847">
            <v>283</v>
          </cell>
          <cell r="D1847">
            <v>41</v>
          </cell>
          <cell r="E1847" t="str">
            <v xml:space="preserve">    </v>
          </cell>
          <cell r="F1847" t="str">
            <v xml:space="preserve">   </v>
          </cell>
          <cell r="G1847">
            <v>3928341</v>
          </cell>
          <cell r="H1847">
            <v>-912516.91</v>
          </cell>
          <cell r="I1847">
            <v>0</v>
          </cell>
          <cell r="J1847">
            <v>0</v>
          </cell>
          <cell r="K1847">
            <v>-912516.91</v>
          </cell>
          <cell r="L1847">
            <v>0</v>
          </cell>
        </row>
        <row r="1848">
          <cell r="A1848">
            <v>4</v>
          </cell>
          <cell r="B1848">
            <v>9</v>
          </cell>
          <cell r="C1848">
            <v>283</v>
          </cell>
          <cell r="D1848">
            <v>41</v>
          </cell>
          <cell r="E1848" t="str">
            <v xml:space="preserve">    </v>
          </cell>
          <cell r="F1848" t="str">
            <v xml:space="preserve">   </v>
          </cell>
          <cell r="G1848">
            <v>4928341</v>
          </cell>
          <cell r="H1848">
            <v>-800104.05</v>
          </cell>
          <cell r="I1848">
            <v>0</v>
          </cell>
          <cell r="J1848">
            <v>0</v>
          </cell>
          <cell r="K1848">
            <v>-800104.05</v>
          </cell>
          <cell r="L1848">
            <v>0</v>
          </cell>
        </row>
        <row r="1849">
          <cell r="A1849">
            <v>5</v>
          </cell>
          <cell r="B1849">
            <v>9</v>
          </cell>
          <cell r="C1849">
            <v>283</v>
          </cell>
          <cell r="D1849">
            <v>41</v>
          </cell>
          <cell r="E1849" t="str">
            <v xml:space="preserve">    </v>
          </cell>
          <cell r="F1849" t="str">
            <v xml:space="preserve">   </v>
          </cell>
          <cell r="G1849">
            <v>5928341</v>
          </cell>
          <cell r="H1849">
            <v>-930563.9</v>
          </cell>
          <cell r="I1849">
            <v>0</v>
          </cell>
          <cell r="J1849">
            <v>0</v>
          </cell>
          <cell r="K1849">
            <v>-930563.9</v>
          </cell>
          <cell r="L1849">
            <v>0</v>
          </cell>
        </row>
        <row r="1850">
          <cell r="A1850">
            <v>3</v>
          </cell>
          <cell r="B1850">
            <v>9</v>
          </cell>
          <cell r="C1850">
            <v>283</v>
          </cell>
          <cell r="D1850">
            <v>72</v>
          </cell>
          <cell r="E1850" t="str">
            <v xml:space="preserve">    </v>
          </cell>
          <cell r="F1850" t="str">
            <v xml:space="preserve">   </v>
          </cell>
          <cell r="G1850">
            <v>3928372</v>
          </cell>
          <cell r="H1850">
            <v>-7610095.9400000004</v>
          </cell>
          <cell r="I1850">
            <v>-7610095.9400000004</v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>
            <v>4</v>
          </cell>
          <cell r="B1851">
            <v>9</v>
          </cell>
          <cell r="C1851">
            <v>283</v>
          </cell>
          <cell r="D1851">
            <v>72</v>
          </cell>
          <cell r="E1851" t="str">
            <v xml:space="preserve">    </v>
          </cell>
          <cell r="F1851" t="str">
            <v xml:space="preserve">   </v>
          </cell>
          <cell r="G1851">
            <v>4928372</v>
          </cell>
          <cell r="H1851">
            <v>-6864904.5700000003</v>
          </cell>
          <cell r="I1851">
            <v>-6864904.5700000003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>
            <v>5</v>
          </cell>
          <cell r="B1852">
            <v>9</v>
          </cell>
          <cell r="C1852">
            <v>283</v>
          </cell>
          <cell r="D1852">
            <v>72</v>
          </cell>
          <cell r="E1852" t="str">
            <v xml:space="preserve">    </v>
          </cell>
          <cell r="F1852" t="str">
            <v xml:space="preserve">   </v>
          </cell>
          <cell r="G1852">
            <v>5928372</v>
          </cell>
          <cell r="H1852">
            <v>-7547996.6600000001</v>
          </cell>
          <cell r="I1852">
            <v>-7547996.6600000001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>
            <v>3</v>
          </cell>
          <cell r="B1853">
            <v>9</v>
          </cell>
          <cell r="C1853">
            <v>283</v>
          </cell>
          <cell r="D1853">
            <v>73</v>
          </cell>
          <cell r="E1853" t="str">
            <v xml:space="preserve">    </v>
          </cell>
          <cell r="F1853" t="str">
            <v xml:space="preserve">   </v>
          </cell>
          <cell r="G1853">
            <v>3928373</v>
          </cell>
          <cell r="H1853">
            <v>-1128984.8999999999</v>
          </cell>
          <cell r="I1853">
            <v>-1128984.8999999999</v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>
            <v>4</v>
          </cell>
          <cell r="B1854">
            <v>9</v>
          </cell>
          <cell r="C1854">
            <v>283</v>
          </cell>
          <cell r="D1854">
            <v>73</v>
          </cell>
          <cell r="E1854" t="str">
            <v xml:space="preserve">    </v>
          </cell>
          <cell r="F1854" t="str">
            <v xml:space="preserve">   </v>
          </cell>
          <cell r="G1854">
            <v>4928373</v>
          </cell>
          <cell r="H1854">
            <v>-1037467.38</v>
          </cell>
          <cell r="I1854">
            <v>-1037467.38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>
            <v>5</v>
          </cell>
          <cell r="B1855">
            <v>9</v>
          </cell>
          <cell r="C1855">
            <v>283</v>
          </cell>
          <cell r="D1855">
            <v>73</v>
          </cell>
          <cell r="E1855" t="str">
            <v xml:space="preserve">    </v>
          </cell>
          <cell r="F1855" t="str">
            <v xml:space="preserve">   </v>
          </cell>
          <cell r="G1855">
            <v>5928373</v>
          </cell>
          <cell r="H1855">
            <v>-1121358.44</v>
          </cell>
          <cell r="I1855">
            <v>-1121358.44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>
            <v>3</v>
          </cell>
          <cell r="B1856">
            <v>9</v>
          </cell>
          <cell r="C1856">
            <v>283</v>
          </cell>
          <cell r="D1856">
            <v>74</v>
          </cell>
          <cell r="E1856" t="str">
            <v xml:space="preserve">    </v>
          </cell>
          <cell r="F1856" t="str">
            <v xml:space="preserve">   </v>
          </cell>
          <cell r="G1856">
            <v>3928374</v>
          </cell>
          <cell r="H1856">
            <v>365135</v>
          </cell>
          <cell r="I1856">
            <v>0</v>
          </cell>
          <cell r="J1856">
            <v>176063</v>
          </cell>
          <cell r="K1856">
            <v>189072</v>
          </cell>
          <cell r="L1856">
            <v>0</v>
          </cell>
        </row>
        <row r="1857">
          <cell r="A1857">
            <v>4</v>
          </cell>
          <cell r="B1857">
            <v>9</v>
          </cell>
          <cell r="C1857">
            <v>283</v>
          </cell>
          <cell r="D1857">
            <v>74</v>
          </cell>
          <cell r="E1857" t="str">
            <v xml:space="preserve">    </v>
          </cell>
          <cell r="F1857" t="str">
            <v xml:space="preserve">   </v>
          </cell>
          <cell r="G1857">
            <v>4928374</v>
          </cell>
          <cell r="H1857">
            <v>324952.95</v>
          </cell>
          <cell r="I1857">
            <v>0</v>
          </cell>
          <cell r="J1857">
            <v>156868.95000000001</v>
          </cell>
          <cell r="K1857">
            <v>168084</v>
          </cell>
          <cell r="L1857">
            <v>0</v>
          </cell>
        </row>
        <row r="1858">
          <cell r="A1858">
            <v>5</v>
          </cell>
          <cell r="B1858">
            <v>9</v>
          </cell>
          <cell r="C1858">
            <v>283</v>
          </cell>
          <cell r="D1858">
            <v>74</v>
          </cell>
          <cell r="E1858" t="str">
            <v xml:space="preserve">    </v>
          </cell>
          <cell r="F1858" t="str">
            <v xml:space="preserve">   </v>
          </cell>
          <cell r="G1858">
            <v>5928374</v>
          </cell>
          <cell r="H1858">
            <v>361786.5</v>
          </cell>
          <cell r="I1858">
            <v>0</v>
          </cell>
          <cell r="J1858">
            <v>174463.5</v>
          </cell>
          <cell r="K1858">
            <v>187323</v>
          </cell>
          <cell r="L1858">
            <v>0</v>
          </cell>
        </row>
        <row r="1859">
          <cell r="A1859">
            <v>3</v>
          </cell>
          <cell r="B1859">
            <v>9</v>
          </cell>
          <cell r="C1859">
            <v>283</v>
          </cell>
          <cell r="D1859">
            <v>75</v>
          </cell>
          <cell r="E1859" t="str">
            <v xml:space="preserve">    </v>
          </cell>
          <cell r="F1859" t="str">
            <v xml:space="preserve">   </v>
          </cell>
          <cell r="G1859">
            <v>3928375</v>
          </cell>
          <cell r="H1859">
            <v>72227.009999999995</v>
          </cell>
          <cell r="I1859">
            <v>35</v>
          </cell>
          <cell r="J1859">
            <v>52533.49</v>
          </cell>
          <cell r="K1859">
            <v>19658.52</v>
          </cell>
          <cell r="L1859">
            <v>0</v>
          </cell>
        </row>
        <row r="1860">
          <cell r="A1860">
            <v>4</v>
          </cell>
          <cell r="B1860">
            <v>9</v>
          </cell>
          <cell r="C1860">
            <v>283</v>
          </cell>
          <cell r="D1860">
            <v>75</v>
          </cell>
          <cell r="E1860" t="str">
            <v xml:space="preserve">    </v>
          </cell>
          <cell r="F1860" t="str">
            <v xml:space="preserve">   </v>
          </cell>
          <cell r="G1860">
            <v>4928375</v>
          </cell>
          <cell r="H1860">
            <v>61909.33</v>
          </cell>
          <cell r="I1860">
            <v>34.909999999999997</v>
          </cell>
          <cell r="J1860">
            <v>45023.91</v>
          </cell>
          <cell r="K1860">
            <v>16850.509999999998</v>
          </cell>
          <cell r="L1860">
            <v>0</v>
          </cell>
        </row>
        <row r="1861">
          <cell r="A1861">
            <v>5</v>
          </cell>
          <cell r="B1861">
            <v>9</v>
          </cell>
          <cell r="C1861">
            <v>283</v>
          </cell>
          <cell r="D1861">
            <v>75</v>
          </cell>
          <cell r="E1861" t="str">
            <v xml:space="preserve">    </v>
          </cell>
          <cell r="F1861" t="str">
            <v xml:space="preserve">   </v>
          </cell>
          <cell r="G1861">
            <v>5928375</v>
          </cell>
          <cell r="H1861">
            <v>71367.210000000006</v>
          </cell>
          <cell r="I1861">
            <v>35</v>
          </cell>
          <cell r="J1861">
            <v>51907.69</v>
          </cell>
          <cell r="K1861">
            <v>19424.52</v>
          </cell>
          <cell r="L1861">
            <v>0</v>
          </cell>
        </row>
        <row r="1862">
          <cell r="A1862">
            <v>3</v>
          </cell>
          <cell r="B1862">
            <v>9</v>
          </cell>
          <cell r="C1862">
            <v>283</v>
          </cell>
          <cell r="D1862">
            <v>85</v>
          </cell>
          <cell r="E1862" t="str">
            <v xml:space="preserve">    </v>
          </cell>
          <cell r="F1862" t="str">
            <v xml:space="preserve">   </v>
          </cell>
          <cell r="G1862">
            <v>3928385</v>
          </cell>
          <cell r="H1862">
            <v>-3553726.16</v>
          </cell>
          <cell r="I1862">
            <v>-3553726.16</v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>
            <v>4</v>
          </cell>
          <cell r="B1863">
            <v>9</v>
          </cell>
          <cell r="C1863">
            <v>283</v>
          </cell>
          <cell r="D1863">
            <v>85</v>
          </cell>
          <cell r="E1863" t="str">
            <v xml:space="preserve">    </v>
          </cell>
          <cell r="F1863" t="str">
            <v xml:space="preserve">   </v>
          </cell>
          <cell r="G1863">
            <v>4928385</v>
          </cell>
          <cell r="H1863">
            <v>-3944005.3</v>
          </cell>
          <cell r="I1863">
            <v>-3944005.3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>
            <v>5</v>
          </cell>
          <cell r="B1864">
            <v>9</v>
          </cell>
          <cell r="C1864">
            <v>283</v>
          </cell>
          <cell r="D1864">
            <v>85</v>
          </cell>
          <cell r="E1864" t="str">
            <v xml:space="preserve">    </v>
          </cell>
          <cell r="F1864" t="str">
            <v xml:space="preserve">   </v>
          </cell>
          <cell r="G1864">
            <v>5928385</v>
          </cell>
          <cell r="H1864">
            <v>-3579872.64</v>
          </cell>
          <cell r="I1864">
            <v>-3579872.64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>
            <v>3</v>
          </cell>
          <cell r="B1865">
            <v>9</v>
          </cell>
          <cell r="C1865">
            <v>283</v>
          </cell>
          <cell r="D1865">
            <v>86</v>
          </cell>
          <cell r="E1865" t="str">
            <v xml:space="preserve">    </v>
          </cell>
          <cell r="F1865" t="str">
            <v xml:space="preserve">   </v>
          </cell>
          <cell r="G1865">
            <v>3928386</v>
          </cell>
          <cell r="H1865">
            <v>-591766.31999999995</v>
          </cell>
          <cell r="I1865">
            <v>-591766.31999999995</v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>
            <v>4</v>
          </cell>
          <cell r="B1866">
            <v>9</v>
          </cell>
          <cell r="C1866">
            <v>283</v>
          </cell>
          <cell r="D1866">
            <v>86</v>
          </cell>
          <cell r="E1866" t="str">
            <v xml:space="preserve">    </v>
          </cell>
          <cell r="F1866" t="str">
            <v xml:space="preserve">   </v>
          </cell>
          <cell r="G1866">
            <v>4928386</v>
          </cell>
          <cell r="H1866">
            <v>-445008.59</v>
          </cell>
          <cell r="I1866">
            <v>-445008.59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>
            <v>5</v>
          </cell>
          <cell r="B1867">
            <v>9</v>
          </cell>
          <cell r="C1867">
            <v>283</v>
          </cell>
          <cell r="D1867">
            <v>86</v>
          </cell>
          <cell r="E1867" t="str">
            <v xml:space="preserve">    </v>
          </cell>
          <cell r="F1867" t="str">
            <v xml:space="preserve">   </v>
          </cell>
          <cell r="G1867">
            <v>5928386</v>
          </cell>
          <cell r="H1867">
            <v>-596060.65</v>
          </cell>
          <cell r="I1867">
            <v>-596060.65</v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>
            <v>3</v>
          </cell>
          <cell r="B1868">
            <v>9</v>
          </cell>
          <cell r="C1868">
            <v>283</v>
          </cell>
          <cell r="D1868">
            <v>87</v>
          </cell>
          <cell r="E1868" t="str">
            <v xml:space="preserve">    </v>
          </cell>
          <cell r="F1868" t="str">
            <v xml:space="preserve">   </v>
          </cell>
          <cell r="G1868">
            <v>3928387</v>
          </cell>
          <cell r="H1868">
            <v>-253214</v>
          </cell>
          <cell r="I1868">
            <v>-253214</v>
          </cell>
          <cell r="J1868">
            <v>0</v>
          </cell>
          <cell r="K1868">
            <v>0</v>
          </cell>
          <cell r="L1868">
            <v>0</v>
          </cell>
        </row>
        <row r="1869">
          <cell r="A1869">
            <v>4</v>
          </cell>
          <cell r="B1869">
            <v>9</v>
          </cell>
          <cell r="C1869">
            <v>283</v>
          </cell>
          <cell r="D1869">
            <v>87</v>
          </cell>
          <cell r="E1869" t="str">
            <v xml:space="preserve">    </v>
          </cell>
          <cell r="F1869" t="str">
            <v xml:space="preserve">   </v>
          </cell>
          <cell r="G1869">
            <v>4928387</v>
          </cell>
          <cell r="H1869">
            <v>-90738.27</v>
          </cell>
          <cell r="I1869">
            <v>-90738.27</v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>
            <v>5</v>
          </cell>
          <cell r="B1870">
            <v>9</v>
          </cell>
          <cell r="C1870">
            <v>283</v>
          </cell>
          <cell r="D1870">
            <v>87</v>
          </cell>
          <cell r="E1870" t="str">
            <v xml:space="preserve">    </v>
          </cell>
          <cell r="F1870" t="str">
            <v xml:space="preserve">   </v>
          </cell>
          <cell r="G1870">
            <v>5928387</v>
          </cell>
          <cell r="H1870">
            <v>-255014.5</v>
          </cell>
          <cell r="I1870">
            <v>-255014.5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>
            <v>3</v>
          </cell>
          <cell r="B1871">
            <v>9</v>
          </cell>
          <cell r="C1871">
            <v>186</v>
          </cell>
          <cell r="D1871" t="str">
            <v xml:space="preserve">  </v>
          </cell>
          <cell r="E1871">
            <v>1510</v>
          </cell>
          <cell r="F1871" t="str">
            <v xml:space="preserve">   </v>
          </cell>
          <cell r="G1871">
            <v>391861510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>
            <v>4</v>
          </cell>
          <cell r="B1872">
            <v>9</v>
          </cell>
          <cell r="C1872">
            <v>186</v>
          </cell>
          <cell r="D1872" t="str">
            <v xml:space="preserve">  </v>
          </cell>
          <cell r="E1872">
            <v>1510</v>
          </cell>
          <cell r="F1872" t="str">
            <v xml:space="preserve">   </v>
          </cell>
          <cell r="G1872">
            <v>491861510</v>
          </cell>
          <cell r="H1872">
            <v>-0.69</v>
          </cell>
          <cell r="I1872">
            <v>-0.69</v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>
            <v>5</v>
          </cell>
          <cell r="B1873">
            <v>9</v>
          </cell>
          <cell r="C1873">
            <v>186</v>
          </cell>
          <cell r="D1873" t="str">
            <v xml:space="preserve">  </v>
          </cell>
          <cell r="E1873">
            <v>1510</v>
          </cell>
          <cell r="F1873" t="str">
            <v xml:space="preserve">   </v>
          </cell>
          <cell r="G1873">
            <v>591861510</v>
          </cell>
          <cell r="H1873">
            <v>-0.02</v>
          </cell>
          <cell r="I1873">
            <v>-0.02</v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>
            <v>3</v>
          </cell>
          <cell r="B1874">
            <v>9</v>
          </cell>
          <cell r="C1874">
            <v>186</v>
          </cell>
          <cell r="D1874" t="str">
            <v xml:space="preserve">  </v>
          </cell>
          <cell r="E1874">
            <v>1526</v>
          </cell>
          <cell r="F1874" t="str">
            <v xml:space="preserve">   </v>
          </cell>
          <cell r="G1874">
            <v>391861526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>
            <v>4</v>
          </cell>
          <cell r="B1875">
            <v>9</v>
          </cell>
          <cell r="C1875">
            <v>186</v>
          </cell>
          <cell r="D1875" t="str">
            <v xml:space="preserve">  </v>
          </cell>
          <cell r="E1875">
            <v>1526</v>
          </cell>
          <cell r="F1875" t="str">
            <v xml:space="preserve">   </v>
          </cell>
          <cell r="G1875">
            <v>491861526</v>
          </cell>
          <cell r="H1875">
            <v>-0.3</v>
          </cell>
          <cell r="I1875">
            <v>-0.3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>
            <v>5</v>
          </cell>
          <cell r="B1876">
            <v>9</v>
          </cell>
          <cell r="C1876">
            <v>186</v>
          </cell>
          <cell r="D1876" t="str">
            <v xml:space="preserve">  </v>
          </cell>
          <cell r="E1876">
            <v>1526</v>
          </cell>
          <cell r="F1876" t="str">
            <v xml:space="preserve">   </v>
          </cell>
          <cell r="G1876">
            <v>591861526</v>
          </cell>
          <cell r="H1876">
            <v>-0.06</v>
          </cell>
          <cell r="I1876">
            <v>-0.06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>
            <v>3</v>
          </cell>
          <cell r="B1877">
            <v>9</v>
          </cell>
          <cell r="C1877">
            <v>186</v>
          </cell>
          <cell r="D1877" t="str">
            <v xml:space="preserve">  </v>
          </cell>
          <cell r="E1877">
            <v>1529</v>
          </cell>
          <cell r="F1877" t="str">
            <v xml:space="preserve">   </v>
          </cell>
          <cell r="G1877">
            <v>391861529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>
            <v>4</v>
          </cell>
          <cell r="B1878">
            <v>9</v>
          </cell>
          <cell r="C1878">
            <v>186</v>
          </cell>
          <cell r="D1878" t="str">
            <v xml:space="preserve">  </v>
          </cell>
          <cell r="E1878">
            <v>1529</v>
          </cell>
          <cell r="F1878" t="str">
            <v xml:space="preserve">   </v>
          </cell>
          <cell r="G1878">
            <v>491861529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>
            <v>5</v>
          </cell>
          <cell r="B1879">
            <v>9</v>
          </cell>
          <cell r="C1879">
            <v>186</v>
          </cell>
          <cell r="D1879" t="str">
            <v xml:space="preserve">  </v>
          </cell>
          <cell r="E1879">
            <v>1529</v>
          </cell>
          <cell r="F1879" t="str">
            <v xml:space="preserve">   </v>
          </cell>
          <cell r="G1879">
            <v>591861529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>
            <v>3</v>
          </cell>
          <cell r="B1880">
            <v>9</v>
          </cell>
          <cell r="C1880">
            <v>186</v>
          </cell>
          <cell r="D1880" t="str">
            <v xml:space="preserve">  </v>
          </cell>
          <cell r="E1880">
            <v>1530</v>
          </cell>
          <cell r="F1880" t="str">
            <v xml:space="preserve">   </v>
          </cell>
          <cell r="G1880">
            <v>391861530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A1881">
            <v>4</v>
          </cell>
          <cell r="B1881">
            <v>9</v>
          </cell>
          <cell r="C1881">
            <v>186</v>
          </cell>
          <cell r="D1881" t="str">
            <v xml:space="preserve">  </v>
          </cell>
          <cell r="E1881">
            <v>1530</v>
          </cell>
          <cell r="F1881" t="str">
            <v xml:space="preserve">   </v>
          </cell>
          <cell r="G1881">
            <v>491861530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>
            <v>5</v>
          </cell>
          <cell r="B1882">
            <v>9</v>
          </cell>
          <cell r="C1882">
            <v>186</v>
          </cell>
          <cell r="D1882" t="str">
            <v xml:space="preserve">  </v>
          </cell>
          <cell r="E1882">
            <v>1530</v>
          </cell>
          <cell r="F1882" t="str">
            <v xml:space="preserve">   </v>
          </cell>
          <cell r="G1882">
            <v>591861530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A1883">
            <v>3</v>
          </cell>
          <cell r="B1883">
            <v>9</v>
          </cell>
          <cell r="C1883">
            <v>186</v>
          </cell>
          <cell r="D1883" t="str">
            <v xml:space="preserve">  </v>
          </cell>
          <cell r="E1883">
            <v>1531</v>
          </cell>
          <cell r="F1883" t="str">
            <v xml:space="preserve">   </v>
          </cell>
          <cell r="G1883">
            <v>391861531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>
            <v>4</v>
          </cell>
          <cell r="B1884">
            <v>9</v>
          </cell>
          <cell r="C1884">
            <v>186</v>
          </cell>
          <cell r="D1884" t="str">
            <v xml:space="preserve">  </v>
          </cell>
          <cell r="E1884">
            <v>1531</v>
          </cell>
          <cell r="F1884" t="str">
            <v xml:space="preserve">   </v>
          </cell>
          <cell r="G1884">
            <v>491861531</v>
          </cell>
          <cell r="H1884">
            <v>-0.24</v>
          </cell>
          <cell r="I1884">
            <v>-0.24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>
            <v>5</v>
          </cell>
          <cell r="B1885">
            <v>9</v>
          </cell>
          <cell r="C1885">
            <v>186</v>
          </cell>
          <cell r="D1885" t="str">
            <v xml:space="preserve">  </v>
          </cell>
          <cell r="E1885">
            <v>1531</v>
          </cell>
          <cell r="F1885" t="str">
            <v xml:space="preserve">   </v>
          </cell>
          <cell r="G1885">
            <v>591861531</v>
          </cell>
          <cell r="H1885">
            <v>-0.02</v>
          </cell>
          <cell r="I1885">
            <v>-0.02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>
            <v>3</v>
          </cell>
          <cell r="B1886">
            <v>9</v>
          </cell>
          <cell r="C1886">
            <v>186</v>
          </cell>
          <cell r="D1886" t="str">
            <v xml:space="preserve">  </v>
          </cell>
          <cell r="E1886">
            <v>1532</v>
          </cell>
          <cell r="F1886" t="str">
            <v xml:space="preserve">   </v>
          </cell>
          <cell r="G1886">
            <v>391861532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>
            <v>4</v>
          </cell>
          <cell r="B1887">
            <v>9</v>
          </cell>
          <cell r="C1887">
            <v>186</v>
          </cell>
          <cell r="D1887" t="str">
            <v xml:space="preserve">  </v>
          </cell>
          <cell r="E1887">
            <v>1532</v>
          </cell>
          <cell r="F1887" t="str">
            <v xml:space="preserve">   </v>
          </cell>
          <cell r="G1887">
            <v>491861532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>
            <v>5</v>
          </cell>
          <cell r="B1888">
            <v>9</v>
          </cell>
          <cell r="C1888">
            <v>186</v>
          </cell>
          <cell r="D1888" t="str">
            <v xml:space="preserve">  </v>
          </cell>
          <cell r="E1888">
            <v>1532</v>
          </cell>
          <cell r="F1888" t="str">
            <v xml:space="preserve">   </v>
          </cell>
          <cell r="G1888">
            <v>591861532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>
            <v>3</v>
          </cell>
          <cell r="B1889">
            <v>9</v>
          </cell>
          <cell r="C1889">
            <v>186</v>
          </cell>
          <cell r="D1889" t="str">
            <v xml:space="preserve">  </v>
          </cell>
          <cell r="E1889">
            <v>1658</v>
          </cell>
          <cell r="F1889" t="str">
            <v xml:space="preserve">   </v>
          </cell>
          <cell r="G1889">
            <v>391861658</v>
          </cell>
          <cell r="H1889">
            <v>108720</v>
          </cell>
          <cell r="I1889">
            <v>108720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>
            <v>4</v>
          </cell>
          <cell r="B1890">
            <v>9</v>
          </cell>
          <cell r="C1890">
            <v>186</v>
          </cell>
          <cell r="D1890" t="str">
            <v xml:space="preserve">  </v>
          </cell>
          <cell r="E1890">
            <v>1658</v>
          </cell>
          <cell r="F1890" t="str">
            <v xml:space="preserve">   </v>
          </cell>
          <cell r="G1890">
            <v>491861658</v>
          </cell>
          <cell r="H1890">
            <v>126839.67999999999</v>
          </cell>
          <cell r="I1890">
            <v>126839.67999999999</v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>
            <v>5</v>
          </cell>
          <cell r="B1891">
            <v>9</v>
          </cell>
          <cell r="C1891">
            <v>186</v>
          </cell>
          <cell r="D1891" t="str">
            <v xml:space="preserve">  </v>
          </cell>
          <cell r="E1891">
            <v>1658</v>
          </cell>
          <cell r="F1891" t="str">
            <v xml:space="preserve">   </v>
          </cell>
          <cell r="G1891">
            <v>591861658</v>
          </cell>
          <cell r="H1891">
            <v>110229.98</v>
          </cell>
          <cell r="I1891">
            <v>110229.98</v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>
            <v>3</v>
          </cell>
          <cell r="B1892">
            <v>9</v>
          </cell>
          <cell r="C1892">
            <v>186</v>
          </cell>
          <cell r="D1892" t="str">
            <v xml:space="preserve">  </v>
          </cell>
          <cell r="E1892">
            <v>1659</v>
          </cell>
          <cell r="F1892" t="str">
            <v xml:space="preserve">   </v>
          </cell>
          <cell r="G1892">
            <v>391861659</v>
          </cell>
          <cell r="H1892">
            <v>261360</v>
          </cell>
          <cell r="I1892">
            <v>261360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>
            <v>4</v>
          </cell>
          <cell r="B1893">
            <v>9</v>
          </cell>
          <cell r="C1893">
            <v>186</v>
          </cell>
          <cell r="D1893" t="str">
            <v xml:space="preserve">  </v>
          </cell>
          <cell r="E1893">
            <v>1659</v>
          </cell>
          <cell r="F1893" t="str">
            <v xml:space="preserve">   </v>
          </cell>
          <cell r="G1893">
            <v>491861659</v>
          </cell>
          <cell r="H1893">
            <v>304919.74</v>
          </cell>
          <cell r="I1893">
            <v>304919.74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>
            <v>5</v>
          </cell>
          <cell r="B1894">
            <v>9</v>
          </cell>
          <cell r="C1894">
            <v>186</v>
          </cell>
          <cell r="D1894" t="str">
            <v xml:space="preserve">  </v>
          </cell>
          <cell r="E1894">
            <v>1659</v>
          </cell>
          <cell r="F1894" t="str">
            <v xml:space="preserve">   </v>
          </cell>
          <cell r="G1894">
            <v>591861659</v>
          </cell>
          <cell r="H1894">
            <v>264989.98</v>
          </cell>
          <cell r="I1894">
            <v>264989.98</v>
          </cell>
          <cell r="J1894">
            <v>0</v>
          </cell>
          <cell r="K1894">
            <v>0</v>
          </cell>
          <cell r="L1894">
            <v>0</v>
          </cell>
        </row>
        <row r="1895">
          <cell r="A1895">
            <v>3</v>
          </cell>
          <cell r="B1895">
            <v>9</v>
          </cell>
          <cell r="C1895">
            <v>186</v>
          </cell>
          <cell r="D1895" t="str">
            <v xml:space="preserve">  </v>
          </cell>
          <cell r="E1895">
            <v>1880</v>
          </cell>
          <cell r="F1895" t="str">
            <v xml:space="preserve">   </v>
          </cell>
          <cell r="G1895">
            <v>391861880</v>
          </cell>
          <cell r="H1895">
            <v>146037.92000000001</v>
          </cell>
          <cell r="I1895">
            <v>0</v>
          </cell>
          <cell r="J1895">
            <v>146037.92000000001</v>
          </cell>
          <cell r="K1895">
            <v>0</v>
          </cell>
          <cell r="L1895">
            <v>0</v>
          </cell>
        </row>
        <row r="1896">
          <cell r="A1896">
            <v>4</v>
          </cell>
          <cell r="B1896">
            <v>9</v>
          </cell>
          <cell r="C1896">
            <v>186</v>
          </cell>
          <cell r="D1896" t="str">
            <v xml:space="preserve">  </v>
          </cell>
          <cell r="E1896">
            <v>1880</v>
          </cell>
          <cell r="F1896" t="str">
            <v xml:space="preserve">   </v>
          </cell>
          <cell r="G1896">
            <v>491861880</v>
          </cell>
          <cell r="H1896">
            <v>153367.79</v>
          </cell>
          <cell r="I1896">
            <v>0</v>
          </cell>
          <cell r="J1896">
            <v>153367.79</v>
          </cell>
          <cell r="K1896">
            <v>0</v>
          </cell>
          <cell r="L1896">
            <v>0</v>
          </cell>
        </row>
        <row r="1897">
          <cell r="A1897">
            <v>5</v>
          </cell>
          <cell r="B1897">
            <v>9</v>
          </cell>
          <cell r="C1897">
            <v>186</v>
          </cell>
          <cell r="D1897" t="str">
            <v xml:space="preserve">  </v>
          </cell>
          <cell r="E1897">
            <v>1880</v>
          </cell>
          <cell r="F1897" t="str">
            <v xml:space="preserve">   </v>
          </cell>
          <cell r="G1897">
            <v>591861880</v>
          </cell>
          <cell r="H1897">
            <v>146648.73000000001</v>
          </cell>
          <cell r="I1897">
            <v>0</v>
          </cell>
          <cell r="J1897">
            <v>146648.73000000001</v>
          </cell>
          <cell r="K1897">
            <v>0</v>
          </cell>
          <cell r="L1897">
            <v>0</v>
          </cell>
        </row>
        <row r="1898">
          <cell r="A1898">
            <v>3</v>
          </cell>
          <cell r="B1898">
            <v>9</v>
          </cell>
          <cell r="C1898">
            <v>186</v>
          </cell>
          <cell r="D1898" t="str">
            <v xml:space="preserve">  </v>
          </cell>
          <cell r="E1898">
            <v>1891</v>
          </cell>
          <cell r="F1898" t="str">
            <v xml:space="preserve">   </v>
          </cell>
          <cell r="G1898">
            <v>391861891</v>
          </cell>
          <cell r="H1898">
            <v>984129.06</v>
          </cell>
          <cell r="I1898">
            <v>0</v>
          </cell>
          <cell r="J1898">
            <v>620822.88</v>
          </cell>
          <cell r="K1898">
            <v>363306.18</v>
          </cell>
          <cell r="L1898">
            <v>0</v>
          </cell>
        </row>
        <row r="1899">
          <cell r="A1899">
            <v>4</v>
          </cell>
          <cell r="B1899">
            <v>9</v>
          </cell>
          <cell r="C1899">
            <v>186</v>
          </cell>
          <cell r="D1899" t="str">
            <v xml:space="preserve">  </v>
          </cell>
          <cell r="E1899">
            <v>1891</v>
          </cell>
          <cell r="F1899" t="str">
            <v xml:space="preserve">   </v>
          </cell>
          <cell r="G1899">
            <v>491861891</v>
          </cell>
          <cell r="H1899">
            <v>1034742.69</v>
          </cell>
          <cell r="I1899">
            <v>0</v>
          </cell>
          <cell r="J1899">
            <v>654748.03</v>
          </cell>
          <cell r="K1899">
            <v>379994.67</v>
          </cell>
          <cell r="L1899">
            <v>0</v>
          </cell>
        </row>
        <row r="1900">
          <cell r="A1900">
            <v>5</v>
          </cell>
          <cell r="B1900">
            <v>9</v>
          </cell>
          <cell r="C1900">
            <v>186</v>
          </cell>
          <cell r="D1900" t="str">
            <v xml:space="preserve">  </v>
          </cell>
          <cell r="E1900">
            <v>1891</v>
          </cell>
          <cell r="F1900" t="str">
            <v xml:space="preserve">   </v>
          </cell>
          <cell r="G1900">
            <v>591861891</v>
          </cell>
          <cell r="H1900">
            <v>988346.88</v>
          </cell>
          <cell r="I1900">
            <v>0</v>
          </cell>
          <cell r="J1900">
            <v>623649.98</v>
          </cell>
          <cell r="K1900">
            <v>364696.91</v>
          </cell>
          <cell r="L1900">
            <v>0</v>
          </cell>
        </row>
        <row r="1901">
          <cell r="A1901">
            <v>3</v>
          </cell>
          <cell r="B1901">
            <v>9</v>
          </cell>
          <cell r="C1901">
            <v>186</v>
          </cell>
          <cell r="D1901" t="str">
            <v xml:space="preserve">  </v>
          </cell>
          <cell r="E1901">
            <v>1892</v>
          </cell>
          <cell r="F1901" t="str">
            <v xml:space="preserve">   </v>
          </cell>
          <cell r="G1901">
            <v>391861892</v>
          </cell>
          <cell r="H1901">
            <v>5360646.93</v>
          </cell>
          <cell r="I1901">
            <v>0</v>
          </cell>
          <cell r="J1901">
            <v>3562718.2</v>
          </cell>
          <cell r="K1901">
            <v>1797928.73</v>
          </cell>
          <cell r="L1901">
            <v>0</v>
          </cell>
        </row>
        <row r="1902">
          <cell r="A1902">
            <v>4</v>
          </cell>
          <cell r="B1902">
            <v>9</v>
          </cell>
          <cell r="C1902">
            <v>186</v>
          </cell>
          <cell r="D1902" t="str">
            <v xml:space="preserve">  </v>
          </cell>
          <cell r="E1902">
            <v>1892</v>
          </cell>
          <cell r="F1902" t="str">
            <v xml:space="preserve">   </v>
          </cell>
          <cell r="G1902">
            <v>491861892</v>
          </cell>
          <cell r="H1902">
            <v>5618802.3399999999</v>
          </cell>
          <cell r="I1902">
            <v>0</v>
          </cell>
          <cell r="J1902">
            <v>3743981.93</v>
          </cell>
          <cell r="K1902">
            <v>1874820.41</v>
          </cell>
          <cell r="L1902">
            <v>0</v>
          </cell>
        </row>
        <row r="1903">
          <cell r="A1903">
            <v>5</v>
          </cell>
          <cell r="B1903">
            <v>9</v>
          </cell>
          <cell r="C1903">
            <v>186</v>
          </cell>
          <cell r="D1903" t="str">
            <v xml:space="preserve">  </v>
          </cell>
          <cell r="E1903">
            <v>1892</v>
          </cell>
          <cell r="F1903" t="str">
            <v xml:space="preserve">   </v>
          </cell>
          <cell r="G1903">
            <v>591861892</v>
          </cell>
          <cell r="H1903">
            <v>5382159.8799999999</v>
          </cell>
          <cell r="I1903">
            <v>0</v>
          </cell>
          <cell r="J1903">
            <v>3577823.51</v>
          </cell>
          <cell r="K1903">
            <v>1804336.37</v>
          </cell>
          <cell r="L1903">
            <v>0</v>
          </cell>
        </row>
        <row r="1904">
          <cell r="A1904">
            <v>3</v>
          </cell>
          <cell r="B1904">
            <v>9</v>
          </cell>
          <cell r="C1904">
            <v>186</v>
          </cell>
          <cell r="D1904" t="str">
            <v xml:space="preserve">  </v>
          </cell>
          <cell r="E1904">
            <v>1905</v>
          </cell>
          <cell r="F1904" t="str">
            <v xml:space="preserve">   </v>
          </cell>
          <cell r="G1904">
            <v>391861905</v>
          </cell>
          <cell r="H1904">
            <v>22666204.34</v>
          </cell>
          <cell r="I1904">
            <v>0</v>
          </cell>
          <cell r="J1904">
            <v>15068587.51</v>
          </cell>
          <cell r="K1904">
            <v>7597616.8300000001</v>
          </cell>
          <cell r="L1904">
            <v>0</v>
          </cell>
        </row>
        <row r="1905">
          <cell r="A1905">
            <v>4</v>
          </cell>
          <cell r="B1905">
            <v>9</v>
          </cell>
          <cell r="C1905">
            <v>186</v>
          </cell>
          <cell r="D1905" t="str">
            <v xml:space="preserve">  </v>
          </cell>
          <cell r="E1905">
            <v>1905</v>
          </cell>
          <cell r="F1905" t="str">
            <v xml:space="preserve">   </v>
          </cell>
          <cell r="G1905">
            <v>491861905</v>
          </cell>
          <cell r="H1905">
            <v>23854927.170000002</v>
          </cell>
          <cell r="I1905">
            <v>0</v>
          </cell>
          <cell r="J1905">
            <v>15901730.199999999</v>
          </cell>
          <cell r="K1905">
            <v>7953196.9699999997</v>
          </cell>
          <cell r="L1905">
            <v>0</v>
          </cell>
        </row>
        <row r="1906">
          <cell r="A1906">
            <v>5</v>
          </cell>
          <cell r="B1906">
            <v>9</v>
          </cell>
          <cell r="C1906">
            <v>186</v>
          </cell>
          <cell r="D1906" t="str">
            <v xml:space="preserve">  </v>
          </cell>
          <cell r="E1906">
            <v>1905</v>
          </cell>
          <cell r="F1906" t="str">
            <v xml:space="preserve">   </v>
          </cell>
          <cell r="G1906">
            <v>591861905</v>
          </cell>
          <cell r="H1906">
            <v>22765264.579999998</v>
          </cell>
          <cell r="I1906">
            <v>0</v>
          </cell>
          <cell r="J1906">
            <v>15138016.07</v>
          </cell>
          <cell r="K1906">
            <v>7627248.5099999998</v>
          </cell>
          <cell r="L1906">
            <v>0</v>
          </cell>
        </row>
        <row r="1907">
          <cell r="A1907">
            <v>3</v>
          </cell>
          <cell r="B1907">
            <v>9</v>
          </cell>
          <cell r="C1907">
            <v>186</v>
          </cell>
          <cell r="D1907" t="str">
            <v xml:space="preserve">  </v>
          </cell>
          <cell r="E1907">
            <v>1914</v>
          </cell>
          <cell r="F1907" t="str">
            <v xml:space="preserve">   </v>
          </cell>
          <cell r="G1907">
            <v>391861914</v>
          </cell>
          <cell r="H1907">
            <v>3829855.34</v>
          </cell>
          <cell r="I1907">
            <v>0</v>
          </cell>
          <cell r="J1907">
            <v>2582389.98</v>
          </cell>
          <cell r="K1907">
            <v>1247465.3600000001</v>
          </cell>
          <cell r="L1907">
            <v>0</v>
          </cell>
        </row>
        <row r="1908">
          <cell r="A1908">
            <v>4</v>
          </cell>
          <cell r="B1908">
            <v>9</v>
          </cell>
          <cell r="C1908">
            <v>186</v>
          </cell>
          <cell r="D1908" t="str">
            <v xml:space="preserve">  </v>
          </cell>
          <cell r="E1908">
            <v>1914</v>
          </cell>
          <cell r="F1908" t="str">
            <v xml:space="preserve">   </v>
          </cell>
          <cell r="G1908">
            <v>491861914</v>
          </cell>
          <cell r="H1908">
            <v>4028838.51</v>
          </cell>
          <cell r="I1908">
            <v>0</v>
          </cell>
          <cell r="J1908">
            <v>2722642.61</v>
          </cell>
          <cell r="K1908">
            <v>1306195.9099999999</v>
          </cell>
          <cell r="L1908">
            <v>0</v>
          </cell>
        </row>
        <row r="1909">
          <cell r="A1909">
            <v>5</v>
          </cell>
          <cell r="B1909">
            <v>9</v>
          </cell>
          <cell r="C1909">
            <v>186</v>
          </cell>
          <cell r="D1909" t="str">
            <v xml:space="preserve">  </v>
          </cell>
          <cell r="E1909">
            <v>1914</v>
          </cell>
          <cell r="F1909" t="str">
            <v xml:space="preserve">   </v>
          </cell>
          <cell r="G1909">
            <v>591861914</v>
          </cell>
          <cell r="H1909">
            <v>3846437.29</v>
          </cell>
          <cell r="I1909">
            <v>0</v>
          </cell>
          <cell r="J1909">
            <v>2594077.7000000002</v>
          </cell>
          <cell r="K1909">
            <v>1252359.6000000001</v>
          </cell>
          <cell r="L1909">
            <v>0</v>
          </cell>
        </row>
        <row r="1910">
          <cell r="A1910">
            <v>3</v>
          </cell>
          <cell r="B1910">
            <v>9</v>
          </cell>
          <cell r="C1910">
            <v>186</v>
          </cell>
          <cell r="D1910" t="str">
            <v xml:space="preserve">  </v>
          </cell>
          <cell r="E1910">
            <v>1916</v>
          </cell>
          <cell r="F1910" t="str">
            <v xml:space="preserve">   </v>
          </cell>
          <cell r="G1910">
            <v>391861916</v>
          </cell>
          <cell r="H1910">
            <v>1798449.19</v>
          </cell>
          <cell r="I1910">
            <v>0</v>
          </cell>
          <cell r="J1910">
            <v>1356668.53</v>
          </cell>
          <cell r="K1910">
            <v>441780.66</v>
          </cell>
          <cell r="L1910">
            <v>0</v>
          </cell>
        </row>
        <row r="1911">
          <cell r="A1911">
            <v>4</v>
          </cell>
          <cell r="B1911">
            <v>9</v>
          </cell>
          <cell r="C1911">
            <v>186</v>
          </cell>
          <cell r="D1911" t="str">
            <v xml:space="preserve">  </v>
          </cell>
          <cell r="E1911">
            <v>1916</v>
          </cell>
          <cell r="F1911" t="str">
            <v xml:space="preserve">   </v>
          </cell>
          <cell r="G1911">
            <v>491861916</v>
          </cell>
          <cell r="H1911">
            <v>1875021.36</v>
          </cell>
          <cell r="I1911">
            <v>0</v>
          </cell>
          <cell r="J1911">
            <v>1415586.43</v>
          </cell>
          <cell r="K1911">
            <v>459434.93</v>
          </cell>
          <cell r="L1911">
            <v>0</v>
          </cell>
        </row>
        <row r="1912">
          <cell r="A1912">
            <v>5</v>
          </cell>
          <cell r="B1912">
            <v>9</v>
          </cell>
          <cell r="C1912">
            <v>186</v>
          </cell>
          <cell r="D1912" t="str">
            <v xml:space="preserve">  </v>
          </cell>
          <cell r="E1912">
            <v>1916</v>
          </cell>
          <cell r="F1912" t="str">
            <v xml:space="preserve">   </v>
          </cell>
          <cell r="G1912">
            <v>591861916</v>
          </cell>
          <cell r="H1912">
            <v>1804830.19</v>
          </cell>
          <cell r="I1912">
            <v>0</v>
          </cell>
          <cell r="J1912">
            <v>1361578.35</v>
          </cell>
          <cell r="K1912">
            <v>443251.84</v>
          </cell>
          <cell r="L1912">
            <v>0</v>
          </cell>
        </row>
        <row r="1913">
          <cell r="A1913">
            <v>3</v>
          </cell>
          <cell r="B1913">
            <v>9</v>
          </cell>
          <cell r="C1913">
            <v>186</v>
          </cell>
          <cell r="D1913" t="str">
            <v xml:space="preserve">  </v>
          </cell>
          <cell r="E1913">
            <v>1947</v>
          </cell>
          <cell r="F1913" t="str">
            <v xml:space="preserve">   </v>
          </cell>
          <cell r="G1913">
            <v>391861947</v>
          </cell>
          <cell r="H1913">
            <v>170978.24</v>
          </cell>
          <cell r="I1913">
            <v>0</v>
          </cell>
          <cell r="J1913">
            <v>107567.7</v>
          </cell>
          <cell r="K1913">
            <v>63410.54</v>
          </cell>
          <cell r="L1913">
            <v>0</v>
          </cell>
        </row>
        <row r="1914">
          <cell r="A1914">
            <v>4</v>
          </cell>
          <cell r="B1914">
            <v>9</v>
          </cell>
          <cell r="C1914">
            <v>186</v>
          </cell>
          <cell r="D1914" t="str">
            <v xml:space="preserve">  </v>
          </cell>
          <cell r="E1914">
            <v>1947</v>
          </cell>
          <cell r="F1914" t="str">
            <v xml:space="preserve">   </v>
          </cell>
          <cell r="G1914">
            <v>491861947</v>
          </cell>
          <cell r="H1914">
            <v>210936.23</v>
          </cell>
          <cell r="I1914">
            <v>0</v>
          </cell>
          <cell r="J1914">
            <v>135167.18</v>
          </cell>
          <cell r="K1914">
            <v>75769.06</v>
          </cell>
          <cell r="L1914">
            <v>0</v>
          </cell>
        </row>
        <row r="1915">
          <cell r="A1915">
            <v>5</v>
          </cell>
          <cell r="B1915">
            <v>9</v>
          </cell>
          <cell r="C1915">
            <v>186</v>
          </cell>
          <cell r="D1915" t="str">
            <v xml:space="preserve">  </v>
          </cell>
          <cell r="E1915">
            <v>1947</v>
          </cell>
          <cell r="F1915" t="str">
            <v xml:space="preserve">   </v>
          </cell>
          <cell r="G1915">
            <v>591861947</v>
          </cell>
          <cell r="H1915">
            <v>174308.1</v>
          </cell>
          <cell r="I1915">
            <v>0</v>
          </cell>
          <cell r="J1915">
            <v>109867.66</v>
          </cell>
          <cell r="K1915">
            <v>64440.44</v>
          </cell>
          <cell r="L1915">
            <v>0</v>
          </cell>
        </row>
        <row r="1916">
          <cell r="A1916">
            <v>3</v>
          </cell>
          <cell r="B1916">
            <v>9</v>
          </cell>
          <cell r="C1916">
            <v>186</v>
          </cell>
          <cell r="D1916" t="str">
            <v xml:space="preserve">  </v>
          </cell>
          <cell r="E1916">
            <v>1948</v>
          </cell>
          <cell r="F1916" t="str">
            <v xml:space="preserve">   </v>
          </cell>
          <cell r="G1916">
            <v>391861948</v>
          </cell>
          <cell r="H1916">
            <v>1880781.55</v>
          </cell>
          <cell r="I1916">
            <v>0</v>
          </cell>
          <cell r="J1916">
            <v>1282693.06</v>
          </cell>
          <cell r="K1916">
            <v>598088.49</v>
          </cell>
          <cell r="L1916">
            <v>0</v>
          </cell>
        </row>
        <row r="1917">
          <cell r="A1917">
            <v>4</v>
          </cell>
          <cell r="B1917">
            <v>9</v>
          </cell>
          <cell r="C1917">
            <v>186</v>
          </cell>
          <cell r="D1917" t="str">
            <v xml:space="preserve">  </v>
          </cell>
          <cell r="E1917">
            <v>1948</v>
          </cell>
          <cell r="F1917" t="str">
            <v xml:space="preserve">   </v>
          </cell>
          <cell r="G1917">
            <v>491861948</v>
          </cell>
          <cell r="H1917">
            <v>1972668.51</v>
          </cell>
          <cell r="I1917">
            <v>0</v>
          </cell>
          <cell r="J1917">
            <v>1349479.15</v>
          </cell>
          <cell r="K1917">
            <v>623189.36</v>
          </cell>
          <cell r="L1917">
            <v>0</v>
          </cell>
        </row>
        <row r="1918">
          <cell r="A1918">
            <v>5</v>
          </cell>
          <cell r="B1918">
            <v>9</v>
          </cell>
          <cell r="C1918">
            <v>186</v>
          </cell>
          <cell r="D1918" t="str">
            <v xml:space="preserve">  </v>
          </cell>
          <cell r="E1918">
            <v>1948</v>
          </cell>
          <cell r="F1918" t="str">
            <v xml:space="preserve">   </v>
          </cell>
          <cell r="G1918">
            <v>591861948</v>
          </cell>
          <cell r="H1918">
            <v>1888438.83</v>
          </cell>
          <cell r="I1918">
            <v>0</v>
          </cell>
          <cell r="J1918">
            <v>1288258.6000000001</v>
          </cell>
          <cell r="K1918">
            <v>600180.23</v>
          </cell>
          <cell r="L1918">
            <v>0</v>
          </cell>
        </row>
        <row r="1919">
          <cell r="A1919">
            <v>3</v>
          </cell>
          <cell r="B1919">
            <v>9</v>
          </cell>
          <cell r="C1919">
            <v>186</v>
          </cell>
          <cell r="D1919" t="str">
            <v xml:space="preserve">  </v>
          </cell>
          <cell r="E1919">
            <v>1949</v>
          </cell>
          <cell r="F1919" t="str">
            <v xml:space="preserve">   </v>
          </cell>
          <cell r="G1919">
            <v>391861949</v>
          </cell>
          <cell r="H1919">
            <v>1668984.76</v>
          </cell>
          <cell r="I1919">
            <v>0</v>
          </cell>
          <cell r="J1919">
            <v>1138353.9099999999</v>
          </cell>
          <cell r="K1919">
            <v>530630.85</v>
          </cell>
          <cell r="L1919">
            <v>0</v>
          </cell>
        </row>
        <row r="1920">
          <cell r="A1920">
            <v>4</v>
          </cell>
          <cell r="B1920">
            <v>9</v>
          </cell>
          <cell r="C1920">
            <v>186</v>
          </cell>
          <cell r="D1920" t="str">
            <v xml:space="preserve">  </v>
          </cell>
          <cell r="E1920">
            <v>1949</v>
          </cell>
          <cell r="F1920" t="str">
            <v xml:space="preserve">   </v>
          </cell>
          <cell r="G1920">
            <v>491861949</v>
          </cell>
          <cell r="H1920">
            <v>1754673.55</v>
          </cell>
          <cell r="I1920">
            <v>0</v>
          </cell>
          <cell r="J1920">
            <v>1199322.03</v>
          </cell>
          <cell r="K1920">
            <v>555351.53</v>
          </cell>
          <cell r="L1920">
            <v>0</v>
          </cell>
        </row>
        <row r="1921">
          <cell r="A1921">
            <v>5</v>
          </cell>
          <cell r="B1921">
            <v>9</v>
          </cell>
          <cell r="C1921">
            <v>186</v>
          </cell>
          <cell r="D1921" t="str">
            <v xml:space="preserve">  </v>
          </cell>
          <cell r="E1921">
            <v>1949</v>
          </cell>
          <cell r="F1921" t="str">
            <v xml:space="preserve">   </v>
          </cell>
          <cell r="G1921">
            <v>591861949</v>
          </cell>
          <cell r="H1921">
            <v>1676125.48</v>
          </cell>
          <cell r="I1921">
            <v>0</v>
          </cell>
          <cell r="J1921">
            <v>1143434.5900000001</v>
          </cell>
          <cell r="K1921">
            <v>532690.9</v>
          </cell>
          <cell r="L1921">
            <v>0</v>
          </cell>
        </row>
        <row r="1922">
          <cell r="A1922">
            <v>3</v>
          </cell>
          <cell r="B1922">
            <v>9</v>
          </cell>
          <cell r="C1922">
            <v>186</v>
          </cell>
          <cell r="D1922" t="str">
            <v xml:space="preserve">  </v>
          </cell>
          <cell r="E1922">
            <v>1950</v>
          </cell>
          <cell r="F1922" t="str">
            <v xml:space="preserve">   </v>
          </cell>
          <cell r="G1922">
            <v>391861950</v>
          </cell>
          <cell r="H1922">
            <v>620736.65</v>
          </cell>
          <cell r="I1922">
            <v>0</v>
          </cell>
          <cell r="J1922">
            <v>465822.66</v>
          </cell>
          <cell r="K1922">
            <v>154913.99</v>
          </cell>
          <cell r="L1922">
            <v>0</v>
          </cell>
        </row>
        <row r="1923">
          <cell r="A1923">
            <v>4</v>
          </cell>
          <cell r="B1923">
            <v>9</v>
          </cell>
          <cell r="C1923">
            <v>186</v>
          </cell>
          <cell r="D1923" t="str">
            <v xml:space="preserve">  </v>
          </cell>
          <cell r="E1923">
            <v>1950</v>
          </cell>
          <cell r="F1923" t="str">
            <v xml:space="preserve">   </v>
          </cell>
          <cell r="G1923">
            <v>491861950</v>
          </cell>
          <cell r="H1923">
            <v>649053.28</v>
          </cell>
          <cell r="I1923">
            <v>0</v>
          </cell>
          <cell r="J1923">
            <v>487953.49</v>
          </cell>
          <cell r="K1923">
            <v>161099.79</v>
          </cell>
          <cell r="L1923">
            <v>0</v>
          </cell>
        </row>
        <row r="1924">
          <cell r="A1924">
            <v>5</v>
          </cell>
          <cell r="B1924">
            <v>9</v>
          </cell>
          <cell r="C1924">
            <v>186</v>
          </cell>
          <cell r="D1924" t="str">
            <v xml:space="preserve">  </v>
          </cell>
          <cell r="E1924">
            <v>1950</v>
          </cell>
          <cell r="F1924" t="str">
            <v xml:space="preserve">   </v>
          </cell>
          <cell r="G1924">
            <v>591861950</v>
          </cell>
          <cell r="H1924">
            <v>623096.39</v>
          </cell>
          <cell r="I1924">
            <v>0</v>
          </cell>
          <cell r="J1924">
            <v>467666.91</v>
          </cell>
          <cell r="K1924">
            <v>155429.48000000001</v>
          </cell>
          <cell r="L1924">
            <v>0</v>
          </cell>
        </row>
        <row r="1925">
          <cell r="A1925">
            <v>3</v>
          </cell>
          <cell r="B1925">
            <v>9</v>
          </cell>
          <cell r="C1925">
            <v>186</v>
          </cell>
          <cell r="D1925" t="str">
            <v xml:space="preserve">  </v>
          </cell>
          <cell r="E1925">
            <v>1951</v>
          </cell>
          <cell r="F1925" t="str">
            <v xml:space="preserve">   </v>
          </cell>
          <cell r="G1925">
            <v>391861951</v>
          </cell>
          <cell r="H1925">
            <v>214216.01</v>
          </cell>
          <cell r="I1925">
            <v>0</v>
          </cell>
          <cell r="J1925">
            <v>161656.68</v>
          </cell>
          <cell r="K1925">
            <v>52559.33</v>
          </cell>
          <cell r="L1925">
            <v>0</v>
          </cell>
        </row>
        <row r="1926">
          <cell r="A1926">
            <v>4</v>
          </cell>
          <cell r="B1926">
            <v>9</v>
          </cell>
          <cell r="C1926">
            <v>186</v>
          </cell>
          <cell r="D1926" t="str">
            <v xml:space="preserve">  </v>
          </cell>
          <cell r="E1926">
            <v>1951</v>
          </cell>
          <cell r="F1926" t="str">
            <v xml:space="preserve">   </v>
          </cell>
          <cell r="G1926">
            <v>491861951</v>
          </cell>
          <cell r="H1926">
            <v>224015.08</v>
          </cell>
          <cell r="I1926">
            <v>0</v>
          </cell>
          <cell r="J1926">
            <v>169353.95</v>
          </cell>
          <cell r="K1926">
            <v>54661.13</v>
          </cell>
          <cell r="L1926">
            <v>0</v>
          </cell>
        </row>
        <row r="1927">
          <cell r="A1927">
            <v>5</v>
          </cell>
          <cell r="B1927">
            <v>9</v>
          </cell>
          <cell r="C1927">
            <v>186</v>
          </cell>
          <cell r="D1927" t="str">
            <v xml:space="preserve">  </v>
          </cell>
          <cell r="E1927">
            <v>1951</v>
          </cell>
          <cell r="F1927" t="str">
            <v xml:space="preserve">   </v>
          </cell>
          <cell r="G1927">
            <v>591861951</v>
          </cell>
          <cell r="H1927">
            <v>215032.62</v>
          </cell>
          <cell r="I1927">
            <v>0</v>
          </cell>
          <cell r="J1927">
            <v>162298.14000000001</v>
          </cell>
          <cell r="K1927">
            <v>52734.48</v>
          </cell>
          <cell r="L1927">
            <v>0</v>
          </cell>
        </row>
        <row r="1928">
          <cell r="A1928">
            <v>3</v>
          </cell>
          <cell r="B1928">
            <v>9</v>
          </cell>
          <cell r="C1928">
            <v>186</v>
          </cell>
          <cell r="D1928" t="str">
            <v xml:space="preserve">  </v>
          </cell>
          <cell r="E1928">
            <v>1952</v>
          </cell>
          <cell r="F1928" t="str">
            <v xml:space="preserve">   </v>
          </cell>
          <cell r="G1928">
            <v>391861952</v>
          </cell>
          <cell r="H1928">
            <v>2443330</v>
          </cell>
          <cell r="I1928">
            <v>0</v>
          </cell>
          <cell r="J1928">
            <v>1827592.58</v>
          </cell>
          <cell r="K1928">
            <v>615737.42000000004</v>
          </cell>
          <cell r="L1928">
            <v>0</v>
          </cell>
        </row>
        <row r="1929">
          <cell r="A1929">
            <v>4</v>
          </cell>
          <cell r="B1929">
            <v>9</v>
          </cell>
          <cell r="C1929">
            <v>186</v>
          </cell>
          <cell r="D1929" t="str">
            <v xml:space="preserve">  </v>
          </cell>
          <cell r="E1929">
            <v>1952</v>
          </cell>
          <cell r="F1929" t="str">
            <v xml:space="preserve">   </v>
          </cell>
          <cell r="G1929">
            <v>491861952</v>
          </cell>
          <cell r="H1929">
            <v>2547418.96</v>
          </cell>
          <cell r="I1929">
            <v>0</v>
          </cell>
          <cell r="J1929">
            <v>1907052.24</v>
          </cell>
          <cell r="K1929">
            <v>640366.72</v>
          </cell>
          <cell r="L1929">
            <v>0</v>
          </cell>
        </row>
        <row r="1930">
          <cell r="A1930">
            <v>5</v>
          </cell>
          <cell r="B1930">
            <v>9</v>
          </cell>
          <cell r="C1930">
            <v>186</v>
          </cell>
          <cell r="D1930" t="str">
            <v xml:space="preserve">  </v>
          </cell>
          <cell r="E1930">
            <v>1952</v>
          </cell>
          <cell r="F1930" t="str">
            <v xml:space="preserve">   </v>
          </cell>
          <cell r="G1930">
            <v>591861952</v>
          </cell>
          <cell r="H1930">
            <v>2452004.11</v>
          </cell>
          <cell r="I1930">
            <v>0</v>
          </cell>
          <cell r="J1930">
            <v>1834214.25</v>
          </cell>
          <cell r="K1930">
            <v>617789.86</v>
          </cell>
          <cell r="L1930">
            <v>0</v>
          </cell>
        </row>
        <row r="1931">
          <cell r="A1931">
            <v>3</v>
          </cell>
          <cell r="B1931">
            <v>9</v>
          </cell>
          <cell r="C1931">
            <v>186</v>
          </cell>
          <cell r="D1931" t="str">
            <v xml:space="preserve">  </v>
          </cell>
          <cell r="E1931">
            <v>1953</v>
          </cell>
          <cell r="F1931" t="str">
            <v xml:space="preserve">   </v>
          </cell>
          <cell r="G1931">
            <v>391861953</v>
          </cell>
          <cell r="H1931">
            <v>357799.19</v>
          </cell>
          <cell r="I1931">
            <v>0</v>
          </cell>
          <cell r="J1931">
            <v>267128.82</v>
          </cell>
          <cell r="K1931">
            <v>90670.37</v>
          </cell>
          <cell r="L1931">
            <v>0</v>
          </cell>
        </row>
        <row r="1932">
          <cell r="A1932">
            <v>4</v>
          </cell>
          <cell r="B1932">
            <v>9</v>
          </cell>
          <cell r="C1932">
            <v>186</v>
          </cell>
          <cell r="D1932" t="str">
            <v xml:space="preserve">  </v>
          </cell>
          <cell r="E1932">
            <v>1953</v>
          </cell>
          <cell r="F1932" t="str">
            <v xml:space="preserve">   </v>
          </cell>
          <cell r="G1932">
            <v>491861953</v>
          </cell>
          <cell r="H1932">
            <v>385322.17</v>
          </cell>
          <cell r="I1932">
            <v>0</v>
          </cell>
          <cell r="J1932">
            <v>287677.09000000003</v>
          </cell>
          <cell r="K1932">
            <v>97645.08</v>
          </cell>
          <cell r="L1932">
            <v>0</v>
          </cell>
        </row>
        <row r="1933">
          <cell r="A1933">
            <v>5</v>
          </cell>
          <cell r="B1933">
            <v>9</v>
          </cell>
          <cell r="C1933">
            <v>186</v>
          </cell>
          <cell r="D1933" t="str">
            <v xml:space="preserve">  </v>
          </cell>
          <cell r="E1933">
            <v>1953</v>
          </cell>
          <cell r="F1933" t="str">
            <v xml:space="preserve">   </v>
          </cell>
          <cell r="G1933">
            <v>591861953</v>
          </cell>
          <cell r="H1933">
            <v>360092.77</v>
          </cell>
          <cell r="I1933">
            <v>0</v>
          </cell>
          <cell r="J1933">
            <v>268841.17</v>
          </cell>
          <cell r="K1933">
            <v>91251.6</v>
          </cell>
          <cell r="L1933">
            <v>0</v>
          </cell>
        </row>
        <row r="1934">
          <cell r="A1934">
            <v>3</v>
          </cell>
          <cell r="B1934">
            <v>9</v>
          </cell>
          <cell r="C1934">
            <v>186</v>
          </cell>
          <cell r="D1934" t="str">
            <v xml:space="preserve">  </v>
          </cell>
          <cell r="E1934">
            <v>1973</v>
          </cell>
          <cell r="F1934" t="str">
            <v xml:space="preserve">   </v>
          </cell>
          <cell r="G1934">
            <v>391861973</v>
          </cell>
          <cell r="H1934">
            <v>296770.33</v>
          </cell>
          <cell r="I1934">
            <v>0</v>
          </cell>
          <cell r="J1934">
            <v>203158.56</v>
          </cell>
          <cell r="K1934">
            <v>93611.77</v>
          </cell>
          <cell r="L1934">
            <v>0</v>
          </cell>
        </row>
        <row r="1935">
          <cell r="A1935">
            <v>4</v>
          </cell>
          <cell r="B1935">
            <v>9</v>
          </cell>
          <cell r="C1935">
            <v>186</v>
          </cell>
          <cell r="D1935" t="str">
            <v xml:space="preserve">  </v>
          </cell>
          <cell r="E1935">
            <v>1973</v>
          </cell>
          <cell r="F1935" t="str">
            <v xml:space="preserve">   </v>
          </cell>
          <cell r="G1935">
            <v>491861973</v>
          </cell>
          <cell r="H1935">
            <v>311072.99</v>
          </cell>
          <cell r="I1935">
            <v>0</v>
          </cell>
          <cell r="J1935">
            <v>213099.58</v>
          </cell>
          <cell r="K1935">
            <v>97973.42</v>
          </cell>
          <cell r="L1935">
            <v>0</v>
          </cell>
        </row>
        <row r="1936">
          <cell r="A1936">
            <v>5</v>
          </cell>
          <cell r="B1936">
            <v>9</v>
          </cell>
          <cell r="C1936">
            <v>186</v>
          </cell>
          <cell r="D1936" t="str">
            <v xml:space="preserve">  </v>
          </cell>
          <cell r="E1936">
            <v>1973</v>
          </cell>
          <cell r="F1936" t="str">
            <v xml:space="preserve">   </v>
          </cell>
          <cell r="G1936">
            <v>591861973</v>
          </cell>
          <cell r="H1936">
            <v>297962.23999999999</v>
          </cell>
          <cell r="I1936">
            <v>0</v>
          </cell>
          <cell r="J1936">
            <v>203987.01</v>
          </cell>
          <cell r="K1936">
            <v>93975.24</v>
          </cell>
          <cell r="L1936">
            <v>0</v>
          </cell>
        </row>
        <row r="1937">
          <cell r="A1937">
            <v>3</v>
          </cell>
          <cell r="B1937">
            <v>9</v>
          </cell>
          <cell r="C1937">
            <v>186</v>
          </cell>
          <cell r="D1937" t="str">
            <v xml:space="preserve">  </v>
          </cell>
          <cell r="E1937">
            <v>1974</v>
          </cell>
          <cell r="F1937" t="str">
            <v xml:space="preserve">   </v>
          </cell>
          <cell r="G1937">
            <v>391861974</v>
          </cell>
          <cell r="H1937">
            <v>166004.51</v>
          </cell>
          <cell r="I1937">
            <v>0</v>
          </cell>
          <cell r="J1937">
            <v>112960.67</v>
          </cell>
          <cell r="K1937">
            <v>53043.839999999997</v>
          </cell>
          <cell r="L1937">
            <v>0</v>
          </cell>
        </row>
        <row r="1938">
          <cell r="A1938">
            <v>4</v>
          </cell>
          <cell r="B1938">
            <v>9</v>
          </cell>
          <cell r="C1938">
            <v>186</v>
          </cell>
          <cell r="D1938" t="str">
            <v xml:space="preserve">  </v>
          </cell>
          <cell r="E1938">
            <v>1974</v>
          </cell>
          <cell r="F1938" t="str">
            <v xml:space="preserve">   </v>
          </cell>
          <cell r="G1938">
            <v>491861974</v>
          </cell>
          <cell r="H1938">
            <v>174531.83</v>
          </cell>
          <cell r="I1938">
            <v>0</v>
          </cell>
          <cell r="J1938">
            <v>119035.71</v>
          </cell>
          <cell r="K1938">
            <v>55496.12</v>
          </cell>
          <cell r="L1938">
            <v>0</v>
          </cell>
        </row>
        <row r="1939">
          <cell r="A1939">
            <v>5</v>
          </cell>
          <cell r="B1939">
            <v>9</v>
          </cell>
          <cell r="C1939">
            <v>186</v>
          </cell>
          <cell r="D1939" t="str">
            <v xml:space="preserve">  </v>
          </cell>
          <cell r="E1939">
            <v>1974</v>
          </cell>
          <cell r="F1939" t="str">
            <v xml:space="preserve">   </v>
          </cell>
          <cell r="G1939">
            <v>591861974</v>
          </cell>
          <cell r="H1939">
            <v>166715.13</v>
          </cell>
          <cell r="I1939">
            <v>0</v>
          </cell>
          <cell r="J1939">
            <v>113466.92</v>
          </cell>
          <cell r="K1939">
            <v>53248.21</v>
          </cell>
          <cell r="L1939">
            <v>0</v>
          </cell>
        </row>
        <row r="1940">
          <cell r="A1940">
            <v>3</v>
          </cell>
          <cell r="B1940">
            <v>9</v>
          </cell>
          <cell r="C1940">
            <v>186</v>
          </cell>
          <cell r="D1940" t="str">
            <v xml:space="preserve">  </v>
          </cell>
          <cell r="E1940">
            <v>1975</v>
          </cell>
          <cell r="F1940" t="str">
            <v xml:space="preserve">   </v>
          </cell>
          <cell r="G1940">
            <v>391861975</v>
          </cell>
          <cell r="H1940">
            <v>460865.39</v>
          </cell>
          <cell r="I1940">
            <v>0</v>
          </cell>
          <cell r="J1940">
            <v>308265.2</v>
          </cell>
          <cell r="K1940">
            <v>152600.19</v>
          </cell>
          <cell r="L1940">
            <v>0</v>
          </cell>
        </row>
        <row r="1941">
          <cell r="A1941">
            <v>4</v>
          </cell>
          <cell r="B1941">
            <v>9</v>
          </cell>
          <cell r="C1941">
            <v>186</v>
          </cell>
          <cell r="D1941" t="str">
            <v xml:space="preserve">  </v>
          </cell>
          <cell r="E1941">
            <v>1975</v>
          </cell>
          <cell r="F1941" t="str">
            <v xml:space="preserve">   </v>
          </cell>
          <cell r="G1941">
            <v>491861975</v>
          </cell>
          <cell r="H1941">
            <v>484812.98</v>
          </cell>
          <cell r="I1941">
            <v>0</v>
          </cell>
          <cell r="J1941">
            <v>325097.81</v>
          </cell>
          <cell r="K1941">
            <v>159715.18</v>
          </cell>
          <cell r="L1941">
            <v>0</v>
          </cell>
        </row>
        <row r="1942">
          <cell r="A1942">
            <v>5</v>
          </cell>
          <cell r="B1942">
            <v>9</v>
          </cell>
          <cell r="C1942">
            <v>186</v>
          </cell>
          <cell r="D1942" t="str">
            <v xml:space="preserve">  </v>
          </cell>
          <cell r="E1942">
            <v>1975</v>
          </cell>
          <cell r="F1942" t="str">
            <v xml:space="preserve">   </v>
          </cell>
          <cell r="G1942">
            <v>591861975</v>
          </cell>
          <cell r="H1942">
            <v>462861.01</v>
          </cell>
          <cell r="I1942">
            <v>0</v>
          </cell>
          <cell r="J1942">
            <v>309667.92</v>
          </cell>
          <cell r="K1942">
            <v>153193.1</v>
          </cell>
          <cell r="L1942">
            <v>0</v>
          </cell>
        </row>
        <row r="1943">
          <cell r="A1943">
            <v>3</v>
          </cell>
          <cell r="B1943">
            <v>9</v>
          </cell>
          <cell r="C1943">
            <v>186</v>
          </cell>
          <cell r="D1943" t="str">
            <v xml:space="preserve">  </v>
          </cell>
          <cell r="E1943">
            <v>1976</v>
          </cell>
          <cell r="F1943" t="str">
            <v xml:space="preserve">   </v>
          </cell>
          <cell r="G1943">
            <v>391861976</v>
          </cell>
          <cell r="H1943">
            <v>591724.79</v>
          </cell>
          <cell r="I1943">
            <v>0</v>
          </cell>
          <cell r="J1943">
            <v>380528.91</v>
          </cell>
          <cell r="K1943">
            <v>211195.88</v>
          </cell>
          <cell r="L1943">
            <v>0</v>
          </cell>
        </row>
        <row r="1944">
          <cell r="A1944">
            <v>4</v>
          </cell>
          <cell r="B1944">
            <v>9</v>
          </cell>
          <cell r="C1944">
            <v>186</v>
          </cell>
          <cell r="D1944" t="str">
            <v xml:space="preserve">  </v>
          </cell>
          <cell r="E1944">
            <v>1976</v>
          </cell>
          <cell r="F1944" t="str">
            <v xml:space="preserve">   </v>
          </cell>
          <cell r="G1944">
            <v>491861976</v>
          </cell>
          <cell r="H1944">
            <v>653652.49</v>
          </cell>
          <cell r="I1944">
            <v>0</v>
          </cell>
          <cell r="J1944">
            <v>423311.13</v>
          </cell>
          <cell r="K1944">
            <v>230341.37</v>
          </cell>
          <cell r="L1944">
            <v>0</v>
          </cell>
        </row>
        <row r="1945">
          <cell r="A1945">
            <v>5</v>
          </cell>
          <cell r="B1945">
            <v>9</v>
          </cell>
          <cell r="C1945">
            <v>186</v>
          </cell>
          <cell r="D1945" t="str">
            <v xml:space="preserve">  </v>
          </cell>
          <cell r="E1945">
            <v>1976</v>
          </cell>
          <cell r="F1945" t="str">
            <v xml:space="preserve">   </v>
          </cell>
          <cell r="G1945">
            <v>591861976</v>
          </cell>
          <cell r="H1945">
            <v>596885.44999999995</v>
          </cell>
          <cell r="I1945">
            <v>0</v>
          </cell>
          <cell r="J1945">
            <v>384094.11</v>
          </cell>
          <cell r="K1945">
            <v>212791.34</v>
          </cell>
          <cell r="L1945">
            <v>0</v>
          </cell>
        </row>
        <row r="1946">
          <cell r="A1946">
            <v>3</v>
          </cell>
          <cell r="B1946">
            <v>9</v>
          </cell>
          <cell r="C1946">
            <v>186</v>
          </cell>
          <cell r="D1946" t="str">
            <v xml:space="preserve">  </v>
          </cell>
          <cell r="E1946">
            <v>1977</v>
          </cell>
          <cell r="F1946" t="str">
            <v xml:space="preserve">   </v>
          </cell>
          <cell r="G1946">
            <v>391861977</v>
          </cell>
          <cell r="H1946">
            <v>1151618.4099999999</v>
          </cell>
          <cell r="I1946">
            <v>0</v>
          </cell>
          <cell r="J1946">
            <v>784658.55</v>
          </cell>
          <cell r="K1946">
            <v>366959.86</v>
          </cell>
          <cell r="L1946">
            <v>0</v>
          </cell>
        </row>
        <row r="1947">
          <cell r="A1947">
            <v>4</v>
          </cell>
          <cell r="B1947">
            <v>9</v>
          </cell>
          <cell r="C1947">
            <v>186</v>
          </cell>
          <cell r="D1947" t="str">
            <v xml:space="preserve">  </v>
          </cell>
          <cell r="E1947">
            <v>1977</v>
          </cell>
          <cell r="F1947" t="str">
            <v xml:space="preserve">   </v>
          </cell>
          <cell r="G1947">
            <v>491861977</v>
          </cell>
          <cell r="H1947">
            <v>1211676</v>
          </cell>
          <cell r="I1947">
            <v>0</v>
          </cell>
          <cell r="J1947">
            <v>827445.83</v>
          </cell>
          <cell r="K1947">
            <v>384230.17</v>
          </cell>
          <cell r="L1947">
            <v>0</v>
          </cell>
        </row>
        <row r="1948">
          <cell r="A1948">
            <v>5</v>
          </cell>
          <cell r="B1948">
            <v>9</v>
          </cell>
          <cell r="C1948">
            <v>186</v>
          </cell>
          <cell r="D1948" t="str">
            <v xml:space="preserve">  </v>
          </cell>
          <cell r="E1948">
            <v>1977</v>
          </cell>
          <cell r="F1948" t="str">
            <v xml:space="preserve">   </v>
          </cell>
          <cell r="G1948">
            <v>591861977</v>
          </cell>
          <cell r="H1948">
            <v>1156623.23</v>
          </cell>
          <cell r="I1948">
            <v>0</v>
          </cell>
          <cell r="J1948">
            <v>788224.17</v>
          </cell>
          <cell r="K1948">
            <v>368399.06</v>
          </cell>
          <cell r="L1948">
            <v>0</v>
          </cell>
        </row>
        <row r="1949">
          <cell r="A1949">
            <v>3</v>
          </cell>
          <cell r="B1949">
            <v>9</v>
          </cell>
          <cell r="C1949">
            <v>186</v>
          </cell>
          <cell r="D1949" t="str">
            <v xml:space="preserve">  </v>
          </cell>
          <cell r="E1949">
            <v>1978</v>
          </cell>
          <cell r="F1949" t="str">
            <v xml:space="preserve">   </v>
          </cell>
          <cell r="G1949">
            <v>391861978</v>
          </cell>
          <cell r="H1949">
            <v>481803.83</v>
          </cell>
          <cell r="I1949">
            <v>0</v>
          </cell>
          <cell r="J1949">
            <v>363919.52</v>
          </cell>
          <cell r="K1949">
            <v>117884.31</v>
          </cell>
          <cell r="L1949">
            <v>0</v>
          </cell>
        </row>
        <row r="1950">
          <cell r="A1950">
            <v>4</v>
          </cell>
          <cell r="B1950">
            <v>9</v>
          </cell>
          <cell r="C1950">
            <v>186</v>
          </cell>
          <cell r="D1950" t="str">
            <v xml:space="preserve">  </v>
          </cell>
          <cell r="E1950">
            <v>1978</v>
          </cell>
          <cell r="F1950" t="str">
            <v xml:space="preserve">   </v>
          </cell>
          <cell r="G1950">
            <v>491861978</v>
          </cell>
          <cell r="H1950">
            <v>518868.43</v>
          </cell>
          <cell r="I1950">
            <v>0</v>
          </cell>
          <cell r="J1950">
            <v>391915.38</v>
          </cell>
          <cell r="K1950">
            <v>126953.05</v>
          </cell>
          <cell r="L1950">
            <v>0</v>
          </cell>
        </row>
        <row r="1951">
          <cell r="A1951">
            <v>5</v>
          </cell>
          <cell r="B1951">
            <v>9</v>
          </cell>
          <cell r="C1951">
            <v>186</v>
          </cell>
          <cell r="D1951" t="str">
            <v xml:space="preserve">  </v>
          </cell>
          <cell r="E1951">
            <v>1978</v>
          </cell>
          <cell r="F1951" t="str">
            <v xml:space="preserve">   </v>
          </cell>
          <cell r="G1951">
            <v>591861978</v>
          </cell>
          <cell r="H1951">
            <v>484892.55</v>
          </cell>
          <cell r="I1951">
            <v>0</v>
          </cell>
          <cell r="J1951">
            <v>366252.5</v>
          </cell>
          <cell r="K1951">
            <v>118640.05</v>
          </cell>
          <cell r="L195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U437"/>
  <sheetViews>
    <sheetView zoomScale="75" zoomScaleNormal="75" workbookViewId="0">
      <selection activeCell="T2" sqref="T2"/>
    </sheetView>
  </sheetViews>
  <sheetFormatPr defaultColWidth="9.375" defaultRowHeight="14.4"/>
  <cols>
    <col min="1" max="1" width="12.5" style="1" customWidth="1"/>
    <col min="2" max="3" width="9.375" style="1"/>
    <col min="4" max="4" width="7" style="1" customWidth="1"/>
    <col min="5" max="5" width="17.5" style="1" customWidth="1"/>
    <col min="6" max="6" width="3.375" style="1" customWidth="1"/>
    <col min="7" max="7" width="3" style="1" customWidth="1"/>
    <col min="8" max="9" width="14.875" style="1" customWidth="1"/>
    <col min="10" max="10" width="9.625" style="1" customWidth="1"/>
    <col min="11" max="11" width="15" style="1" customWidth="1"/>
    <col min="12" max="12" width="2.5" style="1" customWidth="1"/>
    <col min="13" max="13" width="2" style="1" customWidth="1"/>
    <col min="14" max="14" width="2.125" style="1" customWidth="1"/>
    <col min="15" max="15" width="2.5" style="1" customWidth="1"/>
    <col min="16" max="16" width="10" style="1" customWidth="1"/>
    <col min="17" max="17" width="44.375" style="1" customWidth="1"/>
    <col min="18" max="18" width="3.125" style="1" customWidth="1"/>
    <col min="19" max="19" width="51.5" style="1" customWidth="1"/>
    <col min="20" max="20" width="11.5" style="1" customWidth="1"/>
    <col min="21" max="16384" width="9.375" style="1"/>
  </cols>
  <sheetData>
    <row r="1" spans="1:47" customFormat="1" ht="12.6">
      <c r="A1" s="90" t="s">
        <v>3</v>
      </c>
      <c r="B1" s="91"/>
      <c r="C1" s="91"/>
      <c r="D1" s="92"/>
      <c r="E1" s="90" t="s">
        <v>37</v>
      </c>
      <c r="F1" s="90"/>
      <c r="G1" s="90"/>
      <c r="H1" s="93"/>
      <c r="I1" s="93"/>
      <c r="J1" s="93"/>
      <c r="K1" s="93"/>
      <c r="L1" s="94"/>
      <c r="M1" s="53"/>
      <c r="N1" s="53"/>
      <c r="O1" s="80"/>
      <c r="P1" s="80"/>
      <c r="Q1" s="80"/>
      <c r="R1" s="80"/>
      <c r="S1" s="81" t="s">
        <v>304</v>
      </c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47" customFormat="1" ht="12.6">
      <c r="A2" s="90" t="s">
        <v>38</v>
      </c>
      <c r="B2" s="91"/>
      <c r="C2" s="91"/>
      <c r="D2" s="92"/>
      <c r="E2" s="95" t="s">
        <v>39</v>
      </c>
      <c r="F2" s="90"/>
      <c r="G2" s="90"/>
      <c r="H2" s="96">
        <f>T4</f>
        <v>12</v>
      </c>
      <c r="I2" s="93"/>
      <c r="J2" s="93"/>
      <c r="K2" s="93"/>
      <c r="L2" s="94"/>
      <c r="M2" s="53"/>
      <c r="N2" s="53"/>
      <c r="O2" s="53"/>
      <c r="P2" s="97">
        <v>446066</v>
      </c>
      <c r="Q2" s="82" t="s">
        <v>307</v>
      </c>
      <c r="R2" s="53"/>
      <c r="S2" s="98" t="str">
        <f>IF(VLOOKUP($T$2,$P$2:$Q$98,2,FALSE)&lt;&gt;"",VLOOKUP($T$2,$P$2:$Q$98,2,FALSE),IF(S3=19869,"Results of Operations - 1A",(IF(S3=19868,"Results of Operations - 12E","Results of Operations - 12A"))))</f>
        <v>Results of Operations - 12E</v>
      </c>
      <c r="T2" s="99">
        <v>446068</v>
      </c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</row>
    <row r="3" spans="1:47" customFormat="1" ht="12.6">
      <c r="A3" s="90" t="s">
        <v>1973</v>
      </c>
      <c r="B3" s="91"/>
      <c r="C3" s="91"/>
      <c r="D3" s="92"/>
      <c r="E3" s="95" t="s">
        <v>40</v>
      </c>
      <c r="F3" s="90"/>
      <c r="G3" s="90"/>
      <c r="H3" s="100" t="str">
        <f>RIGHT(T3,1)</f>
        <v>E</v>
      </c>
      <c r="I3" s="93"/>
      <c r="J3" s="93"/>
      <c r="K3" s="93"/>
      <c r="L3" s="94"/>
      <c r="M3" s="53"/>
      <c r="N3" s="53"/>
      <c r="O3" s="53"/>
      <c r="P3" s="97">
        <v>446067</v>
      </c>
      <c r="Q3" s="82" t="s">
        <v>305</v>
      </c>
      <c r="R3" s="80"/>
      <c r="S3" s="101">
        <v>19868</v>
      </c>
      <c r="T3" s="85" t="str">
        <f>IF(S3=19869,"1A",(IF(S3=19868,"12E","12A")))</f>
        <v>12E</v>
      </c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</row>
    <row r="4" spans="1:47" customFormat="1" ht="12.6">
      <c r="A4" s="90"/>
      <c r="B4" s="91"/>
      <c r="C4" s="91"/>
      <c r="D4" s="92"/>
      <c r="E4" s="102" t="s">
        <v>41</v>
      </c>
      <c r="F4" s="90"/>
      <c r="G4" s="90"/>
      <c r="H4" s="103" t="str">
        <f>IF(H2=1,+H10&amp;H8,+H9&amp;H8)</f>
        <v>For Twelve Months Ended December 31, 2019</v>
      </c>
      <c r="I4" s="104"/>
      <c r="J4" s="105"/>
      <c r="K4" s="93"/>
      <c r="L4" s="94"/>
      <c r="M4" s="53"/>
      <c r="N4" s="53"/>
      <c r="O4" s="53"/>
      <c r="P4" s="97">
        <v>446068</v>
      </c>
      <c r="Q4" s="83" t="s">
        <v>306</v>
      </c>
      <c r="R4" s="80"/>
      <c r="S4" s="86" t="s">
        <v>308</v>
      </c>
      <c r="T4" s="84">
        <f>IF(T3="1A",1,12)</f>
        <v>12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</row>
    <row r="5" spans="1:47" customFormat="1" ht="12.6">
      <c r="A5" s="90"/>
      <c r="B5" s="91"/>
      <c r="C5" s="91"/>
      <c r="D5" s="92"/>
      <c r="E5" s="102" t="s">
        <v>42</v>
      </c>
      <c r="F5" s="90"/>
      <c r="G5" s="90"/>
      <c r="H5" s="103" t="str">
        <f>IF(H3="A",+H11,+H12)</f>
        <v>Ending Balance Basis</v>
      </c>
      <c r="I5" s="104"/>
      <c r="J5" s="105"/>
      <c r="K5" s="93"/>
      <c r="L5" s="94"/>
      <c r="M5" s="53"/>
      <c r="N5" s="53"/>
      <c r="O5" s="53"/>
      <c r="P5" s="97"/>
      <c r="Q5" s="82"/>
      <c r="R5" s="80"/>
      <c r="S5" s="87"/>
      <c r="T5" s="76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</row>
    <row r="6" spans="1:47" customFormat="1" ht="12.6">
      <c r="A6" s="90"/>
      <c r="B6" s="91"/>
      <c r="C6" s="91"/>
      <c r="D6" s="92"/>
      <c r="E6" s="102"/>
      <c r="F6" s="90"/>
      <c r="G6" s="90"/>
      <c r="H6" s="102"/>
      <c r="I6" s="93"/>
      <c r="J6" s="93"/>
      <c r="K6" s="93"/>
      <c r="L6" s="94"/>
      <c r="M6" s="53"/>
      <c r="N6" s="53"/>
      <c r="O6" s="53"/>
      <c r="P6" s="97"/>
      <c r="Q6" s="82"/>
      <c r="R6" s="80"/>
      <c r="S6" s="82" t="s">
        <v>309</v>
      </c>
      <c r="T6" s="106">
        <v>2019</v>
      </c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</row>
    <row r="7" spans="1:47" customFormat="1" ht="12.6">
      <c r="A7" s="107" t="s">
        <v>1972</v>
      </c>
      <c r="B7" s="91"/>
      <c r="C7" s="91"/>
      <c r="D7" s="92"/>
      <c r="E7" s="102"/>
      <c r="F7" s="90"/>
      <c r="G7" s="90"/>
      <c r="H7" s="102"/>
      <c r="I7" s="93"/>
      <c r="J7" s="93"/>
      <c r="K7" s="93"/>
      <c r="L7" s="94"/>
      <c r="M7" s="53"/>
      <c r="N7" s="53"/>
      <c r="O7" s="80"/>
      <c r="P7" s="80"/>
      <c r="Q7" s="80"/>
      <c r="R7" s="80"/>
      <c r="S7" s="82" t="s">
        <v>310</v>
      </c>
      <c r="T7" s="106">
        <v>12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</row>
    <row r="8" spans="1:47" customFormat="1" ht="12.6">
      <c r="A8" s="91"/>
      <c r="B8" s="92"/>
      <c r="C8" s="95"/>
      <c r="D8" s="90"/>
      <c r="E8" s="93"/>
      <c r="F8" s="93"/>
      <c r="G8" s="93"/>
      <c r="H8" s="108" t="str">
        <f>TEXT(EOMONTH(DATE(T6,T7,1),0), "mmmm dd, yyyy")</f>
        <v>December 31, 2019</v>
      </c>
      <c r="I8" s="93"/>
      <c r="J8" s="109"/>
      <c r="K8" s="93"/>
      <c r="L8" s="53"/>
      <c r="M8" s="53"/>
      <c r="N8" s="53"/>
      <c r="O8" s="80"/>
      <c r="P8" s="80"/>
      <c r="Q8" s="80"/>
      <c r="R8" s="80"/>
      <c r="S8" s="53"/>
      <c r="T8" s="80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</row>
    <row r="9" spans="1:47" customFormat="1" ht="12.6">
      <c r="A9" s="54" t="s">
        <v>43</v>
      </c>
      <c r="B9" s="55"/>
      <c r="C9" s="56"/>
      <c r="D9" s="57"/>
      <c r="E9" s="58" t="s">
        <v>44</v>
      </c>
      <c r="F9" s="56"/>
      <c r="G9" s="62"/>
      <c r="H9" s="110" t="s">
        <v>177</v>
      </c>
      <c r="I9" s="111"/>
      <c r="J9" s="112"/>
      <c r="K9" s="53"/>
      <c r="L9" s="94"/>
      <c r="M9" s="53"/>
      <c r="N9" s="53"/>
      <c r="O9" s="80"/>
      <c r="P9" s="80"/>
      <c r="Q9" s="80"/>
      <c r="R9" s="80"/>
      <c r="S9" s="80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</row>
    <row r="10" spans="1:47" customFormat="1" ht="12.6">
      <c r="A10" s="59" t="str">
        <f>tp_heading</f>
        <v>For Twelve Months Ended December 31, 2019</v>
      </c>
      <c r="D10" s="60"/>
      <c r="E10" s="61" t="str">
        <f>"OR-IND-"&amp;months&amp;rbcalc</f>
        <v>OR-IND-12E</v>
      </c>
      <c r="H10" s="110" t="s">
        <v>178</v>
      </c>
      <c r="I10" s="111"/>
      <c r="J10" s="112"/>
      <c r="K10" s="53"/>
      <c r="L10" s="94"/>
      <c r="M10" s="53"/>
      <c r="N10" s="53"/>
      <c r="O10" s="80"/>
      <c r="P10" s="80"/>
      <c r="Q10" s="80"/>
      <c r="R10" s="80"/>
      <c r="S10" s="81" t="s">
        <v>311</v>
      </c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</row>
    <row r="11" spans="1:47">
      <c r="A11" s="14" t="str">
        <f>rbcalc_heading</f>
        <v>Ending Balance Basis</v>
      </c>
      <c r="B11" s="15"/>
      <c r="C11" s="16"/>
      <c r="D11" s="17"/>
      <c r="E11" s="18"/>
      <c r="H11" s="113" t="s">
        <v>1974</v>
      </c>
      <c r="I11" s="113"/>
      <c r="J11" s="114"/>
      <c r="K11" s="4"/>
      <c r="L11" s="5"/>
      <c r="M11" s="53"/>
      <c r="N11" s="53"/>
      <c r="O11" s="80"/>
      <c r="P11" s="80"/>
      <c r="Q11" s="80"/>
      <c r="R11" s="80"/>
      <c r="S11" s="84" t="s">
        <v>336</v>
      </c>
      <c r="T11" s="84">
        <v>22466</v>
      </c>
    </row>
    <row r="12" spans="1:47">
      <c r="B12" s="2"/>
      <c r="D12" s="3"/>
      <c r="E12" s="6"/>
      <c r="H12" s="80" t="s">
        <v>1975</v>
      </c>
      <c r="I12" s="113"/>
      <c r="J12" s="114"/>
      <c r="K12" s="4"/>
      <c r="L12" s="5"/>
      <c r="M12" s="53"/>
      <c r="N12" s="53"/>
      <c r="O12" s="80"/>
      <c r="P12" s="80"/>
      <c r="Q12" s="80"/>
      <c r="R12" s="80"/>
      <c r="S12" s="82" t="s">
        <v>1700</v>
      </c>
      <c r="T12" s="84">
        <v>16266</v>
      </c>
    </row>
    <row r="13" spans="1:47">
      <c r="B13" s="2"/>
      <c r="D13" s="3"/>
      <c r="E13" s="6"/>
      <c r="H13" s="4"/>
      <c r="I13" s="4"/>
      <c r="J13" s="4"/>
      <c r="K13" s="4"/>
      <c r="L13" s="5"/>
      <c r="M13" s="53"/>
      <c r="N13" s="53"/>
      <c r="O13" s="80"/>
      <c r="P13" s="80"/>
      <c r="Q13" s="80"/>
      <c r="R13" s="80"/>
      <c r="S13" s="84" t="s">
        <v>337</v>
      </c>
      <c r="T13" s="84">
        <v>16066</v>
      </c>
    </row>
    <row r="14" spans="1:47">
      <c r="B14" s="2"/>
      <c r="D14" s="3"/>
      <c r="E14" s="6"/>
      <c r="H14" s="6"/>
      <c r="I14" s="4"/>
      <c r="J14" s="4"/>
      <c r="K14" s="4"/>
      <c r="L14" s="5"/>
      <c r="M14" s="53"/>
      <c r="N14" s="53"/>
      <c r="O14" s="80"/>
      <c r="P14" s="80"/>
      <c r="Q14" s="80"/>
      <c r="R14" s="80"/>
      <c r="S14" s="84" t="s">
        <v>3595</v>
      </c>
      <c r="T14" s="84">
        <v>41282</v>
      </c>
    </row>
    <row r="15" spans="1:47">
      <c r="B15" s="2"/>
      <c r="C15" s="2"/>
      <c r="D15" s="3"/>
      <c r="E15" s="6"/>
      <c r="I15" s="4"/>
      <c r="J15" s="4"/>
      <c r="K15" s="4"/>
      <c r="L15" s="5"/>
      <c r="M15" s="53"/>
      <c r="N15" s="53"/>
      <c r="O15" s="80"/>
      <c r="P15" s="80"/>
      <c r="Q15" s="80"/>
      <c r="R15" s="80"/>
      <c r="S15" s="84" t="s">
        <v>338</v>
      </c>
      <c r="T15" s="84">
        <v>33466</v>
      </c>
    </row>
    <row r="16" spans="1:47">
      <c r="B16" s="2"/>
      <c r="C16" s="2"/>
      <c r="D16" s="3"/>
      <c r="E16" s="6"/>
      <c r="H16" s="4"/>
      <c r="I16" s="4"/>
      <c r="J16" s="4"/>
      <c r="K16" s="4"/>
      <c r="L16" s="5"/>
      <c r="M16" s="53"/>
      <c r="N16" s="53"/>
      <c r="O16" s="80"/>
      <c r="P16" s="80"/>
      <c r="Q16" s="80"/>
      <c r="R16" s="80"/>
      <c r="S16" s="84" t="s">
        <v>312</v>
      </c>
      <c r="T16" s="84">
        <v>35487</v>
      </c>
    </row>
    <row r="17" spans="1:20">
      <c r="B17" s="2"/>
      <c r="C17" s="2"/>
      <c r="D17" s="3"/>
      <c r="E17" s="6"/>
      <c r="H17" s="4"/>
      <c r="I17" s="4"/>
      <c r="J17" s="4"/>
      <c r="K17" s="4"/>
      <c r="L17" s="5"/>
      <c r="M17" s="53"/>
      <c r="N17" s="53"/>
      <c r="O17" s="80"/>
      <c r="P17" s="80"/>
      <c r="Q17" s="80"/>
      <c r="R17" s="80"/>
      <c r="S17" s="83" t="s">
        <v>313</v>
      </c>
      <c r="T17" s="84">
        <v>35489</v>
      </c>
    </row>
    <row r="18" spans="1:20">
      <c r="B18" s="2"/>
      <c r="C18" s="2"/>
      <c r="D18" s="3"/>
      <c r="E18" s="6"/>
      <c r="H18" s="4"/>
      <c r="I18" s="4"/>
      <c r="J18" s="4"/>
      <c r="K18" s="4"/>
      <c r="L18" s="5"/>
      <c r="M18" s="53"/>
      <c r="N18" s="53"/>
      <c r="O18" s="80"/>
      <c r="P18" s="80"/>
      <c r="Q18" s="80"/>
      <c r="R18" s="80"/>
      <c r="S18" s="84" t="s">
        <v>312</v>
      </c>
      <c r="T18" s="84">
        <v>35487</v>
      </c>
    </row>
    <row r="19" spans="1:20">
      <c r="B19" s="2"/>
      <c r="C19" s="2"/>
      <c r="D19" s="3"/>
      <c r="E19" s="6"/>
      <c r="H19" s="4"/>
      <c r="I19" s="4"/>
      <c r="J19" s="4"/>
      <c r="K19" s="4"/>
      <c r="L19" s="5"/>
      <c r="M19" s="53"/>
      <c r="N19" s="53"/>
      <c r="O19" s="80"/>
      <c r="P19" s="80"/>
      <c r="Q19" s="80"/>
      <c r="R19" s="80"/>
      <c r="S19" s="83" t="s">
        <v>313</v>
      </c>
      <c r="T19" s="84">
        <v>35489</v>
      </c>
    </row>
    <row r="20" spans="1:20">
      <c r="B20" s="2"/>
      <c r="C20" s="2"/>
      <c r="D20" s="3"/>
      <c r="E20" s="6"/>
      <c r="H20" s="4"/>
      <c r="I20" s="4"/>
      <c r="J20" s="4"/>
      <c r="K20" s="4"/>
      <c r="L20" s="5"/>
      <c r="M20" s="53"/>
      <c r="N20" s="53"/>
      <c r="O20" s="80"/>
      <c r="P20" s="80"/>
      <c r="Q20" s="80"/>
      <c r="R20" s="80"/>
      <c r="S20" s="82" t="s">
        <v>339</v>
      </c>
      <c r="T20" s="84">
        <v>16466</v>
      </c>
    </row>
    <row r="21" spans="1:20">
      <c r="B21" s="2"/>
      <c r="C21" s="2"/>
      <c r="D21" s="3"/>
      <c r="E21" s="6"/>
      <c r="H21" s="4"/>
      <c r="I21" s="4"/>
      <c r="J21" s="4"/>
      <c r="K21" s="4"/>
      <c r="L21" s="5"/>
      <c r="M21" s="53"/>
      <c r="N21" s="53"/>
      <c r="O21" s="80"/>
      <c r="P21" s="80"/>
      <c r="Q21" s="80"/>
      <c r="R21" s="80"/>
      <c r="S21" s="83" t="s">
        <v>314</v>
      </c>
      <c r="T21" s="84">
        <v>36399</v>
      </c>
    </row>
    <row r="22" spans="1:20">
      <c r="A22" s="176"/>
      <c r="B22" s="2"/>
      <c r="C22" s="2"/>
      <c r="D22" s="3"/>
      <c r="E22" s="6"/>
      <c r="H22" s="4"/>
      <c r="I22" s="4"/>
      <c r="J22" s="4"/>
      <c r="K22" s="4"/>
      <c r="L22" s="5"/>
      <c r="M22" s="53"/>
      <c r="N22" s="53"/>
      <c r="O22" s="80"/>
      <c r="P22" s="80"/>
      <c r="Q22" s="80"/>
      <c r="R22" s="80"/>
      <c r="S22" s="83" t="s">
        <v>315</v>
      </c>
      <c r="T22" s="84">
        <v>36401</v>
      </c>
    </row>
    <row r="23" spans="1:20">
      <c r="B23" s="2"/>
      <c r="C23" s="2"/>
      <c r="D23" s="3"/>
      <c r="E23" s="6"/>
      <c r="H23" s="4"/>
      <c r="I23" s="4"/>
      <c r="J23" s="4"/>
      <c r="K23" s="4"/>
      <c r="L23" s="5"/>
      <c r="M23" s="53"/>
      <c r="N23" s="53"/>
      <c r="O23" s="80"/>
      <c r="P23" s="80"/>
      <c r="Q23" s="80"/>
      <c r="R23" s="80"/>
      <c r="S23" s="82" t="s">
        <v>1947</v>
      </c>
      <c r="T23" s="84">
        <v>19874</v>
      </c>
    </row>
    <row r="24" spans="1:20">
      <c r="B24" s="2"/>
      <c r="C24" s="2"/>
      <c r="D24" s="3"/>
      <c r="E24" s="6"/>
      <c r="H24" s="4"/>
      <c r="I24" s="4"/>
      <c r="J24" s="4"/>
      <c r="K24" s="4"/>
      <c r="L24" s="5"/>
      <c r="M24" s="53"/>
      <c r="N24" s="53"/>
      <c r="O24" s="80"/>
      <c r="P24" s="80"/>
      <c r="Q24" s="80"/>
      <c r="R24" s="80"/>
      <c r="S24" s="83" t="s">
        <v>316</v>
      </c>
      <c r="T24" s="84">
        <v>36007</v>
      </c>
    </row>
    <row r="25" spans="1:20">
      <c r="B25" s="2"/>
      <c r="C25" s="2"/>
      <c r="D25" s="3"/>
      <c r="E25" s="6"/>
      <c r="H25" s="4"/>
      <c r="I25" s="4"/>
      <c r="J25" s="4"/>
      <c r="K25" s="4"/>
      <c r="L25" s="5"/>
      <c r="M25" s="53"/>
      <c r="N25" s="53"/>
      <c r="O25" s="80"/>
      <c r="P25" s="80"/>
      <c r="Q25" s="80"/>
      <c r="R25" s="80"/>
      <c r="S25" s="83" t="s">
        <v>317</v>
      </c>
      <c r="T25" s="84">
        <v>36009</v>
      </c>
    </row>
    <row r="26" spans="1:20">
      <c r="B26" s="2"/>
      <c r="C26" s="2"/>
      <c r="D26" s="3"/>
      <c r="E26" s="6"/>
      <c r="H26" s="4"/>
      <c r="I26" s="4"/>
      <c r="J26" s="4"/>
      <c r="K26" s="4"/>
      <c r="L26" s="5"/>
      <c r="M26" s="53"/>
      <c r="N26" s="53"/>
      <c r="O26" s="80"/>
      <c r="P26" s="80"/>
      <c r="Q26" s="80"/>
      <c r="R26" s="80"/>
      <c r="S26" s="82" t="s">
        <v>318</v>
      </c>
      <c r="T26" s="84">
        <v>11599</v>
      </c>
    </row>
    <row r="27" spans="1:20">
      <c r="B27" s="2"/>
      <c r="C27" s="2"/>
      <c r="D27" s="3"/>
      <c r="E27" s="6"/>
      <c r="H27" s="4"/>
      <c r="I27" s="4"/>
      <c r="J27" s="4"/>
      <c r="K27" s="4"/>
      <c r="L27" s="5"/>
      <c r="M27" s="53"/>
      <c r="N27" s="53"/>
      <c r="O27" s="80"/>
      <c r="P27" s="80"/>
      <c r="Q27" s="80"/>
      <c r="R27" s="80"/>
      <c r="S27" s="82" t="s">
        <v>319</v>
      </c>
      <c r="T27" s="84">
        <v>12668</v>
      </c>
    </row>
    <row r="28" spans="1:20">
      <c r="B28" s="2"/>
      <c r="C28" s="2"/>
      <c r="D28" s="3"/>
      <c r="E28" s="6"/>
      <c r="H28" s="4"/>
      <c r="I28" s="4"/>
      <c r="J28" s="4"/>
      <c r="K28" s="4"/>
      <c r="L28" s="5"/>
      <c r="M28" s="53"/>
      <c r="N28" s="53"/>
      <c r="O28" s="80"/>
      <c r="P28" s="80"/>
      <c r="Q28" s="80"/>
      <c r="R28" s="80"/>
      <c r="S28" s="82" t="s">
        <v>55</v>
      </c>
      <c r="T28" s="84">
        <v>22195</v>
      </c>
    </row>
    <row r="29" spans="1:20">
      <c r="B29" s="2"/>
      <c r="C29" s="2"/>
      <c r="D29" s="3"/>
      <c r="E29" s="6"/>
      <c r="H29" s="4"/>
      <c r="I29" s="4"/>
      <c r="J29" s="4"/>
      <c r="K29" s="4"/>
      <c r="L29" s="5"/>
      <c r="M29" s="53"/>
      <c r="N29" s="53"/>
      <c r="O29" s="80"/>
      <c r="P29" s="80"/>
      <c r="Q29" s="80"/>
      <c r="R29" s="80"/>
      <c r="S29" s="83" t="s">
        <v>340</v>
      </c>
      <c r="T29" s="84">
        <v>67866</v>
      </c>
    </row>
    <row r="30" spans="1:20">
      <c r="B30" s="2"/>
      <c r="C30" s="2"/>
      <c r="D30" s="3"/>
      <c r="E30" s="6"/>
      <c r="H30" s="4"/>
      <c r="I30" s="4"/>
      <c r="J30" s="4"/>
      <c r="K30" s="4"/>
      <c r="L30" s="5"/>
      <c r="M30" s="53"/>
      <c r="N30" s="53"/>
      <c r="O30" s="80"/>
      <c r="P30" s="80"/>
      <c r="Q30" s="80"/>
      <c r="R30" s="80"/>
      <c r="S30" s="82" t="s">
        <v>320</v>
      </c>
      <c r="T30" s="84">
        <v>49066</v>
      </c>
    </row>
    <row r="31" spans="1:20">
      <c r="B31" s="2"/>
      <c r="C31" s="2"/>
      <c r="D31" s="3"/>
      <c r="E31" s="6"/>
      <c r="H31" s="4"/>
      <c r="I31" s="4"/>
      <c r="J31" s="4"/>
      <c r="K31" s="4"/>
      <c r="L31" s="5"/>
      <c r="M31" s="53"/>
      <c r="N31" s="53"/>
      <c r="O31" s="80"/>
      <c r="P31" s="80"/>
      <c r="Q31" s="80"/>
      <c r="R31" s="80"/>
      <c r="S31" s="82" t="s">
        <v>321</v>
      </c>
      <c r="T31" s="84">
        <v>49068</v>
      </c>
    </row>
    <row r="32" spans="1:20">
      <c r="J32" s="4"/>
      <c r="M32" s="53"/>
      <c r="N32" s="53"/>
      <c r="O32" s="80"/>
      <c r="P32" s="80"/>
      <c r="Q32" s="80"/>
      <c r="R32" s="80"/>
      <c r="S32" s="82" t="s">
        <v>322</v>
      </c>
      <c r="T32" s="84">
        <v>25866</v>
      </c>
    </row>
    <row r="33" spans="1:20">
      <c r="J33" s="4"/>
      <c r="M33" s="53"/>
      <c r="N33" s="53"/>
      <c r="O33" s="80"/>
      <c r="P33" s="80"/>
      <c r="Q33" s="80"/>
      <c r="R33" s="80"/>
      <c r="S33" s="82" t="s">
        <v>341</v>
      </c>
      <c r="T33" s="84">
        <v>66866</v>
      </c>
    </row>
    <row r="34" spans="1:20">
      <c r="A34" s="4"/>
      <c r="C34" s="5"/>
      <c r="H34" s="19"/>
      <c r="J34" s="4"/>
      <c r="M34" s="53"/>
      <c r="N34" s="53"/>
      <c r="O34" s="80"/>
      <c r="P34" s="80"/>
      <c r="Q34" s="80"/>
      <c r="R34" s="80"/>
      <c r="S34" s="82" t="s">
        <v>323</v>
      </c>
      <c r="T34" s="84">
        <v>34506</v>
      </c>
    </row>
    <row r="35" spans="1:20">
      <c r="A35" s="4"/>
      <c r="C35" s="5"/>
      <c r="H35" s="19"/>
      <c r="J35" s="4"/>
      <c r="K35" s="4"/>
      <c r="L35" s="5"/>
      <c r="M35" s="53"/>
      <c r="N35" s="53"/>
      <c r="O35" s="80"/>
      <c r="P35" s="80"/>
      <c r="Q35" s="80"/>
      <c r="R35" s="80"/>
      <c r="S35" s="82" t="s">
        <v>324</v>
      </c>
      <c r="T35" s="84">
        <v>41066</v>
      </c>
    </row>
    <row r="36" spans="1:20">
      <c r="A36" s="4"/>
      <c r="C36" s="5"/>
      <c r="H36" s="19"/>
      <c r="J36" s="4"/>
      <c r="K36" s="4"/>
      <c r="L36" s="5"/>
      <c r="M36" s="53"/>
      <c r="N36" s="53"/>
      <c r="O36" s="80"/>
      <c r="P36" s="80"/>
      <c r="Q36" s="80"/>
      <c r="R36" s="80"/>
      <c r="S36" s="82" t="s">
        <v>325</v>
      </c>
      <c r="T36" s="84">
        <v>11866</v>
      </c>
    </row>
    <row r="37" spans="1:20">
      <c r="C37" s="5"/>
      <c r="H37" s="19"/>
      <c r="J37" s="4"/>
      <c r="K37" s="4"/>
      <c r="L37" s="5"/>
      <c r="M37" s="53"/>
      <c r="N37" s="53"/>
      <c r="O37" s="80"/>
      <c r="P37" s="80"/>
      <c r="Q37" s="80"/>
      <c r="R37" s="80"/>
      <c r="S37" s="82" t="s">
        <v>1583</v>
      </c>
      <c r="T37" s="84">
        <v>12182</v>
      </c>
    </row>
    <row r="38" spans="1:20">
      <c r="H38" s="19"/>
      <c r="J38" s="4"/>
      <c r="K38" s="4"/>
      <c r="L38" s="5"/>
      <c r="M38" s="53"/>
      <c r="N38" s="53"/>
      <c r="O38" s="80"/>
      <c r="P38" s="80"/>
      <c r="Q38" s="80"/>
      <c r="R38" s="80"/>
      <c r="S38" s="83" t="s">
        <v>326</v>
      </c>
      <c r="T38" s="84">
        <v>11269</v>
      </c>
    </row>
    <row r="39" spans="1:20">
      <c r="A39" s="4"/>
      <c r="C39" s="5"/>
      <c r="H39" s="19"/>
      <c r="J39" s="4"/>
      <c r="K39" s="4"/>
      <c r="L39" s="5"/>
      <c r="M39" s="53"/>
      <c r="N39" s="53"/>
      <c r="O39" s="80"/>
      <c r="P39" s="80"/>
      <c r="Q39" s="80"/>
      <c r="R39" s="80"/>
      <c r="S39" s="83" t="s">
        <v>327</v>
      </c>
      <c r="T39" s="84">
        <v>11266</v>
      </c>
    </row>
    <row r="40" spans="1:20">
      <c r="A40" s="4"/>
      <c r="C40" s="5"/>
      <c r="H40" s="19"/>
      <c r="J40" s="4"/>
      <c r="K40" s="4"/>
      <c r="L40" s="5"/>
      <c r="M40" s="53"/>
      <c r="N40" s="53"/>
      <c r="O40" s="80"/>
      <c r="P40" s="80"/>
      <c r="Q40" s="80"/>
      <c r="R40" s="80"/>
      <c r="S40" s="81" t="s">
        <v>328</v>
      </c>
      <c r="T40"/>
    </row>
    <row r="41" spans="1:20">
      <c r="A41" s="4"/>
      <c r="C41" s="5"/>
      <c r="H41" s="19"/>
      <c r="J41" s="4"/>
      <c r="K41" s="4"/>
      <c r="L41" s="5"/>
      <c r="M41" s="53"/>
      <c r="N41" s="53"/>
      <c r="O41" s="80"/>
      <c r="P41" s="80"/>
      <c r="Q41" s="80"/>
      <c r="R41" s="80"/>
      <c r="S41" s="88" t="s">
        <v>329</v>
      </c>
      <c r="T41" s="84"/>
    </row>
    <row r="42" spans="1:20">
      <c r="A42" s="4"/>
      <c r="C42" s="5"/>
      <c r="H42" s="19"/>
      <c r="J42" s="4"/>
      <c r="K42" s="4"/>
      <c r="L42" s="5"/>
      <c r="M42" s="53"/>
      <c r="N42" s="53"/>
      <c r="O42" s="80"/>
      <c r="P42" s="80"/>
      <c r="Q42" s="80"/>
      <c r="R42" s="80"/>
      <c r="S42" s="83" t="s">
        <v>330</v>
      </c>
      <c r="T42" s="84">
        <v>9467</v>
      </c>
    </row>
    <row r="43" spans="1:20">
      <c r="A43" s="4"/>
      <c r="C43" s="5"/>
      <c r="H43" s="19"/>
      <c r="J43" s="4"/>
      <c r="K43" s="4"/>
      <c r="L43" s="5"/>
      <c r="M43" s="53"/>
      <c r="N43" s="53"/>
      <c r="O43" s="80"/>
      <c r="P43" s="80"/>
      <c r="Q43" s="80"/>
      <c r="R43" s="80"/>
      <c r="S43" s="83" t="s">
        <v>331</v>
      </c>
      <c r="T43" s="84">
        <v>9470</v>
      </c>
    </row>
    <row r="44" spans="1:20">
      <c r="A44" s="4"/>
      <c r="C44" s="5"/>
      <c r="H44" s="19"/>
      <c r="J44" s="4"/>
      <c r="K44" s="4"/>
      <c r="L44" s="5"/>
      <c r="M44" s="63"/>
      <c r="N44" s="53"/>
      <c r="O44" s="80"/>
      <c r="P44" s="80"/>
      <c r="Q44" s="80"/>
      <c r="R44" s="80"/>
      <c r="S44" s="82" t="s">
        <v>332</v>
      </c>
      <c r="T44" s="84">
        <v>9471</v>
      </c>
    </row>
    <row r="45" spans="1:20">
      <c r="A45" s="4"/>
      <c r="C45" s="5"/>
      <c r="H45" s="19"/>
      <c r="J45" s="4"/>
      <c r="K45" s="4"/>
      <c r="L45" s="5"/>
      <c r="M45" s="63"/>
      <c r="N45" s="53"/>
      <c r="O45" s="80"/>
      <c r="P45" s="80"/>
      <c r="Q45" s="80"/>
      <c r="R45" s="80"/>
      <c r="S45" s="82" t="s">
        <v>333</v>
      </c>
      <c r="T45" s="84">
        <v>9468</v>
      </c>
    </row>
    <row r="46" spans="1:20">
      <c r="A46" s="4"/>
      <c r="C46" s="5"/>
      <c r="H46" s="19"/>
      <c r="J46" s="4"/>
      <c r="K46" s="4"/>
      <c r="L46" s="5"/>
      <c r="M46" s="63"/>
      <c r="N46" s="53"/>
      <c r="O46" s="80"/>
      <c r="P46" s="80"/>
      <c r="Q46" s="80"/>
      <c r="R46" s="80"/>
      <c r="S46" s="82" t="s">
        <v>83</v>
      </c>
      <c r="T46" s="84">
        <v>9469</v>
      </c>
    </row>
    <row r="47" spans="1:20">
      <c r="A47" s="26"/>
      <c r="B47" s="27"/>
      <c r="C47" s="27"/>
      <c r="D47" s="28"/>
      <c r="E47" s="27"/>
      <c r="F47" s="29"/>
      <c r="G47" s="29"/>
      <c r="H47" s="4"/>
      <c r="I47" s="4"/>
      <c r="J47" s="4"/>
      <c r="K47" s="4"/>
      <c r="L47" s="4"/>
      <c r="M47" s="63"/>
      <c r="N47" s="53"/>
      <c r="O47" s="80"/>
      <c r="P47" s="80"/>
      <c r="Q47" s="80"/>
      <c r="R47" s="80"/>
      <c r="S47" s="83"/>
      <c r="T47" s="84"/>
    </row>
    <row r="48" spans="1:20">
      <c r="A48" s="26"/>
      <c r="B48" s="27"/>
      <c r="C48" s="27"/>
      <c r="D48" s="28"/>
      <c r="E48" s="27"/>
      <c r="F48" s="29"/>
      <c r="G48" s="29"/>
      <c r="H48" s="4"/>
      <c r="I48" s="4"/>
      <c r="J48" s="4"/>
      <c r="K48" s="4"/>
      <c r="M48" s="30"/>
      <c r="N48" s="4"/>
      <c r="O48" s="4"/>
      <c r="P48" s="4"/>
      <c r="Q48" s="4"/>
      <c r="R48" s="4"/>
      <c r="S48" s="88" t="s">
        <v>334</v>
      </c>
      <c r="T48" s="84"/>
    </row>
    <row r="49" spans="1:20">
      <c r="A49" s="26"/>
      <c r="B49" s="27"/>
      <c r="C49" s="27"/>
      <c r="D49" s="28"/>
      <c r="E49" s="27"/>
      <c r="F49" s="29"/>
      <c r="G49" s="29"/>
      <c r="H49" s="4"/>
      <c r="I49" s="4"/>
      <c r="J49" s="4"/>
      <c r="K49" s="4"/>
      <c r="M49" s="30"/>
      <c r="N49" s="4"/>
      <c r="O49" s="4"/>
      <c r="P49" s="4"/>
      <c r="Q49" s="4"/>
      <c r="R49" s="4"/>
      <c r="S49" s="84" t="s">
        <v>73</v>
      </c>
      <c r="T49" s="84">
        <v>9867</v>
      </c>
    </row>
    <row r="50" spans="1:20">
      <c r="A50" s="26"/>
      <c r="B50" s="27"/>
      <c r="C50" s="27"/>
      <c r="D50" s="28"/>
      <c r="E50" s="27"/>
      <c r="F50" s="29"/>
      <c r="G50" s="29"/>
      <c r="H50" s="4"/>
      <c r="I50" s="4"/>
      <c r="J50" s="4"/>
      <c r="K50" s="4"/>
      <c r="M50" s="30"/>
      <c r="N50" s="4"/>
      <c r="O50" s="4"/>
      <c r="P50" s="4"/>
      <c r="Q50" s="4"/>
      <c r="R50" s="4"/>
      <c r="S50" s="83" t="s">
        <v>82</v>
      </c>
      <c r="T50" s="84">
        <v>9868</v>
      </c>
    </row>
    <row r="51" spans="1:20">
      <c r="A51" s="26"/>
      <c r="B51" s="27"/>
      <c r="C51" s="27"/>
      <c r="D51" s="28"/>
      <c r="E51" s="27"/>
      <c r="F51" s="29"/>
      <c r="G51" s="29"/>
      <c r="H51" s="4"/>
      <c r="I51" s="4"/>
      <c r="J51" s="4"/>
      <c r="K51" s="4"/>
      <c r="M51" s="30"/>
      <c r="N51" s="4"/>
      <c r="O51" s="4"/>
      <c r="P51" s="4"/>
      <c r="Q51" s="4"/>
      <c r="R51" s="4"/>
      <c r="S51" s="83" t="s">
        <v>335</v>
      </c>
      <c r="T51" s="84">
        <v>9869</v>
      </c>
    </row>
    <row r="52" spans="1:20">
      <c r="A52" s="26"/>
      <c r="B52" s="27"/>
      <c r="C52" s="27"/>
      <c r="D52" s="28"/>
      <c r="E52" s="27"/>
      <c r="F52" s="29"/>
      <c r="G52" s="29"/>
      <c r="H52" s="4"/>
      <c r="I52" s="4"/>
      <c r="J52" s="4"/>
      <c r="K52" s="4"/>
      <c r="M52" s="30"/>
      <c r="N52" s="4"/>
      <c r="O52" s="4"/>
      <c r="P52" s="4"/>
      <c r="Q52" s="4"/>
      <c r="R52" s="4"/>
      <c r="S52" s="83"/>
      <c r="T52" s="84"/>
    </row>
    <row r="53" spans="1:20">
      <c r="A53" s="26"/>
      <c r="B53" s="27"/>
      <c r="C53" s="27"/>
      <c r="D53" s="28"/>
      <c r="E53" s="27"/>
      <c r="F53" s="29"/>
      <c r="G53" s="29"/>
      <c r="H53" s="4"/>
      <c r="I53" s="4"/>
      <c r="J53" s="4"/>
      <c r="K53" s="4"/>
      <c r="M53" s="30"/>
      <c r="N53" s="4"/>
      <c r="O53" s="4"/>
      <c r="P53" s="4"/>
      <c r="Q53" s="4"/>
      <c r="R53" s="4"/>
      <c r="S53" s="88" t="s">
        <v>342</v>
      </c>
      <c r="T53" s="84"/>
    </row>
    <row r="54" spans="1:20">
      <c r="A54" s="26"/>
      <c r="B54" s="27"/>
      <c r="C54" s="27"/>
      <c r="D54" s="28"/>
      <c r="E54" s="27"/>
      <c r="F54" s="29"/>
      <c r="G54" s="29"/>
      <c r="H54" s="4"/>
      <c r="I54" s="4"/>
      <c r="J54" s="4"/>
      <c r="K54" s="4"/>
      <c r="M54" s="30"/>
      <c r="N54" s="4"/>
      <c r="O54" s="4"/>
      <c r="P54" s="4"/>
      <c r="Q54" s="4"/>
      <c r="R54" s="4"/>
      <c r="S54" s="84" t="s">
        <v>343</v>
      </c>
      <c r="T54" s="84">
        <v>9074</v>
      </c>
    </row>
    <row r="55" spans="1:20">
      <c r="A55" s="26"/>
      <c r="B55" s="27"/>
      <c r="C55" s="27"/>
      <c r="D55" s="28"/>
      <c r="E55" s="27"/>
      <c r="F55" s="29"/>
      <c r="G55" s="29"/>
      <c r="H55" s="4"/>
      <c r="I55" s="4"/>
      <c r="J55" s="4"/>
      <c r="K55" s="4"/>
      <c r="M55" s="30"/>
      <c r="N55" s="4"/>
      <c r="O55" s="4"/>
      <c r="P55" s="4"/>
      <c r="Q55" s="4"/>
      <c r="R55" s="4"/>
      <c r="S55" s="84" t="s">
        <v>362</v>
      </c>
      <c r="T55" s="84">
        <v>9087</v>
      </c>
    </row>
    <row r="56" spans="1:20">
      <c r="A56" s="26"/>
      <c r="B56" s="27"/>
      <c r="C56" s="27"/>
      <c r="D56" s="28"/>
      <c r="E56" s="27"/>
      <c r="F56" s="29"/>
      <c r="G56" s="29"/>
      <c r="H56" s="4"/>
      <c r="I56" s="4"/>
      <c r="J56" s="4"/>
      <c r="K56" s="4"/>
      <c r="M56" s="30"/>
      <c r="N56" s="4"/>
      <c r="O56" s="4"/>
      <c r="P56" s="4"/>
      <c r="Q56" s="4"/>
      <c r="R56" s="4"/>
      <c r="S56" s="84" t="s">
        <v>365</v>
      </c>
      <c r="T56" s="84">
        <v>9103</v>
      </c>
    </row>
    <row r="57" spans="1:20">
      <c r="A57" s="26"/>
      <c r="B57" s="27"/>
      <c r="C57" s="27"/>
      <c r="D57" s="28"/>
      <c r="E57" s="27"/>
      <c r="F57" s="29"/>
      <c r="G57" s="29"/>
      <c r="H57" s="4"/>
      <c r="I57" s="4"/>
      <c r="J57" s="4"/>
      <c r="K57" s="4"/>
      <c r="M57" s="30"/>
      <c r="N57" s="4"/>
      <c r="O57" s="4"/>
      <c r="P57" s="4"/>
      <c r="Q57" s="4"/>
      <c r="R57" s="4"/>
      <c r="S57" s="83"/>
      <c r="T57" s="84"/>
    </row>
    <row r="58" spans="1:20">
      <c r="A58" s="26"/>
      <c r="B58" s="27"/>
      <c r="C58" s="27"/>
      <c r="D58" s="28"/>
      <c r="E58" s="27"/>
      <c r="F58" s="29"/>
      <c r="G58" s="29"/>
      <c r="H58" s="4"/>
      <c r="I58" s="4"/>
      <c r="J58" s="4"/>
      <c r="K58" s="4"/>
      <c r="M58" s="30"/>
      <c r="N58" s="4"/>
      <c r="O58" s="4"/>
      <c r="P58" s="4"/>
      <c r="Q58" s="4"/>
      <c r="R58" s="4"/>
      <c r="S58" s="88" t="s">
        <v>2015</v>
      </c>
      <c r="T58" s="84">
        <v>22267</v>
      </c>
    </row>
    <row r="59" spans="1:20">
      <c r="A59" s="26"/>
      <c r="B59" s="27"/>
      <c r="C59" s="27"/>
      <c r="D59" s="28"/>
      <c r="E59" s="27"/>
      <c r="F59" s="29"/>
      <c r="G59" s="29"/>
      <c r="H59" s="4"/>
      <c r="I59" s="4"/>
      <c r="J59" s="4"/>
      <c r="K59" s="4"/>
      <c r="M59" s="30"/>
      <c r="N59" s="4"/>
      <c r="O59" s="4"/>
      <c r="P59" s="4"/>
      <c r="Q59" s="4"/>
      <c r="R59" s="4"/>
      <c r="S59" s="4"/>
      <c r="T59" s="4"/>
    </row>
    <row r="60" spans="1:20">
      <c r="A60" s="26"/>
      <c r="B60" s="27"/>
      <c r="C60" s="27"/>
      <c r="D60" s="28"/>
      <c r="E60" s="27"/>
      <c r="F60" s="29"/>
      <c r="G60" s="29"/>
      <c r="H60" s="4"/>
      <c r="I60" s="4"/>
      <c r="J60" s="4"/>
      <c r="K60" s="4"/>
      <c r="M60" s="30"/>
      <c r="N60" s="4"/>
      <c r="O60" s="4"/>
      <c r="P60" s="4"/>
      <c r="Q60" s="4"/>
      <c r="R60" s="4"/>
      <c r="S60" s="4"/>
      <c r="T60" s="4"/>
    </row>
    <row r="61" spans="1:20">
      <c r="A61" s="31"/>
      <c r="B61" s="27"/>
      <c r="C61" s="27"/>
      <c r="D61" s="28"/>
      <c r="E61" s="27"/>
      <c r="F61" s="29"/>
      <c r="G61" s="29"/>
      <c r="H61" s="4"/>
      <c r="I61" s="4"/>
      <c r="J61" s="4"/>
      <c r="K61" s="4"/>
      <c r="M61" s="30"/>
      <c r="N61" s="4"/>
      <c r="O61" s="4"/>
      <c r="P61" s="4"/>
      <c r="Q61" s="4"/>
      <c r="R61" s="4"/>
      <c r="S61" s="4"/>
      <c r="T61" s="4"/>
    </row>
    <row r="62" spans="1:20">
      <c r="A62" s="26"/>
      <c r="B62" s="27"/>
      <c r="C62" s="27"/>
      <c r="D62" s="28"/>
      <c r="E62" s="27"/>
      <c r="F62" s="29"/>
      <c r="G62" s="29"/>
      <c r="H62" s="4"/>
      <c r="I62" s="4"/>
      <c r="J62" s="4"/>
      <c r="K62" s="4"/>
      <c r="M62" s="30"/>
      <c r="N62" s="4"/>
      <c r="O62" s="4"/>
      <c r="P62" s="4"/>
      <c r="Q62" s="4"/>
      <c r="R62" s="4"/>
      <c r="S62" s="4"/>
      <c r="T62" s="4"/>
    </row>
    <row r="63" spans="1:20">
      <c r="A63" s="26"/>
      <c r="B63" s="27"/>
      <c r="C63" s="27"/>
      <c r="D63" s="28"/>
      <c r="E63" s="27"/>
      <c r="F63" s="29"/>
      <c r="G63" s="29"/>
      <c r="H63" s="4"/>
      <c r="I63" s="4"/>
      <c r="J63" s="4"/>
      <c r="K63" s="4"/>
      <c r="M63" s="30"/>
      <c r="N63" s="4"/>
      <c r="O63" s="4"/>
      <c r="P63" s="4"/>
      <c r="Q63" s="4"/>
      <c r="R63" s="4"/>
      <c r="S63" s="4"/>
      <c r="T63" s="4"/>
    </row>
    <row r="64" spans="1:20">
      <c r="A64" s="26"/>
      <c r="B64" s="72"/>
      <c r="C64" s="72"/>
      <c r="D64" s="79"/>
      <c r="E64" s="72"/>
      <c r="F64" s="29"/>
      <c r="G64" s="29"/>
      <c r="H64" s="4"/>
      <c r="I64" s="4"/>
      <c r="J64" s="4"/>
      <c r="K64" s="4"/>
      <c r="M64" s="30"/>
      <c r="N64" s="4"/>
      <c r="O64" s="4"/>
      <c r="P64" s="4"/>
      <c r="Q64" s="4"/>
      <c r="R64" s="4"/>
      <c r="S64" s="4"/>
      <c r="T64" s="4"/>
    </row>
    <row r="65" spans="1:20">
      <c r="A65" s="26"/>
      <c r="B65" s="27"/>
      <c r="C65" s="27"/>
      <c r="D65" s="28"/>
      <c r="E65" s="27"/>
      <c r="F65" s="29"/>
      <c r="G65" s="29"/>
      <c r="H65" s="4"/>
      <c r="I65" s="4"/>
      <c r="J65" s="4"/>
      <c r="K65" s="4"/>
      <c r="M65" s="30"/>
      <c r="N65" s="4"/>
      <c r="O65" s="4"/>
      <c r="P65" s="4"/>
      <c r="Q65" s="4"/>
      <c r="R65" s="4"/>
      <c r="S65" s="4"/>
      <c r="T65" s="4"/>
    </row>
    <row r="66" spans="1:20">
      <c r="A66" s="26"/>
      <c r="B66" s="27"/>
      <c r="C66" s="27"/>
      <c r="D66" s="28"/>
      <c r="E66" s="27"/>
      <c r="F66" s="29"/>
      <c r="G66" s="29"/>
      <c r="H66" s="4"/>
      <c r="I66" s="4"/>
      <c r="J66" s="4"/>
      <c r="K66" s="4"/>
      <c r="M66" s="30"/>
      <c r="N66" s="4"/>
      <c r="O66" s="4"/>
      <c r="P66" s="4"/>
      <c r="Q66" s="4"/>
      <c r="R66" s="4"/>
      <c r="S66" s="4"/>
      <c r="T66" s="4"/>
    </row>
    <row r="67" spans="1:20">
      <c r="A67" s="26"/>
      <c r="B67" s="27"/>
      <c r="C67" s="27"/>
      <c r="D67" s="28"/>
      <c r="E67" s="27"/>
      <c r="F67" s="29"/>
      <c r="G67" s="29"/>
      <c r="H67" s="4"/>
      <c r="I67" s="4"/>
      <c r="J67" s="4"/>
      <c r="K67" s="4"/>
      <c r="M67" s="30"/>
      <c r="N67" s="4"/>
      <c r="O67" s="4"/>
      <c r="P67" s="4"/>
      <c r="Q67" s="4"/>
      <c r="R67" s="4"/>
      <c r="S67" s="4"/>
      <c r="T67" s="4"/>
    </row>
    <row r="68" spans="1:20">
      <c r="A68" s="26"/>
      <c r="B68" s="27"/>
      <c r="C68" s="27"/>
      <c r="D68" s="28"/>
      <c r="E68" s="27"/>
      <c r="F68" s="29"/>
      <c r="G68" s="29"/>
      <c r="H68" s="4"/>
      <c r="I68" s="4"/>
      <c r="J68" s="4"/>
      <c r="K68" s="4"/>
      <c r="M68" s="30"/>
      <c r="N68" s="4"/>
      <c r="O68" s="4"/>
      <c r="P68" s="4"/>
      <c r="Q68" s="4"/>
      <c r="R68" s="4"/>
      <c r="S68" s="4"/>
      <c r="T68" s="4"/>
    </row>
    <row r="69" spans="1:20">
      <c r="A69" s="26"/>
      <c r="B69" s="27"/>
      <c r="C69" s="27"/>
      <c r="D69" s="28"/>
      <c r="E69" s="27"/>
      <c r="F69" s="29"/>
      <c r="G69" s="29"/>
      <c r="H69" s="4"/>
      <c r="I69" s="4"/>
      <c r="J69" s="4"/>
      <c r="K69" s="4"/>
      <c r="M69" s="30"/>
      <c r="N69" s="4"/>
      <c r="O69" s="4"/>
      <c r="P69" s="4"/>
      <c r="Q69" s="4"/>
      <c r="R69" s="4"/>
      <c r="S69" s="4"/>
      <c r="T69" s="4"/>
    </row>
    <row r="70" spans="1:20">
      <c r="A70" s="26"/>
      <c r="B70" s="27"/>
      <c r="C70" s="27"/>
      <c r="D70" s="28"/>
      <c r="E70" s="27"/>
      <c r="F70" s="29"/>
      <c r="G70" s="29"/>
      <c r="H70" s="4"/>
      <c r="I70" s="4"/>
      <c r="J70" s="4"/>
      <c r="K70" s="4"/>
      <c r="M70" s="30"/>
      <c r="N70" s="4"/>
      <c r="O70" s="4"/>
      <c r="P70" s="4"/>
      <c r="Q70" s="4"/>
      <c r="R70" s="4"/>
      <c r="S70" s="4"/>
      <c r="T70" s="4"/>
    </row>
    <row r="71" spans="1:20">
      <c r="A71" s="26"/>
      <c r="B71" s="27"/>
      <c r="C71" s="27"/>
      <c r="D71" s="28"/>
      <c r="E71" s="27"/>
      <c r="F71" s="29"/>
      <c r="G71" s="29"/>
      <c r="H71" s="4"/>
      <c r="I71" s="4"/>
      <c r="J71" s="4"/>
      <c r="K71" s="4"/>
      <c r="M71" s="30"/>
      <c r="N71" s="4"/>
      <c r="O71" s="4"/>
      <c r="P71" s="4"/>
      <c r="Q71" s="4"/>
      <c r="R71" s="4"/>
      <c r="S71" s="4"/>
      <c r="T71" s="4"/>
    </row>
    <row r="72" spans="1:20">
      <c r="A72" s="26"/>
      <c r="B72" s="27"/>
      <c r="C72" s="27"/>
      <c r="D72" s="28"/>
      <c r="E72" s="27"/>
      <c r="F72" s="29"/>
      <c r="G72" s="29"/>
      <c r="H72" s="4"/>
      <c r="I72" s="4"/>
      <c r="J72" s="4"/>
      <c r="K72" s="4"/>
      <c r="M72" s="30"/>
      <c r="N72" s="4"/>
      <c r="O72" s="4"/>
      <c r="P72" s="4"/>
      <c r="Q72" s="4"/>
      <c r="R72" s="4"/>
      <c r="S72" s="4"/>
      <c r="T72" s="4"/>
    </row>
    <row r="73" spans="1:20">
      <c r="A73" s="26"/>
      <c r="B73" s="27"/>
      <c r="C73" s="27"/>
      <c r="D73" s="28"/>
      <c r="E73" s="27"/>
      <c r="F73" s="29"/>
      <c r="G73" s="29"/>
      <c r="H73" s="4"/>
      <c r="I73" s="4"/>
      <c r="J73" s="4"/>
      <c r="K73" s="4"/>
      <c r="M73" s="30"/>
      <c r="N73" s="4"/>
      <c r="O73" s="4"/>
      <c r="P73" s="4"/>
      <c r="Q73" s="4"/>
      <c r="R73" s="4"/>
      <c r="S73" s="4"/>
      <c r="T73" s="4"/>
    </row>
    <row r="74" spans="1:20">
      <c r="A74" s="26"/>
      <c r="B74" s="27"/>
      <c r="C74" s="27"/>
      <c r="D74" s="28"/>
      <c r="E74" s="27"/>
      <c r="F74" s="29"/>
      <c r="G74" s="29"/>
      <c r="H74" s="4"/>
      <c r="I74" s="4"/>
      <c r="J74" s="4"/>
      <c r="K74" s="4"/>
      <c r="M74" s="30"/>
      <c r="N74" s="4"/>
      <c r="O74" s="4"/>
      <c r="P74" s="4"/>
      <c r="Q74" s="4"/>
      <c r="R74" s="4"/>
      <c r="S74" s="4"/>
      <c r="T74" s="4"/>
    </row>
    <row r="75" spans="1:20">
      <c r="A75" s="26"/>
      <c r="B75" s="27"/>
      <c r="C75" s="27"/>
      <c r="D75" s="28"/>
      <c r="E75" s="27"/>
      <c r="F75" s="29"/>
      <c r="G75" s="29"/>
      <c r="H75" s="4"/>
      <c r="I75" s="4"/>
      <c r="J75" s="4"/>
      <c r="K75" s="4"/>
      <c r="M75" s="30"/>
      <c r="N75" s="4"/>
      <c r="O75" s="4"/>
      <c r="P75" s="4"/>
      <c r="Q75" s="4"/>
      <c r="R75" s="4"/>
      <c r="S75" s="4"/>
      <c r="T75" s="4"/>
    </row>
    <row r="76" spans="1:20">
      <c r="A76" s="32"/>
      <c r="B76" s="31"/>
      <c r="C76" s="31"/>
      <c r="D76" s="33"/>
      <c r="E76" s="31"/>
      <c r="F76" s="34"/>
      <c r="G76" s="29"/>
      <c r="H76" s="4"/>
      <c r="I76" s="4"/>
      <c r="J76" s="4"/>
      <c r="K76" s="4"/>
      <c r="M76" s="30"/>
      <c r="N76" s="4"/>
      <c r="O76" s="4"/>
      <c r="P76" s="4"/>
      <c r="Q76" s="4"/>
      <c r="R76" s="4"/>
      <c r="S76" s="4"/>
      <c r="T76" s="4"/>
    </row>
    <row r="77" spans="1:20">
      <c r="A77" s="26"/>
      <c r="B77" s="27"/>
      <c r="C77" s="27"/>
      <c r="D77" s="28"/>
      <c r="E77" s="31"/>
      <c r="F77" s="34"/>
      <c r="G77" s="48"/>
      <c r="H77" s="4"/>
      <c r="I77" s="4"/>
      <c r="J77" s="4"/>
      <c r="K77" s="4"/>
      <c r="M77" s="30"/>
      <c r="N77" s="4"/>
      <c r="O77" s="4"/>
      <c r="P77" s="4"/>
      <c r="Q77" s="4"/>
      <c r="R77" s="4"/>
      <c r="S77" s="4"/>
      <c r="T77" s="4"/>
    </row>
    <row r="78" spans="1:20">
      <c r="A78" s="26"/>
      <c r="B78" s="27"/>
      <c r="C78" s="27"/>
      <c r="D78" s="28"/>
      <c r="E78" s="27"/>
      <c r="F78" s="29"/>
      <c r="G78" s="48"/>
      <c r="H78" s="4"/>
      <c r="I78" s="4"/>
      <c r="J78" s="4"/>
      <c r="K78" s="4"/>
      <c r="M78" s="30"/>
      <c r="N78" s="4"/>
      <c r="O78" s="4"/>
      <c r="P78" s="4"/>
      <c r="Q78" s="4"/>
      <c r="R78" s="4"/>
      <c r="S78" s="4"/>
      <c r="T78" s="4"/>
    </row>
    <row r="79" spans="1:20">
      <c r="A79" s="26"/>
      <c r="B79" s="27"/>
      <c r="C79" s="27"/>
      <c r="D79" s="28"/>
      <c r="E79" s="27"/>
      <c r="F79" s="29"/>
      <c r="G79" s="48"/>
      <c r="H79" s="4"/>
      <c r="I79" s="4"/>
      <c r="J79" s="4"/>
      <c r="K79" s="4"/>
      <c r="M79" s="30"/>
      <c r="N79" s="4"/>
      <c r="O79" s="4"/>
      <c r="P79" s="4"/>
      <c r="Q79" s="4"/>
      <c r="R79" s="4"/>
      <c r="S79" s="4"/>
      <c r="T79" s="4"/>
    </row>
    <row r="80" spans="1:20">
      <c r="A80" s="26"/>
      <c r="B80" s="27"/>
      <c r="C80" s="28"/>
      <c r="D80" s="27"/>
      <c r="E80" s="29"/>
      <c r="F80" s="30"/>
      <c r="G80" s="48"/>
      <c r="H80" s="4"/>
      <c r="I80" s="4"/>
      <c r="J80" s="4"/>
      <c r="K80" s="4"/>
      <c r="M80" s="30"/>
      <c r="N80" s="4"/>
      <c r="O80" s="4"/>
      <c r="P80" s="4"/>
      <c r="Q80" s="4"/>
      <c r="R80" s="4"/>
      <c r="S80" s="4"/>
      <c r="T80" s="4"/>
    </row>
    <row r="81" spans="1:20">
      <c r="A81" s="26"/>
      <c r="B81" s="27"/>
      <c r="C81" s="28"/>
      <c r="D81" s="27"/>
      <c r="E81" s="29"/>
      <c r="F81" s="30"/>
      <c r="G81" s="48"/>
      <c r="H81" s="4"/>
      <c r="I81" s="4"/>
      <c r="J81" s="4"/>
      <c r="K81" s="4"/>
      <c r="M81" s="30"/>
      <c r="N81" s="4"/>
      <c r="O81" s="4"/>
      <c r="P81" s="4"/>
      <c r="Q81" s="4"/>
      <c r="R81" s="4"/>
      <c r="S81" s="4"/>
      <c r="T81" s="4"/>
    </row>
    <row r="82" spans="1:20">
      <c r="A82" s="27"/>
      <c r="B82" s="27"/>
      <c r="C82" s="27"/>
      <c r="D82" s="28"/>
      <c r="E82" s="27"/>
      <c r="F82" s="29"/>
      <c r="G82" s="29"/>
      <c r="H82" s="4"/>
      <c r="I82" s="4"/>
      <c r="J82" s="4"/>
      <c r="K82" s="4"/>
      <c r="M82" s="30"/>
      <c r="N82" s="4"/>
      <c r="O82" s="4"/>
      <c r="P82" s="4"/>
      <c r="Q82" s="4"/>
      <c r="R82" s="4"/>
      <c r="S82" s="4"/>
      <c r="T82" s="4"/>
    </row>
    <row r="83" spans="1:20">
      <c r="A83" s="67"/>
      <c r="B83" s="27"/>
      <c r="C83" s="27"/>
      <c r="D83" s="28"/>
      <c r="E83" s="31"/>
      <c r="F83" s="34"/>
      <c r="G83" s="29"/>
      <c r="H83" s="4"/>
      <c r="I83" s="4"/>
      <c r="J83" s="4"/>
      <c r="K83" s="4"/>
      <c r="M83" s="30"/>
      <c r="N83" s="4"/>
      <c r="O83" s="4"/>
      <c r="P83" s="4"/>
      <c r="Q83" s="4"/>
      <c r="R83" s="4"/>
      <c r="S83" s="4"/>
      <c r="T83" s="4"/>
    </row>
    <row r="84" spans="1:20">
      <c r="A84" s="27"/>
      <c r="B84" s="27"/>
      <c r="C84" s="27"/>
      <c r="D84" s="29"/>
      <c r="E84" s="27"/>
      <c r="F84" s="29"/>
      <c r="G84" s="48"/>
      <c r="H84" s="4"/>
      <c r="I84" s="4"/>
      <c r="J84" s="4"/>
      <c r="K84" s="4"/>
      <c r="M84" s="30"/>
      <c r="N84" s="4"/>
      <c r="O84" s="4"/>
      <c r="P84" s="4"/>
      <c r="Q84" s="4"/>
      <c r="R84" s="4"/>
      <c r="S84" s="4"/>
      <c r="T84" s="4"/>
    </row>
    <row r="85" spans="1:20">
      <c r="A85" s="27"/>
      <c r="B85" s="27"/>
      <c r="C85" s="72"/>
      <c r="D85" s="73"/>
      <c r="E85" s="72"/>
      <c r="F85" s="73"/>
      <c r="G85" s="74"/>
      <c r="H85" s="71"/>
      <c r="I85" s="71"/>
      <c r="J85" s="71"/>
      <c r="K85" s="71"/>
      <c r="M85" s="30"/>
      <c r="N85" s="4"/>
      <c r="O85" s="4"/>
      <c r="P85" s="4"/>
      <c r="Q85" s="4"/>
      <c r="R85" s="4"/>
      <c r="S85" s="4"/>
      <c r="T85" s="4"/>
    </row>
    <row r="86" spans="1:20">
      <c r="A86" s="27"/>
      <c r="B86" s="27"/>
      <c r="C86" s="72"/>
      <c r="D86" s="73"/>
      <c r="E86" s="27"/>
      <c r="F86" s="29"/>
      <c r="G86" s="48"/>
      <c r="H86" s="4"/>
      <c r="I86" s="4"/>
      <c r="J86" s="4"/>
      <c r="K86" s="4"/>
      <c r="M86" s="30"/>
      <c r="N86" s="4"/>
      <c r="O86" s="4"/>
      <c r="P86" s="4"/>
      <c r="Q86" s="4"/>
      <c r="R86" s="4"/>
      <c r="S86" s="4"/>
      <c r="T86" s="4"/>
    </row>
    <row r="87" spans="1:20">
      <c r="A87" s="27"/>
      <c r="B87" s="27"/>
      <c r="C87" s="27"/>
      <c r="D87" s="29"/>
      <c r="E87" s="27"/>
      <c r="F87" s="29"/>
      <c r="G87" s="48"/>
      <c r="H87" s="4"/>
      <c r="I87" s="4"/>
      <c r="J87" s="4"/>
      <c r="K87" s="4"/>
      <c r="M87" s="30"/>
      <c r="N87" s="4"/>
      <c r="O87" s="4"/>
      <c r="P87" s="4"/>
      <c r="Q87" s="4"/>
      <c r="R87" s="4"/>
      <c r="S87" s="4"/>
      <c r="T87" s="4"/>
    </row>
    <row r="88" spans="1:20">
      <c r="A88" s="27"/>
      <c r="B88" s="27"/>
      <c r="C88" s="27"/>
      <c r="D88" s="29"/>
      <c r="E88" s="27"/>
      <c r="F88" s="29"/>
      <c r="G88" s="48"/>
      <c r="H88" s="4"/>
      <c r="I88" s="4"/>
      <c r="J88" s="4"/>
      <c r="K88" s="4"/>
      <c r="M88" s="30"/>
      <c r="N88" s="4"/>
      <c r="O88" s="4"/>
      <c r="P88" s="4"/>
      <c r="Q88" s="4"/>
      <c r="R88" s="4"/>
      <c r="S88" s="4"/>
      <c r="T88" s="4"/>
    </row>
    <row r="89" spans="1:20">
      <c r="A89" s="27"/>
      <c r="B89" s="27"/>
      <c r="C89" s="27"/>
      <c r="D89" s="28"/>
      <c r="E89" s="27"/>
      <c r="F89" s="29"/>
      <c r="G89" s="48"/>
      <c r="H89" s="4"/>
      <c r="I89" s="4"/>
      <c r="J89" s="4"/>
      <c r="K89" s="4"/>
      <c r="M89" s="30"/>
      <c r="N89" s="4"/>
      <c r="O89" s="4"/>
      <c r="P89" s="4"/>
      <c r="Q89" s="4"/>
      <c r="R89" s="4"/>
      <c r="S89" s="4"/>
      <c r="T89" s="4"/>
    </row>
    <row r="90" spans="1:20">
      <c r="A90" s="27"/>
      <c r="B90" s="27"/>
      <c r="C90" s="27"/>
      <c r="D90" s="28"/>
      <c r="E90" s="27"/>
      <c r="F90" s="29"/>
      <c r="G90" s="48"/>
      <c r="H90" s="4"/>
      <c r="I90" s="4"/>
      <c r="J90" s="4"/>
      <c r="K90" s="4"/>
      <c r="M90" s="30"/>
      <c r="N90" s="4"/>
      <c r="O90" s="4"/>
      <c r="P90" s="4"/>
      <c r="Q90" s="4"/>
      <c r="R90" s="4"/>
      <c r="S90" s="4"/>
      <c r="T90" s="4"/>
    </row>
    <row r="91" spans="1:20">
      <c r="A91" s="27"/>
      <c r="B91" s="27"/>
      <c r="C91" s="27"/>
      <c r="D91" s="28"/>
      <c r="E91" s="27"/>
      <c r="F91" s="29"/>
      <c r="G91" s="48"/>
      <c r="H91" s="4"/>
      <c r="I91" s="4"/>
      <c r="J91" s="4"/>
      <c r="K91" s="4"/>
      <c r="M91" s="30"/>
      <c r="N91" s="4"/>
      <c r="O91" s="4"/>
      <c r="P91" s="4"/>
      <c r="Q91" s="4"/>
      <c r="R91" s="4"/>
      <c r="S91" s="4"/>
      <c r="T91" s="4"/>
    </row>
    <row r="92" spans="1:20">
      <c r="A92" s="27"/>
      <c r="B92" s="27"/>
      <c r="C92" s="27"/>
      <c r="D92" s="28"/>
      <c r="E92" s="27"/>
      <c r="F92" s="29"/>
      <c r="G92" s="29"/>
      <c r="H92" s="4"/>
      <c r="I92" s="4"/>
      <c r="J92" s="4"/>
      <c r="K92" s="4"/>
      <c r="M92" s="30"/>
      <c r="N92" s="4"/>
      <c r="O92" s="4"/>
      <c r="P92" s="4"/>
      <c r="Q92" s="4"/>
      <c r="R92" s="4"/>
      <c r="S92" s="4"/>
      <c r="T92" s="4"/>
    </row>
    <row r="93" spans="1:20">
      <c r="A93" s="32"/>
      <c r="B93" s="27"/>
      <c r="C93" s="27"/>
      <c r="D93" s="28"/>
      <c r="E93" s="31"/>
      <c r="F93" s="34"/>
      <c r="G93" s="29"/>
      <c r="H93" s="4"/>
      <c r="I93" s="4"/>
      <c r="J93" s="4"/>
      <c r="K93" s="4"/>
      <c r="M93" s="30"/>
      <c r="N93" s="4"/>
      <c r="O93" s="4"/>
      <c r="P93" s="4"/>
      <c r="Q93" s="4"/>
      <c r="R93" s="4"/>
      <c r="S93" s="4"/>
      <c r="T93" s="4"/>
    </row>
    <row r="94" spans="1:20">
      <c r="A94" s="26"/>
      <c r="B94" s="27"/>
      <c r="C94" s="27"/>
      <c r="D94" s="28"/>
      <c r="E94" s="27"/>
      <c r="F94" s="29"/>
      <c r="G94" s="48"/>
      <c r="H94" s="4"/>
      <c r="I94" s="4"/>
      <c r="J94" s="4"/>
      <c r="K94" s="4"/>
      <c r="M94" s="30"/>
      <c r="N94" s="4"/>
      <c r="O94" s="4"/>
      <c r="P94" s="4"/>
      <c r="Q94" s="4"/>
      <c r="R94" s="4"/>
      <c r="S94" s="4"/>
      <c r="T94" s="4"/>
    </row>
    <row r="95" spans="1:20">
      <c r="A95" s="26"/>
      <c r="B95" s="27"/>
      <c r="C95" s="27"/>
      <c r="D95" s="28"/>
      <c r="E95" s="27"/>
      <c r="F95" s="29"/>
      <c r="G95" s="48"/>
      <c r="H95" s="4"/>
      <c r="I95" s="4"/>
      <c r="J95" s="4"/>
      <c r="K95" s="4"/>
      <c r="M95" s="30"/>
      <c r="N95" s="4"/>
      <c r="O95" s="4"/>
      <c r="P95" s="4"/>
      <c r="Q95" s="4"/>
      <c r="R95" s="4"/>
      <c r="S95" s="4"/>
      <c r="T95" s="4"/>
    </row>
    <row r="96" spans="1:20">
      <c r="A96" s="26"/>
      <c r="B96" s="27"/>
      <c r="C96" s="27"/>
      <c r="D96" s="28"/>
      <c r="E96" s="27"/>
      <c r="F96" s="29"/>
      <c r="G96" s="48"/>
      <c r="H96" s="4"/>
      <c r="I96" s="4"/>
      <c r="J96" s="4"/>
      <c r="K96" s="4"/>
      <c r="M96" s="30"/>
      <c r="N96" s="4"/>
      <c r="O96" s="4"/>
      <c r="P96" s="4"/>
      <c r="Q96" s="4"/>
      <c r="R96" s="4"/>
      <c r="S96" s="4"/>
      <c r="T96" s="4"/>
    </row>
    <row r="97" spans="1:20">
      <c r="A97" s="26"/>
      <c r="B97" s="27"/>
      <c r="C97" s="27"/>
      <c r="D97" s="28"/>
      <c r="E97" s="27"/>
      <c r="F97" s="29"/>
      <c r="G97" s="48"/>
      <c r="H97" s="4"/>
      <c r="I97" s="4"/>
      <c r="J97" s="4"/>
      <c r="K97" s="4"/>
      <c r="M97" s="30"/>
      <c r="N97" s="4"/>
      <c r="O97" s="4"/>
      <c r="P97" s="4"/>
      <c r="Q97" s="4"/>
      <c r="R97" s="4"/>
      <c r="S97" s="4"/>
      <c r="T97" s="4"/>
    </row>
    <row r="98" spans="1:20">
      <c r="A98" s="26"/>
      <c r="B98" s="27"/>
      <c r="C98" s="27"/>
      <c r="D98" s="28"/>
      <c r="E98" s="27"/>
      <c r="F98" s="29"/>
      <c r="G98" s="48"/>
      <c r="H98" s="4"/>
      <c r="I98" s="4"/>
      <c r="J98" s="4"/>
      <c r="K98" s="4"/>
      <c r="M98" s="30"/>
      <c r="N98" s="4"/>
      <c r="O98" s="4"/>
      <c r="P98" s="4"/>
      <c r="Q98" s="4"/>
      <c r="R98" s="4"/>
      <c r="S98" s="4"/>
      <c r="T98" s="4"/>
    </row>
    <row r="99" spans="1:20">
      <c r="A99" s="26"/>
      <c r="B99" s="27"/>
      <c r="C99" s="27"/>
      <c r="D99" s="28"/>
      <c r="E99" s="27"/>
      <c r="F99" s="29"/>
      <c r="G99" s="48"/>
      <c r="H99" s="4"/>
      <c r="I99" s="4"/>
      <c r="J99" s="4"/>
      <c r="K99" s="4"/>
      <c r="M99" s="30"/>
      <c r="N99" s="4"/>
      <c r="O99" s="4"/>
      <c r="P99" s="4"/>
      <c r="Q99" s="4"/>
      <c r="R99" s="4"/>
      <c r="S99" s="4"/>
      <c r="T99" s="4"/>
    </row>
    <row r="100" spans="1:20">
      <c r="A100" s="26"/>
      <c r="B100" s="27"/>
      <c r="C100" s="27"/>
      <c r="D100" s="28"/>
      <c r="E100" s="27"/>
      <c r="F100" s="29"/>
      <c r="G100" s="48"/>
      <c r="H100" s="4"/>
      <c r="I100" s="4"/>
      <c r="J100" s="4"/>
      <c r="K100" s="4"/>
      <c r="M100" s="30"/>
      <c r="N100" s="4"/>
      <c r="O100" s="4"/>
      <c r="P100" s="4"/>
      <c r="Q100" s="4"/>
      <c r="R100" s="4"/>
      <c r="S100" s="4"/>
      <c r="T100" s="4"/>
    </row>
    <row r="101" spans="1:20">
      <c r="A101" s="26"/>
      <c r="B101" s="27"/>
      <c r="C101" s="27"/>
      <c r="D101" s="28"/>
      <c r="E101" s="27"/>
      <c r="F101" s="29"/>
      <c r="G101" s="48"/>
      <c r="H101" s="4"/>
      <c r="I101" s="4"/>
      <c r="J101" s="4"/>
      <c r="K101" s="4"/>
      <c r="M101" s="30"/>
      <c r="N101" s="4"/>
      <c r="O101" s="4"/>
      <c r="P101" s="4"/>
      <c r="Q101" s="4"/>
      <c r="R101" s="4"/>
      <c r="S101" s="4"/>
      <c r="T101" s="4"/>
    </row>
    <row r="102" spans="1:20">
      <c r="A102" s="26"/>
      <c r="B102" s="27"/>
      <c r="C102" s="27"/>
      <c r="D102" s="28"/>
      <c r="E102" s="27"/>
      <c r="F102" s="29"/>
      <c r="G102" s="48"/>
      <c r="H102" s="4"/>
      <c r="I102" s="4"/>
      <c r="J102" s="4"/>
      <c r="K102" s="4"/>
      <c r="M102" s="30"/>
      <c r="N102" s="4"/>
      <c r="O102" s="4"/>
      <c r="P102" s="4"/>
      <c r="Q102" s="4"/>
      <c r="R102" s="4"/>
      <c r="S102" s="4"/>
      <c r="T102" s="4"/>
    </row>
    <row r="103" spans="1:20">
      <c r="A103" s="26"/>
      <c r="B103" s="27"/>
      <c r="C103" s="27"/>
      <c r="D103" s="28"/>
      <c r="E103" s="27"/>
      <c r="F103" s="29"/>
      <c r="G103" s="48"/>
      <c r="H103" s="4"/>
      <c r="I103" s="4"/>
      <c r="J103" s="4"/>
      <c r="K103" s="4"/>
      <c r="M103" s="30"/>
      <c r="N103" s="4"/>
      <c r="O103" s="4"/>
      <c r="P103" s="4"/>
      <c r="Q103" s="4"/>
      <c r="R103" s="4"/>
      <c r="S103" s="4"/>
      <c r="T103" s="4"/>
    </row>
    <row r="104" spans="1:20">
      <c r="A104" s="26"/>
      <c r="B104" s="27"/>
      <c r="C104" s="27"/>
      <c r="D104" s="28"/>
      <c r="E104" s="27"/>
      <c r="F104" s="29"/>
      <c r="G104" s="48"/>
      <c r="H104" s="4"/>
      <c r="I104" s="4"/>
      <c r="J104" s="4"/>
      <c r="K104" s="4"/>
      <c r="M104" s="30"/>
      <c r="N104" s="4"/>
      <c r="O104" s="4"/>
      <c r="P104" s="4"/>
      <c r="Q104" s="4"/>
      <c r="R104" s="4"/>
      <c r="S104" s="4"/>
      <c r="T104" s="4"/>
    </row>
    <row r="105" spans="1:20">
      <c r="A105" s="26"/>
      <c r="B105" s="27"/>
      <c r="C105" s="27"/>
      <c r="D105" s="28"/>
      <c r="E105" s="27"/>
      <c r="F105" s="29"/>
      <c r="G105" s="48"/>
      <c r="H105" s="4"/>
      <c r="I105" s="4"/>
      <c r="J105" s="4"/>
      <c r="K105" s="4"/>
      <c r="M105" s="30"/>
      <c r="N105" s="4"/>
      <c r="O105" s="4"/>
      <c r="P105" s="4"/>
      <c r="Q105" s="4"/>
      <c r="R105" s="4"/>
      <c r="S105" s="4"/>
      <c r="T105" s="4"/>
    </row>
    <row r="106" spans="1:20">
      <c r="A106" s="26"/>
      <c r="B106" s="27"/>
      <c r="C106" s="27"/>
      <c r="D106" s="28"/>
      <c r="E106" s="27"/>
      <c r="F106" s="29"/>
      <c r="G106" s="48"/>
      <c r="H106" s="4"/>
      <c r="I106" s="4"/>
      <c r="J106" s="4"/>
      <c r="K106" s="4"/>
      <c r="M106" s="30"/>
      <c r="N106" s="4"/>
      <c r="O106" s="4"/>
      <c r="P106" s="4"/>
      <c r="Q106" s="4"/>
      <c r="R106" s="4"/>
      <c r="S106" s="4"/>
      <c r="T106" s="4"/>
    </row>
    <row r="107" spans="1:20">
      <c r="A107" s="26"/>
      <c r="B107" s="27"/>
      <c r="C107" s="27"/>
      <c r="D107" s="28"/>
      <c r="E107" s="27"/>
      <c r="F107" s="29"/>
      <c r="G107" s="48"/>
      <c r="H107" s="4"/>
      <c r="I107" s="4"/>
      <c r="J107" s="4"/>
      <c r="K107" s="4"/>
      <c r="M107" s="30"/>
      <c r="N107" s="4"/>
      <c r="O107" s="4"/>
      <c r="P107" s="4"/>
      <c r="Q107" s="4"/>
      <c r="R107" s="4"/>
      <c r="S107" s="4"/>
      <c r="T107" s="4"/>
    </row>
    <row r="108" spans="1:20">
      <c r="A108" s="26"/>
      <c r="B108" s="27"/>
      <c r="C108" s="27"/>
      <c r="D108" s="28"/>
      <c r="E108" s="27"/>
      <c r="F108" s="29"/>
      <c r="G108" s="48"/>
      <c r="H108" s="4"/>
      <c r="I108" s="4"/>
      <c r="J108" s="4"/>
      <c r="K108" s="4"/>
      <c r="M108" s="30"/>
      <c r="N108" s="4"/>
      <c r="O108" s="4"/>
      <c r="P108" s="4"/>
      <c r="Q108" s="4"/>
      <c r="R108" s="4"/>
      <c r="S108" s="4"/>
      <c r="T108" s="4"/>
    </row>
    <row r="109" spans="1:20">
      <c r="A109" s="26"/>
      <c r="B109" s="27"/>
      <c r="C109" s="27"/>
      <c r="D109" s="28"/>
      <c r="E109" s="27"/>
      <c r="F109" s="29"/>
      <c r="G109" s="48"/>
      <c r="H109" s="4"/>
      <c r="I109" s="4"/>
      <c r="J109" s="4"/>
      <c r="K109" s="4"/>
      <c r="M109" s="30"/>
      <c r="N109" s="4"/>
      <c r="O109" s="4"/>
      <c r="P109" s="4"/>
      <c r="Q109" s="4"/>
      <c r="R109" s="4"/>
      <c r="S109" s="4"/>
      <c r="T109" s="4"/>
    </row>
    <row r="110" spans="1:20">
      <c r="A110" s="26"/>
      <c r="B110" s="27"/>
      <c r="C110" s="27"/>
      <c r="D110" s="28"/>
      <c r="E110" s="27"/>
      <c r="F110" s="29"/>
      <c r="G110" s="48"/>
      <c r="H110" s="4"/>
      <c r="I110" s="4"/>
      <c r="J110" s="4"/>
      <c r="K110" s="4"/>
      <c r="M110" s="30"/>
      <c r="N110" s="4"/>
      <c r="O110" s="4"/>
      <c r="P110" s="4"/>
      <c r="Q110" s="4"/>
      <c r="R110" s="4"/>
      <c r="S110" s="4"/>
      <c r="T110" s="4"/>
    </row>
    <row r="111" spans="1:20">
      <c r="A111" s="26"/>
      <c r="B111" s="27"/>
      <c r="C111" s="27"/>
      <c r="D111" s="28"/>
      <c r="E111" s="27"/>
      <c r="F111" s="29"/>
      <c r="G111" s="48"/>
      <c r="H111" s="4"/>
      <c r="I111" s="4"/>
      <c r="J111" s="4"/>
      <c r="K111" s="4"/>
      <c r="M111" s="30"/>
      <c r="N111" s="4"/>
      <c r="O111" s="4"/>
      <c r="P111" s="4"/>
      <c r="Q111" s="4"/>
      <c r="R111" s="4"/>
      <c r="S111" s="4"/>
      <c r="T111" s="4"/>
    </row>
    <row r="112" spans="1:20">
      <c r="A112" s="26"/>
      <c r="B112" s="27"/>
      <c r="C112" s="27"/>
      <c r="D112" s="28"/>
      <c r="E112" s="27"/>
      <c r="F112" s="29"/>
      <c r="G112" s="29"/>
      <c r="H112" s="4"/>
      <c r="I112" s="4"/>
      <c r="J112" s="4"/>
      <c r="K112" s="4"/>
      <c r="M112" s="30"/>
      <c r="N112" s="4"/>
      <c r="O112" s="4"/>
      <c r="P112" s="4"/>
      <c r="Q112" s="4"/>
      <c r="R112" s="4"/>
      <c r="S112" s="4"/>
      <c r="T112" s="4"/>
    </row>
    <row r="113" spans="1:20">
      <c r="A113" s="32"/>
      <c r="B113" s="27"/>
      <c r="C113" s="27"/>
      <c r="D113" s="28"/>
      <c r="E113" s="31"/>
      <c r="F113" s="34"/>
      <c r="G113" s="29"/>
      <c r="H113" s="4"/>
      <c r="I113" s="4"/>
      <c r="J113" s="4"/>
      <c r="K113" s="4"/>
      <c r="M113" s="30"/>
      <c r="N113" s="4"/>
      <c r="O113" s="4"/>
      <c r="P113" s="4"/>
      <c r="Q113" s="4"/>
      <c r="R113" s="4"/>
      <c r="S113" s="4"/>
      <c r="T113" s="4"/>
    </row>
    <row r="114" spans="1:20">
      <c r="A114" s="26"/>
      <c r="B114" s="27"/>
      <c r="C114" s="27"/>
      <c r="D114" s="29"/>
      <c r="E114" s="27"/>
      <c r="F114" s="29"/>
      <c r="G114" s="48"/>
      <c r="H114" s="4"/>
      <c r="I114" s="4"/>
      <c r="J114" s="4"/>
      <c r="K114" s="4"/>
      <c r="M114" s="30"/>
      <c r="N114" s="4"/>
      <c r="O114" s="4"/>
      <c r="P114" s="4"/>
      <c r="Q114" s="4"/>
      <c r="R114" s="4"/>
      <c r="S114" s="4"/>
      <c r="T114" s="4"/>
    </row>
    <row r="115" spans="1:20">
      <c r="A115" s="26"/>
      <c r="B115" s="27"/>
      <c r="C115" s="27"/>
      <c r="D115" s="29"/>
      <c r="E115" s="27"/>
      <c r="F115" s="29"/>
      <c r="G115" s="48"/>
      <c r="H115" s="4"/>
      <c r="I115" s="4"/>
      <c r="J115" s="4"/>
      <c r="K115" s="4"/>
      <c r="M115" s="30"/>
      <c r="N115" s="4"/>
      <c r="O115" s="4"/>
      <c r="P115" s="4"/>
      <c r="Q115" s="4"/>
      <c r="R115" s="4"/>
      <c r="S115" s="4"/>
      <c r="T115" s="4"/>
    </row>
    <row r="116" spans="1:20">
      <c r="A116" s="26"/>
      <c r="B116" s="27"/>
      <c r="C116" s="27"/>
      <c r="D116" s="29"/>
      <c r="E116" s="27"/>
      <c r="F116" s="29"/>
      <c r="G116" s="48"/>
      <c r="H116" s="4"/>
      <c r="I116" s="4"/>
      <c r="J116" s="4"/>
      <c r="K116" s="4"/>
      <c r="M116" s="30"/>
      <c r="N116" s="4"/>
      <c r="O116" s="4"/>
      <c r="P116" s="4"/>
      <c r="Q116" s="4"/>
      <c r="R116" s="4"/>
      <c r="S116" s="4"/>
      <c r="T116" s="4"/>
    </row>
    <row r="117" spans="1:20">
      <c r="A117" s="26"/>
      <c r="B117" s="27"/>
      <c r="C117" s="27"/>
      <c r="D117" s="29"/>
      <c r="E117" s="27"/>
      <c r="F117" s="29"/>
      <c r="G117" s="48"/>
      <c r="H117" s="4"/>
      <c r="I117" s="4"/>
      <c r="J117" s="4"/>
      <c r="K117" s="4"/>
      <c r="M117" s="30"/>
      <c r="N117" s="4"/>
      <c r="O117" s="4"/>
      <c r="P117" s="4"/>
      <c r="Q117" s="4"/>
      <c r="R117" s="4"/>
      <c r="S117" s="4"/>
      <c r="T117" s="4"/>
    </row>
    <row r="118" spans="1:20">
      <c r="A118" s="26"/>
      <c r="B118" s="27"/>
      <c r="C118" s="27"/>
      <c r="D118" s="29"/>
      <c r="E118" s="27"/>
      <c r="F118" s="29"/>
      <c r="G118" s="48"/>
      <c r="H118" s="4"/>
      <c r="I118" s="4"/>
      <c r="J118" s="4"/>
      <c r="K118" s="4"/>
      <c r="M118" s="30"/>
      <c r="N118" s="4"/>
      <c r="O118" s="4"/>
      <c r="P118" s="4"/>
      <c r="Q118" s="4"/>
      <c r="R118" s="4"/>
      <c r="S118" s="4"/>
      <c r="T118" s="4"/>
    </row>
    <row r="119" spans="1:20">
      <c r="A119" s="26"/>
      <c r="B119" s="27"/>
      <c r="C119" s="27"/>
      <c r="D119" s="29"/>
      <c r="E119" s="27"/>
      <c r="F119" s="29"/>
      <c r="G119" s="48"/>
      <c r="H119" s="4"/>
      <c r="I119" s="4"/>
      <c r="J119" s="4"/>
      <c r="K119" s="4"/>
      <c r="M119" s="30"/>
      <c r="N119" s="4"/>
      <c r="O119" s="4"/>
      <c r="P119" s="4"/>
      <c r="Q119" s="4"/>
      <c r="R119" s="4"/>
      <c r="S119" s="4"/>
      <c r="T119" s="4"/>
    </row>
    <row r="120" spans="1:20">
      <c r="A120" s="26"/>
      <c r="B120" s="27"/>
      <c r="C120" s="27"/>
      <c r="D120" s="29"/>
      <c r="E120" s="27"/>
      <c r="F120" s="29"/>
      <c r="G120" s="48"/>
      <c r="H120" s="4"/>
      <c r="I120" s="4"/>
      <c r="J120" s="4"/>
      <c r="K120" s="4"/>
      <c r="M120" s="30"/>
      <c r="N120" s="4"/>
      <c r="O120" s="4"/>
      <c r="P120" s="4"/>
      <c r="Q120" s="4"/>
      <c r="R120" s="4"/>
      <c r="S120" s="4"/>
      <c r="T120" s="4"/>
    </row>
    <row r="121" spans="1:20">
      <c r="A121" s="26"/>
      <c r="B121" s="27"/>
      <c r="C121" s="27"/>
      <c r="D121" s="29"/>
      <c r="E121" s="27"/>
      <c r="F121" s="29"/>
      <c r="G121" s="48"/>
      <c r="H121" s="4"/>
      <c r="I121" s="4"/>
      <c r="J121" s="4"/>
      <c r="K121" s="4"/>
      <c r="M121" s="30"/>
      <c r="N121" s="4"/>
      <c r="O121" s="4"/>
      <c r="P121" s="4"/>
      <c r="Q121" s="4"/>
      <c r="R121" s="4"/>
      <c r="S121" s="4"/>
      <c r="T121" s="4"/>
    </row>
    <row r="122" spans="1:20">
      <c r="A122" s="26"/>
      <c r="B122" s="27"/>
      <c r="C122" s="27"/>
      <c r="D122" s="29"/>
      <c r="E122" s="27"/>
      <c r="F122" s="29"/>
      <c r="G122" s="48"/>
      <c r="H122" s="4"/>
      <c r="I122" s="4"/>
      <c r="J122" s="4"/>
      <c r="K122" s="4"/>
      <c r="M122" s="30"/>
      <c r="N122" s="4"/>
      <c r="O122" s="4"/>
      <c r="P122" s="4"/>
      <c r="Q122" s="4"/>
      <c r="R122" s="4"/>
      <c r="S122" s="4"/>
      <c r="T122" s="4"/>
    </row>
    <row r="123" spans="1:20">
      <c r="A123" s="26"/>
      <c r="B123" s="27"/>
      <c r="C123" s="27"/>
      <c r="D123" s="29"/>
      <c r="E123" s="27"/>
      <c r="F123" s="29"/>
      <c r="G123" s="48"/>
      <c r="H123" s="4"/>
      <c r="I123" s="4"/>
      <c r="J123" s="4"/>
      <c r="K123" s="4"/>
      <c r="M123" s="30"/>
      <c r="N123" s="4"/>
      <c r="O123" s="4"/>
      <c r="P123" s="4"/>
      <c r="Q123" s="4"/>
      <c r="R123" s="4"/>
      <c r="S123" s="4"/>
      <c r="T123" s="4"/>
    </row>
    <row r="124" spans="1:20">
      <c r="A124" s="26"/>
      <c r="B124" s="27"/>
      <c r="C124" s="27"/>
      <c r="D124" s="29"/>
      <c r="E124" s="27"/>
      <c r="F124" s="29"/>
      <c r="G124" s="48"/>
      <c r="H124" s="4"/>
      <c r="I124" s="4"/>
      <c r="J124" s="4"/>
      <c r="K124" s="4"/>
      <c r="M124" s="30"/>
      <c r="N124" s="4"/>
      <c r="O124" s="4"/>
      <c r="P124" s="4"/>
      <c r="Q124" s="4"/>
      <c r="R124" s="4"/>
      <c r="S124" s="4"/>
      <c r="T124" s="4"/>
    </row>
    <row r="125" spans="1:20">
      <c r="A125" s="26"/>
      <c r="B125" s="27"/>
      <c r="C125" s="27"/>
      <c r="D125" s="29"/>
      <c r="E125" s="27"/>
      <c r="F125" s="29"/>
      <c r="G125" s="48"/>
      <c r="H125" s="4"/>
      <c r="I125" s="4"/>
      <c r="J125" s="4"/>
      <c r="K125" s="4"/>
      <c r="M125" s="30"/>
      <c r="N125" s="4"/>
      <c r="O125" s="4"/>
      <c r="P125" s="4"/>
      <c r="Q125" s="4"/>
      <c r="R125" s="4"/>
      <c r="S125" s="4"/>
      <c r="T125" s="4"/>
    </row>
    <row r="126" spans="1:20">
      <c r="A126" s="26"/>
      <c r="B126" s="72"/>
      <c r="C126" s="72"/>
      <c r="D126" s="73"/>
      <c r="E126" s="72"/>
      <c r="F126" s="73"/>
      <c r="G126" s="74"/>
      <c r="H126" s="71"/>
      <c r="I126" s="71"/>
      <c r="J126" s="71"/>
      <c r="K126" s="71"/>
      <c r="M126" s="30"/>
      <c r="N126" s="4"/>
      <c r="O126" s="4"/>
      <c r="P126" s="4"/>
      <c r="Q126" s="4"/>
      <c r="R126" s="4"/>
      <c r="S126" s="4"/>
      <c r="T126" s="4"/>
    </row>
    <row r="127" spans="1:20">
      <c r="A127" s="26"/>
      <c r="B127" s="27"/>
      <c r="C127" s="27"/>
      <c r="D127" s="29"/>
      <c r="E127" s="27"/>
      <c r="F127" s="29"/>
      <c r="G127" s="48"/>
      <c r="H127" s="4"/>
      <c r="I127" s="4"/>
      <c r="J127" s="4"/>
      <c r="K127" s="4"/>
      <c r="M127" s="30"/>
      <c r="N127" s="4"/>
      <c r="O127" s="4"/>
      <c r="P127" s="4"/>
      <c r="Q127" s="4"/>
      <c r="R127" s="4"/>
      <c r="S127" s="4"/>
      <c r="T127" s="4"/>
    </row>
    <row r="128" spans="1:20">
      <c r="A128" s="26"/>
      <c r="B128" s="27"/>
      <c r="C128" s="27"/>
      <c r="D128" s="29"/>
      <c r="E128" s="27"/>
      <c r="F128" s="29"/>
      <c r="G128" s="48"/>
      <c r="H128" s="4"/>
      <c r="I128" s="4"/>
      <c r="J128" s="4"/>
      <c r="K128" s="4"/>
      <c r="M128" s="30"/>
      <c r="N128" s="4"/>
      <c r="O128" s="4"/>
      <c r="P128" s="4"/>
      <c r="Q128" s="4"/>
      <c r="R128" s="4"/>
      <c r="S128" s="4"/>
      <c r="T128" s="4"/>
    </row>
    <row r="129" spans="1:20">
      <c r="A129" s="26"/>
      <c r="B129" s="27"/>
      <c r="C129" s="27"/>
      <c r="D129" s="29"/>
      <c r="E129" s="27"/>
      <c r="F129" s="29"/>
      <c r="G129" s="48"/>
      <c r="H129" s="4"/>
      <c r="I129" s="4"/>
      <c r="J129" s="4"/>
      <c r="K129" s="4"/>
      <c r="M129" s="30"/>
      <c r="N129" s="4"/>
      <c r="O129" s="4"/>
      <c r="P129" s="4"/>
      <c r="Q129" s="4"/>
      <c r="R129" s="4"/>
      <c r="S129" s="4"/>
      <c r="T129" s="4"/>
    </row>
    <row r="130" spans="1:20">
      <c r="A130" s="26"/>
      <c r="B130" s="27"/>
      <c r="C130" s="27"/>
      <c r="D130" s="29"/>
      <c r="E130" s="27"/>
      <c r="F130" s="29"/>
      <c r="G130" s="48"/>
      <c r="H130" s="4"/>
      <c r="I130" s="4"/>
      <c r="J130" s="4"/>
      <c r="K130" s="4"/>
      <c r="M130" s="30"/>
      <c r="N130" s="4"/>
      <c r="O130" s="4"/>
      <c r="P130" s="4"/>
      <c r="Q130" s="4"/>
      <c r="R130" s="4"/>
      <c r="S130" s="4"/>
      <c r="T130" s="4"/>
    </row>
    <row r="131" spans="1:20">
      <c r="A131" s="26"/>
      <c r="B131" s="27"/>
      <c r="C131" s="27"/>
      <c r="D131" s="29"/>
      <c r="E131" s="27"/>
      <c r="F131" s="29"/>
      <c r="G131" s="48"/>
      <c r="H131" s="4"/>
      <c r="I131" s="4"/>
      <c r="J131" s="4"/>
      <c r="K131" s="4"/>
      <c r="M131" s="30"/>
      <c r="N131" s="4"/>
      <c r="O131" s="4"/>
      <c r="P131" s="4"/>
      <c r="Q131" s="4"/>
      <c r="R131" s="4"/>
      <c r="S131" s="4"/>
      <c r="T131" s="4"/>
    </row>
    <row r="132" spans="1:20">
      <c r="A132" s="26"/>
      <c r="B132" s="27"/>
      <c r="C132" s="27"/>
      <c r="D132" s="28"/>
      <c r="E132" s="27"/>
      <c r="F132" s="29"/>
      <c r="G132" s="29"/>
      <c r="H132" s="4"/>
      <c r="I132" s="4"/>
      <c r="J132" s="4"/>
      <c r="K132" s="4"/>
      <c r="M132" s="30"/>
      <c r="N132" s="4"/>
      <c r="O132" s="4"/>
      <c r="P132" s="4"/>
      <c r="Q132" s="4"/>
      <c r="R132" s="4"/>
      <c r="S132" s="4"/>
      <c r="T132" s="4"/>
    </row>
    <row r="133" spans="1:20">
      <c r="A133" s="31"/>
      <c r="B133" s="27"/>
      <c r="C133" s="27"/>
      <c r="D133" s="28"/>
      <c r="E133" s="27"/>
      <c r="F133" s="29"/>
      <c r="G133" s="29"/>
      <c r="H133" s="4"/>
      <c r="I133" s="4"/>
      <c r="J133" s="4"/>
      <c r="K133" s="4"/>
      <c r="M133" s="30"/>
      <c r="N133" s="4"/>
      <c r="O133" s="4"/>
      <c r="P133" s="4"/>
      <c r="Q133" s="4"/>
      <c r="R133" s="4"/>
      <c r="S133" s="4"/>
      <c r="T133" s="4"/>
    </row>
    <row r="134" spans="1:20">
      <c r="A134" s="26"/>
      <c r="B134" s="27"/>
      <c r="C134" s="27"/>
      <c r="D134" s="29"/>
      <c r="E134" s="27"/>
      <c r="F134" s="29"/>
      <c r="G134" s="48"/>
      <c r="H134" s="4"/>
      <c r="I134" s="4"/>
      <c r="J134" s="4"/>
      <c r="K134" s="4"/>
      <c r="M134" s="30"/>
      <c r="N134" s="4"/>
      <c r="O134" s="4"/>
      <c r="P134" s="4"/>
      <c r="Q134" s="4"/>
      <c r="R134" s="4"/>
      <c r="S134" s="4"/>
      <c r="T134" s="4"/>
    </row>
    <row r="135" spans="1:20">
      <c r="A135" s="26"/>
      <c r="B135" s="27"/>
      <c r="C135" s="27"/>
      <c r="D135" s="28"/>
      <c r="E135" s="27"/>
      <c r="F135" s="29"/>
      <c r="G135" s="48"/>
      <c r="H135" s="4"/>
      <c r="I135" s="4"/>
      <c r="J135" s="4"/>
      <c r="K135" s="4"/>
      <c r="M135" s="30"/>
      <c r="N135" s="4"/>
      <c r="O135" s="4"/>
      <c r="P135" s="4"/>
      <c r="Q135" s="4"/>
      <c r="R135" s="4"/>
      <c r="S135" s="4"/>
      <c r="T135" s="4"/>
    </row>
    <row r="136" spans="1:20">
      <c r="A136" s="26"/>
      <c r="B136" s="27"/>
      <c r="C136" s="27"/>
      <c r="D136" s="28"/>
      <c r="E136" s="27"/>
      <c r="F136" s="29"/>
      <c r="G136" s="48"/>
      <c r="H136" s="4"/>
      <c r="I136" s="4"/>
      <c r="J136" s="4"/>
      <c r="K136" s="4"/>
      <c r="M136" s="30"/>
      <c r="N136" s="4"/>
      <c r="O136" s="4"/>
      <c r="P136" s="4"/>
      <c r="Q136" s="4"/>
      <c r="R136" s="4"/>
      <c r="S136" s="4"/>
      <c r="T136" s="4"/>
    </row>
    <row r="137" spans="1:20">
      <c r="A137" s="26"/>
      <c r="B137" s="27"/>
      <c r="C137" s="27"/>
      <c r="D137" s="28"/>
      <c r="E137" s="27"/>
      <c r="F137" s="29"/>
      <c r="G137" s="48"/>
      <c r="H137" s="4"/>
      <c r="I137" s="4"/>
      <c r="J137" s="4"/>
      <c r="K137" s="4"/>
      <c r="M137" s="30"/>
      <c r="N137" s="4"/>
      <c r="O137" s="4"/>
      <c r="P137" s="4"/>
      <c r="Q137" s="4"/>
      <c r="R137" s="4"/>
      <c r="S137" s="4"/>
      <c r="T137" s="4"/>
    </row>
    <row r="138" spans="1:20">
      <c r="A138" s="26"/>
      <c r="B138" s="27"/>
      <c r="C138" s="27"/>
      <c r="D138" s="28"/>
      <c r="E138" s="27"/>
      <c r="F138" s="29"/>
      <c r="G138" s="48"/>
      <c r="H138" s="4"/>
      <c r="I138" s="4"/>
      <c r="J138" s="4"/>
      <c r="K138" s="4"/>
      <c r="M138" s="30"/>
      <c r="N138" s="4"/>
      <c r="O138" s="4"/>
      <c r="P138" s="4"/>
      <c r="Q138" s="4"/>
      <c r="R138" s="4"/>
      <c r="S138" s="4"/>
      <c r="T138" s="4"/>
    </row>
    <row r="139" spans="1:20">
      <c r="A139" s="26"/>
      <c r="B139" s="27"/>
      <c r="C139" s="27"/>
      <c r="D139" s="29"/>
      <c r="E139" s="51"/>
      <c r="F139" s="52"/>
      <c r="G139" s="48"/>
      <c r="H139" s="4"/>
      <c r="I139" s="4"/>
      <c r="J139" s="4"/>
      <c r="K139" s="4"/>
      <c r="M139" s="30"/>
      <c r="N139" s="4"/>
      <c r="O139" s="4"/>
      <c r="P139" s="4"/>
      <c r="Q139" s="4"/>
      <c r="R139" s="4"/>
      <c r="S139" s="4"/>
      <c r="T139" s="4"/>
    </row>
    <row r="140" spans="1:20">
      <c r="A140" s="26"/>
      <c r="B140" s="27"/>
      <c r="C140" s="27"/>
      <c r="D140" s="29"/>
      <c r="E140" s="27"/>
      <c r="F140" s="29"/>
      <c r="G140" s="48"/>
      <c r="H140" s="4"/>
      <c r="I140" s="4"/>
      <c r="J140" s="4"/>
      <c r="K140" s="4"/>
      <c r="M140" s="30"/>
      <c r="N140" s="4"/>
      <c r="O140" s="4"/>
      <c r="P140" s="4"/>
      <c r="Q140" s="4"/>
      <c r="R140" s="4"/>
      <c r="S140" s="4"/>
      <c r="T140" s="4"/>
    </row>
    <row r="141" spans="1:20">
      <c r="A141" s="26"/>
      <c r="B141" s="27"/>
      <c r="C141" s="27"/>
      <c r="D141" s="29"/>
      <c r="E141" s="27"/>
      <c r="F141" s="29"/>
      <c r="G141" s="48"/>
      <c r="H141" s="4"/>
      <c r="I141" s="4"/>
      <c r="J141" s="4"/>
      <c r="K141" s="4"/>
      <c r="M141" s="30"/>
      <c r="N141" s="4"/>
      <c r="O141" s="4"/>
      <c r="P141" s="4"/>
      <c r="Q141" s="4"/>
      <c r="R141" s="4"/>
      <c r="S141" s="4"/>
      <c r="T141" s="4"/>
    </row>
    <row r="142" spans="1:20">
      <c r="A142" s="26"/>
      <c r="B142" s="27"/>
      <c r="C142" s="27"/>
      <c r="D142" s="29"/>
      <c r="E142" s="27"/>
      <c r="F142" s="29"/>
      <c r="G142" s="48"/>
      <c r="H142" s="4"/>
      <c r="I142" s="4"/>
      <c r="J142" s="4"/>
      <c r="K142" s="4"/>
      <c r="M142" s="30"/>
      <c r="N142" s="4"/>
      <c r="O142" s="4"/>
      <c r="P142" s="4"/>
      <c r="Q142" s="4"/>
      <c r="R142" s="4"/>
      <c r="S142" s="4"/>
      <c r="T142" s="4"/>
    </row>
    <row r="143" spans="1:20">
      <c r="A143" s="26"/>
      <c r="B143" s="27"/>
      <c r="C143" s="27"/>
      <c r="D143" s="28"/>
      <c r="E143" s="27"/>
      <c r="F143" s="29"/>
      <c r="G143" s="48"/>
      <c r="H143" s="4"/>
      <c r="I143" s="4"/>
      <c r="J143" s="4"/>
      <c r="K143" s="4"/>
      <c r="M143" s="30"/>
      <c r="N143" s="4"/>
      <c r="O143" s="4"/>
      <c r="P143" s="4"/>
      <c r="Q143" s="4"/>
      <c r="R143" s="4"/>
      <c r="S143" s="4"/>
      <c r="T143" s="4"/>
    </row>
    <row r="144" spans="1:20">
      <c r="A144" s="26"/>
      <c r="B144" s="27"/>
      <c r="C144" s="27"/>
      <c r="D144" s="29"/>
      <c r="E144" s="27"/>
      <c r="F144" s="29"/>
      <c r="G144" s="48"/>
      <c r="H144" s="4"/>
      <c r="I144" s="4"/>
      <c r="J144" s="4"/>
      <c r="K144" s="4"/>
      <c r="M144" s="30"/>
      <c r="N144" s="4"/>
      <c r="O144" s="4"/>
      <c r="P144" s="4"/>
      <c r="Q144" s="4"/>
      <c r="R144" s="4"/>
      <c r="S144" s="4"/>
      <c r="T144" s="4"/>
    </row>
    <row r="145" spans="1:20">
      <c r="A145" s="26"/>
      <c r="B145" s="27"/>
      <c r="C145" s="27"/>
      <c r="D145" s="28"/>
      <c r="E145" s="27"/>
      <c r="F145" s="29"/>
      <c r="G145" s="48"/>
      <c r="H145" s="4"/>
      <c r="I145" s="4"/>
      <c r="J145" s="4"/>
      <c r="K145" s="4"/>
      <c r="M145" s="30"/>
      <c r="N145" s="4"/>
      <c r="O145" s="4"/>
      <c r="P145" s="4"/>
      <c r="Q145" s="4"/>
      <c r="R145" s="4"/>
      <c r="S145" s="4"/>
      <c r="T145" s="4"/>
    </row>
    <row r="146" spans="1:20">
      <c r="A146" s="26"/>
      <c r="B146" s="27"/>
      <c r="C146" s="27"/>
      <c r="D146" s="29"/>
      <c r="E146" s="27"/>
      <c r="F146" s="29"/>
      <c r="G146" s="48"/>
      <c r="H146" s="4"/>
      <c r="I146" s="4"/>
      <c r="J146" s="4"/>
      <c r="K146" s="4"/>
      <c r="M146" s="30"/>
      <c r="N146" s="4"/>
      <c r="O146" s="4"/>
      <c r="P146" s="4"/>
      <c r="Q146" s="4"/>
      <c r="R146" s="4"/>
      <c r="S146" s="4"/>
      <c r="T146" s="4"/>
    </row>
    <row r="147" spans="1:20">
      <c r="A147" s="26"/>
      <c r="B147" s="27"/>
      <c r="C147" s="27"/>
      <c r="D147" s="29"/>
      <c r="E147" s="27"/>
      <c r="F147" s="29"/>
      <c r="G147" s="48"/>
      <c r="H147" s="4"/>
      <c r="I147" s="4"/>
      <c r="J147" s="4"/>
      <c r="K147" s="4"/>
      <c r="M147" s="30"/>
      <c r="N147" s="4"/>
      <c r="O147" s="4"/>
      <c r="P147" s="4"/>
      <c r="Q147" s="4"/>
      <c r="R147" s="4"/>
      <c r="S147" s="4"/>
      <c r="T147" s="4"/>
    </row>
    <row r="148" spans="1:20">
      <c r="A148" s="26"/>
      <c r="B148" s="27"/>
      <c r="C148" s="27"/>
      <c r="D148" s="28"/>
      <c r="E148" s="27"/>
      <c r="F148" s="29"/>
      <c r="G148" s="29"/>
      <c r="H148" s="4"/>
      <c r="I148" s="4"/>
      <c r="J148" s="4"/>
      <c r="K148" s="4"/>
      <c r="M148" s="30"/>
      <c r="N148" s="4"/>
      <c r="O148" s="4"/>
      <c r="P148" s="4"/>
      <c r="Q148" s="4"/>
      <c r="R148" s="4"/>
      <c r="S148" s="4"/>
      <c r="T148" s="4"/>
    </row>
    <row r="149" spans="1:20">
      <c r="A149" s="31"/>
      <c r="B149" s="27"/>
      <c r="C149" s="27"/>
      <c r="D149" s="28"/>
      <c r="E149" s="27"/>
      <c r="F149" s="29"/>
      <c r="G149" s="29"/>
      <c r="H149" s="4"/>
      <c r="I149" s="4"/>
      <c r="J149" s="4"/>
      <c r="K149" s="4"/>
      <c r="M149" s="30"/>
      <c r="N149" s="4"/>
      <c r="O149" s="4"/>
      <c r="P149" s="4"/>
      <c r="Q149" s="4"/>
      <c r="R149" s="4"/>
      <c r="S149" s="4"/>
      <c r="T149" s="4"/>
    </row>
    <row r="150" spans="1:20">
      <c r="A150" s="26"/>
      <c r="B150" s="27"/>
      <c r="C150" s="27"/>
      <c r="D150" s="29"/>
      <c r="E150" s="27"/>
      <c r="F150" s="29"/>
      <c r="G150" s="48"/>
      <c r="H150" s="4"/>
      <c r="I150" s="4"/>
      <c r="J150" s="4"/>
      <c r="K150" s="4"/>
      <c r="M150" s="30"/>
      <c r="N150" s="4"/>
      <c r="O150" s="4"/>
      <c r="P150" s="4"/>
      <c r="Q150" s="4"/>
      <c r="R150" s="4"/>
      <c r="S150" s="4"/>
      <c r="T150" s="4"/>
    </row>
    <row r="151" spans="1:20">
      <c r="A151" s="26"/>
      <c r="B151" s="27"/>
      <c r="C151" s="27"/>
      <c r="D151" s="29"/>
      <c r="E151" s="27"/>
      <c r="F151" s="29"/>
      <c r="G151" s="48"/>
      <c r="H151" s="4"/>
      <c r="I151" s="4"/>
      <c r="J151" s="4"/>
      <c r="K151" s="4"/>
      <c r="M151" s="30"/>
      <c r="N151" s="4"/>
      <c r="O151" s="4"/>
      <c r="P151" s="4"/>
      <c r="Q151" s="4"/>
      <c r="R151" s="4"/>
      <c r="S151" s="4"/>
      <c r="T151" s="4"/>
    </row>
    <row r="152" spans="1:20">
      <c r="A152" s="26"/>
      <c r="B152" s="27"/>
      <c r="C152" s="27"/>
      <c r="D152" s="29"/>
      <c r="E152" s="27"/>
      <c r="F152" s="29"/>
      <c r="G152" s="48"/>
      <c r="H152" s="4"/>
      <c r="I152" s="4"/>
      <c r="J152" s="4"/>
      <c r="K152" s="4"/>
      <c r="M152" s="30"/>
      <c r="N152" s="4"/>
      <c r="O152" s="4"/>
      <c r="P152" s="4"/>
      <c r="Q152" s="4"/>
      <c r="R152" s="4"/>
      <c r="S152" s="4"/>
      <c r="T152" s="4"/>
    </row>
    <row r="153" spans="1:20">
      <c r="A153" s="26"/>
      <c r="B153" s="27"/>
      <c r="C153" s="27"/>
      <c r="D153" s="29"/>
      <c r="E153" s="27"/>
      <c r="F153" s="29"/>
      <c r="G153" s="48"/>
      <c r="H153" s="71"/>
      <c r="I153" s="71"/>
      <c r="J153" s="71"/>
      <c r="K153" s="71"/>
      <c r="M153" s="30"/>
      <c r="N153" s="4"/>
      <c r="O153" s="4"/>
      <c r="P153" s="4"/>
      <c r="Q153" s="4"/>
      <c r="R153" s="4"/>
      <c r="S153" s="4"/>
      <c r="T153" s="4"/>
    </row>
    <row r="154" spans="1:20">
      <c r="A154" s="26"/>
      <c r="B154" s="27"/>
      <c r="C154" s="27"/>
      <c r="D154" s="29"/>
      <c r="E154" s="27"/>
      <c r="F154" s="29"/>
      <c r="G154" s="48"/>
      <c r="H154" s="4"/>
      <c r="I154" s="4"/>
      <c r="J154" s="4"/>
      <c r="K154" s="4"/>
      <c r="M154" s="30"/>
      <c r="N154" s="4"/>
      <c r="O154" s="4"/>
      <c r="P154" s="4"/>
      <c r="Q154" s="4"/>
      <c r="R154" s="4"/>
      <c r="S154" s="4"/>
      <c r="T154" s="4"/>
    </row>
    <row r="155" spans="1:20">
      <c r="A155" s="26"/>
      <c r="B155" s="27"/>
      <c r="C155" s="27"/>
      <c r="D155" s="29"/>
      <c r="E155" s="27"/>
      <c r="F155" s="29"/>
      <c r="G155" s="48"/>
      <c r="H155" s="4"/>
      <c r="I155" s="4"/>
      <c r="J155" s="4"/>
      <c r="K155" s="4"/>
      <c r="M155" s="30"/>
      <c r="N155" s="4"/>
      <c r="O155" s="4"/>
      <c r="P155" s="4"/>
      <c r="Q155" s="4"/>
      <c r="R155" s="4"/>
      <c r="S155" s="4"/>
      <c r="T155" s="4"/>
    </row>
    <row r="156" spans="1:20">
      <c r="A156" s="26"/>
      <c r="B156" s="27"/>
      <c r="C156" s="27"/>
      <c r="D156" s="29"/>
      <c r="E156" s="27"/>
      <c r="F156" s="29"/>
      <c r="G156" s="48"/>
      <c r="H156" s="4"/>
      <c r="I156" s="4"/>
      <c r="J156" s="4"/>
      <c r="K156" s="4"/>
      <c r="M156" s="30"/>
      <c r="N156" s="4"/>
      <c r="O156" s="4"/>
      <c r="P156" s="4"/>
      <c r="Q156" s="4"/>
      <c r="R156" s="4"/>
      <c r="S156" s="4"/>
      <c r="T156" s="4"/>
    </row>
    <row r="157" spans="1:20">
      <c r="A157" s="26"/>
      <c r="B157" s="27"/>
      <c r="C157" s="27"/>
      <c r="D157" s="29"/>
      <c r="E157" s="27"/>
      <c r="F157" s="29"/>
      <c r="G157" s="48"/>
      <c r="H157" s="4"/>
      <c r="I157" s="4"/>
      <c r="J157" s="4"/>
      <c r="K157" s="4"/>
      <c r="M157" s="30"/>
      <c r="N157" s="4"/>
      <c r="O157" s="4"/>
      <c r="P157" s="4"/>
      <c r="Q157" s="4"/>
      <c r="R157" s="4"/>
      <c r="S157" s="4"/>
      <c r="T157" s="4"/>
    </row>
    <row r="158" spans="1:20">
      <c r="A158" s="26"/>
      <c r="B158" s="27"/>
      <c r="C158" s="27"/>
      <c r="D158" s="28"/>
      <c r="E158" s="27"/>
      <c r="F158" s="29"/>
      <c r="G158" s="48"/>
      <c r="H158" s="4"/>
      <c r="I158" s="4"/>
      <c r="J158" s="4"/>
      <c r="K158" s="4"/>
      <c r="M158" s="30"/>
      <c r="N158" s="4"/>
      <c r="O158" s="4"/>
      <c r="P158" s="4"/>
      <c r="Q158" s="4"/>
      <c r="R158" s="4"/>
      <c r="S158" s="4"/>
      <c r="T158" s="4"/>
    </row>
    <row r="159" spans="1:20">
      <c r="A159" s="26"/>
      <c r="B159" s="27"/>
      <c r="C159" s="27"/>
      <c r="D159" s="28"/>
      <c r="E159" s="27"/>
      <c r="F159" s="29"/>
      <c r="G159" s="48"/>
      <c r="H159" s="4"/>
      <c r="I159" s="4"/>
      <c r="J159" s="4"/>
      <c r="K159" s="4"/>
      <c r="M159" s="30"/>
      <c r="N159" s="4"/>
      <c r="O159" s="4"/>
      <c r="P159" s="4"/>
      <c r="Q159" s="4"/>
      <c r="R159" s="4"/>
      <c r="S159" s="4"/>
      <c r="T159" s="4"/>
    </row>
    <row r="160" spans="1:20">
      <c r="A160" s="26"/>
      <c r="B160" s="27"/>
      <c r="C160" s="27"/>
      <c r="D160" s="29"/>
      <c r="E160" s="27"/>
      <c r="F160" s="29"/>
      <c r="G160" s="48"/>
      <c r="H160" s="4"/>
      <c r="I160" s="4"/>
      <c r="J160" s="4"/>
      <c r="K160" s="4"/>
      <c r="M160" s="30"/>
      <c r="N160" s="4"/>
      <c r="O160" s="4"/>
      <c r="P160" s="4"/>
      <c r="Q160" s="4"/>
      <c r="R160" s="4"/>
      <c r="S160" s="4"/>
      <c r="T160" s="4"/>
    </row>
    <row r="161" spans="1:20">
      <c r="A161" s="26"/>
      <c r="B161" s="27"/>
      <c r="C161" s="27"/>
      <c r="D161" s="29"/>
      <c r="E161" s="27"/>
      <c r="F161" s="29"/>
      <c r="G161" s="48"/>
      <c r="H161" s="4"/>
      <c r="I161" s="4"/>
      <c r="J161" s="4"/>
      <c r="K161" s="4"/>
      <c r="M161" s="30"/>
      <c r="N161" s="4"/>
      <c r="O161" s="4"/>
      <c r="P161" s="4"/>
      <c r="Q161" s="4"/>
      <c r="R161" s="4"/>
      <c r="S161" s="4"/>
      <c r="T161" s="4"/>
    </row>
    <row r="162" spans="1:20">
      <c r="A162" s="26"/>
      <c r="B162" s="27"/>
      <c r="C162" s="27"/>
      <c r="D162" s="28"/>
      <c r="E162" s="27"/>
      <c r="F162" s="29"/>
      <c r="G162" s="48"/>
      <c r="H162" s="4"/>
      <c r="I162" s="4"/>
      <c r="J162" s="4"/>
      <c r="K162" s="4"/>
      <c r="M162" s="30"/>
      <c r="N162" s="4"/>
      <c r="O162" s="4"/>
      <c r="P162" s="4"/>
      <c r="Q162" s="4"/>
      <c r="R162" s="4"/>
      <c r="S162" s="4"/>
      <c r="T162" s="4"/>
    </row>
    <row r="163" spans="1:20">
      <c r="A163" s="26"/>
      <c r="B163" s="27"/>
      <c r="C163" s="27"/>
      <c r="D163" s="28"/>
      <c r="E163" s="27"/>
      <c r="F163" s="29"/>
      <c r="G163" s="48"/>
      <c r="H163" s="4"/>
      <c r="I163" s="4"/>
      <c r="J163" s="4"/>
      <c r="K163" s="4"/>
      <c r="M163" s="30"/>
      <c r="N163" s="4"/>
      <c r="O163" s="4"/>
      <c r="P163" s="4"/>
      <c r="Q163" s="4"/>
      <c r="R163" s="4"/>
      <c r="S163" s="4"/>
      <c r="T163" s="4"/>
    </row>
    <row r="164" spans="1:20">
      <c r="A164" s="26"/>
      <c r="B164" s="27"/>
      <c r="C164" s="27"/>
      <c r="D164" s="29"/>
      <c r="E164" s="27"/>
      <c r="F164" s="29"/>
      <c r="G164" s="48"/>
      <c r="H164" s="4"/>
      <c r="I164" s="4"/>
      <c r="J164" s="4"/>
      <c r="K164" s="4"/>
      <c r="M164" s="30"/>
      <c r="N164" s="4"/>
      <c r="O164" s="4"/>
      <c r="P164" s="4"/>
      <c r="Q164" s="4"/>
      <c r="R164" s="4"/>
      <c r="S164" s="4"/>
      <c r="T164" s="4"/>
    </row>
    <row r="165" spans="1:20">
      <c r="A165" s="26"/>
      <c r="B165" s="27"/>
      <c r="C165" s="27"/>
      <c r="D165" s="29"/>
      <c r="E165" s="27"/>
      <c r="F165" s="29"/>
      <c r="G165" s="48"/>
      <c r="H165" s="4"/>
      <c r="I165" s="4"/>
      <c r="J165" s="4"/>
      <c r="K165" s="4"/>
      <c r="M165" s="30"/>
      <c r="N165" s="4"/>
      <c r="O165" s="4"/>
      <c r="P165" s="4"/>
      <c r="Q165" s="4"/>
      <c r="R165" s="4"/>
      <c r="S165" s="4"/>
      <c r="T165" s="4"/>
    </row>
    <row r="166" spans="1:20">
      <c r="A166" s="26"/>
      <c r="B166" s="27"/>
      <c r="C166" s="27"/>
      <c r="D166" s="29"/>
      <c r="E166" s="27"/>
      <c r="F166" s="29"/>
      <c r="G166" s="48"/>
      <c r="H166" s="4"/>
      <c r="I166" s="4"/>
      <c r="J166" s="4"/>
      <c r="K166" s="4"/>
      <c r="M166" s="30"/>
      <c r="N166" s="4"/>
      <c r="O166" s="4"/>
      <c r="P166" s="4"/>
      <c r="Q166" s="4"/>
      <c r="R166" s="4"/>
      <c r="S166" s="4"/>
      <c r="T166" s="4"/>
    </row>
    <row r="167" spans="1:20">
      <c r="A167" s="26"/>
      <c r="B167" s="27"/>
      <c r="C167" s="27"/>
      <c r="D167" s="29"/>
      <c r="E167" s="27"/>
      <c r="F167" s="29"/>
      <c r="G167" s="48"/>
      <c r="H167" s="4"/>
      <c r="I167" s="4"/>
      <c r="J167" s="4"/>
      <c r="K167" s="4"/>
      <c r="M167" s="30"/>
      <c r="N167" s="4"/>
      <c r="O167" s="4"/>
      <c r="P167" s="4"/>
      <c r="Q167" s="4"/>
      <c r="R167" s="4"/>
      <c r="S167" s="4"/>
      <c r="T167" s="4"/>
    </row>
    <row r="168" spans="1:20">
      <c r="A168" s="26"/>
      <c r="B168" s="27"/>
      <c r="C168" s="27"/>
      <c r="D168" s="29"/>
      <c r="E168" s="27"/>
      <c r="F168" s="29"/>
      <c r="G168" s="48"/>
      <c r="H168" s="4"/>
      <c r="I168" s="4"/>
      <c r="J168" s="4"/>
      <c r="K168" s="4"/>
      <c r="M168" s="30"/>
      <c r="N168" s="4"/>
      <c r="O168" s="4"/>
      <c r="P168" s="4"/>
      <c r="Q168" s="4"/>
      <c r="R168" s="4"/>
      <c r="S168" s="4"/>
      <c r="T168" s="4"/>
    </row>
    <row r="169" spans="1:20">
      <c r="A169" s="26"/>
      <c r="B169" s="27"/>
      <c r="C169" s="27"/>
      <c r="D169" s="29"/>
      <c r="E169" s="27"/>
      <c r="F169" s="29"/>
      <c r="G169" s="48"/>
      <c r="H169" s="4"/>
      <c r="I169" s="4"/>
      <c r="J169" s="4"/>
      <c r="K169" s="4"/>
      <c r="M169" s="30"/>
      <c r="N169" s="4"/>
      <c r="O169" s="4"/>
      <c r="P169" s="4"/>
      <c r="Q169" s="4"/>
      <c r="R169" s="4"/>
      <c r="S169" s="4"/>
      <c r="T169" s="4"/>
    </row>
    <row r="170" spans="1:20">
      <c r="A170" s="26"/>
      <c r="B170" s="27"/>
      <c r="C170" s="27"/>
      <c r="D170" s="29"/>
      <c r="E170" s="27"/>
      <c r="F170" s="29"/>
      <c r="G170" s="48"/>
      <c r="H170" s="4"/>
      <c r="I170" s="4"/>
      <c r="J170" s="4"/>
      <c r="K170" s="4"/>
      <c r="M170" s="30"/>
      <c r="N170" s="4"/>
      <c r="O170" s="4"/>
      <c r="P170" s="4"/>
      <c r="Q170" s="4"/>
      <c r="R170" s="4"/>
      <c r="S170" s="4"/>
      <c r="T170" s="4"/>
    </row>
    <row r="171" spans="1:20">
      <c r="A171" s="26"/>
      <c r="B171" s="27"/>
      <c r="C171" s="27"/>
      <c r="D171" s="29"/>
      <c r="E171" s="27"/>
      <c r="F171" s="29"/>
      <c r="G171" s="48"/>
      <c r="H171" s="4"/>
      <c r="I171" s="4"/>
      <c r="J171" s="4"/>
      <c r="K171" s="4"/>
      <c r="M171" s="30"/>
      <c r="N171" s="4"/>
      <c r="O171" s="4"/>
      <c r="P171" s="4"/>
      <c r="Q171" s="4"/>
      <c r="R171" s="4"/>
      <c r="S171" s="4"/>
      <c r="T171" s="4"/>
    </row>
    <row r="172" spans="1:20">
      <c r="A172" s="26"/>
      <c r="B172" s="27"/>
      <c r="C172" s="27"/>
      <c r="D172" s="29"/>
      <c r="E172" s="27"/>
      <c r="F172" s="29"/>
      <c r="G172" s="48"/>
      <c r="H172" s="4"/>
      <c r="I172" s="4"/>
      <c r="J172" s="4"/>
      <c r="K172" s="4"/>
      <c r="M172" s="30"/>
      <c r="N172" s="4"/>
      <c r="O172" s="4"/>
      <c r="P172" s="4"/>
      <c r="Q172" s="4"/>
      <c r="R172" s="4"/>
      <c r="S172" s="4"/>
      <c r="T172" s="4"/>
    </row>
    <row r="173" spans="1:20">
      <c r="A173" s="26"/>
      <c r="B173" s="27"/>
      <c r="C173" s="27"/>
      <c r="D173" s="29"/>
      <c r="E173" s="27"/>
      <c r="F173" s="29"/>
      <c r="G173" s="48"/>
      <c r="H173" s="4"/>
      <c r="I173" s="4"/>
      <c r="J173" s="4"/>
      <c r="K173" s="4"/>
      <c r="M173" s="30"/>
      <c r="N173" s="4"/>
      <c r="O173" s="4"/>
      <c r="P173" s="4"/>
      <c r="Q173" s="4"/>
      <c r="R173" s="4"/>
      <c r="S173" s="4"/>
      <c r="T173" s="4"/>
    </row>
    <row r="174" spans="1:20">
      <c r="A174" s="26"/>
      <c r="B174" s="27"/>
      <c r="C174" s="27"/>
      <c r="D174" s="29"/>
      <c r="E174" s="27"/>
      <c r="F174" s="29"/>
      <c r="G174" s="48"/>
      <c r="H174" s="4"/>
      <c r="I174" s="4"/>
      <c r="J174" s="4"/>
      <c r="K174" s="4"/>
      <c r="M174" s="30"/>
      <c r="N174" s="4"/>
      <c r="O174" s="4"/>
      <c r="P174" s="4"/>
      <c r="Q174" s="4"/>
      <c r="R174" s="4"/>
      <c r="S174" s="4"/>
      <c r="T174" s="4"/>
    </row>
    <row r="175" spans="1:20">
      <c r="A175" s="26"/>
      <c r="B175" s="27"/>
      <c r="C175" s="27"/>
      <c r="D175" s="29"/>
      <c r="E175" s="27"/>
      <c r="F175" s="29"/>
      <c r="G175" s="48"/>
      <c r="H175" s="4"/>
      <c r="I175" s="4"/>
      <c r="J175" s="4"/>
      <c r="K175" s="4"/>
      <c r="M175" s="30"/>
      <c r="N175" s="4"/>
      <c r="O175" s="4"/>
      <c r="P175" s="4"/>
      <c r="Q175" s="4"/>
      <c r="R175" s="4"/>
      <c r="S175" s="4"/>
      <c r="T175" s="4"/>
    </row>
    <row r="176" spans="1:20">
      <c r="A176" s="26"/>
      <c r="B176" s="27"/>
      <c r="C176" s="27"/>
      <c r="D176" s="29"/>
      <c r="E176" s="27"/>
      <c r="F176" s="29"/>
      <c r="G176" s="48"/>
      <c r="H176" s="4"/>
      <c r="I176" s="4"/>
      <c r="J176" s="4"/>
      <c r="K176" s="4"/>
      <c r="M176" s="30"/>
      <c r="N176" s="4"/>
      <c r="O176" s="4"/>
      <c r="P176" s="4"/>
      <c r="Q176" s="4"/>
      <c r="R176" s="4"/>
      <c r="S176" s="4"/>
      <c r="T176" s="4"/>
    </row>
    <row r="177" spans="1:20">
      <c r="A177" s="26"/>
      <c r="B177" s="27"/>
      <c r="C177" s="27"/>
      <c r="D177" s="29"/>
      <c r="E177" s="27"/>
      <c r="F177" s="29"/>
      <c r="G177" s="48"/>
      <c r="H177" s="4"/>
      <c r="I177" s="4"/>
      <c r="J177" s="4"/>
      <c r="K177" s="4"/>
      <c r="M177" s="30"/>
      <c r="N177" s="4"/>
      <c r="O177" s="4"/>
      <c r="P177" s="4"/>
      <c r="Q177" s="4"/>
      <c r="R177" s="4"/>
      <c r="S177" s="4"/>
      <c r="T177" s="4"/>
    </row>
    <row r="178" spans="1:20">
      <c r="A178" s="26"/>
      <c r="B178" s="27"/>
      <c r="C178" s="27"/>
      <c r="D178" s="29"/>
      <c r="E178" s="27"/>
      <c r="F178" s="29"/>
      <c r="G178" s="48"/>
      <c r="H178" s="4"/>
      <c r="I178" s="4"/>
      <c r="J178" s="4"/>
      <c r="K178" s="4"/>
      <c r="M178" s="30"/>
      <c r="N178" s="4"/>
      <c r="O178" s="4"/>
      <c r="P178" s="4"/>
      <c r="Q178" s="4"/>
      <c r="R178" s="4"/>
      <c r="S178" s="4"/>
      <c r="T178" s="4"/>
    </row>
    <row r="179" spans="1:20">
      <c r="A179" s="26"/>
      <c r="B179" s="27"/>
      <c r="C179" s="27"/>
      <c r="D179" s="29"/>
      <c r="E179" s="27"/>
      <c r="F179" s="29"/>
      <c r="G179" s="48"/>
      <c r="H179" s="4"/>
      <c r="I179" s="4"/>
      <c r="J179" s="4"/>
      <c r="K179" s="4"/>
      <c r="M179" s="30"/>
      <c r="N179" s="4"/>
      <c r="O179" s="4"/>
      <c r="P179" s="4"/>
      <c r="Q179" s="4"/>
      <c r="R179" s="4"/>
      <c r="S179" s="4"/>
      <c r="T179" s="4"/>
    </row>
    <row r="180" spans="1:20">
      <c r="A180" s="26"/>
      <c r="B180" s="27"/>
      <c r="C180" s="27"/>
      <c r="D180" s="29"/>
      <c r="E180" s="27"/>
      <c r="F180" s="29"/>
      <c r="G180" s="48"/>
      <c r="H180" s="4"/>
      <c r="I180" s="4"/>
      <c r="J180" s="4"/>
      <c r="K180" s="4"/>
      <c r="M180" s="30"/>
      <c r="N180" s="4"/>
      <c r="O180" s="4"/>
      <c r="P180" s="4"/>
      <c r="Q180" s="4"/>
      <c r="R180" s="4"/>
      <c r="S180" s="4"/>
      <c r="T180" s="4"/>
    </row>
    <row r="181" spans="1:20">
      <c r="A181" s="26"/>
      <c r="B181" s="27"/>
      <c r="C181" s="27"/>
      <c r="D181" s="29"/>
      <c r="E181" s="27"/>
      <c r="F181" s="29"/>
      <c r="G181" s="48"/>
      <c r="H181" s="4"/>
      <c r="I181" s="4"/>
      <c r="J181" s="4"/>
      <c r="K181" s="4"/>
      <c r="M181" s="30"/>
      <c r="N181" s="4"/>
      <c r="O181" s="4"/>
      <c r="P181" s="4"/>
      <c r="Q181" s="4"/>
      <c r="R181" s="4"/>
      <c r="S181" s="4"/>
      <c r="T181" s="4"/>
    </row>
    <row r="182" spans="1:20">
      <c r="A182" s="26"/>
      <c r="B182" s="27"/>
      <c r="C182" s="27"/>
      <c r="D182" s="29"/>
      <c r="E182" s="27"/>
      <c r="F182" s="29"/>
      <c r="G182" s="48"/>
      <c r="H182" s="4"/>
      <c r="I182" s="4"/>
      <c r="J182" s="4"/>
      <c r="K182" s="4"/>
      <c r="M182" s="30"/>
      <c r="N182" s="4"/>
      <c r="O182" s="4"/>
      <c r="P182" s="4"/>
      <c r="Q182" s="4"/>
      <c r="R182" s="4"/>
      <c r="S182" s="4"/>
      <c r="T182" s="4"/>
    </row>
    <row r="183" spans="1:20">
      <c r="A183" s="26"/>
      <c r="B183" s="27"/>
      <c r="C183" s="27"/>
      <c r="D183" s="29"/>
      <c r="E183" s="27"/>
      <c r="F183" s="29"/>
      <c r="G183" s="48"/>
      <c r="H183" s="4"/>
      <c r="I183" s="4"/>
      <c r="J183" s="4"/>
      <c r="K183" s="4"/>
      <c r="M183" s="30"/>
      <c r="N183" s="4"/>
      <c r="O183" s="4"/>
      <c r="P183" s="4"/>
      <c r="Q183" s="4"/>
      <c r="R183" s="4"/>
      <c r="S183" s="4"/>
      <c r="T183" s="4"/>
    </row>
    <row r="184" spans="1:20">
      <c r="A184" s="26"/>
      <c r="B184" s="27"/>
      <c r="C184" s="27"/>
      <c r="D184" s="29"/>
      <c r="E184" s="27"/>
      <c r="F184" s="29"/>
      <c r="G184" s="48"/>
      <c r="H184" s="4"/>
      <c r="I184" s="4"/>
      <c r="J184" s="4"/>
      <c r="K184" s="4"/>
      <c r="M184" s="30"/>
      <c r="N184" s="4"/>
      <c r="O184" s="4"/>
      <c r="P184" s="4"/>
      <c r="Q184" s="4"/>
      <c r="R184" s="4"/>
      <c r="S184" s="4"/>
      <c r="T184" s="4"/>
    </row>
    <row r="185" spans="1:20">
      <c r="A185" s="26"/>
      <c r="B185" s="27"/>
      <c r="C185" s="27"/>
      <c r="D185" s="29"/>
      <c r="E185" s="27"/>
      <c r="F185" s="29"/>
      <c r="G185" s="48"/>
      <c r="H185" s="4"/>
      <c r="I185" s="4"/>
      <c r="J185" s="4"/>
      <c r="K185" s="4"/>
      <c r="M185" s="30"/>
      <c r="N185" s="4"/>
      <c r="O185" s="4"/>
      <c r="P185" s="4"/>
      <c r="Q185" s="4"/>
      <c r="R185" s="4"/>
      <c r="S185" s="4"/>
      <c r="T185" s="4"/>
    </row>
    <row r="186" spans="1:20">
      <c r="A186" s="26"/>
      <c r="B186" s="27"/>
      <c r="C186" s="27"/>
      <c r="D186" s="29"/>
      <c r="E186" s="27"/>
      <c r="F186" s="29"/>
      <c r="G186" s="48"/>
      <c r="H186" s="4"/>
      <c r="I186" s="4"/>
      <c r="J186" s="4"/>
      <c r="K186" s="4"/>
      <c r="M186" s="30"/>
      <c r="N186" s="4"/>
      <c r="O186" s="4"/>
      <c r="P186" s="4"/>
      <c r="Q186" s="4"/>
      <c r="R186" s="4"/>
      <c r="S186" s="4"/>
      <c r="T186" s="4"/>
    </row>
    <row r="187" spans="1:20">
      <c r="A187" s="26"/>
      <c r="B187" s="27"/>
      <c r="C187" s="27"/>
      <c r="D187" s="29"/>
      <c r="E187" s="27"/>
      <c r="F187" s="29"/>
      <c r="G187" s="48"/>
      <c r="H187" s="4"/>
      <c r="I187" s="4"/>
      <c r="J187" s="4"/>
      <c r="K187" s="4"/>
      <c r="M187" s="30"/>
      <c r="N187" s="4"/>
      <c r="O187" s="4"/>
      <c r="P187" s="4"/>
      <c r="Q187" s="4"/>
      <c r="R187" s="4"/>
      <c r="S187" s="4"/>
      <c r="T187" s="4"/>
    </row>
    <row r="188" spans="1:20">
      <c r="A188" s="26"/>
      <c r="B188" s="27"/>
      <c r="C188" s="27"/>
      <c r="D188" s="29"/>
      <c r="E188" s="27"/>
      <c r="F188" s="29"/>
      <c r="G188" s="48"/>
      <c r="H188" s="4"/>
      <c r="I188" s="4"/>
      <c r="J188" s="4"/>
      <c r="K188" s="4"/>
      <c r="M188" s="30"/>
      <c r="N188" s="4"/>
      <c r="O188" s="4"/>
      <c r="P188" s="4"/>
      <c r="Q188" s="4"/>
      <c r="R188" s="4"/>
      <c r="S188" s="4"/>
      <c r="T188" s="4"/>
    </row>
    <row r="189" spans="1:20">
      <c r="A189" s="26"/>
      <c r="B189" s="27"/>
      <c r="C189" s="27"/>
      <c r="D189" s="29"/>
      <c r="E189" s="27"/>
      <c r="F189" s="29"/>
      <c r="G189" s="48"/>
      <c r="H189" s="4"/>
      <c r="I189" s="4"/>
      <c r="J189" s="4"/>
      <c r="K189" s="4"/>
      <c r="M189" s="30"/>
      <c r="N189" s="4"/>
      <c r="O189" s="4"/>
      <c r="P189" s="4"/>
      <c r="Q189" s="4"/>
      <c r="R189" s="4"/>
      <c r="S189" s="4"/>
      <c r="T189" s="4"/>
    </row>
    <row r="190" spans="1:20">
      <c r="A190" s="26"/>
      <c r="B190" s="27"/>
      <c r="C190" s="27"/>
      <c r="D190" s="29"/>
      <c r="E190" s="27"/>
      <c r="F190" s="35"/>
      <c r="G190" s="48"/>
      <c r="H190" s="4"/>
      <c r="I190" s="4"/>
      <c r="J190" s="4"/>
      <c r="K190" s="4"/>
      <c r="M190" s="30"/>
      <c r="N190" s="4"/>
      <c r="O190" s="4"/>
      <c r="P190" s="4"/>
      <c r="Q190" s="4"/>
      <c r="R190" s="4"/>
      <c r="S190" s="4"/>
      <c r="T190" s="4"/>
    </row>
    <row r="191" spans="1:20">
      <c r="A191" s="26"/>
      <c r="B191" s="27"/>
      <c r="C191" s="27"/>
      <c r="D191" s="28"/>
      <c r="E191" s="27"/>
      <c r="F191" s="29"/>
      <c r="G191" s="48"/>
      <c r="H191" s="4"/>
      <c r="I191" s="4"/>
      <c r="J191" s="4"/>
      <c r="K191" s="4"/>
      <c r="M191" s="30"/>
      <c r="N191" s="4"/>
      <c r="O191" s="4"/>
      <c r="P191" s="4"/>
      <c r="Q191" s="4"/>
      <c r="R191" s="4"/>
      <c r="S191" s="4"/>
      <c r="T191" s="4"/>
    </row>
    <row r="192" spans="1:20">
      <c r="A192" s="26"/>
      <c r="B192" s="27"/>
      <c r="C192" s="27"/>
      <c r="D192" s="28"/>
      <c r="E192" s="27"/>
      <c r="F192" s="29"/>
      <c r="G192" s="48"/>
      <c r="H192" s="4"/>
      <c r="I192" s="4"/>
      <c r="J192" s="4"/>
      <c r="K192" s="4"/>
      <c r="M192" s="30"/>
      <c r="N192" s="4"/>
      <c r="O192" s="4"/>
      <c r="P192" s="4"/>
      <c r="Q192" s="4"/>
      <c r="R192" s="4"/>
      <c r="S192" s="4"/>
      <c r="T192" s="4"/>
    </row>
    <row r="193" spans="1:20">
      <c r="A193" s="26"/>
      <c r="B193" s="27"/>
      <c r="C193" s="27"/>
      <c r="D193" s="29"/>
      <c r="E193" s="27"/>
      <c r="F193" s="29"/>
      <c r="G193" s="48"/>
      <c r="H193" s="4"/>
      <c r="I193" s="4"/>
      <c r="J193" s="4"/>
      <c r="K193" s="4"/>
      <c r="M193" s="30"/>
      <c r="N193" s="4"/>
      <c r="O193" s="4"/>
      <c r="P193" s="4"/>
      <c r="Q193" s="4"/>
      <c r="R193" s="4"/>
      <c r="S193" s="4"/>
      <c r="T193" s="4"/>
    </row>
    <row r="194" spans="1:20">
      <c r="A194" s="26"/>
      <c r="B194" s="27"/>
      <c r="C194" s="27"/>
      <c r="D194" s="29"/>
      <c r="E194" s="27"/>
      <c r="F194" s="29"/>
      <c r="G194" s="48"/>
      <c r="H194" s="4"/>
      <c r="I194" s="4"/>
      <c r="J194" s="4"/>
      <c r="K194" s="4"/>
      <c r="M194" s="30"/>
      <c r="N194" s="4"/>
      <c r="O194" s="4"/>
      <c r="P194" s="4"/>
      <c r="Q194" s="4"/>
      <c r="R194" s="4"/>
      <c r="S194" s="4"/>
      <c r="T194" s="4"/>
    </row>
    <row r="195" spans="1:20">
      <c r="A195" s="26"/>
      <c r="B195" s="27"/>
      <c r="C195" s="27"/>
      <c r="D195" s="29"/>
      <c r="E195" s="27"/>
      <c r="F195" s="29"/>
      <c r="G195" s="48"/>
      <c r="H195" s="4"/>
      <c r="I195" s="4"/>
      <c r="J195" s="4"/>
      <c r="K195" s="4"/>
      <c r="M195" s="30"/>
      <c r="N195" s="4"/>
      <c r="O195" s="4"/>
      <c r="P195" s="4"/>
      <c r="Q195" s="4"/>
      <c r="R195" s="4"/>
      <c r="S195" s="4"/>
      <c r="T195" s="4"/>
    </row>
    <row r="196" spans="1:20">
      <c r="A196" s="26"/>
      <c r="B196" s="27"/>
      <c r="C196" s="27"/>
      <c r="D196" s="29"/>
      <c r="E196" s="27"/>
      <c r="F196" s="29"/>
      <c r="G196" s="48"/>
      <c r="H196" s="4"/>
      <c r="I196" s="4"/>
      <c r="J196" s="4"/>
      <c r="K196" s="4"/>
      <c r="M196" s="30"/>
      <c r="N196" s="4"/>
      <c r="O196" s="4"/>
      <c r="P196" s="4"/>
      <c r="Q196" s="4"/>
      <c r="R196" s="4"/>
      <c r="S196" s="4"/>
      <c r="T196" s="4"/>
    </row>
    <row r="197" spans="1:20">
      <c r="A197" s="26"/>
      <c r="B197" s="27"/>
      <c r="C197" s="27"/>
      <c r="D197" s="29"/>
      <c r="E197" s="27"/>
      <c r="F197" s="29"/>
      <c r="G197" s="48"/>
      <c r="H197" s="4"/>
      <c r="I197" s="4"/>
      <c r="J197" s="4"/>
      <c r="K197" s="4"/>
      <c r="M197" s="30"/>
      <c r="N197" s="4"/>
      <c r="O197" s="4"/>
      <c r="P197" s="4"/>
      <c r="Q197" s="4"/>
      <c r="R197" s="4"/>
      <c r="S197" s="4"/>
      <c r="T197" s="4"/>
    </row>
    <row r="198" spans="1:20">
      <c r="A198" s="26"/>
      <c r="B198" s="27"/>
      <c r="C198" s="27"/>
      <c r="D198" s="29"/>
      <c r="E198" s="27"/>
      <c r="F198" s="29"/>
      <c r="G198" s="48"/>
      <c r="H198" s="4"/>
      <c r="I198" s="4"/>
      <c r="J198" s="4"/>
      <c r="K198" s="4"/>
      <c r="M198" s="30"/>
      <c r="N198" s="4"/>
      <c r="O198" s="4"/>
      <c r="P198" s="4"/>
      <c r="Q198" s="4"/>
      <c r="R198" s="4"/>
      <c r="S198" s="4"/>
      <c r="T198" s="4"/>
    </row>
    <row r="199" spans="1:20">
      <c r="A199" s="26"/>
      <c r="B199" s="27"/>
      <c r="C199" s="27"/>
      <c r="D199" s="29"/>
      <c r="E199" s="27"/>
      <c r="F199" s="29"/>
      <c r="G199" s="48"/>
      <c r="H199" s="4"/>
      <c r="I199" s="4"/>
      <c r="J199" s="4"/>
      <c r="K199" s="4"/>
      <c r="M199" s="30"/>
      <c r="N199" s="4"/>
      <c r="O199" s="4"/>
      <c r="P199" s="4"/>
      <c r="Q199" s="4"/>
      <c r="R199" s="4"/>
      <c r="S199" s="4"/>
      <c r="T199" s="4"/>
    </row>
    <row r="200" spans="1:20">
      <c r="A200" s="26"/>
      <c r="B200" s="27"/>
      <c r="C200" s="27"/>
      <c r="D200" s="29"/>
      <c r="E200" s="27"/>
      <c r="F200" s="29"/>
      <c r="G200" s="48"/>
      <c r="H200" s="4"/>
      <c r="I200" s="4"/>
      <c r="J200" s="4"/>
      <c r="K200" s="4"/>
      <c r="M200" s="30"/>
      <c r="N200" s="4"/>
      <c r="O200" s="4"/>
      <c r="P200" s="4"/>
      <c r="Q200" s="4"/>
      <c r="R200" s="4"/>
      <c r="S200" s="4"/>
      <c r="T200" s="4"/>
    </row>
    <row r="201" spans="1:20">
      <c r="A201" s="26"/>
      <c r="B201" s="27"/>
      <c r="C201" s="27"/>
      <c r="D201" s="29"/>
      <c r="E201" s="27"/>
      <c r="F201" s="29"/>
      <c r="G201" s="48"/>
      <c r="H201" s="4"/>
      <c r="I201" s="4"/>
      <c r="J201" s="4"/>
      <c r="K201" s="4"/>
      <c r="M201" s="30"/>
      <c r="N201" s="4"/>
      <c r="O201" s="4"/>
      <c r="P201" s="4"/>
      <c r="Q201" s="4"/>
      <c r="R201" s="4"/>
      <c r="S201" s="4"/>
      <c r="T201" s="4"/>
    </row>
    <row r="202" spans="1:20">
      <c r="A202" s="26"/>
      <c r="B202" s="27"/>
      <c r="C202" s="27"/>
      <c r="D202" s="29"/>
      <c r="E202" s="27"/>
      <c r="F202" s="29"/>
      <c r="G202" s="48"/>
      <c r="H202" s="4"/>
      <c r="I202" s="4"/>
      <c r="J202" s="4"/>
      <c r="K202" s="4"/>
      <c r="M202" s="30"/>
      <c r="N202" s="4"/>
      <c r="O202" s="4"/>
      <c r="P202" s="4"/>
      <c r="Q202" s="4"/>
      <c r="R202" s="4"/>
      <c r="S202" s="4"/>
      <c r="T202" s="4"/>
    </row>
    <row r="203" spans="1:20">
      <c r="A203" s="26"/>
      <c r="B203" s="27"/>
      <c r="C203" s="27"/>
      <c r="D203" s="29"/>
      <c r="E203" s="27"/>
      <c r="F203" s="29"/>
      <c r="G203" s="48"/>
      <c r="H203" s="4"/>
      <c r="I203" s="4"/>
      <c r="J203" s="4"/>
      <c r="K203" s="4"/>
      <c r="M203" s="30"/>
      <c r="N203" s="4"/>
      <c r="O203" s="4"/>
      <c r="P203" s="4"/>
      <c r="Q203" s="4"/>
      <c r="R203" s="4"/>
      <c r="S203" s="4"/>
      <c r="T203" s="4"/>
    </row>
    <row r="204" spans="1:20">
      <c r="A204" s="26"/>
      <c r="B204" s="27"/>
      <c r="C204" s="27"/>
      <c r="D204" s="29"/>
      <c r="E204" s="27"/>
      <c r="F204" s="29"/>
      <c r="G204" s="48"/>
      <c r="H204" s="4"/>
      <c r="I204" s="4"/>
      <c r="J204" s="4"/>
      <c r="K204" s="4"/>
      <c r="M204" s="30"/>
      <c r="N204" s="4"/>
      <c r="O204" s="4"/>
      <c r="P204" s="4"/>
      <c r="Q204" s="4"/>
      <c r="R204" s="4"/>
      <c r="S204" s="4"/>
      <c r="T204" s="4"/>
    </row>
    <row r="205" spans="1:20">
      <c r="A205" s="26"/>
      <c r="B205" s="27"/>
      <c r="C205" s="27"/>
      <c r="D205" s="29"/>
      <c r="E205" s="27"/>
      <c r="F205" s="29"/>
      <c r="G205" s="48"/>
      <c r="H205" s="4"/>
      <c r="I205" s="4"/>
      <c r="J205" s="4"/>
      <c r="K205" s="4"/>
      <c r="M205" s="30"/>
      <c r="N205" s="4"/>
      <c r="O205" s="4"/>
      <c r="P205" s="4"/>
      <c r="Q205" s="4"/>
      <c r="R205" s="4"/>
      <c r="S205" s="4"/>
      <c r="T205" s="4"/>
    </row>
    <row r="206" spans="1:20">
      <c r="A206" s="26"/>
      <c r="B206" s="27"/>
      <c r="C206" s="27"/>
      <c r="D206" s="29"/>
      <c r="E206" s="27"/>
      <c r="F206" s="29"/>
      <c r="G206" s="48"/>
      <c r="H206" s="4"/>
      <c r="I206" s="4"/>
      <c r="J206" s="4"/>
      <c r="K206" s="4"/>
      <c r="M206" s="30"/>
      <c r="N206" s="4"/>
      <c r="O206" s="4"/>
      <c r="P206" s="4"/>
      <c r="Q206" s="4"/>
      <c r="R206" s="4"/>
      <c r="S206" s="4"/>
      <c r="T206" s="4"/>
    </row>
    <row r="207" spans="1:20">
      <c r="A207" s="26"/>
      <c r="B207" s="27"/>
      <c r="C207" s="27"/>
      <c r="D207" s="29"/>
      <c r="E207" s="27"/>
      <c r="F207" s="29"/>
      <c r="G207" s="48"/>
      <c r="H207" s="4"/>
      <c r="I207" s="4"/>
      <c r="J207" s="4"/>
      <c r="K207" s="4"/>
      <c r="M207" s="30"/>
      <c r="N207" s="4"/>
      <c r="O207" s="4"/>
      <c r="P207" s="4"/>
      <c r="Q207" s="4"/>
      <c r="R207" s="4"/>
      <c r="S207" s="4"/>
      <c r="T207" s="4"/>
    </row>
    <row r="208" spans="1:20">
      <c r="A208" s="26"/>
      <c r="B208" s="27"/>
      <c r="C208" s="27"/>
      <c r="D208" s="29"/>
      <c r="E208" s="27"/>
      <c r="F208" s="29"/>
      <c r="G208" s="48"/>
      <c r="H208" s="4"/>
      <c r="I208" s="4"/>
      <c r="J208" s="4"/>
      <c r="K208" s="4"/>
      <c r="M208" s="30"/>
      <c r="N208" s="4"/>
      <c r="O208" s="4"/>
      <c r="P208" s="4"/>
      <c r="Q208" s="4"/>
      <c r="R208" s="4"/>
      <c r="S208" s="4"/>
      <c r="T208" s="4"/>
    </row>
    <row r="209" spans="1:20">
      <c r="A209" s="26"/>
      <c r="B209" s="27"/>
      <c r="C209" s="27"/>
      <c r="D209" s="29"/>
      <c r="E209" s="27"/>
      <c r="F209" s="29"/>
      <c r="G209" s="48"/>
      <c r="H209" s="4"/>
      <c r="I209" s="4"/>
      <c r="J209" s="4"/>
      <c r="K209" s="4"/>
      <c r="M209" s="30"/>
      <c r="N209" s="4"/>
      <c r="O209" s="4"/>
      <c r="P209" s="4"/>
      <c r="Q209" s="4"/>
      <c r="R209" s="4"/>
      <c r="S209" s="4"/>
      <c r="T209" s="4"/>
    </row>
    <row r="210" spans="1:20">
      <c r="A210" s="26"/>
      <c r="B210" s="27"/>
      <c r="C210" s="27"/>
      <c r="D210" s="29"/>
      <c r="E210" s="27"/>
      <c r="F210" s="29"/>
      <c r="G210" s="48"/>
      <c r="H210" s="4"/>
      <c r="I210" s="4"/>
      <c r="J210" s="4"/>
      <c r="K210" s="4"/>
      <c r="M210" s="30"/>
      <c r="N210" s="4"/>
      <c r="O210" s="4"/>
      <c r="P210" s="4"/>
      <c r="Q210" s="4"/>
      <c r="R210" s="4"/>
      <c r="S210" s="4"/>
      <c r="T210" s="4"/>
    </row>
    <row r="211" spans="1:20">
      <c r="A211" s="26"/>
      <c r="B211" s="27"/>
      <c r="C211" s="27"/>
      <c r="D211" s="29"/>
      <c r="E211" s="27"/>
      <c r="F211" s="29"/>
      <c r="G211" s="48"/>
      <c r="H211" s="4"/>
      <c r="I211" s="4"/>
      <c r="J211" s="4"/>
      <c r="K211" s="4"/>
      <c r="M211" s="30"/>
      <c r="N211" s="4"/>
      <c r="O211" s="4"/>
      <c r="P211" s="4"/>
      <c r="Q211" s="4"/>
      <c r="R211" s="4"/>
      <c r="S211" s="4"/>
      <c r="T211" s="4"/>
    </row>
    <row r="212" spans="1:20">
      <c r="A212" s="26"/>
      <c r="B212" s="27"/>
      <c r="C212" s="27"/>
      <c r="D212" s="29"/>
      <c r="E212" s="27"/>
      <c r="F212" s="29"/>
      <c r="G212" s="48"/>
      <c r="H212" s="4"/>
      <c r="I212" s="4"/>
      <c r="J212" s="4"/>
      <c r="K212" s="4"/>
      <c r="M212" s="30"/>
      <c r="N212" s="4"/>
      <c r="O212" s="4"/>
      <c r="P212" s="4"/>
      <c r="Q212" s="4"/>
      <c r="R212" s="4"/>
      <c r="S212" s="4"/>
      <c r="T212" s="4"/>
    </row>
    <row r="213" spans="1:20">
      <c r="A213" s="26"/>
      <c r="B213" s="27"/>
      <c r="C213" s="27"/>
      <c r="D213" s="29"/>
      <c r="E213" s="27"/>
      <c r="F213" s="29"/>
      <c r="G213" s="48"/>
      <c r="H213" s="4"/>
      <c r="I213" s="4"/>
      <c r="J213" s="4"/>
      <c r="K213" s="4"/>
      <c r="M213" s="30"/>
      <c r="N213" s="4"/>
      <c r="O213" s="4"/>
      <c r="P213" s="4"/>
      <c r="Q213" s="4"/>
      <c r="R213" s="4"/>
      <c r="S213" s="4"/>
      <c r="T213" s="4"/>
    </row>
    <row r="214" spans="1:20">
      <c r="A214" s="26"/>
      <c r="B214" s="27"/>
      <c r="C214" s="27"/>
      <c r="D214" s="29"/>
      <c r="E214" s="27"/>
      <c r="F214" s="29"/>
      <c r="G214" s="48"/>
      <c r="H214" s="4"/>
      <c r="I214" s="4"/>
      <c r="J214" s="4"/>
      <c r="K214" s="4"/>
      <c r="M214" s="30"/>
      <c r="N214" s="4"/>
      <c r="O214" s="4"/>
      <c r="P214" s="4"/>
      <c r="Q214" s="4"/>
      <c r="R214" s="4"/>
      <c r="S214" s="4"/>
      <c r="T214" s="4"/>
    </row>
    <row r="215" spans="1:20">
      <c r="A215" s="26"/>
      <c r="B215" s="27"/>
      <c r="C215" s="27"/>
      <c r="D215" s="29"/>
      <c r="E215" s="27"/>
      <c r="F215" s="29"/>
      <c r="G215" s="48"/>
      <c r="H215" s="4"/>
      <c r="I215" s="4"/>
      <c r="J215" s="4"/>
      <c r="K215" s="4"/>
      <c r="M215" s="30"/>
      <c r="N215" s="4"/>
      <c r="O215" s="4"/>
      <c r="P215" s="4"/>
      <c r="Q215" s="4"/>
      <c r="R215" s="4"/>
      <c r="S215" s="4"/>
      <c r="T215" s="4"/>
    </row>
    <row r="216" spans="1:20">
      <c r="A216" s="26"/>
      <c r="B216" s="27"/>
      <c r="C216" s="27"/>
      <c r="D216" s="29"/>
      <c r="E216" s="27"/>
      <c r="F216" s="29"/>
      <c r="G216" s="48"/>
      <c r="H216" s="4"/>
      <c r="I216" s="4"/>
      <c r="J216" s="4"/>
      <c r="K216" s="4"/>
      <c r="M216" s="30"/>
      <c r="N216" s="4"/>
      <c r="O216" s="4"/>
      <c r="P216" s="4"/>
      <c r="Q216" s="4"/>
      <c r="R216" s="4"/>
      <c r="S216" s="4"/>
      <c r="T216" s="4"/>
    </row>
    <row r="217" spans="1:20">
      <c r="A217" s="26"/>
      <c r="B217" s="27"/>
      <c r="C217" s="27"/>
      <c r="D217" s="29"/>
      <c r="E217" s="27"/>
      <c r="F217" s="29"/>
      <c r="G217" s="48"/>
      <c r="H217" s="4"/>
      <c r="I217" s="4"/>
      <c r="J217" s="4"/>
      <c r="K217" s="4"/>
      <c r="M217" s="30"/>
      <c r="N217" s="4"/>
      <c r="O217" s="4"/>
      <c r="P217" s="4"/>
      <c r="Q217" s="4"/>
      <c r="R217" s="4"/>
      <c r="S217" s="4"/>
      <c r="T217" s="4"/>
    </row>
    <row r="218" spans="1:20">
      <c r="A218" s="26"/>
      <c r="B218" s="27"/>
      <c r="C218" s="27"/>
      <c r="D218" s="29"/>
      <c r="E218" s="27"/>
      <c r="F218" s="29"/>
      <c r="G218" s="48"/>
      <c r="H218" s="4"/>
      <c r="I218" s="4"/>
      <c r="J218" s="4"/>
      <c r="K218" s="4"/>
      <c r="M218" s="30"/>
      <c r="N218" s="4"/>
      <c r="O218" s="4"/>
      <c r="P218" s="4"/>
      <c r="Q218" s="4"/>
      <c r="R218" s="4"/>
      <c r="S218" s="4"/>
      <c r="T218" s="4"/>
    </row>
    <row r="219" spans="1:20">
      <c r="A219" s="26"/>
      <c r="B219" s="27"/>
      <c r="C219" s="27"/>
      <c r="D219" s="28"/>
      <c r="E219" s="27"/>
      <c r="F219" s="29"/>
      <c r="G219" s="29"/>
      <c r="H219" s="4"/>
      <c r="I219" s="4"/>
      <c r="J219" s="4"/>
      <c r="K219" s="4"/>
      <c r="M219" s="30"/>
      <c r="N219" s="4"/>
      <c r="O219" s="4"/>
      <c r="P219" s="4"/>
      <c r="Q219" s="4"/>
      <c r="R219" s="4"/>
      <c r="S219" s="4"/>
      <c r="T219" s="4"/>
    </row>
    <row r="220" spans="1:20">
      <c r="A220" s="31"/>
      <c r="B220" s="27"/>
      <c r="C220" s="27"/>
      <c r="D220" s="28"/>
      <c r="E220" s="27"/>
      <c r="F220" s="29"/>
      <c r="G220" s="29"/>
      <c r="H220" s="4"/>
      <c r="I220" s="4"/>
      <c r="J220" s="4"/>
      <c r="K220" s="4"/>
      <c r="M220" s="30"/>
      <c r="N220" s="4"/>
      <c r="O220" s="4"/>
      <c r="P220" s="4"/>
      <c r="Q220" s="4"/>
      <c r="R220" s="4"/>
      <c r="S220" s="4"/>
      <c r="T220" s="4"/>
    </row>
    <row r="221" spans="1:20">
      <c r="A221" s="27"/>
      <c r="B221" s="27"/>
      <c r="C221" s="27"/>
      <c r="D221" s="28"/>
      <c r="E221" s="27"/>
      <c r="F221" s="29"/>
      <c r="G221" s="29"/>
      <c r="H221" s="4"/>
      <c r="I221" s="4"/>
      <c r="J221" s="4"/>
      <c r="K221" s="4"/>
      <c r="L221" s="27"/>
      <c r="M221" s="28"/>
      <c r="N221" s="4"/>
      <c r="O221" s="4"/>
      <c r="P221" s="4"/>
      <c r="Q221" s="4"/>
      <c r="R221" s="4"/>
      <c r="S221" s="4"/>
      <c r="T221" s="4"/>
    </row>
    <row r="222" spans="1:20">
      <c r="A222" s="27"/>
      <c r="B222" s="27"/>
      <c r="C222" s="27"/>
      <c r="D222" s="28"/>
      <c r="E222" s="27"/>
      <c r="F222" s="29"/>
      <c r="G222" s="29"/>
      <c r="H222" s="4"/>
      <c r="I222" s="4"/>
      <c r="J222" s="4"/>
      <c r="K222" s="4"/>
      <c r="L222" s="27"/>
      <c r="M222" s="28"/>
      <c r="N222" s="4"/>
      <c r="O222" s="4"/>
      <c r="P222" s="4"/>
      <c r="Q222" s="4"/>
      <c r="R222" s="4"/>
      <c r="S222" s="4"/>
      <c r="T222" s="4"/>
    </row>
    <row r="223" spans="1:20">
      <c r="A223" s="27"/>
      <c r="B223" s="27"/>
      <c r="C223" s="27"/>
      <c r="D223" s="28"/>
      <c r="E223" s="27"/>
      <c r="F223" s="29"/>
      <c r="G223" s="29"/>
      <c r="H223" s="4"/>
      <c r="I223" s="4"/>
      <c r="J223" s="4"/>
      <c r="K223" s="4"/>
      <c r="L223" s="27"/>
      <c r="M223" s="28"/>
      <c r="N223" s="4"/>
      <c r="O223" s="4"/>
      <c r="P223" s="4"/>
      <c r="Q223" s="4"/>
      <c r="R223" s="4"/>
      <c r="S223" s="4"/>
      <c r="T223" s="4"/>
    </row>
    <row r="224" spans="1:20">
      <c r="A224" s="27"/>
      <c r="B224" s="27"/>
      <c r="C224" s="27"/>
      <c r="D224" s="28"/>
      <c r="E224" s="27"/>
      <c r="F224" s="29"/>
      <c r="G224" s="29"/>
      <c r="H224" s="4"/>
      <c r="I224" s="4"/>
      <c r="J224" s="4"/>
      <c r="K224" s="4"/>
      <c r="L224" s="27"/>
      <c r="M224" s="28"/>
      <c r="N224" s="4"/>
      <c r="O224" s="4"/>
      <c r="P224" s="4"/>
      <c r="Q224" s="4"/>
      <c r="R224" s="4"/>
      <c r="S224" s="4"/>
      <c r="T224" s="4"/>
    </row>
    <row r="225" spans="1:20">
      <c r="A225" s="27"/>
      <c r="B225" s="27"/>
      <c r="C225" s="27"/>
      <c r="D225" s="28"/>
      <c r="E225" s="27"/>
      <c r="F225" s="29"/>
      <c r="G225" s="29"/>
      <c r="H225" s="4"/>
      <c r="I225" s="4"/>
      <c r="J225" s="4"/>
      <c r="K225" s="4"/>
      <c r="L225" s="27"/>
      <c r="M225" s="28"/>
      <c r="N225" s="4"/>
      <c r="O225" s="4"/>
      <c r="P225" s="4"/>
      <c r="Q225" s="4"/>
      <c r="R225" s="4"/>
      <c r="S225" s="4"/>
      <c r="T225" s="4"/>
    </row>
    <row r="226" spans="1:20">
      <c r="A226" s="27"/>
      <c r="B226" s="27"/>
      <c r="C226" s="27"/>
      <c r="D226" s="28"/>
      <c r="E226" s="27"/>
      <c r="F226" s="29"/>
      <c r="G226" s="29"/>
      <c r="H226" s="4"/>
      <c r="I226" s="4"/>
      <c r="J226" s="4"/>
      <c r="K226" s="4"/>
      <c r="L226" s="27"/>
      <c r="M226" s="28"/>
      <c r="N226" s="4"/>
      <c r="O226" s="4"/>
      <c r="P226" s="4"/>
      <c r="Q226" s="4"/>
      <c r="R226" s="4"/>
      <c r="S226" s="4"/>
      <c r="T226" s="4"/>
    </row>
    <row r="227" spans="1:20">
      <c r="A227" s="27"/>
      <c r="B227" s="27"/>
      <c r="C227" s="27"/>
      <c r="D227" s="28"/>
      <c r="E227" s="27"/>
      <c r="F227" s="29"/>
      <c r="G227" s="29"/>
      <c r="H227" s="4"/>
      <c r="I227" s="4"/>
      <c r="J227" s="4"/>
      <c r="K227" s="4"/>
      <c r="L227" s="27"/>
      <c r="M227" s="28"/>
      <c r="N227" s="4"/>
      <c r="O227" s="4"/>
      <c r="P227" s="4"/>
      <c r="Q227" s="4"/>
      <c r="R227" s="4"/>
      <c r="S227" s="4"/>
      <c r="T227" s="4"/>
    </row>
    <row r="228" spans="1:20">
      <c r="A228" s="27"/>
      <c r="B228" s="27"/>
      <c r="C228" s="27"/>
      <c r="D228" s="28"/>
      <c r="E228" s="27"/>
      <c r="F228" s="29"/>
      <c r="G228" s="29"/>
      <c r="H228" s="4"/>
      <c r="I228" s="4"/>
      <c r="J228" s="4"/>
      <c r="K228" s="4"/>
      <c r="L228" s="27"/>
      <c r="M228" s="28"/>
      <c r="N228" s="4"/>
      <c r="O228" s="4"/>
      <c r="P228" s="4"/>
      <c r="Q228" s="4"/>
      <c r="R228" s="4"/>
      <c r="S228" s="4"/>
      <c r="T228" s="4"/>
    </row>
    <row r="229" spans="1:20">
      <c r="A229" s="27"/>
      <c r="B229" s="27"/>
      <c r="C229" s="27"/>
      <c r="D229" s="28"/>
      <c r="E229" s="27"/>
      <c r="F229" s="29"/>
      <c r="G229" s="29"/>
      <c r="H229" s="4"/>
      <c r="I229" s="4"/>
      <c r="J229" s="4"/>
      <c r="K229" s="4"/>
      <c r="L229" s="27"/>
      <c r="M229" s="28"/>
      <c r="N229" s="4"/>
      <c r="O229" s="4"/>
      <c r="P229" s="4"/>
      <c r="Q229" s="4"/>
      <c r="R229" s="4"/>
      <c r="S229" s="4"/>
      <c r="T229" s="4"/>
    </row>
    <row r="230" spans="1:20">
      <c r="A230" s="27"/>
      <c r="B230" s="27"/>
      <c r="C230" s="27"/>
      <c r="D230" s="28"/>
      <c r="E230" s="27"/>
      <c r="F230" s="29"/>
      <c r="G230" s="29"/>
      <c r="H230" s="4"/>
      <c r="I230" s="4"/>
      <c r="J230" s="4"/>
      <c r="K230" s="4"/>
      <c r="L230" s="27"/>
      <c r="M230" s="28"/>
      <c r="N230" s="4"/>
      <c r="O230" s="4"/>
      <c r="P230" s="4"/>
      <c r="Q230" s="4"/>
      <c r="R230" s="4"/>
      <c r="S230" s="4"/>
      <c r="T230" s="4"/>
    </row>
    <row r="231" spans="1:20">
      <c r="A231" s="27"/>
      <c r="B231" s="27"/>
      <c r="C231" s="27"/>
      <c r="D231" s="28"/>
      <c r="E231" s="27"/>
      <c r="F231" s="29"/>
      <c r="G231" s="29"/>
      <c r="H231" s="4"/>
      <c r="I231" s="4"/>
      <c r="J231" s="4"/>
      <c r="K231" s="4"/>
      <c r="L231" s="27"/>
      <c r="M231" s="28"/>
      <c r="N231" s="4"/>
      <c r="O231" s="4"/>
      <c r="P231" s="4"/>
      <c r="Q231" s="4"/>
      <c r="R231" s="4"/>
      <c r="S231" s="4"/>
      <c r="T231" s="4"/>
    </row>
    <row r="232" spans="1:20">
      <c r="A232" s="27"/>
      <c r="B232" s="27"/>
      <c r="C232" s="27"/>
      <c r="D232" s="28"/>
      <c r="E232" s="27"/>
      <c r="F232" s="29"/>
      <c r="G232" s="29"/>
      <c r="H232" s="4"/>
      <c r="I232" s="4"/>
      <c r="J232" s="4"/>
      <c r="K232" s="4"/>
      <c r="L232" s="27"/>
      <c r="M232" s="28"/>
      <c r="N232" s="4"/>
      <c r="O232" s="4"/>
      <c r="P232" s="4"/>
      <c r="Q232" s="4"/>
      <c r="R232" s="4"/>
      <c r="S232" s="4"/>
      <c r="T232" s="4"/>
    </row>
    <row r="233" spans="1:20">
      <c r="A233" s="27"/>
      <c r="B233" s="27"/>
      <c r="C233" s="27"/>
      <c r="D233" s="28"/>
      <c r="E233" s="27"/>
      <c r="F233" s="29"/>
      <c r="G233" s="29"/>
      <c r="H233" s="4"/>
      <c r="I233" s="4"/>
      <c r="J233" s="4"/>
      <c r="K233" s="4"/>
      <c r="L233" s="27"/>
      <c r="M233" s="28"/>
      <c r="N233" s="4"/>
      <c r="O233" s="4"/>
      <c r="P233" s="4"/>
      <c r="Q233" s="4"/>
      <c r="R233" s="4"/>
      <c r="S233" s="4"/>
      <c r="T233" s="4"/>
    </row>
    <row r="234" spans="1:20">
      <c r="A234" s="27"/>
      <c r="B234" s="27"/>
      <c r="C234" s="27"/>
      <c r="D234" s="28"/>
      <c r="E234" s="27"/>
      <c r="F234" s="29"/>
      <c r="G234" s="29"/>
      <c r="H234" s="4"/>
      <c r="I234" s="4"/>
      <c r="J234" s="4"/>
      <c r="K234" s="4"/>
      <c r="L234" s="27"/>
      <c r="M234" s="28"/>
      <c r="N234" s="4"/>
      <c r="O234" s="4"/>
      <c r="P234" s="4"/>
      <c r="Q234" s="4"/>
      <c r="R234" s="4"/>
      <c r="S234" s="4"/>
      <c r="T234" s="4"/>
    </row>
    <row r="235" spans="1:20">
      <c r="A235" s="27"/>
      <c r="B235" s="27"/>
      <c r="C235" s="27"/>
      <c r="D235" s="28"/>
      <c r="E235" s="27"/>
      <c r="F235" s="29"/>
      <c r="G235" s="29"/>
      <c r="H235" s="4"/>
      <c r="I235" s="4"/>
      <c r="J235" s="4"/>
      <c r="K235" s="4"/>
      <c r="L235" s="27"/>
      <c r="M235" s="28"/>
      <c r="N235" s="4"/>
      <c r="O235" s="4"/>
      <c r="P235" s="4"/>
      <c r="Q235" s="4"/>
      <c r="R235" s="4"/>
      <c r="S235" s="4"/>
      <c r="T235" s="4"/>
    </row>
    <row r="236" spans="1:20">
      <c r="A236" s="27"/>
      <c r="B236" s="27"/>
      <c r="C236" s="27"/>
      <c r="D236" s="28"/>
      <c r="E236" s="27"/>
      <c r="F236" s="29"/>
      <c r="G236" s="29"/>
      <c r="H236" s="4"/>
      <c r="I236" s="4"/>
      <c r="J236" s="4"/>
      <c r="K236" s="4"/>
      <c r="L236" s="27"/>
      <c r="M236" s="28"/>
      <c r="N236" s="4"/>
      <c r="O236" s="4"/>
      <c r="P236" s="4"/>
      <c r="Q236" s="4"/>
      <c r="R236" s="4"/>
      <c r="S236" s="4"/>
      <c r="T236" s="4"/>
    </row>
    <row r="237" spans="1:20">
      <c r="A237" s="27"/>
      <c r="B237" s="27"/>
      <c r="C237" s="27"/>
      <c r="D237" s="28"/>
      <c r="E237" s="27"/>
      <c r="F237" s="29"/>
      <c r="G237" s="29"/>
      <c r="H237" s="4"/>
      <c r="I237" s="4"/>
      <c r="J237" s="4"/>
      <c r="K237" s="4"/>
      <c r="L237" s="27"/>
      <c r="M237" s="28"/>
      <c r="N237" s="4"/>
      <c r="O237" s="4"/>
      <c r="P237" s="4"/>
      <c r="Q237" s="4"/>
      <c r="R237" s="4"/>
      <c r="S237" s="4"/>
      <c r="T237" s="4"/>
    </row>
    <row r="238" spans="1:20">
      <c r="A238" s="27"/>
      <c r="B238" s="27"/>
      <c r="C238" s="27"/>
      <c r="D238" s="28"/>
      <c r="E238" s="27"/>
      <c r="F238" s="29"/>
      <c r="G238" s="29"/>
      <c r="H238" s="4"/>
      <c r="I238" s="4"/>
      <c r="J238" s="4"/>
      <c r="K238" s="4"/>
      <c r="L238" s="27"/>
      <c r="M238" s="28"/>
      <c r="N238" s="4"/>
      <c r="O238" s="4"/>
      <c r="P238" s="4"/>
      <c r="Q238" s="4"/>
      <c r="R238" s="4"/>
      <c r="S238" s="4"/>
      <c r="T238" s="4"/>
    </row>
    <row r="239" spans="1:20">
      <c r="A239" s="27"/>
      <c r="B239" s="27"/>
      <c r="C239" s="27"/>
      <c r="D239" s="28"/>
      <c r="E239" s="27"/>
      <c r="F239" s="29"/>
      <c r="G239" s="29"/>
      <c r="H239" s="4"/>
      <c r="I239" s="4"/>
      <c r="J239" s="4"/>
      <c r="K239" s="4"/>
      <c r="L239" s="27"/>
      <c r="M239" s="28"/>
      <c r="N239" s="4"/>
      <c r="O239" s="4"/>
      <c r="P239" s="4"/>
      <c r="Q239" s="4"/>
      <c r="R239" s="4"/>
      <c r="S239" s="4"/>
      <c r="T239" s="4"/>
    </row>
    <row r="240" spans="1:20">
      <c r="A240" s="27"/>
      <c r="B240" s="27"/>
      <c r="C240" s="27"/>
      <c r="D240" s="28"/>
      <c r="E240" s="27"/>
      <c r="F240" s="29"/>
      <c r="G240" s="29"/>
      <c r="H240" s="4"/>
      <c r="I240" s="4"/>
      <c r="J240" s="4"/>
      <c r="K240" s="4"/>
      <c r="L240" s="27"/>
      <c r="M240" s="28"/>
      <c r="N240" s="4"/>
      <c r="O240" s="4"/>
      <c r="P240" s="4"/>
      <c r="Q240" s="4"/>
      <c r="R240" s="4"/>
      <c r="S240" s="4"/>
      <c r="T240" s="4"/>
    </row>
    <row r="241" spans="1:20">
      <c r="A241" s="27"/>
      <c r="B241" s="27"/>
      <c r="C241" s="27"/>
      <c r="D241" s="28"/>
      <c r="E241" s="27"/>
      <c r="F241" s="29"/>
      <c r="G241" s="29"/>
      <c r="H241" s="4"/>
      <c r="I241" s="4"/>
      <c r="J241" s="4"/>
      <c r="K241" s="4"/>
      <c r="L241" s="27"/>
      <c r="M241" s="28"/>
      <c r="N241" s="4"/>
      <c r="O241" s="4"/>
      <c r="P241" s="4"/>
      <c r="Q241" s="4"/>
      <c r="R241" s="4"/>
      <c r="S241" s="4"/>
      <c r="T241" s="4"/>
    </row>
    <row r="242" spans="1:20">
      <c r="A242" s="27"/>
      <c r="B242" s="27"/>
      <c r="C242" s="27"/>
      <c r="D242" s="28"/>
      <c r="E242" s="27"/>
      <c r="F242" s="29"/>
      <c r="G242" s="29"/>
      <c r="H242" s="4"/>
      <c r="I242" s="4"/>
      <c r="J242" s="4"/>
      <c r="K242" s="4"/>
      <c r="L242" s="27"/>
      <c r="M242" s="28"/>
      <c r="N242" s="4"/>
      <c r="O242" s="4"/>
      <c r="P242" s="4"/>
      <c r="Q242" s="4"/>
      <c r="R242" s="4"/>
      <c r="S242" s="4"/>
      <c r="T242" s="4"/>
    </row>
    <row r="243" spans="1:20">
      <c r="A243" s="27"/>
      <c r="B243" s="27"/>
      <c r="C243" s="27"/>
      <c r="D243" s="28"/>
      <c r="E243" s="27"/>
      <c r="F243" s="29"/>
      <c r="G243" s="29"/>
      <c r="H243" s="4"/>
      <c r="I243" s="4"/>
      <c r="J243" s="4"/>
      <c r="K243" s="4"/>
      <c r="L243" s="27"/>
      <c r="M243" s="28"/>
      <c r="N243" s="4"/>
      <c r="O243" s="4"/>
      <c r="P243" s="4"/>
      <c r="Q243" s="4"/>
      <c r="R243" s="4"/>
      <c r="S243" s="4"/>
      <c r="T243" s="4"/>
    </row>
    <row r="244" spans="1:20">
      <c r="A244" s="27"/>
      <c r="B244" s="27"/>
      <c r="C244" s="27"/>
      <c r="D244" s="28"/>
      <c r="E244" s="27"/>
      <c r="F244" s="29"/>
      <c r="G244" s="29"/>
      <c r="H244" s="4"/>
      <c r="I244" s="4"/>
      <c r="J244" s="4"/>
      <c r="K244" s="4"/>
      <c r="L244" s="27"/>
      <c r="M244" s="28"/>
      <c r="N244" s="4"/>
      <c r="O244" s="4"/>
      <c r="P244" s="4"/>
      <c r="Q244" s="4"/>
      <c r="R244" s="4"/>
      <c r="S244" s="4"/>
      <c r="T244" s="4"/>
    </row>
    <row r="245" spans="1:20">
      <c r="A245" s="27"/>
      <c r="B245" s="27"/>
      <c r="C245" s="27"/>
      <c r="D245" s="28"/>
      <c r="E245" s="27"/>
      <c r="F245" s="29"/>
      <c r="G245" s="29"/>
      <c r="H245" s="4"/>
      <c r="I245" s="4"/>
      <c r="J245" s="4"/>
      <c r="K245" s="4"/>
      <c r="L245" s="27"/>
      <c r="M245" s="28"/>
      <c r="N245" s="4"/>
      <c r="O245" s="4"/>
      <c r="P245" s="4"/>
      <c r="Q245" s="4"/>
      <c r="R245" s="4"/>
      <c r="S245" s="4"/>
      <c r="T245" s="4"/>
    </row>
    <row r="246" spans="1:20">
      <c r="A246" s="27"/>
      <c r="B246" s="27"/>
      <c r="C246" s="27"/>
      <c r="D246" s="28"/>
      <c r="E246" s="27"/>
      <c r="F246" s="29"/>
      <c r="G246" s="29"/>
      <c r="H246" s="4"/>
      <c r="I246" s="4"/>
      <c r="J246" s="4"/>
      <c r="K246" s="4"/>
      <c r="L246" s="27"/>
      <c r="M246" s="28"/>
      <c r="N246" s="4"/>
      <c r="O246" s="4"/>
      <c r="P246" s="4"/>
      <c r="Q246" s="4"/>
      <c r="R246" s="4"/>
      <c r="S246" s="4"/>
      <c r="T246" s="4"/>
    </row>
    <row r="247" spans="1:20">
      <c r="A247" s="27"/>
      <c r="B247" s="27"/>
      <c r="C247" s="27"/>
      <c r="D247" s="28"/>
      <c r="E247" s="27"/>
      <c r="F247" s="29"/>
      <c r="G247" s="29"/>
      <c r="H247" s="4"/>
      <c r="I247" s="4"/>
      <c r="J247" s="4"/>
      <c r="K247" s="4"/>
      <c r="L247" s="27"/>
      <c r="M247" s="28"/>
      <c r="N247" s="4"/>
      <c r="O247" s="4"/>
      <c r="P247" s="4"/>
      <c r="Q247" s="4"/>
      <c r="R247" s="4"/>
      <c r="S247" s="4"/>
      <c r="T247" s="4"/>
    </row>
    <row r="248" spans="1:20">
      <c r="A248" s="27"/>
      <c r="B248" s="27"/>
      <c r="C248" s="27"/>
      <c r="D248" s="28"/>
      <c r="E248" s="27"/>
      <c r="F248" s="29"/>
      <c r="G248" s="29"/>
      <c r="H248" s="4"/>
      <c r="I248" s="4"/>
      <c r="J248" s="4"/>
      <c r="K248" s="4"/>
      <c r="L248" s="27"/>
      <c r="M248" s="28"/>
      <c r="N248" s="4"/>
      <c r="O248" s="4"/>
      <c r="P248" s="4"/>
      <c r="Q248" s="4"/>
      <c r="R248" s="4"/>
      <c r="S248" s="4"/>
      <c r="T248" s="4"/>
    </row>
    <row r="249" spans="1:20">
      <c r="A249" s="27"/>
      <c r="B249" s="27"/>
      <c r="C249" s="27"/>
      <c r="D249" s="28"/>
      <c r="E249" s="27"/>
      <c r="F249" s="29"/>
      <c r="G249" s="29"/>
      <c r="H249" s="4"/>
      <c r="I249" s="4"/>
      <c r="J249" s="4"/>
      <c r="K249" s="4"/>
      <c r="L249" s="27"/>
      <c r="M249" s="28"/>
      <c r="N249" s="4"/>
      <c r="O249" s="4"/>
      <c r="P249" s="4"/>
      <c r="Q249" s="4"/>
      <c r="R249" s="4"/>
      <c r="S249" s="4"/>
      <c r="T249" s="4"/>
    </row>
    <row r="250" spans="1:20">
      <c r="A250" s="27"/>
      <c r="B250" s="27"/>
      <c r="C250" s="27"/>
      <c r="D250" s="28"/>
      <c r="E250" s="27"/>
      <c r="F250" s="29"/>
      <c r="G250" s="29"/>
      <c r="H250" s="4"/>
      <c r="I250" s="4"/>
      <c r="J250" s="4"/>
      <c r="K250" s="4"/>
      <c r="L250" s="27"/>
      <c r="M250" s="28"/>
      <c r="N250" s="4"/>
      <c r="O250" s="4"/>
      <c r="P250" s="4"/>
      <c r="Q250" s="4"/>
      <c r="R250" s="4"/>
      <c r="S250" s="4"/>
      <c r="T250" s="4"/>
    </row>
    <row r="251" spans="1:20">
      <c r="A251" s="27"/>
      <c r="B251" s="27"/>
      <c r="C251" s="27"/>
      <c r="D251" s="28"/>
      <c r="E251" s="27"/>
      <c r="F251" s="29"/>
      <c r="G251" s="29"/>
      <c r="H251" s="4"/>
      <c r="I251" s="4"/>
      <c r="J251" s="4"/>
      <c r="K251" s="4"/>
      <c r="L251" s="27"/>
      <c r="M251" s="28"/>
      <c r="N251" s="4"/>
      <c r="O251" s="4"/>
      <c r="P251" s="4"/>
      <c r="Q251" s="4"/>
      <c r="R251" s="4"/>
      <c r="S251" s="4"/>
      <c r="T251" s="4"/>
    </row>
    <row r="252" spans="1:20">
      <c r="A252" s="27"/>
      <c r="B252" s="27"/>
      <c r="C252" s="27"/>
      <c r="D252" s="28"/>
      <c r="E252" s="27"/>
      <c r="F252" s="29"/>
      <c r="G252" s="29"/>
      <c r="H252" s="4"/>
      <c r="I252" s="4"/>
      <c r="J252" s="4"/>
      <c r="K252" s="4"/>
      <c r="L252" s="27"/>
      <c r="M252" s="28"/>
      <c r="N252" s="4"/>
      <c r="O252" s="4"/>
      <c r="P252" s="4"/>
      <c r="Q252" s="4"/>
      <c r="R252" s="4"/>
      <c r="S252" s="4"/>
      <c r="T252" s="4"/>
    </row>
    <row r="253" spans="1:20">
      <c r="A253" s="27"/>
      <c r="B253" s="27"/>
      <c r="C253" s="27"/>
      <c r="D253" s="28"/>
      <c r="E253" s="27"/>
      <c r="F253" s="29"/>
      <c r="G253" s="29"/>
      <c r="H253" s="4"/>
      <c r="I253" s="4"/>
      <c r="J253" s="4"/>
      <c r="K253" s="4"/>
      <c r="L253" s="27"/>
      <c r="M253" s="28"/>
      <c r="N253" s="4"/>
      <c r="O253" s="4"/>
      <c r="P253" s="4"/>
      <c r="Q253" s="4"/>
      <c r="R253" s="4"/>
      <c r="S253" s="4"/>
      <c r="T253" s="4"/>
    </row>
    <row r="254" spans="1:20">
      <c r="A254" s="27"/>
      <c r="B254" s="27"/>
      <c r="C254" s="27"/>
      <c r="D254" s="28"/>
      <c r="E254" s="27"/>
      <c r="F254" s="29"/>
      <c r="G254" s="29"/>
      <c r="H254" s="4"/>
      <c r="I254" s="4"/>
      <c r="J254" s="4"/>
      <c r="K254" s="4"/>
      <c r="L254" s="27"/>
      <c r="M254" s="28"/>
      <c r="N254" s="4"/>
      <c r="O254" s="4"/>
      <c r="P254" s="4"/>
      <c r="Q254" s="4"/>
      <c r="R254" s="4"/>
      <c r="S254" s="4"/>
      <c r="T254" s="4"/>
    </row>
    <row r="255" spans="1:20">
      <c r="A255" s="27"/>
      <c r="B255" s="27"/>
      <c r="C255" s="27"/>
      <c r="D255" s="28"/>
      <c r="E255" s="27"/>
      <c r="F255" s="29"/>
      <c r="G255" s="29"/>
      <c r="H255" s="4"/>
      <c r="I255" s="4"/>
      <c r="J255" s="4"/>
      <c r="K255" s="4"/>
      <c r="L255" s="27"/>
      <c r="M255" s="28"/>
      <c r="N255" s="4"/>
      <c r="O255" s="4"/>
      <c r="P255" s="4"/>
      <c r="Q255" s="4"/>
      <c r="R255" s="4"/>
      <c r="S255" s="4"/>
      <c r="T255" s="4"/>
    </row>
    <row r="256" spans="1:20">
      <c r="A256" s="27"/>
      <c r="B256" s="27"/>
      <c r="C256" s="27"/>
      <c r="D256" s="28"/>
      <c r="E256" s="27"/>
      <c r="F256" s="29"/>
      <c r="G256" s="29"/>
      <c r="H256" s="4"/>
      <c r="I256" s="4"/>
      <c r="J256" s="4"/>
      <c r="K256" s="4"/>
      <c r="L256" s="27"/>
      <c r="M256" s="28"/>
      <c r="N256" s="4"/>
      <c r="O256" s="4"/>
      <c r="P256" s="4"/>
      <c r="Q256" s="4"/>
      <c r="R256" s="4"/>
      <c r="S256" s="4"/>
      <c r="T256" s="4"/>
    </row>
    <row r="257" spans="1:20">
      <c r="A257" s="27"/>
      <c r="B257" s="27"/>
      <c r="C257" s="27"/>
      <c r="D257" s="28"/>
      <c r="E257" s="27"/>
      <c r="F257" s="29"/>
      <c r="G257" s="29"/>
      <c r="H257" s="4"/>
      <c r="I257" s="4"/>
      <c r="J257" s="4"/>
      <c r="K257" s="4"/>
      <c r="L257" s="27"/>
      <c r="M257" s="28"/>
      <c r="N257" s="4"/>
      <c r="O257" s="4"/>
      <c r="P257" s="4"/>
      <c r="Q257" s="4"/>
      <c r="R257" s="4"/>
      <c r="S257" s="4"/>
      <c r="T257" s="4"/>
    </row>
    <row r="258" spans="1:20">
      <c r="A258" s="27"/>
      <c r="B258" s="27"/>
      <c r="C258" s="27"/>
      <c r="D258" s="28"/>
      <c r="E258" s="27"/>
      <c r="F258" s="29"/>
      <c r="G258" s="29"/>
      <c r="H258" s="4"/>
      <c r="I258" s="4"/>
      <c r="J258" s="4"/>
      <c r="K258" s="4"/>
      <c r="L258" s="27"/>
      <c r="M258" s="28"/>
      <c r="N258" s="4"/>
      <c r="O258" s="4"/>
      <c r="P258" s="4"/>
      <c r="Q258" s="4"/>
      <c r="R258" s="4"/>
      <c r="S258" s="4"/>
      <c r="T258" s="4"/>
    </row>
    <row r="259" spans="1:20">
      <c r="A259" s="27"/>
      <c r="B259" s="27"/>
      <c r="C259" s="27"/>
      <c r="D259" s="28"/>
      <c r="E259" s="27"/>
      <c r="F259" s="29"/>
      <c r="G259" s="29"/>
      <c r="H259" s="4"/>
      <c r="I259" s="4"/>
      <c r="J259" s="4"/>
      <c r="K259" s="4"/>
      <c r="L259" s="27"/>
      <c r="M259" s="28"/>
      <c r="N259" s="4"/>
      <c r="O259" s="4"/>
      <c r="P259" s="4"/>
      <c r="Q259" s="4"/>
      <c r="R259" s="4"/>
      <c r="S259" s="4"/>
      <c r="T259" s="4"/>
    </row>
    <row r="260" spans="1:20">
      <c r="A260" s="27"/>
      <c r="B260" s="27"/>
      <c r="C260" s="27"/>
      <c r="D260" s="28"/>
      <c r="E260" s="27"/>
      <c r="F260" s="29"/>
      <c r="G260" s="29"/>
      <c r="H260" s="4"/>
      <c r="I260" s="4"/>
      <c r="J260" s="4"/>
      <c r="K260" s="4"/>
      <c r="L260" s="27"/>
      <c r="M260" s="28"/>
      <c r="N260" s="4"/>
      <c r="O260" s="4"/>
      <c r="P260" s="4"/>
      <c r="Q260" s="4"/>
      <c r="R260" s="4"/>
      <c r="S260" s="4"/>
      <c r="T260" s="4"/>
    </row>
    <row r="261" spans="1:20">
      <c r="A261" s="27"/>
      <c r="B261" s="27"/>
      <c r="C261" s="27"/>
      <c r="D261" s="28"/>
      <c r="E261" s="27"/>
      <c r="F261" s="29"/>
      <c r="G261" s="29"/>
      <c r="H261" s="4"/>
      <c r="I261" s="4"/>
      <c r="J261" s="4"/>
      <c r="K261" s="4"/>
      <c r="L261" s="27"/>
      <c r="M261" s="28"/>
      <c r="N261" s="4"/>
      <c r="O261" s="4"/>
      <c r="P261" s="4"/>
      <c r="Q261" s="4"/>
      <c r="R261" s="4"/>
      <c r="S261" s="4"/>
      <c r="T261" s="4"/>
    </row>
    <row r="262" spans="1:20">
      <c r="A262" s="27"/>
      <c r="B262" s="27"/>
      <c r="C262" s="27"/>
      <c r="D262" s="28"/>
      <c r="E262" s="27"/>
      <c r="F262" s="29"/>
      <c r="G262" s="29"/>
      <c r="H262" s="4"/>
      <c r="I262" s="4"/>
      <c r="J262" s="4"/>
      <c r="K262" s="4"/>
      <c r="L262" s="27"/>
      <c r="M262" s="28"/>
      <c r="N262" s="4"/>
      <c r="O262" s="4"/>
      <c r="P262" s="4"/>
      <c r="Q262" s="4"/>
      <c r="R262" s="4"/>
      <c r="S262" s="4"/>
      <c r="T262" s="4"/>
    </row>
    <row r="263" spans="1:20">
      <c r="A263" s="27"/>
      <c r="B263" s="27"/>
      <c r="C263" s="27"/>
      <c r="D263" s="28"/>
      <c r="E263" s="27"/>
      <c r="F263" s="29"/>
      <c r="G263" s="29"/>
      <c r="H263" s="4"/>
      <c r="I263" s="4"/>
      <c r="J263" s="4"/>
      <c r="K263" s="4"/>
      <c r="L263" s="27"/>
      <c r="M263" s="28"/>
      <c r="N263" s="4"/>
      <c r="O263" s="4"/>
      <c r="P263" s="4"/>
      <c r="Q263" s="4"/>
      <c r="R263" s="4"/>
      <c r="S263" s="4"/>
      <c r="T263" s="4"/>
    </row>
    <row r="264" spans="1:20">
      <c r="A264" s="27"/>
      <c r="B264" s="27"/>
      <c r="C264" s="27"/>
      <c r="D264" s="28"/>
      <c r="E264" s="27"/>
      <c r="F264" s="29"/>
      <c r="G264" s="29"/>
      <c r="H264" s="4"/>
      <c r="I264" s="4"/>
      <c r="J264" s="4"/>
      <c r="K264" s="4"/>
      <c r="L264" s="27"/>
      <c r="M264" s="28"/>
      <c r="N264" s="4"/>
      <c r="O264" s="4"/>
      <c r="P264" s="4"/>
      <c r="Q264" s="4"/>
      <c r="R264" s="4"/>
      <c r="S264" s="4"/>
      <c r="T264" s="4"/>
    </row>
    <row r="265" spans="1:20">
      <c r="A265" s="27"/>
      <c r="B265" s="27"/>
      <c r="C265" s="27"/>
      <c r="D265" s="28"/>
      <c r="E265" s="27"/>
      <c r="F265" s="29"/>
      <c r="G265" s="29"/>
      <c r="H265" s="4"/>
      <c r="I265" s="4"/>
      <c r="J265" s="4"/>
      <c r="K265" s="4"/>
      <c r="L265" s="27"/>
      <c r="M265" s="28"/>
      <c r="N265" s="4"/>
      <c r="O265" s="4"/>
      <c r="P265" s="4"/>
      <c r="Q265" s="4"/>
      <c r="R265" s="4"/>
      <c r="S265" s="4"/>
      <c r="T265" s="4"/>
    </row>
    <row r="266" spans="1:20">
      <c r="A266" s="27"/>
      <c r="B266" s="27"/>
      <c r="C266" s="27"/>
      <c r="D266" s="28"/>
      <c r="E266" s="27"/>
      <c r="F266" s="29"/>
      <c r="G266" s="29"/>
      <c r="H266" s="4"/>
      <c r="I266" s="4"/>
      <c r="J266" s="4"/>
      <c r="K266" s="4"/>
      <c r="L266" s="27"/>
      <c r="M266" s="28"/>
      <c r="N266" s="4"/>
      <c r="O266" s="4"/>
      <c r="P266" s="4"/>
      <c r="Q266" s="4"/>
      <c r="R266" s="4"/>
      <c r="S266" s="4"/>
      <c r="T266" s="4"/>
    </row>
    <row r="267" spans="1:20">
      <c r="A267" s="26"/>
      <c r="B267" s="27"/>
      <c r="C267" s="27"/>
      <c r="D267" s="28"/>
      <c r="E267" s="27"/>
      <c r="F267" s="29"/>
      <c r="G267" s="29"/>
      <c r="H267" s="4"/>
      <c r="I267" s="4"/>
      <c r="J267" s="4"/>
      <c r="K267" s="4"/>
      <c r="M267" s="30"/>
      <c r="N267" s="4"/>
      <c r="O267" s="4"/>
      <c r="P267" s="4"/>
      <c r="Q267" s="4"/>
      <c r="R267" s="4"/>
      <c r="S267" s="4"/>
      <c r="T267" s="4"/>
    </row>
    <row r="268" spans="1:20">
      <c r="A268" s="31"/>
      <c r="B268" s="27"/>
      <c r="C268" s="27"/>
      <c r="D268" s="28"/>
      <c r="E268" s="27"/>
      <c r="F268" s="29"/>
      <c r="G268" s="29"/>
      <c r="H268" s="4"/>
      <c r="I268" s="4"/>
      <c r="J268" s="4"/>
      <c r="K268" s="4"/>
      <c r="M268" s="30"/>
      <c r="N268" s="4"/>
      <c r="O268" s="4"/>
      <c r="P268" s="4"/>
      <c r="Q268" s="4"/>
      <c r="R268" s="4"/>
      <c r="S268" s="4"/>
      <c r="T268" s="4"/>
    </row>
    <row r="269" spans="1:20">
      <c r="A269" s="27"/>
      <c r="B269" s="27"/>
      <c r="C269" s="27"/>
      <c r="D269" s="28"/>
      <c r="E269" s="27"/>
      <c r="F269" s="29"/>
      <c r="G269" s="29"/>
      <c r="H269" s="4"/>
      <c r="I269" s="4"/>
      <c r="J269" s="4"/>
      <c r="K269" s="4"/>
      <c r="L269" s="27"/>
      <c r="M269" s="28"/>
      <c r="N269" s="4"/>
      <c r="O269" s="4"/>
      <c r="P269" s="4"/>
      <c r="Q269" s="4"/>
      <c r="R269" s="4"/>
      <c r="S269" s="4"/>
      <c r="T269" s="4"/>
    </row>
    <row r="270" spans="1:20">
      <c r="A270" s="27"/>
      <c r="B270" s="27"/>
      <c r="C270" s="27"/>
      <c r="D270" s="28"/>
      <c r="E270" s="27"/>
      <c r="F270" s="29"/>
      <c r="G270" s="29"/>
      <c r="H270" s="4"/>
      <c r="I270" s="4"/>
      <c r="J270" s="4"/>
      <c r="K270" s="4"/>
      <c r="L270" s="27"/>
      <c r="M270" s="28"/>
      <c r="N270" s="4"/>
      <c r="O270" s="4"/>
      <c r="P270" s="4"/>
      <c r="Q270" s="4"/>
      <c r="R270" s="4"/>
      <c r="S270" s="4"/>
      <c r="T270" s="4"/>
    </row>
    <row r="271" spans="1:20">
      <c r="A271" s="27"/>
      <c r="B271" s="27"/>
      <c r="C271" s="27"/>
      <c r="D271" s="28"/>
      <c r="E271" s="27"/>
      <c r="F271" s="29"/>
      <c r="G271" s="29"/>
      <c r="H271" s="4"/>
      <c r="I271" s="4"/>
      <c r="J271" s="4"/>
      <c r="K271" s="4"/>
      <c r="L271" s="27"/>
      <c r="M271" s="28"/>
      <c r="N271" s="4"/>
      <c r="O271" s="4"/>
      <c r="P271" s="4"/>
      <c r="Q271" s="4"/>
      <c r="R271" s="4"/>
      <c r="S271" s="4"/>
      <c r="T271" s="4"/>
    </row>
    <row r="272" spans="1:20">
      <c r="A272" s="27"/>
      <c r="B272" s="27"/>
      <c r="C272" s="27"/>
      <c r="D272" s="28"/>
      <c r="E272" s="27"/>
      <c r="F272" s="29"/>
      <c r="G272" s="29"/>
      <c r="H272" s="4"/>
      <c r="I272" s="4"/>
      <c r="J272" s="4"/>
      <c r="K272" s="4"/>
      <c r="L272" s="27"/>
      <c r="M272" s="28"/>
      <c r="N272" s="4"/>
      <c r="O272" s="4"/>
      <c r="P272" s="4"/>
      <c r="Q272" s="4"/>
      <c r="R272" s="4"/>
      <c r="S272" s="4"/>
      <c r="T272" s="4"/>
    </row>
    <row r="273" spans="1:20">
      <c r="A273" s="27"/>
      <c r="B273" s="72"/>
      <c r="C273" s="72"/>
      <c r="D273" s="79"/>
      <c r="E273" s="27"/>
      <c r="F273" s="29"/>
      <c r="G273" s="29"/>
      <c r="H273" s="4"/>
      <c r="I273" s="4"/>
      <c r="J273" s="4"/>
      <c r="K273" s="4"/>
      <c r="L273" s="27"/>
      <c r="M273" s="28"/>
      <c r="N273" s="4"/>
      <c r="O273" s="4"/>
      <c r="P273" s="4"/>
      <c r="Q273" s="4"/>
      <c r="R273" s="4"/>
      <c r="S273" s="4"/>
      <c r="T273" s="4"/>
    </row>
    <row r="274" spans="1:20">
      <c r="A274" s="27"/>
      <c r="B274" s="27"/>
      <c r="C274" s="27"/>
      <c r="D274" s="28"/>
      <c r="E274" s="27"/>
      <c r="F274" s="29"/>
      <c r="G274" s="29"/>
      <c r="H274" s="4"/>
      <c r="I274" s="4"/>
      <c r="J274" s="4"/>
      <c r="K274" s="4"/>
      <c r="L274" s="27"/>
      <c r="M274" s="28"/>
      <c r="N274" s="4"/>
      <c r="O274" s="4"/>
      <c r="P274" s="4"/>
      <c r="Q274" s="4"/>
      <c r="R274" s="4"/>
      <c r="S274" s="4"/>
      <c r="T274" s="4"/>
    </row>
    <row r="275" spans="1:20">
      <c r="A275" s="27"/>
      <c r="B275" s="27"/>
      <c r="C275" s="27"/>
      <c r="D275" s="28"/>
      <c r="E275" s="27"/>
      <c r="F275" s="29"/>
      <c r="G275" s="29"/>
      <c r="H275" s="4"/>
      <c r="I275" s="4"/>
      <c r="J275" s="4"/>
      <c r="K275" s="4"/>
      <c r="L275" s="27"/>
      <c r="M275" s="28"/>
      <c r="N275" s="4"/>
      <c r="O275" s="4"/>
      <c r="P275" s="4"/>
      <c r="Q275" s="4"/>
      <c r="R275" s="4"/>
      <c r="S275" s="4"/>
      <c r="T275" s="4"/>
    </row>
    <row r="276" spans="1:20">
      <c r="A276" s="27"/>
      <c r="B276" s="27"/>
      <c r="C276" s="27"/>
      <c r="D276" s="28"/>
      <c r="E276" s="27"/>
      <c r="F276" s="29"/>
      <c r="G276" s="29"/>
      <c r="H276" s="4"/>
      <c r="I276" s="4"/>
      <c r="J276" s="4"/>
      <c r="K276" s="4"/>
      <c r="L276" s="27"/>
      <c r="M276" s="28"/>
      <c r="N276" s="4"/>
      <c r="O276" s="4"/>
      <c r="P276" s="4"/>
      <c r="Q276" s="4"/>
      <c r="R276" s="4"/>
      <c r="S276" s="4"/>
      <c r="T276" s="4"/>
    </row>
    <row r="277" spans="1:20">
      <c r="A277" s="27"/>
      <c r="B277" s="27"/>
      <c r="C277" s="27"/>
      <c r="D277" s="28"/>
      <c r="E277" s="27"/>
      <c r="F277" s="29"/>
      <c r="G277" s="29"/>
      <c r="H277" s="4"/>
      <c r="I277" s="4"/>
      <c r="J277" s="4"/>
      <c r="K277" s="4"/>
      <c r="L277" s="27"/>
      <c r="M277" s="28"/>
      <c r="N277" s="4"/>
      <c r="O277" s="4"/>
      <c r="P277" s="4"/>
      <c r="Q277" s="4"/>
      <c r="R277" s="4"/>
      <c r="S277" s="4"/>
      <c r="T277" s="4"/>
    </row>
    <row r="278" spans="1:20">
      <c r="A278" s="27"/>
      <c r="B278" s="27"/>
      <c r="C278" s="27"/>
      <c r="D278" s="28"/>
      <c r="E278" s="27"/>
      <c r="F278" s="29"/>
      <c r="G278" s="29"/>
      <c r="H278" s="4"/>
      <c r="I278" s="4"/>
      <c r="J278" s="4"/>
      <c r="K278" s="4"/>
      <c r="L278" s="27"/>
      <c r="M278" s="28"/>
      <c r="N278" s="4"/>
      <c r="O278" s="4"/>
      <c r="P278" s="4"/>
      <c r="Q278" s="4"/>
      <c r="R278" s="4"/>
      <c r="S278" s="4"/>
      <c r="T278" s="4"/>
    </row>
    <row r="279" spans="1:20">
      <c r="A279" s="27"/>
      <c r="B279" s="27"/>
      <c r="C279" s="27"/>
      <c r="D279" s="28"/>
      <c r="E279" s="27"/>
      <c r="F279" s="29"/>
      <c r="G279" s="29"/>
      <c r="H279" s="4"/>
      <c r="I279" s="4"/>
      <c r="J279" s="4"/>
      <c r="K279" s="4"/>
      <c r="L279" s="27"/>
      <c r="M279" s="28"/>
      <c r="N279" s="4"/>
      <c r="O279" s="4"/>
      <c r="P279" s="4"/>
      <c r="Q279" s="4"/>
      <c r="R279" s="4"/>
      <c r="S279" s="4"/>
      <c r="T279" s="4"/>
    </row>
    <row r="280" spans="1:20">
      <c r="A280" s="27"/>
      <c r="B280" s="27"/>
      <c r="C280" s="27"/>
      <c r="D280" s="28"/>
      <c r="E280" s="27"/>
      <c r="F280" s="29"/>
      <c r="G280" s="29"/>
      <c r="H280" s="4"/>
      <c r="I280" s="4"/>
      <c r="J280" s="4"/>
      <c r="K280" s="4"/>
      <c r="L280" s="27"/>
      <c r="M280" s="28"/>
      <c r="N280" s="4"/>
      <c r="O280" s="4"/>
      <c r="P280" s="4"/>
      <c r="Q280" s="4"/>
      <c r="R280" s="4"/>
      <c r="S280" s="4"/>
      <c r="T280" s="4"/>
    </row>
    <row r="281" spans="1:20">
      <c r="A281" s="27"/>
      <c r="B281" s="27"/>
      <c r="C281" s="27"/>
      <c r="D281" s="28"/>
      <c r="E281" s="27"/>
      <c r="F281" s="29"/>
      <c r="G281" s="29"/>
      <c r="H281" s="4"/>
      <c r="I281" s="4"/>
      <c r="J281" s="4"/>
      <c r="K281" s="4"/>
      <c r="L281" s="27"/>
      <c r="M281" s="28"/>
      <c r="N281" s="4"/>
      <c r="O281" s="4"/>
      <c r="P281" s="4"/>
      <c r="Q281" s="4"/>
      <c r="R281" s="4"/>
      <c r="S281" s="4"/>
      <c r="T281" s="4"/>
    </row>
    <row r="282" spans="1:20">
      <c r="A282" s="27"/>
      <c r="B282" s="27"/>
      <c r="C282" s="27"/>
      <c r="D282" s="28"/>
      <c r="E282" s="27"/>
      <c r="F282" s="29"/>
      <c r="G282" s="29"/>
      <c r="H282" s="4"/>
      <c r="I282" s="4"/>
      <c r="J282" s="4"/>
      <c r="K282" s="4"/>
      <c r="L282" s="27"/>
      <c r="M282" s="28"/>
      <c r="N282" s="4"/>
      <c r="O282" s="4"/>
      <c r="P282" s="4"/>
      <c r="Q282" s="4"/>
      <c r="R282" s="4"/>
      <c r="S282" s="4"/>
      <c r="T282" s="4"/>
    </row>
    <row r="283" spans="1:20">
      <c r="A283" s="27"/>
      <c r="B283" s="27"/>
      <c r="C283" s="27"/>
      <c r="D283" s="28"/>
      <c r="E283" s="27"/>
      <c r="F283" s="29"/>
      <c r="G283" s="29"/>
      <c r="H283" s="4"/>
      <c r="I283" s="4"/>
      <c r="J283" s="4"/>
      <c r="K283" s="4"/>
      <c r="L283" s="27"/>
      <c r="M283" s="28"/>
      <c r="N283" s="4"/>
      <c r="O283" s="4"/>
      <c r="P283" s="4"/>
      <c r="Q283" s="4"/>
      <c r="R283" s="4"/>
      <c r="S283" s="4"/>
      <c r="T283" s="4"/>
    </row>
    <row r="284" spans="1:20">
      <c r="A284" s="27"/>
      <c r="B284" s="27"/>
      <c r="C284" s="27"/>
      <c r="D284" s="28"/>
      <c r="E284" s="27"/>
      <c r="F284" s="29"/>
      <c r="G284" s="29"/>
      <c r="H284" s="4"/>
      <c r="I284" s="4"/>
      <c r="J284" s="4"/>
      <c r="K284" s="4"/>
      <c r="L284" s="27"/>
      <c r="M284" s="28"/>
      <c r="N284" s="4"/>
      <c r="O284" s="4"/>
      <c r="P284" s="4"/>
      <c r="Q284" s="4"/>
      <c r="R284" s="4"/>
      <c r="S284" s="4"/>
      <c r="T284" s="4"/>
    </row>
    <row r="285" spans="1:20">
      <c r="A285" s="27"/>
      <c r="B285" s="27"/>
      <c r="C285" s="27"/>
      <c r="D285" s="28"/>
      <c r="E285" s="27"/>
      <c r="F285" s="29"/>
      <c r="G285" s="29"/>
      <c r="H285" s="4"/>
      <c r="I285" s="4"/>
      <c r="J285" s="4"/>
      <c r="K285" s="4"/>
      <c r="L285" s="27"/>
      <c r="M285" s="28"/>
      <c r="N285" s="4"/>
      <c r="O285" s="4"/>
      <c r="P285" s="4"/>
      <c r="Q285" s="4"/>
      <c r="R285" s="4"/>
      <c r="S285" s="4"/>
      <c r="T285" s="4"/>
    </row>
    <row r="286" spans="1:20">
      <c r="A286" s="27"/>
      <c r="B286" s="27"/>
      <c r="C286" s="27"/>
      <c r="D286" s="28"/>
      <c r="E286" s="27"/>
      <c r="F286" s="29"/>
      <c r="G286" s="29"/>
      <c r="H286" s="4"/>
      <c r="I286" s="4"/>
      <c r="J286" s="4"/>
      <c r="K286" s="4"/>
      <c r="L286" s="27"/>
      <c r="M286" s="28"/>
      <c r="N286" s="4"/>
      <c r="O286" s="4"/>
      <c r="P286" s="4"/>
      <c r="Q286" s="4"/>
      <c r="R286" s="4"/>
      <c r="S286" s="4"/>
      <c r="T286" s="4"/>
    </row>
    <row r="287" spans="1:20">
      <c r="A287" s="27"/>
      <c r="B287" s="27"/>
      <c r="C287" s="27"/>
      <c r="D287" s="28"/>
      <c r="E287" s="27"/>
      <c r="F287" s="29"/>
      <c r="G287" s="29"/>
      <c r="H287" s="4"/>
      <c r="I287" s="4"/>
      <c r="J287" s="4"/>
      <c r="K287" s="4"/>
      <c r="L287" s="27"/>
      <c r="M287" s="28"/>
      <c r="N287" s="4"/>
      <c r="O287" s="4"/>
      <c r="P287" s="4"/>
      <c r="Q287" s="4"/>
      <c r="R287" s="4"/>
      <c r="S287" s="4"/>
      <c r="T287" s="4"/>
    </row>
    <row r="288" spans="1:20">
      <c r="A288" s="27"/>
      <c r="B288" s="27"/>
      <c r="C288" s="27"/>
      <c r="D288" s="28"/>
      <c r="E288" s="27"/>
      <c r="F288" s="29"/>
      <c r="G288" s="29"/>
      <c r="H288" s="4"/>
      <c r="I288" s="4"/>
      <c r="J288" s="4"/>
      <c r="K288" s="4"/>
      <c r="L288" s="27"/>
      <c r="M288" s="28"/>
      <c r="N288" s="4"/>
      <c r="O288" s="4"/>
      <c r="P288" s="4"/>
      <c r="Q288" s="4"/>
      <c r="R288" s="4"/>
      <c r="S288" s="4"/>
      <c r="T288" s="4"/>
    </row>
    <row r="289" spans="1:20">
      <c r="A289" s="27"/>
      <c r="B289" s="27"/>
      <c r="C289" s="27"/>
      <c r="D289" s="28"/>
      <c r="E289" s="27"/>
      <c r="F289" s="29"/>
      <c r="G289" s="29"/>
      <c r="H289" s="4"/>
      <c r="I289" s="4"/>
      <c r="J289" s="4"/>
      <c r="K289" s="4"/>
      <c r="L289" s="27"/>
      <c r="M289" s="28"/>
      <c r="N289" s="4"/>
      <c r="O289" s="4"/>
      <c r="P289" s="4"/>
      <c r="Q289" s="4"/>
      <c r="R289" s="4"/>
      <c r="S289" s="4"/>
      <c r="T289" s="4"/>
    </row>
    <row r="290" spans="1:20">
      <c r="A290" s="27"/>
      <c r="B290" s="27"/>
      <c r="C290" s="27"/>
      <c r="D290" s="28"/>
      <c r="E290" s="27"/>
      <c r="F290" s="29"/>
      <c r="G290" s="29"/>
      <c r="H290" s="4"/>
      <c r="I290" s="4"/>
      <c r="J290" s="4"/>
      <c r="K290" s="4"/>
      <c r="L290" s="27"/>
      <c r="M290" s="28"/>
      <c r="N290" s="30"/>
      <c r="O290" s="4"/>
      <c r="P290" s="4"/>
      <c r="Q290" s="4"/>
      <c r="R290" s="4"/>
      <c r="S290" s="4"/>
      <c r="T290" s="4"/>
    </row>
    <row r="291" spans="1:20">
      <c r="A291" s="27"/>
      <c r="B291" s="27"/>
      <c r="C291" s="27"/>
      <c r="D291" s="28"/>
      <c r="E291" s="27"/>
      <c r="F291" s="29"/>
      <c r="G291" s="29"/>
      <c r="H291" s="4"/>
      <c r="I291" s="4"/>
      <c r="J291" s="4"/>
      <c r="K291" s="4"/>
      <c r="L291" s="27"/>
      <c r="M291" s="28"/>
      <c r="N291" s="30"/>
      <c r="O291" s="4"/>
      <c r="P291" s="4"/>
      <c r="Q291" s="4"/>
      <c r="R291" s="4"/>
      <c r="S291" s="4"/>
      <c r="T291" s="4"/>
    </row>
    <row r="292" spans="1:20">
      <c r="A292" s="27"/>
      <c r="B292" s="27"/>
      <c r="C292" s="27"/>
      <c r="D292" s="28"/>
      <c r="E292" s="27"/>
      <c r="F292" s="29"/>
      <c r="G292" s="29"/>
      <c r="H292" s="4"/>
      <c r="I292" s="4"/>
      <c r="J292" s="4"/>
      <c r="K292" s="4"/>
      <c r="L292" s="27"/>
      <c r="M292" s="28"/>
      <c r="N292" s="30"/>
      <c r="O292" s="4"/>
      <c r="P292" s="4"/>
      <c r="Q292" s="4"/>
      <c r="R292" s="4"/>
      <c r="S292" s="4"/>
      <c r="T292" s="4"/>
    </row>
    <row r="293" spans="1:20">
      <c r="A293" s="26"/>
      <c r="B293" s="27"/>
      <c r="C293" s="27"/>
      <c r="D293" s="28"/>
      <c r="E293" s="27"/>
      <c r="F293" s="29"/>
      <c r="G293" s="29"/>
      <c r="H293" s="4"/>
      <c r="I293" s="4"/>
      <c r="J293" s="4"/>
      <c r="K293" s="4"/>
      <c r="M293" s="30"/>
      <c r="N293" s="4"/>
      <c r="O293" s="4"/>
      <c r="P293" s="4"/>
      <c r="Q293" s="4"/>
      <c r="R293" s="4"/>
      <c r="S293" s="4"/>
      <c r="T293" s="4"/>
    </row>
    <row r="294" spans="1:20">
      <c r="A294" s="31"/>
      <c r="B294" s="27"/>
      <c r="C294" s="27"/>
      <c r="D294" s="28"/>
      <c r="E294" s="27"/>
      <c r="F294" s="29"/>
      <c r="G294" s="29"/>
      <c r="H294" s="4"/>
      <c r="I294" s="4"/>
      <c r="J294" s="4"/>
      <c r="K294" s="4"/>
      <c r="M294" s="30"/>
      <c r="N294" s="4"/>
      <c r="O294" s="4"/>
      <c r="P294" s="4"/>
      <c r="Q294" s="4"/>
      <c r="R294" s="4"/>
      <c r="S294" s="4"/>
      <c r="T294" s="4"/>
    </row>
    <row r="295" spans="1:20">
      <c r="A295" s="26"/>
      <c r="B295" s="27"/>
      <c r="C295" s="27"/>
      <c r="D295" s="29"/>
      <c r="E295" s="27"/>
      <c r="F295" s="29"/>
      <c r="G295" s="48"/>
      <c r="H295" s="4"/>
      <c r="I295" s="4"/>
      <c r="J295" s="4"/>
      <c r="K295" s="4"/>
      <c r="M295" s="30"/>
      <c r="N295" s="4"/>
      <c r="O295" s="4"/>
      <c r="P295" s="4"/>
      <c r="Q295" s="4"/>
      <c r="R295" s="4"/>
      <c r="S295" s="4"/>
      <c r="T295" s="4"/>
    </row>
    <row r="296" spans="1:20">
      <c r="A296" s="26"/>
      <c r="B296" s="27"/>
      <c r="C296" s="27"/>
      <c r="D296" s="29"/>
      <c r="E296" s="27"/>
      <c r="F296" s="29"/>
      <c r="G296" s="48"/>
      <c r="H296" s="4"/>
      <c r="I296" s="4"/>
      <c r="J296" s="4"/>
      <c r="K296" s="4"/>
      <c r="M296" s="30"/>
      <c r="N296" s="4"/>
      <c r="O296" s="4"/>
      <c r="P296" s="4"/>
      <c r="Q296" s="4"/>
      <c r="R296" s="4"/>
      <c r="S296" s="4"/>
      <c r="T296" s="4"/>
    </row>
    <row r="297" spans="1:20">
      <c r="A297" s="26"/>
      <c r="B297" s="27"/>
      <c r="C297" s="27"/>
      <c r="D297" s="29"/>
      <c r="E297" s="27"/>
      <c r="F297" s="29"/>
      <c r="G297" s="48"/>
      <c r="H297" s="4"/>
      <c r="I297" s="4"/>
      <c r="J297" s="4"/>
      <c r="K297" s="4"/>
      <c r="M297" s="30"/>
      <c r="N297" s="4"/>
      <c r="O297" s="4"/>
      <c r="P297" s="4"/>
      <c r="Q297" s="4"/>
      <c r="R297" s="4"/>
      <c r="S297" s="4"/>
      <c r="T297" s="4"/>
    </row>
    <row r="298" spans="1:20">
      <c r="A298" s="26"/>
      <c r="B298" s="27"/>
      <c r="C298" s="27"/>
      <c r="D298" s="29"/>
      <c r="E298" s="27"/>
      <c r="F298" s="29"/>
      <c r="G298" s="48"/>
      <c r="H298" s="4"/>
      <c r="I298" s="4"/>
      <c r="J298" s="4"/>
      <c r="K298" s="4"/>
      <c r="M298" s="30"/>
      <c r="N298" s="4"/>
      <c r="O298" s="4"/>
      <c r="P298" s="4"/>
      <c r="Q298" s="4"/>
      <c r="R298" s="4"/>
      <c r="S298" s="4"/>
      <c r="T298" s="4"/>
    </row>
    <row r="299" spans="1:20">
      <c r="A299" s="26"/>
      <c r="B299" s="72"/>
      <c r="C299" s="72"/>
      <c r="D299" s="73"/>
      <c r="E299" s="27"/>
      <c r="F299" s="29"/>
      <c r="G299" s="48"/>
      <c r="H299" s="4"/>
      <c r="I299" s="4"/>
      <c r="J299" s="4"/>
      <c r="K299" s="4"/>
      <c r="M299" s="30"/>
      <c r="N299" s="4"/>
      <c r="O299" s="4"/>
      <c r="P299" s="4"/>
      <c r="Q299" s="4"/>
      <c r="R299" s="4"/>
      <c r="S299" s="4"/>
      <c r="T299" s="4"/>
    </row>
    <row r="300" spans="1:20">
      <c r="A300" s="26"/>
      <c r="B300" s="27"/>
      <c r="C300" s="27"/>
      <c r="D300" s="29"/>
      <c r="E300" s="27"/>
      <c r="F300" s="29"/>
      <c r="G300" s="48"/>
      <c r="H300" s="4"/>
      <c r="I300" s="4"/>
      <c r="J300" s="4"/>
      <c r="K300" s="4"/>
      <c r="M300" s="30"/>
      <c r="N300" s="4"/>
      <c r="O300" s="4"/>
      <c r="P300" s="4"/>
      <c r="Q300" s="4"/>
      <c r="R300" s="4"/>
      <c r="S300" s="4"/>
      <c r="T300" s="4"/>
    </row>
    <row r="301" spans="1:20">
      <c r="A301" s="26"/>
      <c r="B301" s="27"/>
      <c r="C301" s="27"/>
      <c r="D301" s="28"/>
      <c r="E301" s="27"/>
      <c r="F301" s="29"/>
      <c r="G301" s="48"/>
      <c r="H301" s="4"/>
      <c r="I301" s="4"/>
      <c r="J301" s="4"/>
      <c r="K301" s="4"/>
      <c r="M301" s="30"/>
      <c r="N301" s="4"/>
      <c r="O301" s="4"/>
      <c r="P301" s="4"/>
      <c r="Q301" s="4"/>
      <c r="R301" s="4"/>
      <c r="S301" s="4"/>
      <c r="T301" s="4"/>
    </row>
    <row r="302" spans="1:20">
      <c r="A302" s="26"/>
      <c r="B302" s="27"/>
      <c r="C302" s="27"/>
      <c r="D302" s="28"/>
      <c r="E302" s="27"/>
      <c r="F302" s="29"/>
      <c r="G302" s="48"/>
      <c r="H302" s="4"/>
      <c r="I302" s="4"/>
      <c r="J302" s="4"/>
      <c r="K302" s="4"/>
      <c r="M302" s="30"/>
      <c r="N302" s="4"/>
      <c r="O302" s="4"/>
      <c r="P302" s="4"/>
      <c r="Q302" s="4"/>
      <c r="R302" s="4"/>
      <c r="S302" s="4"/>
      <c r="T302" s="4"/>
    </row>
    <row r="303" spans="1:20">
      <c r="A303" s="26"/>
      <c r="B303" s="27"/>
      <c r="C303" s="27"/>
      <c r="D303" s="28"/>
      <c r="E303" s="27"/>
      <c r="F303" s="29"/>
      <c r="G303" s="48"/>
      <c r="H303" s="4"/>
      <c r="I303" s="4"/>
      <c r="J303" s="4"/>
      <c r="K303" s="4"/>
      <c r="M303" s="30"/>
      <c r="N303" s="4"/>
      <c r="O303" s="4"/>
      <c r="P303" s="4"/>
      <c r="Q303" s="4"/>
      <c r="R303" s="4"/>
      <c r="S303" s="4"/>
      <c r="T303" s="4"/>
    </row>
    <row r="304" spans="1:20">
      <c r="A304" s="26"/>
      <c r="B304" s="27"/>
      <c r="C304" s="27"/>
      <c r="D304" s="28"/>
      <c r="E304" s="27"/>
      <c r="F304" s="29"/>
      <c r="G304" s="48"/>
      <c r="H304" s="4"/>
      <c r="I304" s="4"/>
      <c r="J304" s="4"/>
      <c r="K304" s="4"/>
      <c r="M304" s="30"/>
      <c r="N304" s="4"/>
      <c r="O304" s="4"/>
      <c r="P304" s="4"/>
      <c r="Q304" s="4"/>
      <c r="R304" s="4"/>
      <c r="S304" s="4"/>
      <c r="T304" s="4"/>
    </row>
    <row r="305" spans="1:20">
      <c r="A305" s="26"/>
      <c r="B305" s="27"/>
      <c r="C305" s="27"/>
      <c r="D305" s="28"/>
      <c r="E305" s="27"/>
      <c r="F305" s="29"/>
      <c r="G305" s="48"/>
      <c r="H305" s="4"/>
      <c r="I305" s="4"/>
      <c r="J305" s="4"/>
      <c r="K305" s="4"/>
      <c r="M305" s="30"/>
      <c r="N305" s="4"/>
      <c r="O305" s="4"/>
      <c r="P305" s="4"/>
      <c r="Q305" s="4"/>
      <c r="R305" s="4"/>
      <c r="S305" s="4"/>
      <c r="T305" s="4"/>
    </row>
    <row r="306" spans="1:20">
      <c r="A306" s="26"/>
      <c r="B306" s="27"/>
      <c r="C306" s="27"/>
      <c r="D306" s="28"/>
      <c r="E306" s="27"/>
      <c r="F306" s="29"/>
      <c r="G306" s="48"/>
      <c r="H306" s="4"/>
      <c r="I306" s="4"/>
      <c r="J306" s="4"/>
      <c r="K306" s="4"/>
      <c r="M306" s="30"/>
      <c r="N306" s="4"/>
      <c r="O306" s="4"/>
      <c r="P306" s="4"/>
      <c r="Q306" s="4"/>
      <c r="R306" s="4"/>
      <c r="S306" s="4"/>
      <c r="T306" s="4"/>
    </row>
    <row r="307" spans="1:20">
      <c r="A307" s="26"/>
      <c r="B307" s="27"/>
      <c r="C307" s="27"/>
      <c r="D307" s="28"/>
      <c r="E307" s="27"/>
      <c r="F307" s="29"/>
      <c r="G307" s="48"/>
      <c r="H307" s="4"/>
      <c r="I307" s="4"/>
      <c r="J307" s="4"/>
      <c r="K307" s="4"/>
      <c r="M307" s="30"/>
      <c r="N307" s="4"/>
      <c r="O307" s="4"/>
      <c r="P307" s="4"/>
      <c r="Q307" s="4"/>
      <c r="R307" s="4"/>
      <c r="S307" s="4"/>
      <c r="T307" s="4"/>
    </row>
    <row r="308" spans="1:20">
      <c r="A308" s="26"/>
      <c r="B308" s="27"/>
      <c r="C308" s="27"/>
      <c r="D308" s="28"/>
      <c r="E308" s="27"/>
      <c r="F308" s="29"/>
      <c r="G308" s="48"/>
      <c r="H308" s="4"/>
      <c r="I308" s="4"/>
      <c r="J308" s="4"/>
      <c r="K308" s="4"/>
      <c r="M308" s="30"/>
      <c r="N308" s="4"/>
      <c r="O308" s="4"/>
      <c r="P308" s="4"/>
      <c r="Q308" s="4"/>
      <c r="R308" s="4"/>
      <c r="S308" s="4"/>
      <c r="T308" s="4"/>
    </row>
    <row r="309" spans="1:20">
      <c r="A309" s="26"/>
      <c r="B309" s="27"/>
      <c r="C309" s="27"/>
      <c r="D309" s="28"/>
      <c r="E309" s="27"/>
      <c r="F309" s="29"/>
      <c r="G309" s="48"/>
      <c r="H309" s="4"/>
      <c r="I309" s="4"/>
      <c r="J309" s="4"/>
      <c r="K309" s="4"/>
      <c r="M309" s="30"/>
      <c r="N309" s="4"/>
      <c r="O309" s="4"/>
      <c r="P309" s="4"/>
      <c r="Q309" s="4"/>
      <c r="R309" s="4"/>
      <c r="S309" s="4"/>
      <c r="T309" s="4"/>
    </row>
    <row r="310" spans="1:20">
      <c r="A310" s="26"/>
      <c r="B310" s="27"/>
      <c r="C310" s="27"/>
      <c r="D310" s="28"/>
      <c r="E310" s="27"/>
      <c r="F310" s="29"/>
      <c r="G310" s="48"/>
      <c r="H310" s="4"/>
      <c r="I310" s="4"/>
      <c r="J310" s="4"/>
      <c r="K310" s="4"/>
      <c r="M310" s="30"/>
      <c r="N310" s="4"/>
      <c r="O310" s="4"/>
      <c r="P310" s="4"/>
      <c r="Q310" s="4"/>
      <c r="R310" s="4"/>
      <c r="S310" s="4"/>
      <c r="T310" s="4"/>
    </row>
    <row r="311" spans="1:20">
      <c r="A311" s="26"/>
      <c r="B311" s="27"/>
      <c r="C311" s="27"/>
      <c r="D311" s="28"/>
      <c r="E311" s="27"/>
      <c r="F311" s="29"/>
      <c r="G311" s="48"/>
      <c r="H311" s="4"/>
      <c r="I311" s="4"/>
      <c r="J311" s="4"/>
      <c r="K311" s="4"/>
      <c r="M311" s="30"/>
      <c r="N311" s="4"/>
      <c r="O311" s="4"/>
      <c r="P311" s="4"/>
      <c r="Q311" s="4"/>
      <c r="R311" s="4"/>
      <c r="S311" s="4"/>
      <c r="T311" s="4"/>
    </row>
    <row r="312" spans="1:20">
      <c r="A312" s="26"/>
      <c r="B312" s="27"/>
      <c r="C312" s="27"/>
      <c r="D312" s="28"/>
      <c r="E312" s="27"/>
      <c r="F312" s="29"/>
      <c r="G312" s="48"/>
      <c r="H312" s="4"/>
      <c r="I312" s="4"/>
      <c r="J312" s="4"/>
      <c r="K312" s="4"/>
      <c r="M312" s="30"/>
      <c r="N312" s="4"/>
      <c r="O312" s="4"/>
      <c r="P312" s="4"/>
      <c r="Q312" s="4"/>
      <c r="R312" s="4"/>
      <c r="S312" s="4"/>
      <c r="T312" s="4"/>
    </row>
    <row r="313" spans="1:20">
      <c r="A313" s="26"/>
      <c r="B313" s="27"/>
      <c r="C313" s="27"/>
      <c r="D313" s="28"/>
      <c r="E313" s="27"/>
      <c r="F313" s="29"/>
      <c r="G313" s="29"/>
      <c r="H313" s="4"/>
      <c r="I313" s="4"/>
      <c r="J313" s="4"/>
      <c r="K313" s="4"/>
      <c r="M313" s="30"/>
      <c r="N313" s="4"/>
      <c r="O313" s="4"/>
      <c r="P313" s="4"/>
      <c r="Q313" s="4"/>
      <c r="R313" s="4"/>
      <c r="S313" s="4"/>
      <c r="T313" s="4"/>
    </row>
    <row r="314" spans="1:20">
      <c r="A314" s="31"/>
      <c r="B314" s="27"/>
      <c r="C314" s="27"/>
      <c r="D314" s="28"/>
      <c r="E314" s="27"/>
      <c r="F314" s="29"/>
      <c r="G314" s="29"/>
      <c r="H314" s="4"/>
      <c r="I314" s="4"/>
      <c r="J314" s="4"/>
      <c r="K314" s="4"/>
      <c r="M314" s="30"/>
      <c r="N314" s="4"/>
      <c r="O314" s="4"/>
      <c r="P314" s="4"/>
      <c r="Q314" s="4"/>
      <c r="R314" s="4"/>
      <c r="S314" s="4"/>
      <c r="T314" s="4"/>
    </row>
    <row r="315" spans="1:20">
      <c r="A315" s="26"/>
      <c r="B315" s="27"/>
      <c r="C315" s="27"/>
      <c r="D315" s="29"/>
      <c r="E315" s="27"/>
      <c r="F315" s="29"/>
      <c r="G315" s="48"/>
      <c r="H315" s="4"/>
      <c r="I315" s="4"/>
      <c r="J315" s="4"/>
      <c r="K315" s="4"/>
      <c r="M315" s="30"/>
      <c r="N315" s="4"/>
      <c r="O315" s="4"/>
      <c r="P315" s="4"/>
      <c r="Q315" s="4"/>
      <c r="R315" s="4"/>
      <c r="S315" s="4"/>
      <c r="T315" s="4"/>
    </row>
    <row r="316" spans="1:20">
      <c r="A316" s="26"/>
      <c r="B316" s="27"/>
      <c r="C316" s="27"/>
      <c r="D316" s="29"/>
      <c r="E316" s="27"/>
      <c r="F316" s="29"/>
      <c r="G316" s="48"/>
      <c r="H316" s="4"/>
      <c r="I316" s="4"/>
      <c r="J316" s="4"/>
      <c r="K316" s="4"/>
      <c r="M316" s="30"/>
      <c r="N316" s="4"/>
      <c r="O316" s="4"/>
      <c r="P316" s="4"/>
      <c r="Q316" s="4"/>
      <c r="R316" s="4"/>
      <c r="S316" s="4"/>
      <c r="T316" s="4"/>
    </row>
    <row r="317" spans="1:20">
      <c r="A317" s="26"/>
      <c r="B317" s="27"/>
      <c r="C317" s="27"/>
      <c r="D317" s="29"/>
      <c r="E317" s="27"/>
      <c r="F317" s="29"/>
      <c r="G317" s="48"/>
      <c r="H317" s="4"/>
      <c r="I317" s="4"/>
      <c r="J317" s="4"/>
      <c r="K317" s="4"/>
      <c r="M317" s="30"/>
      <c r="N317" s="4"/>
      <c r="O317" s="4"/>
      <c r="P317" s="4"/>
      <c r="Q317" s="4"/>
      <c r="R317" s="4"/>
      <c r="S317" s="4"/>
      <c r="T317" s="4"/>
    </row>
    <row r="318" spans="1:20">
      <c r="A318" s="26"/>
      <c r="B318" s="27"/>
      <c r="C318" s="27"/>
      <c r="D318" s="29"/>
      <c r="E318" s="27"/>
      <c r="F318" s="29"/>
      <c r="G318" s="48"/>
      <c r="H318" s="4"/>
      <c r="I318" s="4"/>
      <c r="J318" s="4"/>
      <c r="K318" s="4"/>
      <c r="M318" s="30"/>
      <c r="N318" s="4"/>
      <c r="O318" s="4"/>
      <c r="P318" s="4"/>
      <c r="Q318" s="4"/>
      <c r="R318" s="4"/>
      <c r="S318" s="4"/>
      <c r="T318" s="4"/>
    </row>
    <row r="319" spans="1:20">
      <c r="A319" s="26"/>
      <c r="B319" s="27"/>
      <c r="C319" s="27"/>
      <c r="D319" s="29"/>
      <c r="E319" s="27"/>
      <c r="F319" s="29"/>
      <c r="G319" s="48"/>
      <c r="H319" s="4"/>
      <c r="I319" s="4"/>
      <c r="J319" s="4"/>
      <c r="K319" s="4"/>
      <c r="M319" s="30"/>
      <c r="N319" s="4"/>
      <c r="O319" s="4"/>
      <c r="P319" s="4"/>
      <c r="Q319" s="4"/>
      <c r="R319" s="4"/>
      <c r="S319" s="4"/>
      <c r="T319" s="4"/>
    </row>
    <row r="320" spans="1:20">
      <c r="A320" s="26"/>
      <c r="B320" s="27"/>
      <c r="C320" s="27"/>
      <c r="D320" s="29"/>
      <c r="E320" s="27"/>
      <c r="F320" s="29"/>
      <c r="G320" s="48"/>
      <c r="H320" s="4"/>
      <c r="I320" s="4"/>
      <c r="J320" s="4"/>
      <c r="K320" s="4"/>
      <c r="M320" s="30"/>
      <c r="N320" s="4"/>
      <c r="O320" s="4"/>
      <c r="P320" s="4"/>
      <c r="Q320" s="4"/>
      <c r="R320" s="4"/>
      <c r="S320" s="4"/>
      <c r="T320" s="4"/>
    </row>
    <row r="321" spans="1:20">
      <c r="A321" s="26"/>
      <c r="B321" s="27"/>
      <c r="C321" s="27"/>
      <c r="D321" s="29"/>
      <c r="E321" s="27"/>
      <c r="F321" s="29"/>
      <c r="G321" s="48"/>
      <c r="H321" s="4"/>
      <c r="I321" s="4"/>
      <c r="J321" s="4"/>
      <c r="K321" s="4"/>
      <c r="M321" s="30"/>
      <c r="N321" s="4"/>
      <c r="O321" s="4"/>
      <c r="P321" s="4"/>
      <c r="Q321" s="4"/>
      <c r="R321" s="4"/>
      <c r="S321" s="4"/>
      <c r="T321" s="4"/>
    </row>
    <row r="322" spans="1:20">
      <c r="A322" s="26"/>
      <c r="B322" s="27"/>
      <c r="C322" s="27"/>
      <c r="D322" s="29"/>
      <c r="E322" s="27"/>
      <c r="F322" s="29"/>
      <c r="G322" s="48"/>
      <c r="H322" s="4"/>
      <c r="I322" s="4"/>
      <c r="J322" s="4"/>
      <c r="K322" s="4"/>
      <c r="M322" s="30"/>
      <c r="N322" s="4"/>
      <c r="O322" s="4"/>
      <c r="P322" s="4"/>
      <c r="Q322" s="4"/>
      <c r="R322" s="4"/>
      <c r="S322" s="4"/>
      <c r="T322" s="4"/>
    </row>
    <row r="323" spans="1:20">
      <c r="A323" s="26"/>
      <c r="B323" s="27"/>
      <c r="C323" s="27"/>
      <c r="D323" s="29"/>
      <c r="E323" s="27"/>
      <c r="F323" s="29"/>
      <c r="G323" s="48"/>
      <c r="H323" s="4"/>
      <c r="I323" s="4"/>
      <c r="J323" s="4"/>
      <c r="K323" s="4"/>
      <c r="M323" s="30"/>
      <c r="N323" s="4"/>
      <c r="O323" s="4"/>
      <c r="P323" s="4"/>
      <c r="Q323" s="4"/>
      <c r="R323" s="4"/>
      <c r="S323" s="4"/>
      <c r="T323" s="4"/>
    </row>
    <row r="324" spans="1:20">
      <c r="A324" s="26"/>
      <c r="B324" s="27"/>
      <c r="C324" s="27"/>
      <c r="D324" s="29"/>
      <c r="E324" s="27"/>
      <c r="F324" s="29"/>
      <c r="G324" s="48"/>
      <c r="H324" s="4"/>
      <c r="I324" s="4"/>
      <c r="J324" s="4"/>
      <c r="K324" s="4"/>
      <c r="M324" s="30"/>
      <c r="N324" s="4"/>
      <c r="O324" s="4"/>
      <c r="P324" s="4"/>
      <c r="Q324" s="4"/>
      <c r="R324" s="4"/>
      <c r="S324" s="4"/>
      <c r="T324" s="4"/>
    </row>
    <row r="325" spans="1:20">
      <c r="A325" s="26"/>
      <c r="B325" s="27"/>
      <c r="C325" s="27"/>
      <c r="D325" s="29"/>
      <c r="E325" s="27"/>
      <c r="F325" s="29"/>
      <c r="G325" s="48"/>
      <c r="H325" s="4"/>
      <c r="I325" s="4"/>
      <c r="J325" s="4"/>
      <c r="K325" s="4"/>
      <c r="M325" s="30"/>
      <c r="N325" s="4"/>
      <c r="O325" s="4"/>
      <c r="P325" s="4"/>
      <c r="Q325" s="4"/>
      <c r="R325" s="4"/>
      <c r="S325" s="4"/>
      <c r="T325" s="4"/>
    </row>
    <row r="326" spans="1:20">
      <c r="A326" s="26"/>
      <c r="B326" s="27"/>
      <c r="C326" s="27"/>
      <c r="D326" s="29"/>
      <c r="E326" s="27"/>
      <c r="F326" s="29"/>
      <c r="G326" s="48"/>
      <c r="H326" s="4"/>
      <c r="I326" s="4"/>
      <c r="J326" s="4"/>
      <c r="K326" s="4"/>
      <c r="M326" s="30"/>
      <c r="N326" s="4"/>
      <c r="O326" s="4"/>
      <c r="P326" s="4"/>
      <c r="Q326" s="4"/>
      <c r="R326" s="4"/>
      <c r="S326" s="4"/>
      <c r="T326" s="4"/>
    </row>
    <row r="327" spans="1:20">
      <c r="A327" s="26"/>
      <c r="B327" s="27"/>
      <c r="C327" s="27"/>
      <c r="D327" s="29"/>
      <c r="E327" s="27"/>
      <c r="F327" s="29"/>
      <c r="G327" s="48"/>
      <c r="H327" s="4"/>
      <c r="I327" s="4"/>
      <c r="J327" s="4"/>
      <c r="K327" s="4"/>
      <c r="M327" s="30"/>
      <c r="N327" s="4"/>
      <c r="O327" s="4"/>
      <c r="P327" s="4"/>
      <c r="Q327" s="4"/>
      <c r="R327" s="4"/>
      <c r="S327" s="4"/>
      <c r="T327" s="4"/>
    </row>
    <row r="328" spans="1:20">
      <c r="A328" s="26"/>
      <c r="B328" s="27"/>
      <c r="C328" s="27"/>
      <c r="D328" s="29"/>
      <c r="E328" s="27"/>
      <c r="F328" s="29"/>
      <c r="G328" s="48"/>
      <c r="H328" s="4"/>
      <c r="I328" s="4"/>
      <c r="J328" s="4"/>
      <c r="K328" s="4"/>
      <c r="M328" s="30"/>
      <c r="N328" s="4"/>
      <c r="O328" s="4"/>
      <c r="P328" s="4"/>
      <c r="Q328" s="4"/>
      <c r="R328" s="4"/>
      <c r="S328" s="4"/>
      <c r="T328" s="4"/>
    </row>
    <row r="329" spans="1:20">
      <c r="A329" s="26"/>
      <c r="B329" s="27"/>
      <c r="C329" s="27"/>
      <c r="D329" s="29"/>
      <c r="E329" s="27"/>
      <c r="F329" s="29"/>
      <c r="G329" s="48"/>
      <c r="H329" s="4"/>
      <c r="I329" s="4"/>
      <c r="J329" s="4"/>
      <c r="K329" s="4"/>
      <c r="M329" s="30"/>
      <c r="N329" s="4"/>
      <c r="O329" s="4"/>
      <c r="P329" s="4"/>
      <c r="Q329" s="4"/>
      <c r="R329" s="4"/>
      <c r="S329" s="4"/>
      <c r="T329" s="4"/>
    </row>
    <row r="330" spans="1:20">
      <c r="A330" s="26"/>
      <c r="B330" s="27"/>
      <c r="C330" s="27"/>
      <c r="D330" s="29"/>
      <c r="E330" s="27"/>
      <c r="F330" s="29"/>
      <c r="G330" s="48"/>
      <c r="H330" s="4"/>
      <c r="I330" s="4"/>
      <c r="J330" s="4"/>
      <c r="K330" s="4"/>
      <c r="M330" s="30"/>
      <c r="N330" s="4"/>
      <c r="O330" s="4"/>
      <c r="P330" s="4"/>
      <c r="Q330" s="4"/>
      <c r="R330" s="4"/>
      <c r="S330" s="4"/>
      <c r="T330" s="4"/>
    </row>
    <row r="331" spans="1:20">
      <c r="A331" s="26"/>
      <c r="B331" s="27"/>
      <c r="C331" s="27"/>
      <c r="D331" s="29"/>
      <c r="E331" s="27"/>
      <c r="F331" s="29"/>
      <c r="G331" s="48"/>
      <c r="H331" s="4"/>
      <c r="I331" s="4"/>
      <c r="J331" s="4"/>
      <c r="K331" s="4"/>
      <c r="M331" s="30"/>
      <c r="N331" s="4"/>
      <c r="O331" s="4"/>
      <c r="P331" s="4"/>
      <c r="Q331" s="4"/>
      <c r="R331" s="4"/>
      <c r="S331" s="4"/>
      <c r="T331" s="4"/>
    </row>
    <row r="332" spans="1:20">
      <c r="A332" s="26"/>
      <c r="B332" s="27"/>
      <c r="C332" s="27"/>
      <c r="D332" s="29"/>
      <c r="E332" s="27"/>
      <c r="F332" s="29"/>
      <c r="G332" s="48"/>
      <c r="H332" s="4"/>
      <c r="I332" s="4"/>
      <c r="J332" s="4"/>
      <c r="K332" s="4"/>
      <c r="M332" s="30"/>
      <c r="N332" s="4"/>
      <c r="O332" s="4"/>
      <c r="P332" s="4"/>
      <c r="Q332" s="4"/>
      <c r="R332" s="4"/>
      <c r="S332" s="4"/>
      <c r="T332" s="4"/>
    </row>
    <row r="333" spans="1:20">
      <c r="A333" s="26"/>
      <c r="B333" s="27"/>
      <c r="C333" s="27"/>
      <c r="D333" s="29"/>
      <c r="E333" s="27"/>
      <c r="F333" s="29"/>
      <c r="G333" s="48"/>
      <c r="H333" s="4"/>
      <c r="I333" s="4"/>
      <c r="J333" s="4"/>
      <c r="K333" s="4"/>
      <c r="M333" s="30"/>
      <c r="N333" s="4"/>
      <c r="O333" s="4"/>
      <c r="P333" s="4"/>
      <c r="Q333" s="4"/>
      <c r="R333" s="4"/>
      <c r="S333" s="4"/>
      <c r="T333" s="4"/>
    </row>
    <row r="334" spans="1:20">
      <c r="A334" s="26"/>
      <c r="B334" s="27"/>
      <c r="C334" s="27"/>
      <c r="D334" s="29"/>
      <c r="E334" s="27"/>
      <c r="F334" s="29"/>
      <c r="G334" s="48"/>
      <c r="H334" s="4"/>
      <c r="I334" s="4"/>
      <c r="J334" s="4"/>
      <c r="K334" s="4"/>
      <c r="M334" s="30"/>
      <c r="N334" s="4"/>
      <c r="O334" s="4"/>
      <c r="P334" s="4"/>
      <c r="Q334" s="4"/>
      <c r="R334" s="4"/>
      <c r="S334" s="4"/>
      <c r="T334" s="4"/>
    </row>
    <row r="335" spans="1:20">
      <c r="A335" s="26"/>
      <c r="B335" s="27"/>
      <c r="C335" s="27"/>
      <c r="D335" s="29"/>
      <c r="E335" s="27"/>
      <c r="F335" s="29"/>
      <c r="G335" s="48"/>
      <c r="H335" s="4"/>
      <c r="I335" s="4"/>
      <c r="J335" s="4"/>
      <c r="K335" s="4"/>
      <c r="M335" s="30"/>
      <c r="N335" s="4"/>
      <c r="O335" s="4"/>
      <c r="P335" s="4"/>
      <c r="Q335" s="4"/>
      <c r="R335" s="4"/>
      <c r="S335" s="4"/>
      <c r="T335" s="4"/>
    </row>
    <row r="336" spans="1:20">
      <c r="A336" s="26"/>
      <c r="B336" s="27"/>
      <c r="C336" s="27"/>
      <c r="D336" s="29"/>
      <c r="E336" s="27"/>
      <c r="F336" s="29"/>
      <c r="G336" s="48"/>
      <c r="H336" s="4"/>
      <c r="I336" s="4"/>
      <c r="J336" s="4"/>
      <c r="K336" s="4"/>
      <c r="M336" s="30"/>
      <c r="N336" s="4"/>
      <c r="O336" s="4"/>
      <c r="P336" s="4"/>
      <c r="Q336" s="4"/>
      <c r="R336" s="4"/>
      <c r="S336" s="4"/>
      <c r="T336" s="4"/>
    </row>
    <row r="337" spans="1:20">
      <c r="A337" s="26"/>
      <c r="B337" s="27"/>
      <c r="C337" s="27"/>
      <c r="D337" s="29"/>
      <c r="E337" s="27"/>
      <c r="F337" s="29"/>
      <c r="G337" s="48"/>
      <c r="H337" s="4"/>
      <c r="I337" s="4"/>
      <c r="J337" s="4"/>
      <c r="K337" s="4"/>
      <c r="M337" s="30"/>
      <c r="N337" s="4"/>
      <c r="O337" s="4"/>
      <c r="P337" s="4"/>
      <c r="Q337" s="4"/>
      <c r="R337" s="4"/>
      <c r="S337" s="4"/>
      <c r="T337" s="4"/>
    </row>
    <row r="338" spans="1:20">
      <c r="A338" s="26"/>
      <c r="B338" s="27"/>
      <c r="C338" s="27"/>
      <c r="D338" s="29"/>
      <c r="E338" s="27"/>
      <c r="F338" s="29"/>
      <c r="G338" s="48"/>
      <c r="H338" s="4"/>
      <c r="I338" s="4"/>
      <c r="J338" s="4"/>
      <c r="K338" s="4"/>
      <c r="M338" s="30"/>
      <c r="N338" s="4"/>
      <c r="O338" s="4"/>
      <c r="P338" s="4"/>
      <c r="Q338" s="4"/>
      <c r="R338" s="4"/>
      <c r="S338" s="4"/>
      <c r="T338" s="4"/>
    </row>
    <row r="339" spans="1:20">
      <c r="A339" s="26"/>
      <c r="B339" s="27"/>
      <c r="C339" s="27"/>
      <c r="D339" s="29"/>
      <c r="E339" s="27"/>
      <c r="F339" s="29"/>
      <c r="G339" s="48"/>
      <c r="H339" s="4"/>
      <c r="I339" s="4"/>
      <c r="J339" s="4"/>
      <c r="K339" s="4"/>
      <c r="M339" s="30"/>
      <c r="N339" s="4"/>
      <c r="O339" s="4"/>
      <c r="P339" s="4"/>
      <c r="Q339" s="4"/>
      <c r="R339" s="4"/>
      <c r="S339" s="4"/>
      <c r="T339" s="4"/>
    </row>
    <row r="340" spans="1:20">
      <c r="A340" s="26"/>
      <c r="B340" s="27"/>
      <c r="C340" s="27"/>
      <c r="D340" s="29"/>
      <c r="E340" s="27"/>
      <c r="F340" s="29"/>
      <c r="G340" s="48"/>
      <c r="H340" s="4"/>
      <c r="I340" s="4"/>
      <c r="J340" s="4"/>
      <c r="K340" s="4"/>
      <c r="M340" s="30"/>
      <c r="N340" s="4"/>
      <c r="O340" s="4"/>
      <c r="P340" s="4"/>
      <c r="Q340" s="4"/>
      <c r="R340" s="4"/>
      <c r="S340" s="4"/>
      <c r="T340" s="4"/>
    </row>
    <row r="341" spans="1:20">
      <c r="A341" s="26"/>
      <c r="B341" s="27"/>
      <c r="C341" s="27"/>
      <c r="D341" s="29"/>
      <c r="E341" s="27"/>
      <c r="F341" s="29"/>
      <c r="G341" s="48"/>
      <c r="H341" s="4"/>
      <c r="I341" s="4"/>
      <c r="J341" s="4"/>
      <c r="K341" s="4"/>
      <c r="M341" s="30"/>
      <c r="N341" s="4"/>
      <c r="O341" s="4"/>
      <c r="P341" s="4"/>
      <c r="Q341" s="4"/>
      <c r="R341" s="4"/>
      <c r="S341" s="4"/>
      <c r="T341" s="4"/>
    </row>
    <row r="342" spans="1:20">
      <c r="A342" s="26"/>
      <c r="B342" s="27"/>
      <c r="C342" s="27"/>
      <c r="D342" s="29"/>
      <c r="E342" s="27"/>
      <c r="F342" s="29"/>
      <c r="G342" s="48"/>
      <c r="H342" s="4"/>
      <c r="I342" s="4"/>
      <c r="J342" s="4"/>
      <c r="K342" s="4"/>
      <c r="M342" s="30"/>
      <c r="N342" s="4"/>
      <c r="O342" s="4"/>
      <c r="P342" s="4"/>
      <c r="Q342" s="4"/>
      <c r="R342" s="4"/>
      <c r="S342" s="4"/>
      <c r="T342" s="4"/>
    </row>
    <row r="343" spans="1:20">
      <c r="A343" s="26"/>
      <c r="B343" s="27"/>
      <c r="C343" s="27"/>
      <c r="D343" s="29"/>
      <c r="E343" s="27"/>
      <c r="F343" s="29"/>
      <c r="G343" s="48"/>
      <c r="H343" s="4"/>
      <c r="I343" s="4"/>
      <c r="J343" s="4"/>
      <c r="K343" s="4"/>
      <c r="M343" s="30"/>
      <c r="N343" s="4"/>
      <c r="O343" s="4"/>
      <c r="P343" s="4"/>
      <c r="Q343" s="4"/>
      <c r="R343" s="4"/>
      <c r="S343" s="4"/>
      <c r="T343" s="4"/>
    </row>
    <row r="344" spans="1:20">
      <c r="A344" s="26"/>
      <c r="B344" s="27"/>
      <c r="C344" s="27"/>
      <c r="D344" s="29"/>
      <c r="E344" s="27"/>
      <c r="F344" s="29"/>
      <c r="G344" s="48"/>
      <c r="H344" s="4"/>
      <c r="I344" s="4"/>
      <c r="J344" s="4"/>
      <c r="K344" s="4"/>
      <c r="M344" s="30"/>
      <c r="N344" s="4"/>
      <c r="O344" s="4"/>
      <c r="P344" s="4"/>
      <c r="Q344" s="4"/>
      <c r="R344" s="4"/>
      <c r="S344" s="4"/>
      <c r="T344" s="4"/>
    </row>
    <row r="345" spans="1:20">
      <c r="A345" s="26"/>
      <c r="B345" s="27"/>
      <c r="C345" s="27"/>
      <c r="D345" s="29"/>
      <c r="E345" s="27"/>
      <c r="F345" s="29"/>
      <c r="G345" s="48"/>
      <c r="H345" s="4"/>
      <c r="I345" s="4"/>
      <c r="J345" s="4"/>
      <c r="K345" s="4"/>
      <c r="M345" s="30"/>
      <c r="N345" s="4"/>
      <c r="O345" s="4"/>
      <c r="P345" s="4"/>
      <c r="Q345" s="4"/>
      <c r="R345" s="4"/>
      <c r="S345" s="4"/>
      <c r="T345" s="4"/>
    </row>
    <row r="346" spans="1:20">
      <c r="A346" s="26"/>
      <c r="B346" s="27"/>
      <c r="C346" s="27"/>
      <c r="D346" s="29"/>
      <c r="E346" s="27"/>
      <c r="F346" s="29"/>
      <c r="G346" s="48"/>
      <c r="H346" s="4"/>
      <c r="I346" s="4"/>
      <c r="J346" s="4"/>
      <c r="K346" s="4"/>
      <c r="M346" s="30"/>
      <c r="N346" s="4"/>
      <c r="O346" s="4"/>
      <c r="P346" s="4"/>
      <c r="Q346" s="4"/>
      <c r="R346" s="4"/>
      <c r="S346" s="4"/>
      <c r="T346" s="4"/>
    </row>
    <row r="347" spans="1:20">
      <c r="A347" s="26"/>
      <c r="B347" s="27"/>
      <c r="C347" s="27"/>
      <c r="D347" s="29"/>
      <c r="E347" s="27"/>
      <c r="F347" s="29"/>
      <c r="G347" s="48"/>
      <c r="H347" s="4"/>
      <c r="I347" s="4"/>
      <c r="J347" s="4"/>
      <c r="K347" s="4"/>
      <c r="M347" s="30"/>
      <c r="N347" s="4"/>
      <c r="O347" s="4"/>
      <c r="P347" s="4"/>
      <c r="Q347" s="4"/>
      <c r="R347" s="4"/>
      <c r="S347" s="4"/>
      <c r="T347" s="4"/>
    </row>
    <row r="348" spans="1:20">
      <c r="A348" s="26"/>
      <c r="B348" s="27"/>
      <c r="C348" s="27"/>
      <c r="D348" s="28"/>
      <c r="E348" s="27"/>
      <c r="F348" s="29"/>
      <c r="G348" s="29"/>
      <c r="H348" s="4"/>
      <c r="I348" s="4"/>
      <c r="J348" s="4"/>
      <c r="K348" s="4"/>
      <c r="M348" s="30"/>
      <c r="N348" s="4"/>
      <c r="O348" s="4"/>
      <c r="P348" s="4"/>
      <c r="Q348" s="4"/>
      <c r="R348" s="4"/>
      <c r="S348" s="4"/>
      <c r="T348" s="4"/>
    </row>
    <row r="349" spans="1:20">
      <c r="A349" s="36"/>
      <c r="B349" s="27"/>
      <c r="C349" s="27"/>
      <c r="D349" s="28"/>
      <c r="E349" s="27"/>
      <c r="F349" s="29"/>
      <c r="G349" s="29"/>
      <c r="H349" s="4"/>
      <c r="I349" s="4"/>
      <c r="J349" s="4"/>
      <c r="K349" s="4"/>
      <c r="M349" s="30"/>
      <c r="N349" s="4"/>
      <c r="O349" s="4"/>
      <c r="P349" s="4"/>
      <c r="Q349" s="4"/>
      <c r="R349" s="4"/>
      <c r="S349" s="4"/>
      <c r="T349" s="4"/>
    </row>
    <row r="350" spans="1:20">
      <c r="A350" s="27"/>
      <c r="B350" s="27"/>
      <c r="C350" s="27"/>
      <c r="D350" s="29"/>
      <c r="E350" s="27"/>
      <c r="F350" s="29"/>
      <c r="G350" s="48"/>
      <c r="H350" s="4"/>
      <c r="I350" s="4"/>
      <c r="J350" s="4"/>
      <c r="K350" s="4"/>
      <c r="M350" s="30"/>
      <c r="N350" s="4"/>
      <c r="O350" s="4"/>
      <c r="P350" s="4"/>
      <c r="Q350" s="4"/>
      <c r="R350" s="4"/>
      <c r="S350" s="4"/>
      <c r="T350" s="4"/>
    </row>
    <row r="351" spans="1:20">
      <c r="A351" s="27"/>
      <c r="B351" s="27"/>
      <c r="C351" s="27"/>
      <c r="D351" s="29"/>
      <c r="E351" s="27"/>
      <c r="F351" s="29"/>
      <c r="G351" s="48"/>
      <c r="H351" s="4"/>
      <c r="I351" s="4"/>
      <c r="J351" s="4"/>
      <c r="K351" s="4"/>
      <c r="M351" s="30"/>
      <c r="N351" s="4"/>
      <c r="O351" s="4"/>
      <c r="P351" s="4"/>
      <c r="Q351" s="4"/>
      <c r="R351" s="4"/>
      <c r="S351" s="4"/>
      <c r="T351" s="4"/>
    </row>
    <row r="352" spans="1:20">
      <c r="A352" s="27"/>
      <c r="B352" s="27"/>
      <c r="C352" s="27"/>
      <c r="D352" s="29"/>
      <c r="E352" s="27"/>
      <c r="F352" s="29"/>
      <c r="G352" s="48"/>
      <c r="H352" s="4"/>
      <c r="I352" s="4"/>
      <c r="J352" s="4"/>
      <c r="K352" s="4"/>
      <c r="M352" s="30"/>
      <c r="N352" s="4"/>
      <c r="O352" s="4"/>
      <c r="P352" s="4"/>
      <c r="Q352" s="4"/>
      <c r="R352" s="4"/>
      <c r="S352" s="4"/>
      <c r="T352" s="4"/>
    </row>
    <row r="353" spans="1:20">
      <c r="A353" s="27"/>
      <c r="B353" s="27"/>
      <c r="C353" s="27"/>
      <c r="D353" s="29"/>
      <c r="E353" s="27"/>
      <c r="F353" s="29"/>
      <c r="G353" s="48"/>
      <c r="H353" s="4"/>
      <c r="I353" s="4"/>
      <c r="J353" s="4"/>
      <c r="K353" s="4"/>
      <c r="M353" s="30"/>
      <c r="N353" s="4"/>
      <c r="O353" s="4"/>
      <c r="P353" s="4"/>
      <c r="Q353" s="4"/>
      <c r="R353" s="4"/>
      <c r="S353" s="4"/>
      <c r="T353" s="4"/>
    </row>
    <row r="354" spans="1:20">
      <c r="A354" s="27"/>
      <c r="B354" s="27"/>
      <c r="C354" s="27"/>
      <c r="D354" s="29"/>
      <c r="E354" s="27"/>
      <c r="F354" s="29"/>
      <c r="G354" s="48"/>
      <c r="H354" s="4"/>
      <c r="I354" s="4"/>
      <c r="J354" s="4"/>
      <c r="K354" s="4"/>
      <c r="M354" s="30"/>
      <c r="N354" s="4"/>
      <c r="O354" s="4"/>
      <c r="P354" s="4"/>
      <c r="Q354" s="4"/>
      <c r="R354" s="4"/>
      <c r="S354" s="4"/>
      <c r="T354" s="4"/>
    </row>
    <row r="355" spans="1:20">
      <c r="A355" s="27"/>
      <c r="B355" s="27"/>
      <c r="C355" s="27"/>
      <c r="D355" s="29"/>
      <c r="E355" s="27"/>
      <c r="F355" s="29"/>
      <c r="G355" s="48"/>
      <c r="H355" s="4"/>
      <c r="I355" s="4"/>
      <c r="J355" s="4"/>
      <c r="K355" s="4"/>
      <c r="M355" s="30"/>
      <c r="N355" s="4"/>
      <c r="O355" s="4"/>
      <c r="P355" s="4"/>
      <c r="Q355" s="4"/>
      <c r="R355" s="4"/>
      <c r="S355" s="4"/>
      <c r="T355" s="4"/>
    </row>
    <row r="356" spans="1:20">
      <c r="A356" s="27"/>
      <c r="B356" s="27"/>
      <c r="C356" s="27"/>
      <c r="D356" s="29"/>
      <c r="E356" s="27"/>
      <c r="F356" s="29"/>
      <c r="G356" s="48"/>
      <c r="H356" s="4"/>
      <c r="I356" s="4"/>
      <c r="J356" s="4"/>
      <c r="K356" s="4"/>
      <c r="M356" s="30"/>
      <c r="N356" s="4"/>
      <c r="O356" s="4"/>
      <c r="P356" s="4"/>
      <c r="Q356" s="4"/>
      <c r="R356" s="4"/>
      <c r="S356" s="4"/>
      <c r="T356" s="4"/>
    </row>
    <row r="357" spans="1:20">
      <c r="A357" s="27"/>
      <c r="B357" s="27"/>
      <c r="C357" s="27"/>
      <c r="D357" s="29"/>
      <c r="E357" s="27"/>
      <c r="F357" s="29"/>
      <c r="G357" s="48"/>
      <c r="H357" s="4"/>
      <c r="I357" s="4"/>
      <c r="J357" s="4"/>
      <c r="K357" s="4"/>
      <c r="M357" s="30"/>
      <c r="N357" s="4"/>
      <c r="O357" s="4"/>
      <c r="P357" s="4"/>
      <c r="Q357" s="4"/>
      <c r="R357" s="4"/>
      <c r="S357" s="4"/>
      <c r="T357" s="4"/>
    </row>
    <row r="358" spans="1:20">
      <c r="A358" s="27"/>
      <c r="B358" s="27"/>
      <c r="C358" s="27"/>
      <c r="D358" s="29"/>
      <c r="E358" s="27"/>
      <c r="F358" s="29"/>
      <c r="G358" s="48"/>
      <c r="H358" s="4"/>
      <c r="I358" s="4"/>
      <c r="J358" s="4"/>
      <c r="K358" s="4"/>
      <c r="M358" s="30"/>
      <c r="N358" s="4"/>
      <c r="O358" s="4"/>
      <c r="P358" s="4"/>
      <c r="Q358" s="4"/>
      <c r="R358" s="4"/>
      <c r="S358" s="4"/>
      <c r="T358" s="4"/>
    </row>
    <row r="359" spans="1:20">
      <c r="A359" s="27"/>
      <c r="B359" s="27"/>
      <c r="C359" s="27"/>
      <c r="D359" s="29"/>
      <c r="E359" s="27"/>
      <c r="F359" s="29"/>
      <c r="G359" s="48"/>
      <c r="H359" s="4"/>
      <c r="I359" s="4"/>
      <c r="J359" s="4"/>
      <c r="K359" s="4"/>
      <c r="M359" s="30"/>
      <c r="N359" s="4"/>
      <c r="O359" s="4"/>
      <c r="P359" s="4"/>
      <c r="Q359" s="4"/>
      <c r="R359" s="4"/>
      <c r="S359" s="4"/>
      <c r="T359" s="4"/>
    </row>
    <row r="360" spans="1:20">
      <c r="A360" s="27"/>
      <c r="B360" s="27"/>
      <c r="C360" s="27"/>
      <c r="D360" s="29"/>
      <c r="E360" s="27"/>
      <c r="F360" s="29"/>
      <c r="G360" s="48"/>
      <c r="H360" s="4"/>
      <c r="I360" s="4"/>
      <c r="J360" s="4"/>
      <c r="K360" s="4"/>
      <c r="M360" s="30"/>
      <c r="N360" s="4"/>
      <c r="O360" s="4"/>
      <c r="P360" s="4"/>
      <c r="Q360" s="4"/>
      <c r="R360" s="4"/>
      <c r="S360" s="4"/>
      <c r="T360" s="4"/>
    </row>
    <row r="361" spans="1:20">
      <c r="A361" s="27"/>
      <c r="B361" s="27"/>
      <c r="C361" s="27"/>
      <c r="D361" s="29"/>
      <c r="E361" s="27"/>
      <c r="F361" s="29"/>
      <c r="G361" s="48"/>
      <c r="H361" s="4"/>
      <c r="I361" s="4"/>
      <c r="J361" s="4"/>
      <c r="K361" s="4"/>
      <c r="M361" s="30"/>
      <c r="N361" s="4"/>
      <c r="O361" s="4"/>
      <c r="P361" s="4"/>
      <c r="Q361" s="4"/>
      <c r="R361" s="4"/>
      <c r="S361" s="4"/>
      <c r="T361" s="4"/>
    </row>
    <row r="362" spans="1:20">
      <c r="A362" s="27"/>
      <c r="B362" s="27"/>
      <c r="C362" s="27"/>
      <c r="D362" s="29"/>
      <c r="E362" s="27"/>
      <c r="F362" s="29"/>
      <c r="G362" s="48"/>
      <c r="H362" s="4"/>
      <c r="I362" s="4"/>
      <c r="J362" s="4"/>
      <c r="K362" s="4"/>
      <c r="M362" s="30"/>
      <c r="N362" s="4"/>
      <c r="O362" s="4"/>
      <c r="P362" s="4"/>
      <c r="Q362" s="4"/>
      <c r="R362" s="4"/>
      <c r="S362" s="4"/>
      <c r="T362" s="4"/>
    </row>
    <row r="363" spans="1:20">
      <c r="A363" s="27"/>
      <c r="B363" s="27"/>
      <c r="C363" s="27"/>
      <c r="D363" s="29"/>
      <c r="E363" s="27"/>
      <c r="F363" s="29"/>
      <c r="G363" s="48"/>
      <c r="H363" s="4"/>
      <c r="I363" s="4"/>
      <c r="J363" s="4"/>
      <c r="K363" s="4"/>
      <c r="M363" s="30"/>
      <c r="N363" s="4"/>
      <c r="O363" s="4"/>
      <c r="P363" s="4"/>
      <c r="Q363" s="4"/>
      <c r="R363" s="4"/>
      <c r="S363" s="4"/>
      <c r="T363" s="4"/>
    </row>
    <row r="364" spans="1:20">
      <c r="A364" s="27"/>
      <c r="B364" s="27"/>
      <c r="C364" s="27"/>
      <c r="D364" s="29"/>
      <c r="E364" s="27"/>
      <c r="F364" s="29"/>
      <c r="G364" s="48"/>
      <c r="H364" s="4"/>
      <c r="I364" s="4"/>
      <c r="J364" s="4"/>
      <c r="K364" s="4"/>
      <c r="M364" s="30"/>
      <c r="N364" s="4"/>
      <c r="O364" s="4"/>
      <c r="P364" s="4"/>
      <c r="Q364" s="4"/>
      <c r="R364" s="4"/>
      <c r="S364" s="4"/>
      <c r="T364" s="4"/>
    </row>
    <row r="365" spans="1:20">
      <c r="A365" s="27"/>
      <c r="B365" s="27"/>
      <c r="C365" s="27"/>
      <c r="D365" s="29"/>
      <c r="E365" s="27"/>
      <c r="F365" s="29"/>
      <c r="G365" s="48"/>
      <c r="H365" s="4"/>
      <c r="I365" s="4"/>
      <c r="J365" s="4"/>
      <c r="K365" s="4"/>
      <c r="M365" s="30"/>
      <c r="N365" s="4"/>
      <c r="O365" s="4"/>
      <c r="P365" s="4"/>
      <c r="Q365" s="4"/>
      <c r="R365" s="4"/>
      <c r="S365" s="4"/>
      <c r="T365" s="4"/>
    </row>
    <row r="366" spans="1:20">
      <c r="A366" s="27"/>
      <c r="B366" s="27"/>
      <c r="C366" s="27"/>
      <c r="D366" s="29"/>
      <c r="E366" s="27"/>
      <c r="F366" s="29"/>
      <c r="G366" s="48"/>
      <c r="H366" s="4"/>
      <c r="I366" s="4"/>
      <c r="J366" s="4"/>
      <c r="K366" s="4"/>
      <c r="M366" s="30"/>
      <c r="N366" s="4"/>
      <c r="O366" s="4"/>
      <c r="P366" s="4"/>
      <c r="Q366" s="4"/>
      <c r="R366" s="4"/>
      <c r="S366" s="4"/>
      <c r="T366" s="4"/>
    </row>
    <row r="367" spans="1:20">
      <c r="A367" s="27"/>
      <c r="B367" s="27"/>
      <c r="C367" s="27"/>
      <c r="D367" s="29"/>
      <c r="E367" s="27"/>
      <c r="F367" s="29"/>
      <c r="G367" s="48"/>
      <c r="H367" s="4"/>
      <c r="I367" s="4"/>
      <c r="J367" s="4"/>
      <c r="K367" s="4"/>
      <c r="M367" s="30"/>
      <c r="N367" s="4"/>
      <c r="O367" s="4"/>
      <c r="P367" s="4"/>
      <c r="Q367" s="4"/>
      <c r="R367" s="4"/>
      <c r="S367" s="4"/>
      <c r="T367" s="4"/>
    </row>
    <row r="368" spans="1:20">
      <c r="A368" s="27"/>
      <c r="B368" s="72"/>
      <c r="C368" s="72"/>
      <c r="D368" s="73"/>
      <c r="E368" s="72"/>
      <c r="F368" s="73"/>
      <c r="G368" s="74"/>
      <c r="H368" s="71"/>
      <c r="I368" s="71"/>
      <c r="J368" s="71"/>
      <c r="K368" s="71"/>
      <c r="M368" s="30"/>
      <c r="N368" s="4"/>
      <c r="O368" s="4"/>
      <c r="P368" s="4"/>
      <c r="Q368" s="4"/>
      <c r="R368" s="4"/>
      <c r="S368" s="4"/>
      <c r="T368" s="4"/>
    </row>
    <row r="369" spans="1:20">
      <c r="A369" s="27"/>
      <c r="B369" s="27"/>
      <c r="C369" s="27"/>
      <c r="D369" s="29"/>
      <c r="E369" s="27"/>
      <c r="F369" s="29"/>
      <c r="G369" s="48"/>
      <c r="H369" s="4"/>
      <c r="I369" s="4"/>
      <c r="J369" s="4"/>
      <c r="K369" s="4"/>
      <c r="M369" s="30"/>
      <c r="N369" s="4"/>
      <c r="O369" s="4"/>
      <c r="P369" s="4"/>
      <c r="Q369" s="4"/>
      <c r="R369" s="4"/>
      <c r="S369" s="4"/>
      <c r="T369" s="4"/>
    </row>
    <row r="370" spans="1:20">
      <c r="A370" s="27"/>
      <c r="B370" s="27"/>
      <c r="C370" s="27"/>
      <c r="D370" s="29"/>
      <c r="E370" s="27"/>
      <c r="F370" s="29"/>
      <c r="G370" s="48"/>
      <c r="H370" s="4"/>
      <c r="I370" s="4"/>
      <c r="J370" s="4"/>
      <c r="K370" s="4"/>
      <c r="M370" s="30"/>
      <c r="N370" s="4"/>
      <c r="O370" s="4"/>
      <c r="P370" s="4"/>
      <c r="Q370" s="4"/>
      <c r="R370" s="4"/>
      <c r="S370" s="4"/>
      <c r="T370" s="4"/>
    </row>
    <row r="371" spans="1:20">
      <c r="A371" s="27"/>
      <c r="B371" s="27"/>
      <c r="C371" s="27"/>
      <c r="D371" s="29"/>
      <c r="E371" s="27"/>
      <c r="F371" s="29"/>
      <c r="G371" s="48"/>
      <c r="H371" s="4"/>
      <c r="I371" s="4"/>
      <c r="J371" s="4"/>
      <c r="K371" s="4"/>
      <c r="M371" s="30"/>
      <c r="N371" s="4"/>
      <c r="O371" s="4"/>
      <c r="P371" s="4"/>
      <c r="Q371" s="4"/>
      <c r="R371" s="4"/>
      <c r="S371" s="4"/>
      <c r="T371" s="4"/>
    </row>
    <row r="372" spans="1:20">
      <c r="A372" s="27"/>
      <c r="B372" s="27"/>
      <c r="C372" s="27"/>
      <c r="D372" s="29"/>
      <c r="E372" s="27"/>
      <c r="F372" s="29"/>
      <c r="G372" s="48"/>
      <c r="H372" s="4"/>
      <c r="I372" s="4"/>
      <c r="J372" s="4"/>
      <c r="K372" s="4"/>
      <c r="M372" s="30"/>
      <c r="N372" s="4"/>
      <c r="O372" s="4"/>
      <c r="P372" s="4"/>
      <c r="Q372" s="4"/>
      <c r="R372" s="4"/>
      <c r="S372" s="4"/>
      <c r="T372" s="4"/>
    </row>
    <row r="373" spans="1:20">
      <c r="A373" s="27"/>
      <c r="B373" s="27"/>
      <c r="C373" s="27"/>
      <c r="D373" s="29"/>
      <c r="E373" s="27"/>
      <c r="F373" s="29"/>
      <c r="G373" s="48"/>
      <c r="H373" s="4"/>
      <c r="I373" s="4"/>
      <c r="J373" s="4"/>
      <c r="K373" s="4"/>
      <c r="M373" s="30"/>
      <c r="N373" s="4"/>
      <c r="O373" s="4"/>
      <c r="P373" s="4"/>
      <c r="Q373" s="4"/>
      <c r="R373" s="4"/>
      <c r="S373" s="4"/>
      <c r="T373" s="4"/>
    </row>
    <row r="374" spans="1:20">
      <c r="A374" s="27"/>
      <c r="B374" s="27"/>
      <c r="C374" s="27"/>
      <c r="D374" s="29"/>
      <c r="E374" s="27"/>
      <c r="F374" s="29"/>
      <c r="G374" s="48"/>
      <c r="H374" s="4"/>
      <c r="I374" s="4"/>
      <c r="J374" s="4"/>
      <c r="K374" s="4"/>
      <c r="M374" s="30"/>
      <c r="N374" s="4"/>
      <c r="O374" s="4"/>
      <c r="P374" s="4"/>
      <c r="Q374" s="4"/>
      <c r="R374" s="4"/>
      <c r="S374" s="4"/>
      <c r="T374" s="4"/>
    </row>
    <row r="375" spans="1:20">
      <c r="A375" s="27"/>
      <c r="B375" s="27"/>
      <c r="C375" s="27"/>
      <c r="D375" s="29"/>
      <c r="E375" s="27"/>
      <c r="F375" s="29"/>
      <c r="G375" s="48"/>
      <c r="H375" s="4"/>
      <c r="I375" s="4"/>
      <c r="J375" s="4"/>
      <c r="K375" s="4"/>
      <c r="M375" s="30"/>
      <c r="N375" s="4"/>
      <c r="O375" s="4"/>
      <c r="P375" s="4"/>
      <c r="Q375" s="4"/>
      <c r="R375" s="4"/>
      <c r="S375" s="4"/>
      <c r="T375" s="4"/>
    </row>
    <row r="376" spans="1:20">
      <c r="A376" s="27"/>
      <c r="B376" s="27"/>
      <c r="C376" s="27"/>
      <c r="D376" s="29"/>
      <c r="E376" s="27"/>
      <c r="F376" s="29"/>
      <c r="G376" s="48"/>
      <c r="H376" s="4"/>
      <c r="I376" s="4"/>
      <c r="J376" s="4"/>
      <c r="K376" s="4"/>
      <c r="M376" s="30"/>
      <c r="N376" s="4"/>
      <c r="O376" s="4"/>
      <c r="P376" s="4"/>
      <c r="Q376" s="4"/>
      <c r="R376" s="4"/>
      <c r="S376" s="4"/>
      <c r="T376" s="4"/>
    </row>
    <row r="377" spans="1:20">
      <c r="A377" s="27"/>
      <c r="B377" s="27"/>
      <c r="C377" s="27"/>
      <c r="D377" s="29"/>
      <c r="E377" s="27"/>
      <c r="F377" s="29"/>
      <c r="G377" s="48"/>
      <c r="H377" s="4"/>
      <c r="I377" s="4"/>
      <c r="J377" s="4"/>
      <c r="K377" s="4"/>
      <c r="M377" s="30"/>
      <c r="N377" s="4"/>
      <c r="O377" s="4"/>
      <c r="P377" s="4"/>
      <c r="Q377" s="4"/>
      <c r="R377" s="4"/>
      <c r="S377" s="4"/>
      <c r="T377" s="4"/>
    </row>
    <row r="378" spans="1:20">
      <c r="A378" s="27"/>
      <c r="B378" s="27"/>
      <c r="C378" s="27"/>
      <c r="D378" s="29"/>
      <c r="E378" s="27"/>
      <c r="F378" s="29"/>
      <c r="G378" s="48"/>
      <c r="H378" s="4"/>
      <c r="I378" s="4"/>
      <c r="J378" s="4"/>
      <c r="K378" s="4"/>
      <c r="M378" s="30"/>
      <c r="N378" s="4"/>
      <c r="O378" s="4"/>
      <c r="P378" s="4"/>
      <c r="Q378" s="4"/>
      <c r="R378" s="4"/>
      <c r="S378" s="4"/>
      <c r="T378" s="4"/>
    </row>
    <row r="379" spans="1:20">
      <c r="A379" s="27"/>
      <c r="B379" s="27"/>
      <c r="C379" s="27"/>
      <c r="D379" s="29"/>
      <c r="E379" s="27"/>
      <c r="F379" s="29"/>
      <c r="G379" s="48"/>
      <c r="H379" s="4"/>
      <c r="I379" s="4"/>
      <c r="J379" s="4"/>
      <c r="K379" s="4"/>
      <c r="M379" s="30"/>
      <c r="N379" s="4"/>
      <c r="O379" s="4"/>
      <c r="P379" s="4"/>
      <c r="Q379" s="4"/>
      <c r="R379" s="4"/>
      <c r="S379" s="4"/>
      <c r="T379" s="4"/>
    </row>
    <row r="380" spans="1:20">
      <c r="A380" s="27"/>
      <c r="B380" s="27"/>
      <c r="C380" s="27"/>
      <c r="D380" s="29"/>
      <c r="E380" s="27"/>
      <c r="F380" s="29"/>
      <c r="G380" s="48"/>
      <c r="H380" s="4"/>
      <c r="I380" s="4"/>
      <c r="J380" s="4"/>
      <c r="K380" s="4"/>
      <c r="M380" s="30"/>
      <c r="N380" s="4"/>
      <c r="O380" s="4"/>
      <c r="P380" s="4"/>
      <c r="Q380" s="4"/>
      <c r="R380" s="4"/>
      <c r="S380" s="4"/>
      <c r="T380" s="4"/>
    </row>
    <row r="381" spans="1:20">
      <c r="A381" s="27"/>
      <c r="B381" s="27"/>
      <c r="C381" s="27"/>
      <c r="D381" s="29"/>
      <c r="E381" s="27"/>
      <c r="F381" s="29"/>
      <c r="G381" s="48"/>
      <c r="H381" s="4"/>
      <c r="I381" s="4"/>
      <c r="J381" s="4"/>
      <c r="K381" s="4"/>
      <c r="M381" s="30"/>
      <c r="N381" s="4"/>
      <c r="O381" s="4"/>
      <c r="P381" s="4"/>
      <c r="Q381" s="4"/>
      <c r="R381" s="4"/>
      <c r="S381" s="4"/>
      <c r="T381" s="4"/>
    </row>
    <row r="382" spans="1:20">
      <c r="A382" s="27"/>
      <c r="B382" s="27"/>
      <c r="C382" s="27"/>
      <c r="D382" s="29"/>
      <c r="E382" s="27"/>
      <c r="F382" s="29"/>
      <c r="G382" s="48"/>
      <c r="H382" s="4"/>
      <c r="I382" s="4"/>
      <c r="J382" s="4"/>
      <c r="K382" s="4"/>
      <c r="M382" s="30"/>
      <c r="N382" s="4"/>
      <c r="O382" s="4"/>
      <c r="P382" s="4"/>
      <c r="Q382" s="4"/>
      <c r="R382" s="4"/>
      <c r="S382" s="4"/>
      <c r="T382" s="4"/>
    </row>
    <row r="383" spans="1:20">
      <c r="A383" s="27"/>
      <c r="B383" s="27"/>
      <c r="C383" s="27"/>
      <c r="D383" s="29"/>
      <c r="E383" s="27"/>
      <c r="F383" s="29"/>
      <c r="G383" s="48"/>
      <c r="H383" s="4"/>
      <c r="I383" s="4"/>
      <c r="J383" s="4"/>
      <c r="K383" s="4"/>
      <c r="M383" s="30"/>
      <c r="N383" s="4"/>
      <c r="O383" s="4"/>
      <c r="P383" s="4"/>
      <c r="Q383" s="4"/>
      <c r="R383" s="4"/>
      <c r="S383" s="4"/>
      <c r="T383" s="4"/>
    </row>
    <row r="384" spans="1:20">
      <c r="A384" s="27"/>
      <c r="B384" s="27"/>
      <c r="C384" s="27"/>
      <c r="D384" s="29"/>
      <c r="E384" s="27"/>
      <c r="F384" s="29"/>
      <c r="G384" s="48"/>
      <c r="H384" s="4"/>
      <c r="I384" s="4"/>
      <c r="J384" s="4"/>
      <c r="K384" s="4"/>
      <c r="M384" s="30"/>
      <c r="N384" s="4"/>
      <c r="O384" s="4"/>
      <c r="P384" s="4"/>
      <c r="Q384" s="4"/>
      <c r="R384" s="4"/>
      <c r="S384" s="4"/>
      <c r="T384" s="4"/>
    </row>
    <row r="385" spans="1:20">
      <c r="A385" s="27"/>
      <c r="B385" s="27"/>
      <c r="C385" s="27"/>
      <c r="D385" s="29"/>
      <c r="E385" s="27"/>
      <c r="F385" s="29"/>
      <c r="G385" s="48"/>
      <c r="H385" s="4"/>
      <c r="I385" s="4"/>
      <c r="J385" s="4"/>
      <c r="K385" s="4"/>
      <c r="M385" s="30"/>
      <c r="N385" s="4"/>
      <c r="O385" s="4"/>
      <c r="P385" s="4"/>
      <c r="Q385" s="4"/>
      <c r="R385" s="4"/>
      <c r="S385" s="4"/>
      <c r="T385" s="4"/>
    </row>
    <row r="386" spans="1:20">
      <c r="A386" s="27"/>
      <c r="B386" s="27"/>
      <c r="C386" s="27"/>
      <c r="D386" s="29"/>
      <c r="E386" s="27"/>
      <c r="F386" s="29"/>
      <c r="G386" s="48"/>
      <c r="H386" s="4"/>
      <c r="I386" s="4"/>
      <c r="J386" s="4"/>
      <c r="K386" s="4"/>
      <c r="M386" s="30"/>
      <c r="N386" s="4"/>
      <c r="O386" s="4"/>
      <c r="P386" s="4"/>
      <c r="Q386" s="4"/>
      <c r="R386" s="4"/>
      <c r="S386" s="4"/>
      <c r="T386" s="4"/>
    </row>
    <row r="387" spans="1:20">
      <c r="A387" s="27"/>
      <c r="B387" s="27"/>
      <c r="C387" s="27"/>
      <c r="D387" s="29"/>
      <c r="E387" s="27"/>
      <c r="F387" s="29"/>
      <c r="G387" s="48"/>
      <c r="H387" s="4"/>
      <c r="I387" s="4"/>
      <c r="J387" s="4"/>
      <c r="K387" s="4"/>
      <c r="M387" s="30"/>
      <c r="N387" s="4"/>
      <c r="O387" s="4"/>
      <c r="P387" s="4"/>
      <c r="Q387" s="4"/>
      <c r="R387" s="4"/>
      <c r="S387" s="4"/>
      <c r="T387" s="4"/>
    </row>
    <row r="388" spans="1:20">
      <c r="A388" s="27"/>
      <c r="B388" s="27"/>
      <c r="C388" s="27"/>
      <c r="D388" s="29"/>
      <c r="E388" s="27"/>
      <c r="F388" s="29"/>
      <c r="G388" s="48"/>
      <c r="H388" s="4"/>
      <c r="I388" s="4"/>
      <c r="J388" s="4"/>
      <c r="K388" s="4"/>
      <c r="M388" s="30"/>
      <c r="N388" s="4"/>
      <c r="O388" s="4"/>
      <c r="P388" s="4"/>
      <c r="Q388" s="4"/>
      <c r="R388" s="4"/>
      <c r="S388" s="4"/>
      <c r="T388" s="4"/>
    </row>
    <row r="389" spans="1:20">
      <c r="A389" s="27"/>
      <c r="B389" s="27"/>
      <c r="C389" s="27"/>
      <c r="D389" s="29"/>
      <c r="E389" s="27"/>
      <c r="F389" s="29"/>
      <c r="G389" s="48"/>
      <c r="H389" s="4"/>
      <c r="I389" s="4"/>
      <c r="J389" s="4"/>
      <c r="K389" s="4"/>
      <c r="M389" s="30"/>
      <c r="N389" s="4"/>
      <c r="O389" s="4"/>
      <c r="P389" s="4"/>
      <c r="Q389" s="4"/>
      <c r="R389" s="4"/>
      <c r="S389" s="4"/>
      <c r="T389" s="4"/>
    </row>
    <row r="390" spans="1:20">
      <c r="A390" s="27"/>
      <c r="B390" s="27"/>
      <c r="C390" s="27"/>
      <c r="D390" s="29"/>
      <c r="E390" s="27"/>
      <c r="F390" s="29"/>
      <c r="G390" s="48"/>
      <c r="H390" s="4"/>
      <c r="I390" s="4"/>
      <c r="J390" s="4"/>
      <c r="K390" s="4"/>
      <c r="M390" s="30"/>
      <c r="N390" s="4"/>
      <c r="O390" s="4"/>
      <c r="P390" s="4"/>
      <c r="Q390" s="4"/>
      <c r="R390" s="4"/>
      <c r="S390" s="4"/>
      <c r="T390" s="4"/>
    </row>
    <row r="391" spans="1:20">
      <c r="A391" s="27"/>
      <c r="B391" s="27"/>
      <c r="C391" s="27"/>
      <c r="D391" s="29"/>
      <c r="E391" s="27"/>
      <c r="F391" s="29"/>
      <c r="G391" s="48"/>
      <c r="H391" s="4"/>
      <c r="I391" s="4"/>
      <c r="J391" s="4"/>
      <c r="K391" s="4"/>
      <c r="M391" s="30"/>
      <c r="N391" s="4"/>
      <c r="O391" s="4"/>
      <c r="P391" s="4"/>
      <c r="Q391" s="4"/>
      <c r="R391" s="4"/>
      <c r="S391" s="4"/>
      <c r="T391" s="4"/>
    </row>
    <row r="392" spans="1:20">
      <c r="A392" s="27"/>
      <c r="B392" s="27"/>
      <c r="C392" s="27"/>
      <c r="D392" s="29"/>
      <c r="E392" s="27"/>
      <c r="F392" s="29"/>
      <c r="G392" s="48"/>
      <c r="H392" s="4"/>
      <c r="I392" s="4"/>
      <c r="J392" s="4"/>
      <c r="K392" s="4"/>
      <c r="M392" s="30"/>
      <c r="N392" s="4"/>
      <c r="O392" s="4"/>
      <c r="P392" s="4"/>
      <c r="Q392" s="4"/>
      <c r="R392" s="4"/>
      <c r="S392" s="4"/>
      <c r="T392" s="4"/>
    </row>
    <row r="393" spans="1:20">
      <c r="A393" s="27"/>
      <c r="B393" s="27"/>
      <c r="C393" s="27"/>
      <c r="D393" s="29"/>
      <c r="E393" s="27"/>
      <c r="F393" s="29"/>
      <c r="G393" s="48"/>
      <c r="H393" s="4"/>
      <c r="I393" s="4"/>
      <c r="J393" s="4"/>
      <c r="K393" s="4"/>
      <c r="M393" s="30"/>
      <c r="N393" s="4"/>
      <c r="O393" s="4"/>
      <c r="P393" s="4"/>
      <c r="Q393" s="4"/>
      <c r="R393" s="4"/>
      <c r="S393" s="4"/>
      <c r="T393" s="4"/>
    </row>
    <row r="394" spans="1:20">
      <c r="A394" s="27"/>
      <c r="B394" s="27"/>
      <c r="C394" s="27"/>
      <c r="D394" s="29"/>
      <c r="E394" s="27"/>
      <c r="F394" s="29"/>
      <c r="G394" s="48"/>
      <c r="H394" s="4"/>
      <c r="I394" s="4"/>
      <c r="J394" s="4"/>
      <c r="K394" s="4"/>
      <c r="M394" s="30"/>
      <c r="N394" s="4"/>
      <c r="O394" s="4"/>
      <c r="P394" s="4"/>
      <c r="Q394" s="4"/>
      <c r="R394" s="4"/>
      <c r="S394" s="4"/>
      <c r="T394" s="4"/>
    </row>
    <row r="395" spans="1:20">
      <c r="A395" s="27"/>
      <c r="B395" s="27"/>
      <c r="C395" s="27"/>
      <c r="D395" s="29"/>
      <c r="E395" s="27"/>
      <c r="F395" s="29"/>
      <c r="G395" s="48"/>
      <c r="H395" s="4"/>
      <c r="I395" s="4"/>
      <c r="J395" s="4"/>
      <c r="K395" s="4"/>
      <c r="M395" s="30"/>
      <c r="N395" s="4"/>
      <c r="O395" s="4"/>
      <c r="P395" s="4"/>
      <c r="Q395" s="4"/>
      <c r="R395" s="4"/>
      <c r="S395" s="4"/>
      <c r="T395" s="4"/>
    </row>
    <row r="396" spans="1:20">
      <c r="A396" s="27"/>
      <c r="B396" s="27"/>
      <c r="C396" s="27"/>
      <c r="D396" s="29"/>
      <c r="E396" s="27"/>
      <c r="F396" s="29"/>
      <c r="G396" s="48"/>
      <c r="H396" s="4"/>
      <c r="I396" s="4"/>
      <c r="J396" s="4"/>
      <c r="K396" s="4"/>
      <c r="M396" s="30"/>
      <c r="N396" s="4"/>
      <c r="O396" s="4"/>
      <c r="P396" s="4"/>
      <c r="Q396" s="4"/>
      <c r="R396" s="4"/>
      <c r="S396" s="4"/>
      <c r="T396" s="4"/>
    </row>
    <row r="397" spans="1:20">
      <c r="A397" s="27"/>
      <c r="B397" s="27"/>
      <c r="C397" s="27"/>
      <c r="D397" s="29"/>
      <c r="E397" s="27"/>
      <c r="F397" s="29"/>
      <c r="G397" s="48"/>
      <c r="H397" s="4"/>
      <c r="I397" s="4"/>
      <c r="J397" s="4"/>
      <c r="K397" s="4"/>
      <c r="M397" s="30"/>
      <c r="N397" s="4"/>
      <c r="O397" s="4"/>
      <c r="P397" s="4"/>
      <c r="Q397" s="4"/>
      <c r="R397" s="4"/>
      <c r="S397" s="4"/>
      <c r="T397" s="4"/>
    </row>
    <row r="398" spans="1:20">
      <c r="A398" s="27"/>
      <c r="B398" s="27"/>
      <c r="C398" s="27"/>
      <c r="D398" s="29"/>
      <c r="E398" s="27"/>
      <c r="F398" s="29"/>
      <c r="G398" s="48"/>
      <c r="H398" s="4"/>
      <c r="I398" s="4"/>
      <c r="J398" s="4"/>
      <c r="K398" s="4"/>
      <c r="M398" s="30"/>
      <c r="N398" s="4"/>
      <c r="O398" s="4"/>
      <c r="P398" s="4"/>
      <c r="Q398" s="4"/>
      <c r="R398" s="4"/>
      <c r="S398" s="4"/>
      <c r="T398" s="4"/>
    </row>
    <row r="399" spans="1:20">
      <c r="A399" s="27"/>
      <c r="B399" s="27"/>
      <c r="C399" s="27"/>
      <c r="D399" s="29"/>
      <c r="E399" s="27"/>
      <c r="F399" s="29"/>
      <c r="G399" s="48"/>
      <c r="H399" s="4"/>
      <c r="I399" s="4"/>
      <c r="J399" s="4"/>
      <c r="K399" s="4"/>
      <c r="M399" s="30"/>
      <c r="N399" s="4"/>
      <c r="O399" s="4"/>
      <c r="P399" s="4"/>
      <c r="Q399" s="4"/>
      <c r="R399" s="4"/>
      <c r="S399" s="4"/>
      <c r="T399" s="4"/>
    </row>
    <row r="400" spans="1:20">
      <c r="A400" s="27"/>
      <c r="B400" s="27"/>
      <c r="C400" s="27"/>
      <c r="D400" s="29"/>
      <c r="E400" s="27"/>
      <c r="F400" s="29"/>
      <c r="G400" s="48"/>
      <c r="H400" s="4"/>
      <c r="I400" s="4"/>
      <c r="J400" s="4"/>
      <c r="K400" s="4"/>
      <c r="M400" s="30"/>
      <c r="N400" s="4"/>
      <c r="O400" s="4"/>
      <c r="P400" s="4"/>
      <c r="Q400" s="4"/>
      <c r="R400" s="4"/>
      <c r="S400" s="4"/>
      <c r="T400" s="4"/>
    </row>
    <row r="401" spans="1:20">
      <c r="A401" s="27"/>
      <c r="B401" s="27"/>
      <c r="C401" s="27"/>
      <c r="D401" s="29"/>
      <c r="E401" s="27"/>
      <c r="F401" s="29"/>
      <c r="G401" s="48"/>
      <c r="H401" s="4"/>
      <c r="I401" s="4"/>
      <c r="J401" s="4"/>
      <c r="K401" s="4"/>
      <c r="M401" s="30"/>
      <c r="N401" s="4"/>
      <c r="O401" s="4"/>
      <c r="P401" s="4"/>
      <c r="Q401" s="4"/>
      <c r="R401" s="4"/>
      <c r="S401" s="4"/>
      <c r="T401" s="4"/>
    </row>
    <row r="402" spans="1:20">
      <c r="A402" s="27"/>
      <c r="B402" s="27"/>
      <c r="C402" s="27"/>
      <c r="D402" s="29"/>
      <c r="E402" s="27"/>
      <c r="F402" s="29"/>
      <c r="G402" s="48"/>
      <c r="H402" s="4"/>
      <c r="I402" s="4"/>
      <c r="J402" s="4"/>
      <c r="K402" s="4"/>
      <c r="M402" s="30"/>
      <c r="N402" s="4"/>
      <c r="O402" s="4"/>
      <c r="P402" s="4"/>
      <c r="Q402" s="4"/>
      <c r="R402" s="4"/>
      <c r="S402" s="4"/>
      <c r="T402" s="4"/>
    </row>
    <row r="403" spans="1:20">
      <c r="A403" s="27"/>
      <c r="B403" s="27"/>
      <c r="C403" s="27"/>
      <c r="D403" s="29"/>
      <c r="E403" s="27"/>
      <c r="F403" s="29"/>
      <c r="G403" s="48"/>
      <c r="H403" s="4"/>
      <c r="I403" s="4"/>
      <c r="J403" s="4"/>
      <c r="K403" s="4"/>
      <c r="M403" s="30"/>
      <c r="N403" s="4"/>
      <c r="O403" s="4"/>
      <c r="P403" s="4"/>
      <c r="Q403" s="4"/>
      <c r="R403" s="4"/>
      <c r="S403" s="4"/>
      <c r="T403" s="4"/>
    </row>
    <row r="404" spans="1:20">
      <c r="A404" s="27"/>
      <c r="B404" s="27"/>
      <c r="C404" s="27"/>
      <c r="D404" s="29"/>
      <c r="E404" s="27"/>
      <c r="F404" s="29"/>
      <c r="G404" s="48"/>
      <c r="H404" s="4"/>
      <c r="I404" s="4"/>
      <c r="J404" s="4"/>
      <c r="K404" s="4"/>
      <c r="M404" s="30"/>
      <c r="N404" s="4"/>
      <c r="O404" s="4"/>
      <c r="P404" s="4"/>
      <c r="Q404" s="4"/>
      <c r="R404" s="4"/>
      <c r="S404" s="4"/>
      <c r="T404" s="4"/>
    </row>
    <row r="405" spans="1:20">
      <c r="A405" s="27"/>
      <c r="B405" s="27"/>
      <c r="C405" s="27"/>
      <c r="D405" s="29"/>
      <c r="E405" s="27"/>
      <c r="F405" s="29"/>
      <c r="G405" s="48"/>
      <c r="H405" s="4"/>
      <c r="I405" s="4"/>
      <c r="J405" s="4"/>
      <c r="K405" s="4"/>
      <c r="M405" s="30"/>
      <c r="N405" s="4"/>
      <c r="O405" s="4"/>
      <c r="P405" s="4"/>
      <c r="Q405" s="4"/>
      <c r="R405" s="4"/>
      <c r="S405" s="4"/>
      <c r="T405" s="4"/>
    </row>
    <row r="406" spans="1:20">
      <c r="A406" s="27"/>
      <c r="B406" s="27"/>
      <c r="C406" s="27"/>
      <c r="D406" s="29"/>
      <c r="E406" s="27"/>
      <c r="F406" s="29"/>
      <c r="G406" s="48"/>
      <c r="H406" s="4"/>
      <c r="I406" s="4"/>
      <c r="J406" s="4"/>
      <c r="K406" s="4"/>
      <c r="M406" s="30"/>
      <c r="N406" s="4"/>
      <c r="O406" s="4"/>
      <c r="P406" s="4"/>
      <c r="Q406" s="4"/>
      <c r="R406" s="4"/>
      <c r="S406" s="4"/>
      <c r="T406" s="4"/>
    </row>
    <row r="407" spans="1:20">
      <c r="A407" s="27"/>
      <c r="B407" s="27"/>
      <c r="C407" s="27"/>
      <c r="D407" s="29"/>
      <c r="E407" s="27"/>
      <c r="F407" s="29"/>
      <c r="G407" s="48"/>
      <c r="H407" s="4"/>
      <c r="I407" s="4"/>
      <c r="J407" s="4"/>
      <c r="K407" s="4"/>
      <c r="M407" s="30"/>
      <c r="N407" s="4"/>
      <c r="O407" s="4"/>
      <c r="P407" s="4"/>
      <c r="Q407" s="4"/>
      <c r="R407" s="4"/>
      <c r="S407" s="4"/>
      <c r="T407" s="4"/>
    </row>
    <row r="408" spans="1:20">
      <c r="A408" s="27"/>
      <c r="B408" s="27"/>
      <c r="C408" s="27"/>
      <c r="D408" s="29"/>
      <c r="E408" s="27"/>
      <c r="F408" s="29"/>
      <c r="G408" s="48"/>
      <c r="H408" s="4"/>
      <c r="I408" s="4"/>
      <c r="J408" s="4"/>
      <c r="K408" s="4"/>
      <c r="M408" s="30"/>
      <c r="N408" s="4"/>
      <c r="O408" s="4"/>
      <c r="P408" s="4"/>
      <c r="Q408" s="4"/>
      <c r="R408" s="4"/>
      <c r="S408" s="4"/>
      <c r="T408" s="4"/>
    </row>
    <row r="409" spans="1:20">
      <c r="A409" s="27"/>
      <c r="B409" s="27"/>
      <c r="C409" s="27"/>
      <c r="D409" s="29"/>
      <c r="E409" s="27"/>
      <c r="F409" s="29"/>
      <c r="G409" s="48"/>
      <c r="H409" s="4"/>
      <c r="I409" s="4"/>
      <c r="J409" s="4"/>
      <c r="K409" s="4"/>
      <c r="M409" s="30"/>
      <c r="N409" s="4"/>
      <c r="O409" s="4"/>
      <c r="P409" s="4"/>
      <c r="Q409" s="4"/>
      <c r="R409" s="4"/>
      <c r="S409" s="4"/>
      <c r="T409" s="4"/>
    </row>
    <row r="410" spans="1:20">
      <c r="A410" s="27"/>
      <c r="B410" s="27"/>
      <c r="C410" s="27"/>
      <c r="D410" s="29"/>
      <c r="E410" s="27"/>
      <c r="F410" s="29"/>
      <c r="G410" s="48"/>
      <c r="H410" s="4"/>
      <c r="I410" s="4"/>
      <c r="J410" s="4"/>
      <c r="K410" s="4"/>
      <c r="M410" s="30"/>
      <c r="N410" s="4"/>
      <c r="O410" s="4"/>
      <c r="P410" s="4"/>
      <c r="Q410" s="4"/>
      <c r="R410" s="4"/>
      <c r="S410" s="4"/>
      <c r="T410" s="4"/>
    </row>
    <row r="411" spans="1:20">
      <c r="A411" s="27"/>
      <c r="B411" s="27"/>
      <c r="C411" s="27"/>
      <c r="D411" s="29"/>
      <c r="E411" s="27"/>
      <c r="F411" s="29"/>
      <c r="G411" s="48"/>
      <c r="H411" s="4"/>
      <c r="I411" s="4"/>
      <c r="J411" s="4"/>
      <c r="K411" s="4"/>
      <c r="M411" s="30"/>
      <c r="N411" s="4"/>
      <c r="O411" s="4"/>
      <c r="P411" s="4"/>
      <c r="Q411" s="4"/>
      <c r="R411" s="4"/>
      <c r="S411" s="4"/>
      <c r="T411" s="4"/>
    </row>
    <row r="412" spans="1:20">
      <c r="A412" s="26"/>
      <c r="B412" s="27"/>
      <c r="C412" s="27"/>
      <c r="D412" s="28"/>
      <c r="E412" s="27"/>
      <c r="F412" s="29"/>
      <c r="G412" s="29"/>
      <c r="H412" s="4"/>
      <c r="I412" s="4"/>
      <c r="J412" s="4"/>
      <c r="K412" s="4"/>
      <c r="M412" s="30"/>
      <c r="N412" s="4"/>
      <c r="O412" s="4"/>
      <c r="P412" s="4"/>
      <c r="Q412" s="4"/>
      <c r="R412" s="4"/>
      <c r="S412" s="4"/>
      <c r="T412" s="4"/>
    </row>
    <row r="413" spans="1:20">
      <c r="A413" s="31"/>
      <c r="B413" s="27"/>
      <c r="C413" s="27"/>
      <c r="D413" s="28"/>
      <c r="E413" s="27"/>
      <c r="F413" s="29"/>
      <c r="G413" s="29"/>
      <c r="H413" s="4"/>
      <c r="I413" s="4"/>
      <c r="J413" s="4"/>
      <c r="K413" s="4"/>
      <c r="M413" s="30"/>
      <c r="N413" s="4"/>
      <c r="O413" s="4"/>
      <c r="P413" s="4"/>
      <c r="Q413" s="4"/>
      <c r="R413" s="4"/>
      <c r="S413" s="4"/>
      <c r="T413" s="4"/>
    </row>
    <row r="414" spans="1:20">
      <c r="A414" s="26"/>
      <c r="B414" s="27"/>
      <c r="C414" s="27"/>
      <c r="D414" s="28"/>
      <c r="E414" s="27"/>
      <c r="F414" s="29"/>
      <c r="G414" s="48"/>
      <c r="H414" s="4"/>
      <c r="I414" s="4"/>
      <c r="J414" s="4"/>
      <c r="K414" s="4"/>
      <c r="M414" s="30"/>
      <c r="N414" s="4"/>
      <c r="O414" s="4"/>
      <c r="P414" s="4"/>
      <c r="Q414" s="4"/>
      <c r="R414" s="4"/>
      <c r="S414" s="4"/>
      <c r="T414" s="4"/>
    </row>
    <row r="415" spans="1:20">
      <c r="A415" s="26"/>
      <c r="B415" s="27"/>
      <c r="C415" s="27"/>
      <c r="D415" s="28"/>
      <c r="E415" s="27"/>
      <c r="F415" s="29"/>
      <c r="G415" s="48"/>
      <c r="H415" s="4"/>
      <c r="I415" s="4"/>
      <c r="J415" s="4"/>
      <c r="K415" s="4"/>
      <c r="M415" s="30"/>
      <c r="N415" s="4"/>
      <c r="O415" s="4"/>
      <c r="P415" s="4"/>
      <c r="Q415" s="4"/>
      <c r="R415" s="4"/>
      <c r="S415" s="4"/>
      <c r="T415" s="4"/>
    </row>
    <row r="416" spans="1:20">
      <c r="A416" s="26"/>
      <c r="B416" s="27"/>
      <c r="C416" s="27"/>
      <c r="D416" s="28"/>
      <c r="E416" s="27"/>
      <c r="F416" s="29"/>
      <c r="G416" s="48"/>
      <c r="H416" s="4"/>
      <c r="I416" s="4"/>
      <c r="J416" s="4"/>
      <c r="K416" s="4"/>
      <c r="M416" s="30"/>
      <c r="N416" s="4"/>
      <c r="O416" s="4"/>
      <c r="P416" s="4"/>
      <c r="Q416" s="4"/>
      <c r="R416" s="4"/>
      <c r="S416" s="4"/>
      <c r="T416" s="4"/>
    </row>
    <row r="417" spans="1:20">
      <c r="A417" s="26"/>
      <c r="B417" s="27"/>
      <c r="C417" s="27"/>
      <c r="D417" s="28"/>
      <c r="E417" s="27"/>
      <c r="F417" s="29"/>
      <c r="G417" s="48"/>
      <c r="H417" s="4"/>
      <c r="I417" s="4"/>
      <c r="J417" s="4"/>
      <c r="K417" s="4"/>
      <c r="M417" s="30"/>
      <c r="N417" s="4"/>
      <c r="O417" s="4"/>
      <c r="P417" s="4"/>
      <c r="Q417" s="4"/>
      <c r="R417" s="4"/>
      <c r="S417" s="4"/>
      <c r="T417" s="4"/>
    </row>
    <row r="418" spans="1:20">
      <c r="A418" s="26"/>
      <c r="B418" s="27"/>
      <c r="C418" s="27"/>
      <c r="D418" s="28"/>
      <c r="E418" s="27"/>
      <c r="F418" s="29"/>
      <c r="G418" s="48"/>
      <c r="H418" s="4"/>
      <c r="I418" s="4"/>
      <c r="J418" s="4"/>
      <c r="K418" s="4"/>
      <c r="M418" s="30"/>
      <c r="N418" s="4"/>
      <c r="O418" s="4"/>
      <c r="P418" s="4"/>
      <c r="Q418" s="4"/>
      <c r="R418" s="4"/>
      <c r="S418" s="4"/>
      <c r="T418" s="4"/>
    </row>
    <row r="419" spans="1:20">
      <c r="A419" s="26"/>
      <c r="B419" s="27"/>
      <c r="C419" s="27"/>
      <c r="D419" s="28"/>
      <c r="E419" s="27"/>
      <c r="F419" s="29"/>
      <c r="G419" s="48"/>
      <c r="H419" s="4"/>
      <c r="I419" s="4"/>
      <c r="J419" s="4"/>
      <c r="K419" s="4"/>
      <c r="M419" s="30"/>
      <c r="N419" s="4"/>
      <c r="O419" s="4"/>
      <c r="P419" s="4"/>
      <c r="Q419" s="4"/>
      <c r="R419" s="4"/>
      <c r="S419" s="4"/>
      <c r="T419" s="4"/>
    </row>
    <row r="420" spans="1:20">
      <c r="A420" s="26"/>
      <c r="B420" s="27"/>
      <c r="C420" s="27"/>
      <c r="D420" s="28"/>
      <c r="E420" s="27"/>
      <c r="F420" s="29"/>
      <c r="G420" s="48"/>
      <c r="H420" s="4"/>
      <c r="I420" s="4"/>
      <c r="J420" s="4"/>
      <c r="K420" s="4"/>
      <c r="M420" s="30"/>
      <c r="N420" s="4"/>
      <c r="O420" s="4"/>
      <c r="P420" s="4"/>
      <c r="Q420" s="4"/>
      <c r="R420" s="4"/>
      <c r="S420" s="4"/>
      <c r="T420" s="4"/>
    </row>
    <row r="421" spans="1:20">
      <c r="A421" s="26"/>
      <c r="B421" s="27"/>
      <c r="C421" s="27"/>
      <c r="D421" s="28"/>
      <c r="E421" s="27"/>
      <c r="F421" s="29"/>
      <c r="G421" s="48"/>
      <c r="H421" s="4"/>
      <c r="I421" s="4"/>
      <c r="J421" s="4"/>
      <c r="K421" s="4"/>
      <c r="M421" s="30"/>
      <c r="N421" s="4"/>
      <c r="O421" s="4"/>
      <c r="P421" s="4"/>
      <c r="Q421" s="4"/>
      <c r="R421" s="4"/>
      <c r="S421" s="4"/>
      <c r="T421" s="4"/>
    </row>
    <row r="422" spans="1:20">
      <c r="A422" s="26"/>
      <c r="B422" s="27"/>
      <c r="C422" s="27"/>
      <c r="D422" s="28"/>
      <c r="E422" s="27"/>
      <c r="F422" s="29"/>
      <c r="G422" s="48"/>
      <c r="H422" s="4"/>
      <c r="I422" s="4"/>
      <c r="J422" s="4"/>
      <c r="K422" s="4"/>
      <c r="M422" s="30"/>
      <c r="N422" s="4"/>
      <c r="O422" s="4"/>
      <c r="P422" s="4"/>
      <c r="Q422" s="4"/>
      <c r="R422" s="4"/>
      <c r="S422" s="4"/>
      <c r="T422" s="4"/>
    </row>
    <row r="423" spans="1:20">
      <c r="A423" s="26"/>
      <c r="B423" s="64"/>
      <c r="C423" s="64"/>
      <c r="D423" s="65"/>
      <c r="E423" s="27"/>
      <c r="F423" s="29"/>
      <c r="G423" s="48"/>
      <c r="H423" s="4"/>
      <c r="I423" s="4"/>
      <c r="J423" s="4"/>
      <c r="K423" s="4"/>
      <c r="M423" s="30"/>
      <c r="N423" s="4"/>
      <c r="O423" s="4"/>
      <c r="P423" s="4"/>
      <c r="Q423" s="4"/>
      <c r="R423" s="4"/>
      <c r="S423" s="4"/>
      <c r="T423" s="4"/>
    </row>
    <row r="424" spans="1:20">
      <c r="A424" s="26"/>
      <c r="B424" s="27"/>
      <c r="C424" s="27"/>
      <c r="D424" s="28"/>
      <c r="E424" s="27"/>
      <c r="F424" s="29"/>
      <c r="G424" s="29"/>
      <c r="H424" s="4"/>
      <c r="I424" s="4"/>
      <c r="J424" s="4"/>
      <c r="K424" s="4"/>
      <c r="M424" s="30"/>
      <c r="N424" s="4"/>
      <c r="O424" s="4"/>
      <c r="P424" s="4"/>
      <c r="Q424" s="4"/>
      <c r="R424" s="4"/>
      <c r="S424" s="4"/>
      <c r="T424" s="4"/>
    </row>
    <row r="425" spans="1:20">
      <c r="A425" s="31"/>
      <c r="B425" s="27"/>
      <c r="C425" s="27"/>
      <c r="D425" s="28"/>
      <c r="E425" s="27"/>
      <c r="F425" s="29"/>
      <c r="G425" s="29"/>
      <c r="H425" s="4"/>
      <c r="I425" s="4"/>
      <c r="J425" s="4"/>
      <c r="K425" s="4"/>
      <c r="M425" s="30"/>
      <c r="N425" s="4"/>
      <c r="O425" s="4"/>
      <c r="P425" s="4"/>
      <c r="Q425" s="4"/>
      <c r="R425" s="4"/>
      <c r="S425" s="4"/>
      <c r="T425" s="4"/>
    </row>
    <row r="426" spans="1:20">
      <c r="A426" s="26"/>
      <c r="B426" s="27"/>
      <c r="C426" s="27"/>
      <c r="D426" s="77"/>
      <c r="E426" s="51"/>
      <c r="F426" s="52"/>
      <c r="G426" s="48"/>
      <c r="H426" s="4"/>
      <c r="I426" s="4"/>
      <c r="J426" s="4"/>
      <c r="K426" s="4"/>
      <c r="M426" s="30"/>
      <c r="N426" s="4"/>
      <c r="O426" s="4"/>
      <c r="P426" s="4"/>
      <c r="Q426" s="4"/>
      <c r="R426" s="4"/>
      <c r="S426" s="4"/>
      <c r="T426" s="4"/>
    </row>
    <row r="427" spans="1:20">
      <c r="A427" s="26"/>
      <c r="B427" s="27"/>
      <c r="C427" s="27"/>
      <c r="D427" s="29"/>
      <c r="E427" s="27"/>
      <c r="F427" s="29"/>
      <c r="G427" s="48"/>
      <c r="H427" s="4"/>
      <c r="I427" s="4"/>
      <c r="J427" s="4"/>
      <c r="K427" s="4"/>
      <c r="M427" s="30"/>
      <c r="N427" s="4"/>
      <c r="O427" s="4"/>
      <c r="P427" s="4"/>
      <c r="Q427" s="4"/>
      <c r="R427" s="4"/>
      <c r="S427" s="4"/>
      <c r="T427" s="4"/>
    </row>
    <row r="428" spans="1:20">
      <c r="A428" s="26"/>
      <c r="B428" s="27"/>
      <c r="C428" s="27"/>
      <c r="D428" s="28"/>
      <c r="E428" s="27"/>
      <c r="F428" s="29"/>
      <c r="G428" s="48"/>
      <c r="H428" s="4"/>
      <c r="I428" s="4"/>
      <c r="J428" s="4"/>
      <c r="K428" s="4"/>
      <c r="M428" s="30"/>
      <c r="N428" s="4"/>
      <c r="O428" s="4"/>
      <c r="P428" s="4"/>
      <c r="Q428" s="4"/>
      <c r="R428" s="4"/>
      <c r="S428" s="4"/>
      <c r="T428" s="4"/>
    </row>
    <row r="429" spans="1:20">
      <c r="A429" s="26"/>
      <c r="B429" s="27"/>
      <c r="C429" s="27"/>
      <c r="D429" s="28"/>
      <c r="E429" s="27"/>
      <c r="F429" s="29"/>
      <c r="G429" s="48"/>
      <c r="H429" s="4"/>
      <c r="I429" s="4"/>
      <c r="J429" s="4"/>
      <c r="K429" s="4"/>
      <c r="M429" s="30"/>
      <c r="N429" s="4"/>
      <c r="O429" s="4"/>
      <c r="P429" s="4"/>
      <c r="Q429" s="4"/>
      <c r="R429" s="4"/>
      <c r="S429" s="4"/>
      <c r="T429" s="4"/>
    </row>
    <row r="430" spans="1:20">
      <c r="A430" s="26"/>
      <c r="B430" s="27"/>
      <c r="C430" s="27"/>
      <c r="D430" s="28"/>
      <c r="E430" s="27"/>
      <c r="F430" s="29"/>
      <c r="G430" s="48"/>
      <c r="H430" s="4"/>
      <c r="I430" s="4"/>
      <c r="J430" s="4"/>
      <c r="K430" s="4"/>
      <c r="M430" s="30"/>
      <c r="N430" s="4"/>
      <c r="O430" s="4"/>
      <c r="P430" s="4"/>
      <c r="Q430" s="4"/>
      <c r="R430" s="4"/>
      <c r="S430" s="4"/>
      <c r="T430" s="4"/>
    </row>
    <row r="431" spans="1:20">
      <c r="A431" s="26"/>
      <c r="B431" s="27"/>
      <c r="C431" s="27"/>
      <c r="D431" s="28"/>
      <c r="E431" s="27"/>
      <c r="F431" s="29"/>
      <c r="G431" s="48"/>
      <c r="H431" s="4"/>
      <c r="I431" s="4"/>
      <c r="J431" s="4"/>
      <c r="K431" s="4"/>
      <c r="M431" s="30"/>
      <c r="N431" s="4"/>
      <c r="O431" s="4"/>
      <c r="P431" s="4"/>
      <c r="Q431" s="4"/>
      <c r="R431" s="4"/>
      <c r="S431" s="4"/>
      <c r="T431" s="4"/>
    </row>
    <row r="432" spans="1:20">
      <c r="A432" s="26"/>
      <c r="B432" s="27"/>
      <c r="C432" s="27"/>
      <c r="D432" s="28"/>
      <c r="E432" s="27"/>
      <c r="F432" s="29"/>
      <c r="G432" s="48"/>
      <c r="H432" s="4"/>
      <c r="I432" s="4"/>
      <c r="J432" s="4"/>
      <c r="K432" s="4"/>
      <c r="M432" s="30"/>
      <c r="N432" s="4"/>
      <c r="O432" s="4"/>
      <c r="P432" s="4"/>
      <c r="Q432" s="4"/>
      <c r="R432" s="4"/>
      <c r="S432" s="4"/>
      <c r="T432" s="4"/>
    </row>
    <row r="433" spans="1:20">
      <c r="A433" s="4"/>
      <c r="B433" s="21"/>
      <c r="C433" s="21"/>
      <c r="D433" s="22"/>
      <c r="E433" s="21"/>
      <c r="F433" s="24"/>
      <c r="G433" s="2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>
      <c r="A434" s="4"/>
      <c r="B434" s="21"/>
      <c r="C434" s="21"/>
      <c r="D434" s="22"/>
      <c r="E434" s="21"/>
      <c r="F434" s="24"/>
      <c r="G434" s="2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>
      <c r="S435" s="4"/>
      <c r="T435" s="4"/>
    </row>
    <row r="436" spans="1:20">
      <c r="S436" s="4"/>
      <c r="T436" s="4"/>
    </row>
    <row r="437" spans="1:20">
      <c r="S437" s="4"/>
      <c r="T437" s="4"/>
    </row>
  </sheetData>
  <protectedRanges>
    <protectedRange sqref="P2:Q6" name="Range3_2"/>
  </protectedRange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13309"/>
  <sheetViews>
    <sheetView workbookViewId="0">
      <pane ySplit="1" topLeftCell="A7665" activePane="bottomLeft" state="frozen"/>
      <selection pane="bottomLeft" activeCell="L7708" sqref="L7708"/>
    </sheetView>
  </sheetViews>
  <sheetFormatPr defaultRowHeight="12.6"/>
  <cols>
    <col min="1" max="1" width="5.5" bestFit="1" customWidth="1"/>
    <col min="2" max="2" width="3.625" bestFit="1" customWidth="1"/>
    <col min="3" max="3" width="5.875" bestFit="1" customWidth="1"/>
    <col min="4" max="4" width="7.125" bestFit="1" customWidth="1"/>
    <col min="5" max="5" width="9.5" bestFit="1" customWidth="1"/>
    <col min="6" max="6" width="1" customWidth="1"/>
    <col min="7" max="7" width="17.875" bestFit="1" customWidth="1"/>
    <col min="8" max="8" width="97" bestFit="1" customWidth="1"/>
    <col min="9" max="9" width="40" bestFit="1" customWidth="1"/>
    <col min="10" max="10" width="9.5" bestFit="1" customWidth="1"/>
    <col min="12" max="12" width="11.125" bestFit="1" customWidth="1"/>
    <col min="13" max="13" width="97" bestFit="1" customWidth="1"/>
    <col min="14" max="14" width="40" bestFit="1" customWidth="1"/>
    <col min="15" max="15" width="9.5" bestFit="1" customWidth="1"/>
    <col min="16" max="16" width="32.125" bestFit="1" customWidth="1"/>
    <col min="17" max="17" width="12.125" bestFit="1" customWidth="1"/>
    <col min="19" max="19" width="40" bestFit="1" customWidth="1"/>
    <col min="20" max="20" width="10.5" bestFit="1" customWidth="1"/>
    <col min="22" max="22" width="97" bestFit="1" customWidth="1"/>
    <col min="23" max="23" width="8.375" bestFit="1" customWidth="1"/>
    <col min="25" max="25" width="30" bestFit="1" customWidth="1"/>
    <col min="26" max="26" width="16" bestFit="1" customWidth="1"/>
    <col min="28" max="28" width="46.625" bestFit="1" customWidth="1"/>
  </cols>
  <sheetData>
    <row r="1" spans="1:29">
      <c r="A1" t="s">
        <v>344</v>
      </c>
      <c r="B1" t="s">
        <v>345</v>
      </c>
      <c r="C1" t="s">
        <v>346</v>
      </c>
      <c r="D1" t="s">
        <v>347</v>
      </c>
      <c r="E1" t="s">
        <v>348</v>
      </c>
      <c r="G1" t="s">
        <v>349</v>
      </c>
      <c r="H1" t="s">
        <v>350</v>
      </c>
      <c r="I1" t="s">
        <v>347</v>
      </c>
      <c r="J1" t="s">
        <v>348</v>
      </c>
      <c r="L1" t="s">
        <v>1960</v>
      </c>
      <c r="M1" t="s">
        <v>346</v>
      </c>
      <c r="N1" t="s">
        <v>347</v>
      </c>
      <c r="O1" t="s">
        <v>348</v>
      </c>
      <c r="P1" t="s">
        <v>1961</v>
      </c>
      <c r="Q1" t="s">
        <v>1962</v>
      </c>
      <c r="S1" t="s">
        <v>1963</v>
      </c>
      <c r="T1" t="s">
        <v>1964</v>
      </c>
      <c r="V1" t="s">
        <v>1967</v>
      </c>
      <c r="W1" t="s">
        <v>1968</v>
      </c>
      <c r="Y1" t="s">
        <v>1969</v>
      </c>
      <c r="Z1" t="s">
        <v>1970</v>
      </c>
      <c r="AB1" t="s">
        <v>1965</v>
      </c>
      <c r="AC1" t="s">
        <v>1966</v>
      </c>
    </row>
    <row r="2" spans="1:29">
      <c r="G2">
        <v>215466</v>
      </c>
      <c r="H2" s="89" t="s">
        <v>2116</v>
      </c>
      <c r="L2">
        <v>4</v>
      </c>
      <c r="M2" s="89" t="s">
        <v>2122</v>
      </c>
      <c r="P2" t="s">
        <v>2126</v>
      </c>
      <c r="Q2">
        <v>179068</v>
      </c>
      <c r="S2" t="s">
        <v>327</v>
      </c>
      <c r="T2">
        <v>11266</v>
      </c>
      <c r="V2" s="89" t="s">
        <v>382</v>
      </c>
      <c r="W2">
        <v>25319</v>
      </c>
      <c r="Y2" t="s">
        <v>380</v>
      </c>
      <c r="Z2">
        <v>22266</v>
      </c>
      <c r="AB2" s="89" t="s">
        <v>330</v>
      </c>
      <c r="AC2">
        <v>9467</v>
      </c>
    </row>
    <row r="3" spans="1:29">
      <c r="G3">
        <v>55894</v>
      </c>
      <c r="H3" s="89" t="s">
        <v>2117</v>
      </c>
      <c r="L3">
        <v>204</v>
      </c>
      <c r="M3" s="89" t="s">
        <v>2121</v>
      </c>
      <c r="P3" t="s">
        <v>2127</v>
      </c>
      <c r="Q3">
        <v>179067</v>
      </c>
      <c r="S3" t="s">
        <v>326</v>
      </c>
      <c r="T3">
        <v>11269</v>
      </c>
      <c r="V3" s="89" t="s">
        <v>383</v>
      </c>
      <c r="W3">
        <v>29072</v>
      </c>
      <c r="Y3" t="s">
        <v>351</v>
      </c>
      <c r="Z3">
        <v>9866</v>
      </c>
      <c r="AB3" s="89" t="s">
        <v>333</v>
      </c>
      <c r="AC3">
        <v>9468</v>
      </c>
    </row>
    <row r="4" spans="1:29">
      <c r="G4">
        <v>50868</v>
      </c>
      <c r="H4" s="89" t="s">
        <v>2118</v>
      </c>
      <c r="L4">
        <v>604</v>
      </c>
      <c r="M4" s="89" t="s">
        <v>2124</v>
      </c>
      <c r="P4" t="s">
        <v>2125</v>
      </c>
      <c r="Q4">
        <v>179066</v>
      </c>
      <c r="S4" t="s">
        <v>381</v>
      </c>
      <c r="T4">
        <v>5700</v>
      </c>
      <c r="V4" s="89" t="s">
        <v>384</v>
      </c>
      <c r="W4">
        <v>25672</v>
      </c>
      <c r="Y4" t="s">
        <v>352</v>
      </c>
      <c r="Z4">
        <v>9466</v>
      </c>
      <c r="AB4" s="89" t="s">
        <v>83</v>
      </c>
      <c r="AC4">
        <v>9469</v>
      </c>
    </row>
    <row r="5" spans="1:29">
      <c r="G5">
        <v>29868</v>
      </c>
      <c r="H5" s="89" t="s">
        <v>2119</v>
      </c>
      <c r="L5">
        <v>5700</v>
      </c>
      <c r="M5" s="89" t="s">
        <v>381</v>
      </c>
      <c r="S5" t="s">
        <v>336</v>
      </c>
      <c r="T5">
        <v>22466</v>
      </c>
      <c r="V5" s="89" t="s">
        <v>2129</v>
      </c>
      <c r="W5">
        <v>181057</v>
      </c>
      <c r="Y5" t="s">
        <v>353</v>
      </c>
      <c r="Z5">
        <v>9066</v>
      </c>
      <c r="AB5" s="89" t="s">
        <v>331</v>
      </c>
      <c r="AC5">
        <v>9470</v>
      </c>
    </row>
    <row r="6" spans="1:29">
      <c r="G6">
        <v>29867</v>
      </c>
      <c r="H6" s="89" t="s">
        <v>2120</v>
      </c>
      <c r="L6">
        <v>6303</v>
      </c>
      <c r="M6" s="89" t="s">
        <v>386</v>
      </c>
      <c r="N6" s="89" t="s">
        <v>381</v>
      </c>
      <c r="S6" t="s">
        <v>1943</v>
      </c>
      <c r="T6">
        <v>19872</v>
      </c>
      <c r="V6" s="89" t="s">
        <v>2130</v>
      </c>
      <c r="W6">
        <v>181053</v>
      </c>
      <c r="AB6" s="89" t="s">
        <v>332</v>
      </c>
      <c r="AC6">
        <v>9471</v>
      </c>
    </row>
    <row r="7" spans="1:29">
      <c r="G7">
        <v>204</v>
      </c>
      <c r="H7" s="89" t="s">
        <v>2121</v>
      </c>
      <c r="L7">
        <v>6304</v>
      </c>
      <c r="M7" s="89" t="s">
        <v>387</v>
      </c>
      <c r="N7" s="89" t="s">
        <v>381</v>
      </c>
      <c r="S7" t="s">
        <v>1944</v>
      </c>
      <c r="T7">
        <v>42137</v>
      </c>
      <c r="V7" s="89" t="s">
        <v>2131</v>
      </c>
      <c r="W7">
        <v>181065</v>
      </c>
    </row>
    <row r="8" spans="1:29">
      <c r="G8">
        <v>4</v>
      </c>
      <c r="H8" s="89" t="s">
        <v>2122</v>
      </c>
      <c r="L8">
        <v>6305</v>
      </c>
      <c r="M8" s="89" t="s">
        <v>390</v>
      </c>
      <c r="N8" s="89" t="s">
        <v>381</v>
      </c>
      <c r="S8" t="s">
        <v>1945</v>
      </c>
      <c r="T8">
        <v>33468</v>
      </c>
      <c r="V8" s="89" t="s">
        <v>2132</v>
      </c>
      <c r="W8">
        <v>181061</v>
      </c>
    </row>
    <row r="9" spans="1:29">
      <c r="G9">
        <v>50869</v>
      </c>
      <c r="H9" s="89" t="s">
        <v>2123</v>
      </c>
      <c r="L9">
        <v>6306</v>
      </c>
      <c r="M9" s="89" t="s">
        <v>391</v>
      </c>
      <c r="N9" s="89" t="s">
        <v>381</v>
      </c>
      <c r="S9" t="s">
        <v>1946</v>
      </c>
      <c r="T9">
        <v>19870</v>
      </c>
      <c r="V9" s="89" t="s">
        <v>385</v>
      </c>
      <c r="W9">
        <v>25674</v>
      </c>
      <c r="AB9" s="89" t="s">
        <v>354</v>
      </c>
      <c r="AC9">
        <v>9067</v>
      </c>
    </row>
    <row r="10" spans="1:29">
      <c r="G10">
        <v>604</v>
      </c>
      <c r="H10" s="89" t="s">
        <v>2124</v>
      </c>
      <c r="L10">
        <v>6307</v>
      </c>
      <c r="M10" s="89" t="s">
        <v>392</v>
      </c>
      <c r="N10" s="89" t="s">
        <v>381</v>
      </c>
      <c r="S10" t="s">
        <v>315</v>
      </c>
      <c r="T10">
        <v>36401</v>
      </c>
      <c r="V10" s="89" t="s">
        <v>386</v>
      </c>
      <c r="W10">
        <v>6303</v>
      </c>
      <c r="AB10" s="89" t="s">
        <v>355</v>
      </c>
      <c r="AC10">
        <v>9071</v>
      </c>
    </row>
    <row r="11" spans="1:29">
      <c r="G11">
        <v>179066</v>
      </c>
      <c r="H11" s="89" t="s">
        <v>2125</v>
      </c>
      <c r="L11">
        <v>6308</v>
      </c>
      <c r="M11" s="89" t="s">
        <v>393</v>
      </c>
      <c r="N11" s="89" t="s">
        <v>381</v>
      </c>
      <c r="S11" t="s">
        <v>1710</v>
      </c>
      <c r="T11">
        <v>18466</v>
      </c>
      <c r="V11" s="89" t="s">
        <v>387</v>
      </c>
      <c r="W11">
        <v>6304</v>
      </c>
      <c r="AB11" s="89" t="s">
        <v>356</v>
      </c>
      <c r="AC11">
        <v>9084</v>
      </c>
    </row>
    <row r="12" spans="1:29">
      <c r="G12">
        <v>179068</v>
      </c>
      <c r="H12" s="89" t="s">
        <v>2126</v>
      </c>
      <c r="L12">
        <v>6309</v>
      </c>
      <c r="M12" s="89" t="s">
        <v>404</v>
      </c>
      <c r="N12" s="89" t="s">
        <v>381</v>
      </c>
      <c r="S12" t="s">
        <v>1940</v>
      </c>
      <c r="T12">
        <v>51066</v>
      </c>
      <c r="V12" s="89" t="s">
        <v>388</v>
      </c>
      <c r="W12">
        <v>12869</v>
      </c>
      <c r="AB12" s="89" t="s">
        <v>357</v>
      </c>
      <c r="AC12">
        <v>9101</v>
      </c>
    </row>
    <row r="13" spans="1:29">
      <c r="G13">
        <v>179067</v>
      </c>
      <c r="H13" s="89" t="s">
        <v>2127</v>
      </c>
      <c r="L13">
        <v>6310</v>
      </c>
      <c r="M13" s="89" t="s">
        <v>405</v>
      </c>
      <c r="N13" s="89" t="s">
        <v>381</v>
      </c>
      <c r="S13" t="s">
        <v>1941</v>
      </c>
      <c r="T13">
        <v>51068</v>
      </c>
      <c r="V13" s="89" t="s">
        <v>389</v>
      </c>
      <c r="W13">
        <v>12868</v>
      </c>
      <c r="AB13" s="89" t="s">
        <v>358</v>
      </c>
      <c r="AC13">
        <v>9072</v>
      </c>
    </row>
    <row r="14" spans="1:29">
      <c r="G14">
        <v>9466</v>
      </c>
      <c r="H14" s="89" t="s">
        <v>352</v>
      </c>
      <c r="L14">
        <v>6311</v>
      </c>
      <c r="M14" s="89" t="s">
        <v>406</v>
      </c>
      <c r="N14" s="89" t="s">
        <v>381</v>
      </c>
      <c r="S14" t="s">
        <v>1942</v>
      </c>
      <c r="T14">
        <v>33470</v>
      </c>
      <c r="V14" s="89" t="s">
        <v>390</v>
      </c>
      <c r="W14">
        <v>6305</v>
      </c>
      <c r="AB14" s="89" t="s">
        <v>359</v>
      </c>
      <c r="AC14">
        <v>9073</v>
      </c>
    </row>
    <row r="15" spans="1:29">
      <c r="G15">
        <v>9066</v>
      </c>
      <c r="H15" s="89" t="s">
        <v>353</v>
      </c>
      <c r="L15">
        <v>6312</v>
      </c>
      <c r="M15" s="89" t="s">
        <v>407</v>
      </c>
      <c r="N15" s="89" t="s">
        <v>381</v>
      </c>
      <c r="S15" t="s">
        <v>314</v>
      </c>
      <c r="T15">
        <v>36399</v>
      </c>
      <c r="V15" s="89" t="s">
        <v>391</v>
      </c>
      <c r="W15">
        <v>6306</v>
      </c>
      <c r="AB15" s="89" t="s">
        <v>360</v>
      </c>
      <c r="AC15">
        <v>9086</v>
      </c>
    </row>
    <row r="16" spans="1:29">
      <c r="G16">
        <v>9470</v>
      </c>
      <c r="H16" s="89" t="s">
        <v>331</v>
      </c>
      <c r="I16" s="89" t="s">
        <v>352</v>
      </c>
      <c r="L16">
        <v>6313</v>
      </c>
      <c r="M16" s="89" t="s">
        <v>408</v>
      </c>
      <c r="N16" s="89" t="s">
        <v>381</v>
      </c>
      <c r="S16" t="s">
        <v>1947</v>
      </c>
      <c r="T16">
        <v>19874</v>
      </c>
      <c r="V16" s="89" t="s">
        <v>392</v>
      </c>
      <c r="W16">
        <v>6307</v>
      </c>
      <c r="AB16" s="89" t="s">
        <v>361</v>
      </c>
      <c r="AC16">
        <v>9102</v>
      </c>
    </row>
    <row r="17" spans="7:29">
      <c r="G17">
        <v>9067</v>
      </c>
      <c r="H17" s="89" t="s">
        <v>354</v>
      </c>
      <c r="I17" s="89" t="s">
        <v>353</v>
      </c>
      <c r="L17">
        <v>6314</v>
      </c>
      <c r="M17" s="89" t="s">
        <v>409</v>
      </c>
      <c r="N17" s="89" t="s">
        <v>381</v>
      </c>
      <c r="S17" t="s">
        <v>1582</v>
      </c>
      <c r="T17">
        <v>12668</v>
      </c>
      <c r="V17" s="89" t="s">
        <v>393</v>
      </c>
      <c r="W17">
        <v>6308</v>
      </c>
      <c r="AB17" s="89" t="s">
        <v>343</v>
      </c>
      <c r="AC17">
        <v>9074</v>
      </c>
    </row>
    <row r="18" spans="7:29">
      <c r="G18">
        <v>9467</v>
      </c>
      <c r="H18" s="89" t="s">
        <v>330</v>
      </c>
      <c r="I18" s="89" t="s">
        <v>352</v>
      </c>
      <c r="L18">
        <v>6315</v>
      </c>
      <c r="M18" s="89" t="s">
        <v>410</v>
      </c>
      <c r="N18" s="89" t="s">
        <v>381</v>
      </c>
      <c r="S18" t="s">
        <v>323</v>
      </c>
      <c r="T18">
        <v>34506</v>
      </c>
      <c r="V18" s="89" t="s">
        <v>394</v>
      </c>
      <c r="W18">
        <v>13272</v>
      </c>
      <c r="AB18" s="89" t="s">
        <v>362</v>
      </c>
      <c r="AC18">
        <v>9087</v>
      </c>
    </row>
    <row r="19" spans="7:29">
      <c r="G19">
        <v>9071</v>
      </c>
      <c r="H19" s="89" t="s">
        <v>355</v>
      </c>
      <c r="I19" s="89" t="s">
        <v>353</v>
      </c>
      <c r="L19">
        <v>6316</v>
      </c>
      <c r="M19" s="89" t="s">
        <v>411</v>
      </c>
      <c r="N19" s="89" t="s">
        <v>381</v>
      </c>
      <c r="S19" t="s">
        <v>324</v>
      </c>
      <c r="T19">
        <v>41066</v>
      </c>
      <c r="V19" s="89" t="s">
        <v>395</v>
      </c>
      <c r="W19">
        <v>13273</v>
      </c>
      <c r="AB19" s="89" t="s">
        <v>363</v>
      </c>
      <c r="AC19">
        <v>9094</v>
      </c>
    </row>
    <row r="20" spans="7:29">
      <c r="G20">
        <v>9471</v>
      </c>
      <c r="H20" s="89" t="s">
        <v>332</v>
      </c>
      <c r="I20" s="89" t="s">
        <v>352</v>
      </c>
      <c r="L20">
        <v>6317</v>
      </c>
      <c r="M20" s="89" t="s">
        <v>412</v>
      </c>
      <c r="N20" s="89" t="s">
        <v>381</v>
      </c>
      <c r="S20" t="s">
        <v>325</v>
      </c>
      <c r="T20">
        <v>11866</v>
      </c>
      <c r="V20" s="89" t="s">
        <v>396</v>
      </c>
      <c r="W20">
        <v>13274</v>
      </c>
      <c r="AB20" s="89" t="s">
        <v>364</v>
      </c>
      <c r="AC20">
        <v>9096</v>
      </c>
    </row>
    <row r="21" spans="7:29">
      <c r="G21">
        <v>9084</v>
      </c>
      <c r="H21" s="89" t="s">
        <v>356</v>
      </c>
      <c r="I21" s="89" t="s">
        <v>353</v>
      </c>
      <c r="L21">
        <v>6318</v>
      </c>
      <c r="M21" s="89" t="s">
        <v>413</v>
      </c>
      <c r="N21" s="89" t="s">
        <v>381</v>
      </c>
      <c r="S21" t="s">
        <v>317</v>
      </c>
      <c r="T21">
        <v>36009</v>
      </c>
      <c r="V21" s="89" t="s">
        <v>397</v>
      </c>
      <c r="W21">
        <v>13275</v>
      </c>
      <c r="AB21" s="89" t="s">
        <v>365</v>
      </c>
      <c r="AC21">
        <v>9103</v>
      </c>
    </row>
    <row r="22" spans="7:29">
      <c r="G22">
        <v>9468</v>
      </c>
      <c r="H22" s="89" t="s">
        <v>333</v>
      </c>
      <c r="I22" s="89" t="s">
        <v>352</v>
      </c>
      <c r="L22">
        <v>6319</v>
      </c>
      <c r="M22" s="89" t="s">
        <v>414</v>
      </c>
      <c r="N22" s="89" t="s">
        <v>381</v>
      </c>
      <c r="S22" t="s">
        <v>1290</v>
      </c>
      <c r="T22">
        <v>11599</v>
      </c>
      <c r="V22" s="89" t="s">
        <v>398</v>
      </c>
      <c r="W22">
        <v>13276</v>
      </c>
      <c r="AB22" s="89" t="s">
        <v>366</v>
      </c>
      <c r="AC22">
        <v>9075</v>
      </c>
    </row>
    <row r="23" spans="7:29">
      <c r="G23">
        <v>9101</v>
      </c>
      <c r="H23" s="89" t="s">
        <v>357</v>
      </c>
      <c r="I23" s="89" t="s">
        <v>353</v>
      </c>
      <c r="L23">
        <v>6320</v>
      </c>
      <c r="M23" s="89" t="s">
        <v>415</v>
      </c>
      <c r="N23" s="89" t="s">
        <v>381</v>
      </c>
      <c r="S23" t="s">
        <v>340</v>
      </c>
      <c r="T23">
        <v>67866</v>
      </c>
      <c r="V23" s="89" t="s">
        <v>399</v>
      </c>
      <c r="W23">
        <v>13277</v>
      </c>
      <c r="AB23" s="89" t="s">
        <v>367</v>
      </c>
      <c r="AC23">
        <v>9079</v>
      </c>
    </row>
    <row r="24" spans="7:29">
      <c r="G24">
        <v>9072</v>
      </c>
      <c r="H24" s="89" t="s">
        <v>358</v>
      </c>
      <c r="I24" s="89" t="s">
        <v>353</v>
      </c>
      <c r="L24">
        <v>6321</v>
      </c>
      <c r="M24" s="89" t="s">
        <v>416</v>
      </c>
      <c r="N24" s="89" t="s">
        <v>381</v>
      </c>
      <c r="S24" t="s">
        <v>320</v>
      </c>
      <c r="T24">
        <v>49066</v>
      </c>
      <c r="V24" s="89" t="s">
        <v>400</v>
      </c>
      <c r="W24">
        <v>13278</v>
      </c>
      <c r="AB24" s="89" t="s">
        <v>368</v>
      </c>
      <c r="AC24">
        <v>9076</v>
      </c>
    </row>
    <row r="25" spans="7:29">
      <c r="G25">
        <v>9469</v>
      </c>
      <c r="H25" s="89" t="s">
        <v>83</v>
      </c>
      <c r="I25" s="89" t="s">
        <v>352</v>
      </c>
      <c r="L25">
        <v>6322</v>
      </c>
      <c r="M25" s="89" t="s">
        <v>417</v>
      </c>
      <c r="N25" s="89" t="s">
        <v>381</v>
      </c>
      <c r="S25" t="s">
        <v>321</v>
      </c>
      <c r="T25">
        <v>49068</v>
      </c>
      <c r="V25" s="89" t="s">
        <v>401</v>
      </c>
      <c r="W25">
        <v>13279</v>
      </c>
      <c r="AB25" s="89" t="s">
        <v>369</v>
      </c>
      <c r="AC25">
        <v>9089</v>
      </c>
    </row>
    <row r="26" spans="7:29">
      <c r="G26">
        <v>9073</v>
      </c>
      <c r="H26" s="89" t="s">
        <v>359</v>
      </c>
      <c r="I26" s="89" t="s">
        <v>353</v>
      </c>
      <c r="L26">
        <v>6323</v>
      </c>
      <c r="M26" s="89" t="s">
        <v>418</v>
      </c>
      <c r="N26" s="89" t="s">
        <v>381</v>
      </c>
      <c r="S26" t="s">
        <v>322</v>
      </c>
      <c r="T26">
        <v>25866</v>
      </c>
      <c r="V26" s="89" t="s">
        <v>402</v>
      </c>
      <c r="W26">
        <v>13280</v>
      </c>
      <c r="AB26" s="89" t="s">
        <v>370</v>
      </c>
      <c r="AC26">
        <v>9104</v>
      </c>
    </row>
    <row r="27" spans="7:29">
      <c r="G27">
        <v>9086</v>
      </c>
      <c r="H27" s="89" t="s">
        <v>360</v>
      </c>
      <c r="I27" s="89" t="s">
        <v>353</v>
      </c>
      <c r="L27">
        <v>6324</v>
      </c>
      <c r="M27" s="89" t="s">
        <v>419</v>
      </c>
      <c r="N27" s="89" t="s">
        <v>381</v>
      </c>
      <c r="S27" t="s">
        <v>341</v>
      </c>
      <c r="T27">
        <v>66866</v>
      </c>
      <c r="V27" s="89" t="s">
        <v>403</v>
      </c>
      <c r="W27">
        <v>13281</v>
      </c>
      <c r="AB27" s="89" t="s">
        <v>371</v>
      </c>
      <c r="AC27">
        <v>9077</v>
      </c>
    </row>
    <row r="28" spans="7:29">
      <c r="G28">
        <v>9102</v>
      </c>
      <c r="H28" s="89" t="s">
        <v>361</v>
      </c>
      <c r="I28" s="89" t="s">
        <v>353</v>
      </c>
      <c r="L28">
        <v>6325</v>
      </c>
      <c r="M28" s="89" t="s">
        <v>420</v>
      </c>
      <c r="N28" s="89" t="s">
        <v>381</v>
      </c>
      <c r="S28" t="s">
        <v>316</v>
      </c>
      <c r="T28">
        <v>36007</v>
      </c>
      <c r="V28" s="89" t="s">
        <v>404</v>
      </c>
      <c r="W28">
        <v>6309</v>
      </c>
      <c r="AB28" s="89" t="s">
        <v>372</v>
      </c>
      <c r="AC28">
        <v>9080</v>
      </c>
    </row>
    <row r="29" spans="7:29">
      <c r="G29">
        <v>9074</v>
      </c>
      <c r="H29" s="89" t="s">
        <v>343</v>
      </c>
      <c r="I29" s="89" t="s">
        <v>353</v>
      </c>
      <c r="L29">
        <v>6326</v>
      </c>
      <c r="M29" s="89" t="s">
        <v>421</v>
      </c>
      <c r="N29" s="89" t="s">
        <v>381</v>
      </c>
      <c r="S29" t="s">
        <v>1583</v>
      </c>
      <c r="T29">
        <v>12182</v>
      </c>
      <c r="V29" s="89" t="s">
        <v>405</v>
      </c>
      <c r="W29">
        <v>6310</v>
      </c>
      <c r="AB29" s="89" t="s">
        <v>373</v>
      </c>
      <c r="AC29">
        <v>9069</v>
      </c>
    </row>
    <row r="30" spans="7:29">
      <c r="G30">
        <v>9087</v>
      </c>
      <c r="H30" s="89" t="s">
        <v>362</v>
      </c>
      <c r="I30" s="89" t="s">
        <v>353</v>
      </c>
      <c r="L30">
        <v>6327</v>
      </c>
      <c r="M30" s="89" t="s">
        <v>422</v>
      </c>
      <c r="N30" s="89" t="s">
        <v>381</v>
      </c>
      <c r="S30" t="s">
        <v>1700</v>
      </c>
      <c r="T30">
        <v>16266</v>
      </c>
      <c r="V30" s="89" t="s">
        <v>406</v>
      </c>
      <c r="W30">
        <v>6311</v>
      </c>
      <c r="AB30" s="89" t="s">
        <v>374</v>
      </c>
      <c r="AC30">
        <v>9078</v>
      </c>
    </row>
    <row r="31" spans="7:29">
      <c r="G31">
        <v>9094</v>
      </c>
      <c r="H31" s="89" t="s">
        <v>363</v>
      </c>
      <c r="I31" s="89" t="s">
        <v>353</v>
      </c>
      <c r="L31">
        <v>6328</v>
      </c>
      <c r="M31" s="89" t="s">
        <v>423</v>
      </c>
      <c r="N31" s="89" t="s">
        <v>381</v>
      </c>
      <c r="S31" t="s">
        <v>337</v>
      </c>
      <c r="T31">
        <v>16066</v>
      </c>
      <c r="V31" s="89" t="s">
        <v>407</v>
      </c>
      <c r="W31">
        <v>6312</v>
      </c>
      <c r="AB31" s="89" t="s">
        <v>375</v>
      </c>
      <c r="AC31">
        <v>9081</v>
      </c>
    </row>
    <row r="32" spans="7:29">
      <c r="G32">
        <v>9096</v>
      </c>
      <c r="H32" s="89" t="s">
        <v>364</v>
      </c>
      <c r="I32" s="89" t="s">
        <v>353</v>
      </c>
      <c r="L32">
        <v>6329</v>
      </c>
      <c r="M32" s="89" t="s">
        <v>424</v>
      </c>
      <c r="N32" s="89" t="s">
        <v>381</v>
      </c>
      <c r="S32" t="s">
        <v>3595</v>
      </c>
      <c r="T32">
        <v>41282</v>
      </c>
      <c r="V32" s="89" t="s">
        <v>408</v>
      </c>
      <c r="W32">
        <v>6313</v>
      </c>
      <c r="AB32" s="89" t="s">
        <v>2128</v>
      </c>
      <c r="AC32">
        <v>195466</v>
      </c>
    </row>
    <row r="33" spans="7:29">
      <c r="G33">
        <v>9103</v>
      </c>
      <c r="H33" s="89" t="s">
        <v>365</v>
      </c>
      <c r="I33" s="89" t="s">
        <v>353</v>
      </c>
      <c r="L33">
        <v>6330</v>
      </c>
      <c r="M33" s="89" t="s">
        <v>425</v>
      </c>
      <c r="N33" s="89" t="s">
        <v>381</v>
      </c>
      <c r="S33" t="s">
        <v>338</v>
      </c>
      <c r="T33">
        <v>33466</v>
      </c>
      <c r="V33" s="89" t="s">
        <v>409</v>
      </c>
      <c r="W33">
        <v>6314</v>
      </c>
      <c r="AB33" s="89" t="s">
        <v>376</v>
      </c>
      <c r="AC33">
        <v>9091</v>
      </c>
    </row>
    <row r="34" spans="7:29">
      <c r="G34">
        <v>9075</v>
      </c>
      <c r="H34" s="89" t="s">
        <v>366</v>
      </c>
      <c r="I34" s="89" t="s">
        <v>353</v>
      </c>
      <c r="L34">
        <v>6331</v>
      </c>
      <c r="M34" s="89" t="s">
        <v>426</v>
      </c>
      <c r="N34" s="89" t="s">
        <v>381</v>
      </c>
      <c r="S34" t="s">
        <v>313</v>
      </c>
      <c r="T34">
        <v>35489</v>
      </c>
      <c r="V34" s="89" t="s">
        <v>410</v>
      </c>
      <c r="W34">
        <v>6315</v>
      </c>
      <c r="AB34" s="89" t="s">
        <v>377</v>
      </c>
      <c r="AC34">
        <v>9097</v>
      </c>
    </row>
    <row r="35" spans="7:29">
      <c r="G35">
        <v>9079</v>
      </c>
      <c r="H35" s="89" t="s">
        <v>367</v>
      </c>
      <c r="I35" s="89" t="s">
        <v>353</v>
      </c>
      <c r="L35">
        <v>6332</v>
      </c>
      <c r="M35" s="89" t="s">
        <v>427</v>
      </c>
      <c r="N35" s="89" t="s">
        <v>381</v>
      </c>
      <c r="S35" t="s">
        <v>1584</v>
      </c>
      <c r="T35">
        <v>15266</v>
      </c>
      <c r="V35" s="89" t="s">
        <v>411</v>
      </c>
      <c r="W35">
        <v>6316</v>
      </c>
      <c r="AB35" s="89" t="s">
        <v>378</v>
      </c>
      <c r="AC35">
        <v>9105</v>
      </c>
    </row>
    <row r="36" spans="7:29">
      <c r="G36">
        <v>9076</v>
      </c>
      <c r="H36" s="89" t="s">
        <v>368</v>
      </c>
      <c r="I36" s="89" t="s">
        <v>353</v>
      </c>
      <c r="L36">
        <v>6333</v>
      </c>
      <c r="M36" s="89" t="s">
        <v>428</v>
      </c>
      <c r="N36" s="89" t="s">
        <v>381</v>
      </c>
      <c r="S36" t="s">
        <v>1698</v>
      </c>
      <c r="T36">
        <v>50466</v>
      </c>
      <c r="V36" s="89" t="s">
        <v>412</v>
      </c>
      <c r="W36">
        <v>6317</v>
      </c>
      <c r="AB36" s="89" t="s">
        <v>379</v>
      </c>
      <c r="AC36">
        <v>9110</v>
      </c>
    </row>
    <row r="37" spans="7:29">
      <c r="G37">
        <v>9089</v>
      </c>
      <c r="H37" s="89" t="s">
        <v>369</v>
      </c>
      <c r="I37" s="89" t="s">
        <v>353</v>
      </c>
      <c r="L37">
        <v>6334</v>
      </c>
      <c r="M37" s="89" t="s">
        <v>429</v>
      </c>
      <c r="N37" s="89" t="s">
        <v>381</v>
      </c>
      <c r="S37" t="s">
        <v>1699</v>
      </c>
      <c r="T37">
        <v>32866</v>
      </c>
      <c r="V37" s="89" t="s">
        <v>413</v>
      </c>
      <c r="W37">
        <v>6318</v>
      </c>
    </row>
    <row r="38" spans="7:29">
      <c r="G38">
        <v>9104</v>
      </c>
      <c r="H38" s="89" t="s">
        <v>370</v>
      </c>
      <c r="I38" s="89" t="s">
        <v>353</v>
      </c>
      <c r="L38">
        <v>6335</v>
      </c>
      <c r="M38" s="89" t="s">
        <v>430</v>
      </c>
      <c r="N38" s="89" t="s">
        <v>381</v>
      </c>
      <c r="S38" t="s">
        <v>312</v>
      </c>
      <c r="T38">
        <v>35487</v>
      </c>
      <c r="V38" s="89" t="s">
        <v>414</v>
      </c>
      <c r="W38">
        <v>6319</v>
      </c>
    </row>
    <row r="39" spans="7:29">
      <c r="G39">
        <v>9077</v>
      </c>
      <c r="H39" s="89" t="s">
        <v>371</v>
      </c>
      <c r="I39" s="89" t="s">
        <v>353</v>
      </c>
      <c r="L39">
        <v>6336</v>
      </c>
      <c r="M39" s="89" t="s">
        <v>431</v>
      </c>
      <c r="N39" s="89" t="s">
        <v>381</v>
      </c>
      <c r="S39" t="s">
        <v>339</v>
      </c>
      <c r="T39">
        <v>16466</v>
      </c>
      <c r="V39" s="89" t="s">
        <v>415</v>
      </c>
      <c r="W39">
        <v>6320</v>
      </c>
      <c r="AB39" s="89" t="s">
        <v>73</v>
      </c>
      <c r="AC39">
        <v>9867</v>
      </c>
    </row>
    <row r="40" spans="7:29">
      <c r="G40">
        <v>9080</v>
      </c>
      <c r="H40" s="89" t="s">
        <v>372</v>
      </c>
      <c r="I40" s="89" t="s">
        <v>353</v>
      </c>
      <c r="L40">
        <v>6337</v>
      </c>
      <c r="M40" s="89" t="s">
        <v>432</v>
      </c>
      <c r="N40" s="89" t="s">
        <v>381</v>
      </c>
      <c r="S40" t="s">
        <v>1948</v>
      </c>
      <c r="T40">
        <v>22195</v>
      </c>
      <c r="V40" s="89" t="s">
        <v>416</v>
      </c>
      <c r="W40">
        <v>6321</v>
      </c>
      <c r="AB40" s="89" t="s">
        <v>82</v>
      </c>
      <c r="AC40">
        <v>9868</v>
      </c>
    </row>
    <row r="41" spans="7:29">
      <c r="G41">
        <v>9069</v>
      </c>
      <c r="H41" s="89" t="s">
        <v>373</v>
      </c>
      <c r="I41" s="89" t="s">
        <v>353</v>
      </c>
      <c r="L41">
        <v>6338</v>
      </c>
      <c r="M41" s="89" t="s">
        <v>433</v>
      </c>
      <c r="N41" s="89" t="s">
        <v>381</v>
      </c>
      <c r="V41" s="89" t="s">
        <v>417</v>
      </c>
      <c r="W41">
        <v>6322</v>
      </c>
      <c r="AB41" s="89" t="s">
        <v>335</v>
      </c>
      <c r="AC41">
        <v>9869</v>
      </c>
    </row>
    <row r="42" spans="7:29">
      <c r="G42">
        <v>9078</v>
      </c>
      <c r="H42" s="89" t="s">
        <v>374</v>
      </c>
      <c r="I42" s="89" t="s">
        <v>353</v>
      </c>
      <c r="L42">
        <v>6339</v>
      </c>
      <c r="M42" s="89" t="s">
        <v>434</v>
      </c>
      <c r="N42" s="89" t="s">
        <v>381</v>
      </c>
      <c r="V42" s="89" t="s">
        <v>418</v>
      </c>
      <c r="W42">
        <v>6323</v>
      </c>
    </row>
    <row r="43" spans="7:29">
      <c r="G43">
        <v>9081</v>
      </c>
      <c r="H43" s="89" t="s">
        <v>375</v>
      </c>
      <c r="I43" s="89" t="s">
        <v>353</v>
      </c>
      <c r="L43">
        <v>6340</v>
      </c>
      <c r="M43" s="89" t="s">
        <v>435</v>
      </c>
      <c r="N43" s="89" t="s">
        <v>381</v>
      </c>
      <c r="V43" s="89" t="s">
        <v>419</v>
      </c>
      <c r="W43">
        <v>6324</v>
      </c>
    </row>
    <row r="44" spans="7:29">
      <c r="G44">
        <v>195466</v>
      </c>
      <c r="H44" s="89" t="s">
        <v>2128</v>
      </c>
      <c r="I44" s="89" t="s">
        <v>353</v>
      </c>
      <c r="L44">
        <v>6341</v>
      </c>
      <c r="M44" s="89" t="s">
        <v>441</v>
      </c>
      <c r="N44" s="89" t="s">
        <v>381</v>
      </c>
      <c r="V44" s="89" t="s">
        <v>420</v>
      </c>
      <c r="W44">
        <v>6325</v>
      </c>
      <c r="AB44" s="89" t="s">
        <v>380</v>
      </c>
      <c r="AC44">
        <v>22267</v>
      </c>
    </row>
    <row r="45" spans="7:29">
      <c r="G45">
        <v>9091</v>
      </c>
      <c r="H45" s="89" t="s">
        <v>376</v>
      </c>
      <c r="I45" s="89" t="s">
        <v>353</v>
      </c>
      <c r="L45">
        <v>6342</v>
      </c>
      <c r="M45" s="89" t="s">
        <v>444</v>
      </c>
      <c r="N45" s="89" t="s">
        <v>381</v>
      </c>
      <c r="V45" s="89" t="s">
        <v>421</v>
      </c>
      <c r="W45">
        <v>6326</v>
      </c>
    </row>
    <row r="46" spans="7:29">
      <c r="G46">
        <v>9097</v>
      </c>
      <c r="H46" s="89" t="s">
        <v>377</v>
      </c>
      <c r="I46" s="89" t="s">
        <v>353</v>
      </c>
      <c r="L46">
        <v>6343</v>
      </c>
      <c r="M46" s="89" t="s">
        <v>445</v>
      </c>
      <c r="N46" s="89" t="s">
        <v>381</v>
      </c>
      <c r="V46" s="89" t="s">
        <v>422</v>
      </c>
      <c r="W46">
        <v>6327</v>
      </c>
    </row>
    <row r="47" spans="7:29">
      <c r="G47">
        <v>9105</v>
      </c>
      <c r="H47" s="89" t="s">
        <v>378</v>
      </c>
      <c r="I47" s="89" t="s">
        <v>353</v>
      </c>
      <c r="L47">
        <v>6344</v>
      </c>
      <c r="M47" s="89" t="s">
        <v>446</v>
      </c>
      <c r="N47" s="89" t="s">
        <v>381</v>
      </c>
      <c r="V47" s="89" t="s">
        <v>423</v>
      </c>
      <c r="W47">
        <v>6328</v>
      </c>
    </row>
    <row r="48" spans="7:29">
      <c r="G48">
        <v>9110</v>
      </c>
      <c r="H48" s="89" t="s">
        <v>379</v>
      </c>
      <c r="I48" s="89" t="s">
        <v>353</v>
      </c>
      <c r="L48">
        <v>6345</v>
      </c>
      <c r="M48" s="89" t="s">
        <v>447</v>
      </c>
      <c r="N48" s="89" t="s">
        <v>381</v>
      </c>
      <c r="V48" s="89" t="s">
        <v>424</v>
      </c>
      <c r="W48">
        <v>6329</v>
      </c>
    </row>
    <row r="49" spans="7:23">
      <c r="G49">
        <v>9866</v>
      </c>
      <c r="H49" s="89" t="s">
        <v>351</v>
      </c>
      <c r="L49">
        <v>6346</v>
      </c>
      <c r="M49" s="89" t="s">
        <v>448</v>
      </c>
      <c r="N49" s="89" t="s">
        <v>381</v>
      </c>
      <c r="V49" s="89" t="s">
        <v>425</v>
      </c>
      <c r="W49">
        <v>6330</v>
      </c>
    </row>
    <row r="50" spans="7:23">
      <c r="G50">
        <v>9867</v>
      </c>
      <c r="H50" s="89" t="s">
        <v>73</v>
      </c>
      <c r="I50" s="89" t="s">
        <v>351</v>
      </c>
      <c r="L50">
        <v>6347</v>
      </c>
      <c r="M50" s="89" t="s">
        <v>449</v>
      </c>
      <c r="N50" s="89" t="s">
        <v>381</v>
      </c>
      <c r="V50" s="89" t="s">
        <v>426</v>
      </c>
      <c r="W50">
        <v>6331</v>
      </c>
    </row>
    <row r="51" spans="7:23">
      <c r="G51">
        <v>9868</v>
      </c>
      <c r="H51" s="89" t="s">
        <v>82</v>
      </c>
      <c r="I51" s="89" t="s">
        <v>351</v>
      </c>
      <c r="L51">
        <v>6348</v>
      </c>
      <c r="M51" s="89" t="s">
        <v>450</v>
      </c>
      <c r="N51" s="89" t="s">
        <v>381</v>
      </c>
      <c r="V51" s="89" t="s">
        <v>427</v>
      </c>
      <c r="W51">
        <v>6332</v>
      </c>
    </row>
    <row r="52" spans="7:23">
      <c r="G52">
        <v>9869</v>
      </c>
      <c r="H52" s="89" t="s">
        <v>335</v>
      </c>
      <c r="I52" s="89" t="s">
        <v>351</v>
      </c>
      <c r="L52">
        <v>6349</v>
      </c>
      <c r="M52" s="89" t="s">
        <v>451</v>
      </c>
      <c r="N52" s="89" t="s">
        <v>381</v>
      </c>
      <c r="V52" s="89" t="s">
        <v>2133</v>
      </c>
      <c r="W52">
        <v>164066</v>
      </c>
    </row>
    <row r="53" spans="7:23">
      <c r="G53">
        <v>22266</v>
      </c>
      <c r="H53" s="89" t="s">
        <v>380</v>
      </c>
      <c r="L53">
        <v>6350</v>
      </c>
      <c r="M53" s="89" t="s">
        <v>452</v>
      </c>
      <c r="N53" s="89" t="s">
        <v>381</v>
      </c>
      <c r="V53" s="89" t="s">
        <v>428</v>
      </c>
      <c r="W53">
        <v>6333</v>
      </c>
    </row>
    <row r="54" spans="7:23">
      <c r="G54">
        <v>22267</v>
      </c>
      <c r="H54" s="89" t="s">
        <v>380</v>
      </c>
      <c r="I54" s="89" t="s">
        <v>380</v>
      </c>
      <c r="L54">
        <v>6351</v>
      </c>
      <c r="M54" s="89" t="s">
        <v>453</v>
      </c>
      <c r="N54" s="89" t="s">
        <v>381</v>
      </c>
      <c r="V54" s="89" t="s">
        <v>429</v>
      </c>
      <c r="W54">
        <v>6334</v>
      </c>
    </row>
    <row r="55" spans="7:23">
      <c r="G55">
        <v>5700</v>
      </c>
      <c r="H55" s="89" t="s">
        <v>381</v>
      </c>
      <c r="L55">
        <v>6352</v>
      </c>
      <c r="M55" s="89" t="s">
        <v>454</v>
      </c>
      <c r="N55" s="89" t="s">
        <v>381</v>
      </c>
      <c r="V55" s="89" t="s">
        <v>430</v>
      </c>
      <c r="W55">
        <v>6335</v>
      </c>
    </row>
    <row r="56" spans="7:23">
      <c r="G56">
        <v>25319</v>
      </c>
      <c r="H56" s="89" t="s">
        <v>382</v>
      </c>
      <c r="I56" s="89" t="s">
        <v>381</v>
      </c>
      <c r="L56">
        <v>6353</v>
      </c>
      <c r="M56" s="89" t="s">
        <v>455</v>
      </c>
      <c r="N56" s="89" t="s">
        <v>381</v>
      </c>
      <c r="V56" s="89" t="s">
        <v>2134</v>
      </c>
      <c r="W56">
        <v>217929</v>
      </c>
    </row>
    <row r="57" spans="7:23">
      <c r="G57">
        <v>29072</v>
      </c>
      <c r="H57" s="89" t="s">
        <v>383</v>
      </c>
      <c r="I57" s="89" t="s">
        <v>381</v>
      </c>
      <c r="L57">
        <v>6354</v>
      </c>
      <c r="M57" s="89" t="s">
        <v>456</v>
      </c>
      <c r="N57" s="89" t="s">
        <v>381</v>
      </c>
      <c r="V57" s="89" t="s">
        <v>2135</v>
      </c>
      <c r="W57">
        <v>217925</v>
      </c>
    </row>
    <row r="58" spans="7:23">
      <c r="G58">
        <v>25672</v>
      </c>
      <c r="H58" s="89" t="s">
        <v>384</v>
      </c>
      <c r="I58" s="89" t="s">
        <v>381</v>
      </c>
      <c r="L58">
        <v>6355</v>
      </c>
      <c r="M58" s="89" t="s">
        <v>457</v>
      </c>
      <c r="N58" s="89" t="s">
        <v>381</v>
      </c>
      <c r="V58" s="89" t="s">
        <v>2136</v>
      </c>
      <c r="W58">
        <v>217921</v>
      </c>
    </row>
    <row r="59" spans="7:23">
      <c r="G59">
        <v>181057</v>
      </c>
      <c r="H59" s="89" t="s">
        <v>2129</v>
      </c>
      <c r="I59" s="89" t="s">
        <v>381</v>
      </c>
      <c r="L59">
        <v>6356</v>
      </c>
      <c r="M59" s="89" t="s">
        <v>458</v>
      </c>
      <c r="N59" s="89" t="s">
        <v>381</v>
      </c>
      <c r="V59" s="89" t="s">
        <v>2137</v>
      </c>
      <c r="W59">
        <v>217917</v>
      </c>
    </row>
    <row r="60" spans="7:23">
      <c r="G60">
        <v>181053</v>
      </c>
      <c r="H60" s="89" t="s">
        <v>2130</v>
      </c>
      <c r="I60" s="89" t="s">
        <v>381</v>
      </c>
      <c r="L60">
        <v>6357</v>
      </c>
      <c r="M60" s="89" t="s">
        <v>459</v>
      </c>
      <c r="N60" s="89" t="s">
        <v>381</v>
      </c>
      <c r="V60" s="89" t="s">
        <v>2138</v>
      </c>
      <c r="W60">
        <v>217913</v>
      </c>
    </row>
    <row r="61" spans="7:23">
      <c r="G61">
        <v>181065</v>
      </c>
      <c r="H61" s="89" t="s">
        <v>2131</v>
      </c>
      <c r="I61" s="89" t="s">
        <v>381</v>
      </c>
      <c r="L61">
        <v>6358</v>
      </c>
      <c r="M61" s="89" t="s">
        <v>460</v>
      </c>
      <c r="N61" s="89" t="s">
        <v>381</v>
      </c>
      <c r="V61" s="89" t="s">
        <v>2139</v>
      </c>
      <c r="W61">
        <v>217909</v>
      </c>
    </row>
    <row r="62" spans="7:23">
      <c r="G62">
        <v>181061</v>
      </c>
      <c r="H62" s="89" t="s">
        <v>2132</v>
      </c>
      <c r="I62" s="89" t="s">
        <v>381</v>
      </c>
      <c r="L62">
        <v>6359</v>
      </c>
      <c r="M62" s="89" t="s">
        <v>461</v>
      </c>
      <c r="N62" s="89" t="s">
        <v>381</v>
      </c>
      <c r="V62" s="89" t="s">
        <v>2140</v>
      </c>
      <c r="W62">
        <v>217905</v>
      </c>
    </row>
    <row r="63" spans="7:23">
      <c r="G63">
        <v>25674</v>
      </c>
      <c r="H63" s="89" t="s">
        <v>385</v>
      </c>
      <c r="I63" s="89" t="s">
        <v>381</v>
      </c>
      <c r="L63">
        <v>6360</v>
      </c>
      <c r="M63" s="89" t="s">
        <v>462</v>
      </c>
      <c r="N63" s="89" t="s">
        <v>381</v>
      </c>
      <c r="V63" s="89" t="s">
        <v>2141</v>
      </c>
      <c r="W63">
        <v>217901</v>
      </c>
    </row>
    <row r="64" spans="7:23">
      <c r="G64">
        <v>6303</v>
      </c>
      <c r="H64" s="89" t="s">
        <v>386</v>
      </c>
      <c r="I64" s="89" t="s">
        <v>381</v>
      </c>
      <c r="L64">
        <v>6361</v>
      </c>
      <c r="M64" s="89" t="s">
        <v>463</v>
      </c>
      <c r="N64" s="89" t="s">
        <v>381</v>
      </c>
      <c r="V64" s="89" t="s">
        <v>2142</v>
      </c>
      <c r="W64">
        <v>219144</v>
      </c>
    </row>
    <row r="65" spans="7:23">
      <c r="G65">
        <v>6304</v>
      </c>
      <c r="H65" s="89" t="s">
        <v>387</v>
      </c>
      <c r="I65" s="89" t="s">
        <v>381</v>
      </c>
      <c r="L65">
        <v>6362</v>
      </c>
      <c r="M65" s="89" t="s">
        <v>2149</v>
      </c>
      <c r="N65" s="89" t="s">
        <v>381</v>
      </c>
      <c r="V65" s="89" t="s">
        <v>2143</v>
      </c>
      <c r="W65">
        <v>219148</v>
      </c>
    </row>
    <row r="66" spans="7:23">
      <c r="G66">
        <v>12869</v>
      </c>
      <c r="H66" s="89" t="s">
        <v>388</v>
      </c>
      <c r="I66" s="89" t="s">
        <v>381</v>
      </c>
      <c r="L66">
        <v>6363</v>
      </c>
      <c r="M66" s="89" t="s">
        <v>464</v>
      </c>
      <c r="N66" s="89" t="s">
        <v>381</v>
      </c>
      <c r="V66" s="89" t="s">
        <v>2144</v>
      </c>
      <c r="W66">
        <v>219273</v>
      </c>
    </row>
    <row r="67" spans="7:23">
      <c r="G67">
        <v>12868</v>
      </c>
      <c r="H67" s="89" t="s">
        <v>389</v>
      </c>
      <c r="I67" s="89" t="s">
        <v>381</v>
      </c>
      <c r="L67">
        <v>6364</v>
      </c>
      <c r="M67" s="89" t="s">
        <v>465</v>
      </c>
      <c r="N67" s="89" t="s">
        <v>381</v>
      </c>
      <c r="V67" s="89" t="s">
        <v>431</v>
      </c>
      <c r="W67">
        <v>6336</v>
      </c>
    </row>
    <row r="68" spans="7:23">
      <c r="G68">
        <v>6305</v>
      </c>
      <c r="H68" s="89" t="s">
        <v>390</v>
      </c>
      <c r="I68" s="89" t="s">
        <v>381</v>
      </c>
      <c r="L68">
        <v>6365</v>
      </c>
      <c r="M68" s="89" t="s">
        <v>466</v>
      </c>
      <c r="N68" s="89" t="s">
        <v>381</v>
      </c>
      <c r="V68" s="89" t="s">
        <v>432</v>
      </c>
      <c r="W68">
        <v>6337</v>
      </c>
    </row>
    <row r="69" spans="7:23">
      <c r="G69">
        <v>6306</v>
      </c>
      <c r="H69" s="89" t="s">
        <v>391</v>
      </c>
      <c r="I69" s="89" t="s">
        <v>381</v>
      </c>
      <c r="L69">
        <v>6366</v>
      </c>
      <c r="M69" s="89" t="s">
        <v>467</v>
      </c>
      <c r="N69" s="89" t="s">
        <v>381</v>
      </c>
      <c r="V69" s="89" t="s">
        <v>433</v>
      </c>
      <c r="W69">
        <v>6338</v>
      </c>
    </row>
    <row r="70" spans="7:23">
      <c r="G70">
        <v>6307</v>
      </c>
      <c r="H70" s="89" t="s">
        <v>392</v>
      </c>
      <c r="I70" s="89" t="s">
        <v>381</v>
      </c>
      <c r="L70">
        <v>6367</v>
      </c>
      <c r="M70" s="89" t="s">
        <v>468</v>
      </c>
      <c r="N70" s="89" t="s">
        <v>381</v>
      </c>
      <c r="V70" s="89" t="s">
        <v>434</v>
      </c>
      <c r="W70">
        <v>6339</v>
      </c>
    </row>
    <row r="71" spans="7:23">
      <c r="G71">
        <v>6308</v>
      </c>
      <c r="H71" s="89" t="s">
        <v>393</v>
      </c>
      <c r="I71" s="89" t="s">
        <v>381</v>
      </c>
      <c r="L71">
        <v>6368</v>
      </c>
      <c r="M71" s="89" t="s">
        <v>469</v>
      </c>
      <c r="N71" s="89" t="s">
        <v>381</v>
      </c>
      <c r="V71" s="89" t="s">
        <v>435</v>
      </c>
      <c r="W71">
        <v>6340</v>
      </c>
    </row>
    <row r="72" spans="7:23">
      <c r="G72">
        <v>13272</v>
      </c>
      <c r="H72" s="89" t="s">
        <v>394</v>
      </c>
      <c r="I72" s="89" t="s">
        <v>381</v>
      </c>
      <c r="L72">
        <v>6369</v>
      </c>
      <c r="M72" s="89" t="s">
        <v>470</v>
      </c>
      <c r="N72" s="89" t="s">
        <v>381</v>
      </c>
      <c r="V72" s="89" t="s">
        <v>2145</v>
      </c>
      <c r="W72">
        <v>178266</v>
      </c>
    </row>
    <row r="73" spans="7:23">
      <c r="G73">
        <v>13273</v>
      </c>
      <c r="H73" s="89" t="s">
        <v>395</v>
      </c>
      <c r="I73" s="89" t="s">
        <v>381</v>
      </c>
      <c r="L73">
        <v>6370</v>
      </c>
      <c r="M73" s="89" t="s">
        <v>471</v>
      </c>
      <c r="N73" s="89" t="s">
        <v>381</v>
      </c>
      <c r="V73" s="89" t="s">
        <v>436</v>
      </c>
      <c r="W73">
        <v>29502</v>
      </c>
    </row>
    <row r="74" spans="7:23">
      <c r="G74">
        <v>13274</v>
      </c>
      <c r="H74" s="89" t="s">
        <v>396</v>
      </c>
      <c r="I74" s="89" t="s">
        <v>381</v>
      </c>
      <c r="L74">
        <v>6371</v>
      </c>
      <c r="M74" s="89" t="s">
        <v>472</v>
      </c>
      <c r="N74" s="89" t="s">
        <v>381</v>
      </c>
      <c r="V74" s="89" t="s">
        <v>437</v>
      </c>
      <c r="W74">
        <v>29504</v>
      </c>
    </row>
    <row r="75" spans="7:23">
      <c r="G75">
        <v>13275</v>
      </c>
      <c r="H75" s="89" t="s">
        <v>397</v>
      </c>
      <c r="I75" s="89" t="s">
        <v>381</v>
      </c>
      <c r="L75">
        <v>6372</v>
      </c>
      <c r="M75" s="89" t="s">
        <v>473</v>
      </c>
      <c r="N75" s="89" t="s">
        <v>381</v>
      </c>
      <c r="V75" s="89" t="s">
        <v>438</v>
      </c>
      <c r="W75">
        <v>29506</v>
      </c>
    </row>
    <row r="76" spans="7:23">
      <c r="G76">
        <v>13276</v>
      </c>
      <c r="H76" s="89" t="s">
        <v>398</v>
      </c>
      <c r="I76" s="89" t="s">
        <v>381</v>
      </c>
      <c r="L76">
        <v>6373</v>
      </c>
      <c r="M76" s="89" t="s">
        <v>474</v>
      </c>
      <c r="N76" s="89" t="s">
        <v>381</v>
      </c>
      <c r="V76" s="89" t="s">
        <v>2146</v>
      </c>
      <c r="W76">
        <v>178268</v>
      </c>
    </row>
    <row r="77" spans="7:23">
      <c r="G77">
        <v>13277</v>
      </c>
      <c r="H77" s="89" t="s">
        <v>399</v>
      </c>
      <c r="I77" s="89" t="s">
        <v>381</v>
      </c>
      <c r="L77">
        <v>6374</v>
      </c>
      <c r="M77" s="89" t="s">
        <v>475</v>
      </c>
      <c r="N77" s="89" t="s">
        <v>381</v>
      </c>
      <c r="V77" s="89" t="s">
        <v>2147</v>
      </c>
      <c r="W77">
        <v>178270</v>
      </c>
    </row>
    <row r="78" spans="7:23">
      <c r="G78">
        <v>13278</v>
      </c>
      <c r="H78" s="89" t="s">
        <v>400</v>
      </c>
      <c r="I78" s="89" t="s">
        <v>381</v>
      </c>
      <c r="L78">
        <v>6375</v>
      </c>
      <c r="M78" s="89" t="s">
        <v>476</v>
      </c>
      <c r="N78" s="89" t="s">
        <v>381</v>
      </c>
      <c r="V78" s="89" t="s">
        <v>439</v>
      </c>
      <c r="W78">
        <v>46066</v>
      </c>
    </row>
    <row r="79" spans="7:23">
      <c r="G79">
        <v>13279</v>
      </c>
      <c r="H79" s="89" t="s">
        <v>401</v>
      </c>
      <c r="I79" s="89" t="s">
        <v>381</v>
      </c>
      <c r="L79">
        <v>6376</v>
      </c>
      <c r="M79" s="89" t="s">
        <v>477</v>
      </c>
      <c r="N79" s="89" t="s">
        <v>381</v>
      </c>
      <c r="V79" s="89" t="s">
        <v>440</v>
      </c>
      <c r="W79">
        <v>29508</v>
      </c>
    </row>
    <row r="80" spans="7:23">
      <c r="G80">
        <v>13280</v>
      </c>
      <c r="H80" s="89" t="s">
        <v>402</v>
      </c>
      <c r="I80" s="89" t="s">
        <v>381</v>
      </c>
      <c r="L80">
        <v>6377</v>
      </c>
      <c r="M80" s="89" t="s">
        <v>481</v>
      </c>
      <c r="N80" s="89" t="s">
        <v>381</v>
      </c>
      <c r="V80" s="89" t="s">
        <v>441</v>
      </c>
      <c r="W80">
        <v>6341</v>
      </c>
    </row>
    <row r="81" spans="7:23">
      <c r="G81">
        <v>13281</v>
      </c>
      <c r="H81" s="89" t="s">
        <v>403</v>
      </c>
      <c r="I81" s="89" t="s">
        <v>381</v>
      </c>
      <c r="L81">
        <v>6378</v>
      </c>
      <c r="M81" s="89" t="s">
        <v>482</v>
      </c>
      <c r="N81" s="89" t="s">
        <v>381</v>
      </c>
      <c r="V81" s="89" t="s">
        <v>442</v>
      </c>
      <c r="W81">
        <v>29512</v>
      </c>
    </row>
    <row r="82" spans="7:23">
      <c r="G82">
        <v>6309</v>
      </c>
      <c r="H82" s="89" t="s">
        <v>404</v>
      </c>
      <c r="I82" s="89" t="s">
        <v>381</v>
      </c>
      <c r="L82">
        <v>6379</v>
      </c>
      <c r="M82" s="89" t="s">
        <v>484</v>
      </c>
      <c r="N82" s="89" t="s">
        <v>381</v>
      </c>
      <c r="V82" s="89" t="s">
        <v>443</v>
      </c>
      <c r="W82">
        <v>29510</v>
      </c>
    </row>
    <row r="83" spans="7:23">
      <c r="G83">
        <v>6310</v>
      </c>
      <c r="H83" s="89" t="s">
        <v>405</v>
      </c>
      <c r="I83" s="89" t="s">
        <v>381</v>
      </c>
      <c r="L83">
        <v>6380</v>
      </c>
      <c r="M83" s="89" t="s">
        <v>485</v>
      </c>
      <c r="N83" s="89" t="s">
        <v>381</v>
      </c>
      <c r="V83" s="89" t="s">
        <v>444</v>
      </c>
      <c r="W83">
        <v>6342</v>
      </c>
    </row>
    <row r="84" spans="7:23">
      <c r="G84">
        <v>6311</v>
      </c>
      <c r="H84" s="89" t="s">
        <v>406</v>
      </c>
      <c r="I84" s="89" t="s">
        <v>381</v>
      </c>
      <c r="L84">
        <v>6381</v>
      </c>
      <c r="M84" s="89" t="s">
        <v>487</v>
      </c>
      <c r="N84" s="89" t="s">
        <v>381</v>
      </c>
      <c r="V84" s="89" t="s">
        <v>445</v>
      </c>
      <c r="W84">
        <v>6343</v>
      </c>
    </row>
    <row r="85" spans="7:23">
      <c r="G85">
        <v>6312</v>
      </c>
      <c r="H85" s="89" t="s">
        <v>407</v>
      </c>
      <c r="I85" s="89" t="s">
        <v>381</v>
      </c>
      <c r="L85">
        <v>6382</v>
      </c>
      <c r="M85" s="89" t="s">
        <v>488</v>
      </c>
      <c r="N85" s="89" t="s">
        <v>381</v>
      </c>
      <c r="V85" s="89" t="s">
        <v>446</v>
      </c>
      <c r="W85">
        <v>6344</v>
      </c>
    </row>
    <row r="86" spans="7:23">
      <c r="G86">
        <v>6313</v>
      </c>
      <c r="H86" s="89" t="s">
        <v>408</v>
      </c>
      <c r="I86" s="89" t="s">
        <v>381</v>
      </c>
      <c r="L86">
        <v>6383</v>
      </c>
      <c r="M86" s="89" t="s">
        <v>489</v>
      </c>
      <c r="N86" s="89" t="s">
        <v>381</v>
      </c>
      <c r="V86" s="89" t="s">
        <v>447</v>
      </c>
      <c r="W86">
        <v>6345</v>
      </c>
    </row>
    <row r="87" spans="7:23">
      <c r="G87">
        <v>6314</v>
      </c>
      <c r="H87" s="89" t="s">
        <v>409</v>
      </c>
      <c r="I87" s="89" t="s">
        <v>381</v>
      </c>
      <c r="L87">
        <v>6384</v>
      </c>
      <c r="M87" s="89" t="s">
        <v>490</v>
      </c>
      <c r="N87" s="89" t="s">
        <v>381</v>
      </c>
      <c r="V87" s="89" t="s">
        <v>448</v>
      </c>
      <c r="W87">
        <v>6346</v>
      </c>
    </row>
    <row r="88" spans="7:23">
      <c r="G88">
        <v>6315</v>
      </c>
      <c r="H88" s="89" t="s">
        <v>410</v>
      </c>
      <c r="I88" s="89" t="s">
        <v>381</v>
      </c>
      <c r="L88">
        <v>6385</v>
      </c>
      <c r="M88" s="89" t="s">
        <v>491</v>
      </c>
      <c r="N88" s="89" t="s">
        <v>381</v>
      </c>
      <c r="V88" s="89" t="s">
        <v>449</v>
      </c>
      <c r="W88">
        <v>6347</v>
      </c>
    </row>
    <row r="89" spans="7:23">
      <c r="G89">
        <v>6316</v>
      </c>
      <c r="H89" s="89" t="s">
        <v>411</v>
      </c>
      <c r="I89" s="89" t="s">
        <v>381</v>
      </c>
      <c r="L89">
        <v>6386</v>
      </c>
      <c r="M89" s="89" t="s">
        <v>492</v>
      </c>
      <c r="N89" s="89" t="s">
        <v>381</v>
      </c>
      <c r="V89" s="89" t="s">
        <v>450</v>
      </c>
      <c r="W89">
        <v>6348</v>
      </c>
    </row>
    <row r="90" spans="7:23">
      <c r="G90">
        <v>6317</v>
      </c>
      <c r="H90" s="89" t="s">
        <v>412</v>
      </c>
      <c r="I90" s="89" t="s">
        <v>381</v>
      </c>
      <c r="L90">
        <v>6389</v>
      </c>
      <c r="M90" s="89" t="s">
        <v>494</v>
      </c>
      <c r="N90" s="89" t="s">
        <v>381</v>
      </c>
      <c r="V90" s="89" t="s">
        <v>451</v>
      </c>
      <c r="W90">
        <v>6349</v>
      </c>
    </row>
    <row r="91" spans="7:23">
      <c r="G91">
        <v>6318</v>
      </c>
      <c r="H91" s="89" t="s">
        <v>413</v>
      </c>
      <c r="I91" s="89" t="s">
        <v>381</v>
      </c>
      <c r="L91">
        <v>6392</v>
      </c>
      <c r="M91" s="89" t="s">
        <v>495</v>
      </c>
      <c r="N91" s="89" t="s">
        <v>381</v>
      </c>
      <c r="V91" s="89" t="s">
        <v>452</v>
      </c>
      <c r="W91">
        <v>6350</v>
      </c>
    </row>
    <row r="92" spans="7:23">
      <c r="G92">
        <v>6319</v>
      </c>
      <c r="H92" s="89" t="s">
        <v>414</v>
      </c>
      <c r="I92" s="89" t="s">
        <v>381</v>
      </c>
      <c r="L92">
        <v>6395</v>
      </c>
      <c r="M92" s="89" t="s">
        <v>496</v>
      </c>
      <c r="N92" s="89" t="s">
        <v>381</v>
      </c>
      <c r="V92" s="89" t="s">
        <v>453</v>
      </c>
      <c r="W92">
        <v>6351</v>
      </c>
    </row>
    <row r="93" spans="7:23">
      <c r="G93">
        <v>6320</v>
      </c>
      <c r="H93" s="89" t="s">
        <v>415</v>
      </c>
      <c r="I93" s="89" t="s">
        <v>381</v>
      </c>
      <c r="L93">
        <v>6398</v>
      </c>
      <c r="M93" s="89" t="s">
        <v>498</v>
      </c>
      <c r="N93" s="89" t="s">
        <v>381</v>
      </c>
      <c r="V93" s="89" t="s">
        <v>454</v>
      </c>
      <c r="W93">
        <v>6352</v>
      </c>
    </row>
    <row r="94" spans="7:23">
      <c r="G94">
        <v>6321</v>
      </c>
      <c r="H94" s="89" t="s">
        <v>416</v>
      </c>
      <c r="I94" s="89" t="s">
        <v>381</v>
      </c>
      <c r="L94">
        <v>6401</v>
      </c>
      <c r="M94" s="89" t="s">
        <v>500</v>
      </c>
      <c r="N94" s="89" t="s">
        <v>381</v>
      </c>
      <c r="V94" s="89" t="s">
        <v>455</v>
      </c>
      <c r="W94">
        <v>6353</v>
      </c>
    </row>
    <row r="95" spans="7:23">
      <c r="G95">
        <v>6322</v>
      </c>
      <c r="H95" s="89" t="s">
        <v>417</v>
      </c>
      <c r="I95" s="89" t="s">
        <v>381</v>
      </c>
      <c r="L95">
        <v>6404</v>
      </c>
      <c r="M95" s="89" t="s">
        <v>501</v>
      </c>
      <c r="N95" s="89" t="s">
        <v>381</v>
      </c>
      <c r="V95" s="89" t="s">
        <v>456</v>
      </c>
      <c r="W95">
        <v>6354</v>
      </c>
    </row>
    <row r="96" spans="7:23">
      <c r="G96">
        <v>6323</v>
      </c>
      <c r="H96" s="89" t="s">
        <v>418</v>
      </c>
      <c r="I96" s="89" t="s">
        <v>381</v>
      </c>
      <c r="L96">
        <v>6407</v>
      </c>
      <c r="M96" s="89" t="s">
        <v>504</v>
      </c>
      <c r="N96" s="89" t="s">
        <v>381</v>
      </c>
      <c r="V96" s="89" t="s">
        <v>457</v>
      </c>
      <c r="W96">
        <v>6355</v>
      </c>
    </row>
    <row r="97" spans="7:23">
      <c r="G97">
        <v>6324</v>
      </c>
      <c r="H97" s="89" t="s">
        <v>419</v>
      </c>
      <c r="I97" s="89" t="s">
        <v>381</v>
      </c>
      <c r="L97">
        <v>6410</v>
      </c>
      <c r="M97" s="89" t="s">
        <v>506</v>
      </c>
      <c r="N97" s="89" t="s">
        <v>381</v>
      </c>
      <c r="V97" s="89" t="s">
        <v>458</v>
      </c>
      <c r="W97">
        <v>6356</v>
      </c>
    </row>
    <row r="98" spans="7:23">
      <c r="G98">
        <v>6325</v>
      </c>
      <c r="H98" s="89" t="s">
        <v>420</v>
      </c>
      <c r="I98" s="89" t="s">
        <v>381</v>
      </c>
      <c r="L98">
        <v>6413</v>
      </c>
      <c r="M98" s="89" t="s">
        <v>507</v>
      </c>
      <c r="N98" s="89" t="s">
        <v>381</v>
      </c>
      <c r="V98" s="89" t="s">
        <v>459</v>
      </c>
      <c r="W98">
        <v>6357</v>
      </c>
    </row>
    <row r="99" spans="7:23">
      <c r="G99">
        <v>6326</v>
      </c>
      <c r="H99" s="89" t="s">
        <v>421</v>
      </c>
      <c r="I99" s="89" t="s">
        <v>381</v>
      </c>
      <c r="L99">
        <v>6416</v>
      </c>
      <c r="M99" s="89" t="s">
        <v>508</v>
      </c>
      <c r="N99" s="89" t="s">
        <v>381</v>
      </c>
      <c r="V99" s="89" t="s">
        <v>460</v>
      </c>
      <c r="W99">
        <v>6358</v>
      </c>
    </row>
    <row r="100" spans="7:23">
      <c r="G100">
        <v>6327</v>
      </c>
      <c r="H100" s="89" t="s">
        <v>422</v>
      </c>
      <c r="I100" s="89" t="s">
        <v>381</v>
      </c>
      <c r="L100">
        <v>6419</v>
      </c>
      <c r="M100" s="89" t="s">
        <v>509</v>
      </c>
      <c r="N100" s="89" t="s">
        <v>381</v>
      </c>
      <c r="V100" s="89" t="s">
        <v>461</v>
      </c>
      <c r="W100">
        <v>6359</v>
      </c>
    </row>
    <row r="101" spans="7:23">
      <c r="G101">
        <v>6328</v>
      </c>
      <c r="H101" s="89" t="s">
        <v>423</v>
      </c>
      <c r="I101" s="89" t="s">
        <v>381</v>
      </c>
      <c r="L101">
        <v>6422</v>
      </c>
      <c r="M101" s="89" t="s">
        <v>510</v>
      </c>
      <c r="N101" s="89" t="s">
        <v>381</v>
      </c>
      <c r="V101" s="89" t="s">
        <v>462</v>
      </c>
      <c r="W101">
        <v>6360</v>
      </c>
    </row>
    <row r="102" spans="7:23">
      <c r="G102">
        <v>6329</v>
      </c>
      <c r="H102" s="89" t="s">
        <v>424</v>
      </c>
      <c r="I102" s="89" t="s">
        <v>381</v>
      </c>
      <c r="L102">
        <v>6425</v>
      </c>
      <c r="M102" s="89" t="s">
        <v>511</v>
      </c>
      <c r="N102" s="89" t="s">
        <v>381</v>
      </c>
      <c r="V102" s="89" t="s">
        <v>463</v>
      </c>
      <c r="W102">
        <v>6361</v>
      </c>
    </row>
    <row r="103" spans="7:23">
      <c r="G103">
        <v>6330</v>
      </c>
      <c r="H103" s="89" t="s">
        <v>425</v>
      </c>
      <c r="I103" s="89" t="s">
        <v>381</v>
      </c>
      <c r="L103">
        <v>6428</v>
      </c>
      <c r="M103" s="89" t="s">
        <v>521</v>
      </c>
      <c r="N103" s="89" t="s">
        <v>381</v>
      </c>
      <c r="V103" s="89" t="s">
        <v>2148</v>
      </c>
      <c r="W103">
        <v>219277</v>
      </c>
    </row>
    <row r="104" spans="7:23">
      <c r="G104">
        <v>6331</v>
      </c>
      <c r="H104" s="89" t="s">
        <v>426</v>
      </c>
      <c r="I104" s="89" t="s">
        <v>381</v>
      </c>
      <c r="L104">
        <v>6431</v>
      </c>
      <c r="M104" s="89" t="s">
        <v>525</v>
      </c>
      <c r="N104" s="89" t="s">
        <v>381</v>
      </c>
      <c r="V104" s="89" t="s">
        <v>2149</v>
      </c>
      <c r="W104">
        <v>6362</v>
      </c>
    </row>
    <row r="105" spans="7:23">
      <c r="G105">
        <v>6332</v>
      </c>
      <c r="H105" s="89" t="s">
        <v>427</v>
      </c>
      <c r="I105" s="89" t="s">
        <v>381</v>
      </c>
      <c r="L105">
        <v>6434</v>
      </c>
      <c r="M105" s="89" t="s">
        <v>529</v>
      </c>
      <c r="N105" s="89" t="s">
        <v>381</v>
      </c>
      <c r="V105" s="89" t="s">
        <v>2150</v>
      </c>
      <c r="W105">
        <v>178272</v>
      </c>
    </row>
    <row r="106" spans="7:23">
      <c r="G106">
        <v>164066</v>
      </c>
      <c r="H106" s="89" t="s">
        <v>2133</v>
      </c>
      <c r="I106" s="89" t="s">
        <v>381</v>
      </c>
      <c r="L106">
        <v>6437</v>
      </c>
      <c r="M106" s="89" t="s">
        <v>530</v>
      </c>
      <c r="N106" s="89" t="s">
        <v>381</v>
      </c>
      <c r="V106" s="89" t="s">
        <v>464</v>
      </c>
      <c r="W106">
        <v>6363</v>
      </c>
    </row>
    <row r="107" spans="7:23">
      <c r="G107">
        <v>6333</v>
      </c>
      <c r="H107" s="89" t="s">
        <v>428</v>
      </c>
      <c r="I107" s="89" t="s">
        <v>381</v>
      </c>
      <c r="L107">
        <v>6440</v>
      </c>
      <c r="M107" s="89" t="s">
        <v>531</v>
      </c>
      <c r="N107" s="89" t="s">
        <v>381</v>
      </c>
      <c r="V107" s="89" t="s">
        <v>2151</v>
      </c>
      <c r="W107">
        <v>178276</v>
      </c>
    </row>
    <row r="108" spans="7:23">
      <c r="G108">
        <v>6334</v>
      </c>
      <c r="H108" s="89" t="s">
        <v>429</v>
      </c>
      <c r="I108" s="89" t="s">
        <v>381</v>
      </c>
      <c r="L108">
        <v>6446</v>
      </c>
      <c r="M108" s="89" t="s">
        <v>534</v>
      </c>
      <c r="N108" s="89" t="s">
        <v>381</v>
      </c>
      <c r="V108" s="89" t="s">
        <v>2152</v>
      </c>
      <c r="W108">
        <v>178274</v>
      </c>
    </row>
    <row r="109" spans="7:23">
      <c r="G109">
        <v>6335</v>
      </c>
      <c r="H109" s="89" t="s">
        <v>430</v>
      </c>
      <c r="I109" s="89" t="s">
        <v>381</v>
      </c>
      <c r="L109">
        <v>6449</v>
      </c>
      <c r="M109" s="89" t="s">
        <v>535</v>
      </c>
      <c r="N109" s="89" t="s">
        <v>381</v>
      </c>
      <c r="V109" s="89" t="s">
        <v>2153</v>
      </c>
      <c r="W109">
        <v>181869</v>
      </c>
    </row>
    <row r="110" spans="7:23">
      <c r="G110">
        <v>217929</v>
      </c>
      <c r="H110" s="89" t="s">
        <v>2134</v>
      </c>
      <c r="I110" s="89" t="s">
        <v>381</v>
      </c>
      <c r="L110">
        <v>6452</v>
      </c>
      <c r="M110" s="89" t="s">
        <v>536</v>
      </c>
      <c r="N110" s="89" t="s">
        <v>381</v>
      </c>
      <c r="V110" s="89" t="s">
        <v>465</v>
      </c>
      <c r="W110">
        <v>6364</v>
      </c>
    </row>
    <row r="111" spans="7:23">
      <c r="G111">
        <v>217925</v>
      </c>
      <c r="H111" s="89" t="s">
        <v>2135</v>
      </c>
      <c r="I111" s="89" t="s">
        <v>381</v>
      </c>
      <c r="L111">
        <v>6455</v>
      </c>
      <c r="M111" s="89" t="s">
        <v>537</v>
      </c>
      <c r="N111" s="89" t="s">
        <v>381</v>
      </c>
      <c r="V111" s="89" t="s">
        <v>466</v>
      </c>
      <c r="W111">
        <v>6365</v>
      </c>
    </row>
    <row r="112" spans="7:23">
      <c r="G112">
        <v>217921</v>
      </c>
      <c r="H112" s="89" t="s">
        <v>2136</v>
      </c>
      <c r="I112" s="89" t="s">
        <v>381</v>
      </c>
      <c r="L112">
        <v>6458</v>
      </c>
      <c r="M112" s="89" t="s">
        <v>538</v>
      </c>
      <c r="N112" s="89" t="s">
        <v>381</v>
      </c>
      <c r="V112" s="89" t="s">
        <v>467</v>
      </c>
      <c r="W112">
        <v>6366</v>
      </c>
    </row>
    <row r="113" spans="7:23">
      <c r="G113">
        <v>217917</v>
      </c>
      <c r="H113" s="89" t="s">
        <v>2137</v>
      </c>
      <c r="I113" s="89" t="s">
        <v>381</v>
      </c>
      <c r="L113">
        <v>6461</v>
      </c>
      <c r="M113" s="89" t="s">
        <v>539</v>
      </c>
      <c r="N113" s="89" t="s">
        <v>381</v>
      </c>
      <c r="V113" s="89" t="s">
        <v>468</v>
      </c>
      <c r="W113">
        <v>6367</v>
      </c>
    </row>
    <row r="114" spans="7:23">
      <c r="G114">
        <v>217913</v>
      </c>
      <c r="H114" s="89" t="s">
        <v>2138</v>
      </c>
      <c r="I114" s="89" t="s">
        <v>381</v>
      </c>
      <c r="L114">
        <v>6464</v>
      </c>
      <c r="M114" s="89" t="s">
        <v>541</v>
      </c>
      <c r="N114" s="89" t="s">
        <v>381</v>
      </c>
      <c r="V114" s="89" t="s">
        <v>469</v>
      </c>
      <c r="W114">
        <v>6368</v>
      </c>
    </row>
    <row r="115" spans="7:23">
      <c r="G115">
        <v>217909</v>
      </c>
      <c r="H115" s="89" t="s">
        <v>2139</v>
      </c>
      <c r="I115" s="89" t="s">
        <v>381</v>
      </c>
      <c r="L115">
        <v>6467</v>
      </c>
      <c r="M115" s="89" t="s">
        <v>542</v>
      </c>
      <c r="N115" s="89" t="s">
        <v>381</v>
      </c>
      <c r="V115" s="89" t="s">
        <v>470</v>
      </c>
      <c r="W115">
        <v>6369</v>
      </c>
    </row>
    <row r="116" spans="7:23">
      <c r="G116">
        <v>217905</v>
      </c>
      <c r="H116" s="89" t="s">
        <v>2140</v>
      </c>
      <c r="I116" s="89" t="s">
        <v>381</v>
      </c>
      <c r="L116">
        <v>6470</v>
      </c>
      <c r="M116" s="89" t="s">
        <v>543</v>
      </c>
      <c r="N116" s="89" t="s">
        <v>381</v>
      </c>
      <c r="V116" s="89" t="s">
        <v>471</v>
      </c>
      <c r="W116">
        <v>6370</v>
      </c>
    </row>
    <row r="117" spans="7:23">
      <c r="G117">
        <v>217901</v>
      </c>
      <c r="H117" s="89" t="s">
        <v>2141</v>
      </c>
      <c r="I117" s="89" t="s">
        <v>381</v>
      </c>
      <c r="L117">
        <v>6473</v>
      </c>
      <c r="M117" s="89" t="s">
        <v>544</v>
      </c>
      <c r="N117" s="89" t="s">
        <v>381</v>
      </c>
      <c r="V117" s="89" t="s">
        <v>472</v>
      </c>
      <c r="W117">
        <v>6371</v>
      </c>
    </row>
    <row r="118" spans="7:23">
      <c r="G118">
        <v>219144</v>
      </c>
      <c r="H118" s="89" t="s">
        <v>2142</v>
      </c>
      <c r="I118" s="89" t="s">
        <v>381</v>
      </c>
      <c r="L118">
        <v>6476</v>
      </c>
      <c r="M118" s="89" t="s">
        <v>545</v>
      </c>
      <c r="N118" s="89" t="s">
        <v>381</v>
      </c>
      <c r="V118" s="89" t="s">
        <v>473</v>
      </c>
      <c r="W118">
        <v>6372</v>
      </c>
    </row>
    <row r="119" spans="7:23">
      <c r="G119">
        <v>219148</v>
      </c>
      <c r="H119" s="89" t="s">
        <v>2143</v>
      </c>
      <c r="I119" s="89" t="s">
        <v>381</v>
      </c>
      <c r="L119">
        <v>6479</v>
      </c>
      <c r="M119" s="89" t="s">
        <v>547</v>
      </c>
      <c r="N119" s="89" t="s">
        <v>381</v>
      </c>
      <c r="V119" s="89" t="s">
        <v>474</v>
      </c>
      <c r="W119">
        <v>6373</v>
      </c>
    </row>
    <row r="120" spans="7:23">
      <c r="G120">
        <v>219273</v>
      </c>
      <c r="H120" s="89" t="s">
        <v>2144</v>
      </c>
      <c r="I120" s="89" t="s">
        <v>381</v>
      </c>
      <c r="L120">
        <v>6482</v>
      </c>
      <c r="M120" s="89" t="s">
        <v>548</v>
      </c>
      <c r="N120" s="89" t="s">
        <v>381</v>
      </c>
      <c r="V120" s="89" t="s">
        <v>2154</v>
      </c>
      <c r="W120">
        <v>178280</v>
      </c>
    </row>
    <row r="121" spans="7:23">
      <c r="G121">
        <v>6336</v>
      </c>
      <c r="H121" s="89" t="s">
        <v>431</v>
      </c>
      <c r="I121" s="89" t="s">
        <v>381</v>
      </c>
      <c r="L121">
        <v>6485</v>
      </c>
      <c r="M121" s="89" t="s">
        <v>549</v>
      </c>
      <c r="N121" s="89" t="s">
        <v>381</v>
      </c>
      <c r="V121" s="89" t="s">
        <v>2155</v>
      </c>
      <c r="W121">
        <v>178278</v>
      </c>
    </row>
    <row r="122" spans="7:23">
      <c r="G122">
        <v>6337</v>
      </c>
      <c r="H122" s="89" t="s">
        <v>432</v>
      </c>
      <c r="I122" s="89" t="s">
        <v>381</v>
      </c>
      <c r="L122">
        <v>6488</v>
      </c>
      <c r="M122" s="89" t="s">
        <v>553</v>
      </c>
      <c r="N122" s="89" t="s">
        <v>381</v>
      </c>
      <c r="V122" s="89" t="s">
        <v>475</v>
      </c>
      <c r="W122">
        <v>6374</v>
      </c>
    </row>
    <row r="123" spans="7:23">
      <c r="G123">
        <v>6338</v>
      </c>
      <c r="H123" s="89" t="s">
        <v>433</v>
      </c>
      <c r="I123" s="89" t="s">
        <v>381</v>
      </c>
      <c r="L123">
        <v>6491</v>
      </c>
      <c r="M123" s="89" t="s">
        <v>557</v>
      </c>
      <c r="N123" s="89" t="s">
        <v>381</v>
      </c>
      <c r="V123" s="89" t="s">
        <v>476</v>
      </c>
      <c r="W123">
        <v>6375</v>
      </c>
    </row>
    <row r="124" spans="7:23">
      <c r="G124">
        <v>6339</v>
      </c>
      <c r="H124" s="89" t="s">
        <v>434</v>
      </c>
      <c r="I124" s="89" t="s">
        <v>381</v>
      </c>
      <c r="L124">
        <v>6494</v>
      </c>
      <c r="M124" s="89" t="s">
        <v>558</v>
      </c>
      <c r="N124" s="89" t="s">
        <v>381</v>
      </c>
      <c r="V124" s="89" t="s">
        <v>477</v>
      </c>
      <c r="W124">
        <v>6376</v>
      </c>
    </row>
    <row r="125" spans="7:23">
      <c r="G125">
        <v>6340</v>
      </c>
      <c r="H125" s="89" t="s">
        <v>435</v>
      </c>
      <c r="I125" s="89" t="s">
        <v>381</v>
      </c>
      <c r="L125">
        <v>6497</v>
      </c>
      <c r="M125" s="89" t="s">
        <v>559</v>
      </c>
      <c r="N125" s="89" t="s">
        <v>381</v>
      </c>
      <c r="V125" s="89" t="s">
        <v>2156</v>
      </c>
      <c r="W125">
        <v>201302</v>
      </c>
    </row>
    <row r="126" spans="7:23">
      <c r="G126">
        <v>178266</v>
      </c>
      <c r="H126" s="89" t="s">
        <v>2145</v>
      </c>
      <c r="I126" s="89" t="s">
        <v>381</v>
      </c>
      <c r="L126">
        <v>6500</v>
      </c>
      <c r="M126" s="89" t="s">
        <v>560</v>
      </c>
      <c r="N126" s="89" t="s">
        <v>381</v>
      </c>
      <c r="V126" s="89" t="s">
        <v>2157</v>
      </c>
      <c r="W126">
        <v>178282</v>
      </c>
    </row>
    <row r="127" spans="7:23">
      <c r="G127">
        <v>29502</v>
      </c>
      <c r="H127" s="89" t="s">
        <v>436</v>
      </c>
      <c r="I127" s="89" t="s">
        <v>381</v>
      </c>
      <c r="L127">
        <v>6503</v>
      </c>
      <c r="M127" s="89" t="s">
        <v>561</v>
      </c>
      <c r="N127" s="89" t="s">
        <v>381</v>
      </c>
      <c r="V127" s="89" t="s">
        <v>478</v>
      </c>
      <c r="W127">
        <v>29490</v>
      </c>
    </row>
    <row r="128" spans="7:23">
      <c r="G128">
        <v>29504</v>
      </c>
      <c r="H128" s="89" t="s">
        <v>437</v>
      </c>
      <c r="I128" s="89" t="s">
        <v>381</v>
      </c>
      <c r="L128">
        <v>6506</v>
      </c>
      <c r="M128" s="89" t="s">
        <v>562</v>
      </c>
      <c r="N128" s="89" t="s">
        <v>381</v>
      </c>
      <c r="V128" s="89" t="s">
        <v>479</v>
      </c>
      <c r="W128">
        <v>29492</v>
      </c>
    </row>
    <row r="129" spans="7:23">
      <c r="G129">
        <v>29506</v>
      </c>
      <c r="H129" s="89" t="s">
        <v>438</v>
      </c>
      <c r="I129" s="89" t="s">
        <v>381</v>
      </c>
      <c r="L129">
        <v>6509</v>
      </c>
      <c r="M129" s="89" t="s">
        <v>563</v>
      </c>
      <c r="N129" s="89" t="s">
        <v>381</v>
      </c>
      <c r="V129" s="89" t="s">
        <v>480</v>
      </c>
      <c r="W129">
        <v>29494</v>
      </c>
    </row>
    <row r="130" spans="7:23">
      <c r="G130">
        <v>178268</v>
      </c>
      <c r="H130" s="89" t="s">
        <v>2146</v>
      </c>
      <c r="I130" s="89" t="s">
        <v>381</v>
      </c>
      <c r="L130">
        <v>6512</v>
      </c>
      <c r="M130" s="89" t="s">
        <v>566</v>
      </c>
      <c r="N130" s="89" t="s">
        <v>381</v>
      </c>
      <c r="V130" s="89" t="s">
        <v>2158</v>
      </c>
      <c r="W130">
        <v>178284</v>
      </c>
    </row>
    <row r="131" spans="7:23">
      <c r="G131">
        <v>178270</v>
      </c>
      <c r="H131" s="89" t="s">
        <v>2147</v>
      </c>
      <c r="I131" s="89" t="s">
        <v>381</v>
      </c>
      <c r="L131">
        <v>6515</v>
      </c>
      <c r="M131" s="89" t="s">
        <v>567</v>
      </c>
      <c r="N131" s="89" t="s">
        <v>381</v>
      </c>
      <c r="V131" s="89" t="s">
        <v>481</v>
      </c>
      <c r="W131">
        <v>6377</v>
      </c>
    </row>
    <row r="132" spans="7:23">
      <c r="G132">
        <v>46066</v>
      </c>
      <c r="H132" s="89" t="s">
        <v>439</v>
      </c>
      <c r="I132" s="89" t="s">
        <v>381</v>
      </c>
      <c r="L132">
        <v>6518</v>
      </c>
      <c r="M132" s="89" t="s">
        <v>568</v>
      </c>
      <c r="N132" s="89" t="s">
        <v>381</v>
      </c>
      <c r="V132" s="89" t="s">
        <v>482</v>
      </c>
      <c r="W132">
        <v>6378</v>
      </c>
    </row>
    <row r="133" spans="7:23">
      <c r="G133">
        <v>29508</v>
      </c>
      <c r="H133" s="89" t="s">
        <v>440</v>
      </c>
      <c r="I133" s="89" t="s">
        <v>381</v>
      </c>
      <c r="L133">
        <v>6521</v>
      </c>
      <c r="M133" s="89" t="s">
        <v>569</v>
      </c>
      <c r="N133" s="89" t="s">
        <v>381</v>
      </c>
      <c r="V133" s="89" t="s">
        <v>483</v>
      </c>
      <c r="W133">
        <v>29496</v>
      </c>
    </row>
    <row r="134" spans="7:23">
      <c r="G134">
        <v>6341</v>
      </c>
      <c r="H134" s="89" t="s">
        <v>441</v>
      </c>
      <c r="I134" s="89" t="s">
        <v>381</v>
      </c>
      <c r="L134">
        <v>6524</v>
      </c>
      <c r="M134" s="89" t="s">
        <v>570</v>
      </c>
      <c r="N134" s="89" t="s">
        <v>381</v>
      </c>
      <c r="V134" s="89" t="s">
        <v>484</v>
      </c>
      <c r="W134">
        <v>6379</v>
      </c>
    </row>
    <row r="135" spans="7:23">
      <c r="G135">
        <v>29512</v>
      </c>
      <c r="H135" s="89" t="s">
        <v>442</v>
      </c>
      <c r="I135" s="89" t="s">
        <v>381</v>
      </c>
      <c r="L135">
        <v>6527</v>
      </c>
      <c r="M135" s="89" t="s">
        <v>571</v>
      </c>
      <c r="N135" s="89" t="s">
        <v>381</v>
      </c>
      <c r="V135" s="89" t="s">
        <v>485</v>
      </c>
      <c r="W135">
        <v>6380</v>
      </c>
    </row>
    <row r="136" spans="7:23">
      <c r="G136">
        <v>29510</v>
      </c>
      <c r="H136" s="89" t="s">
        <v>443</v>
      </c>
      <c r="I136" s="89" t="s">
        <v>381</v>
      </c>
      <c r="L136">
        <v>6530</v>
      </c>
      <c r="M136" s="89" t="s">
        <v>572</v>
      </c>
      <c r="N136" s="89" t="s">
        <v>381</v>
      </c>
      <c r="V136" s="89" t="s">
        <v>486</v>
      </c>
      <c r="W136">
        <v>29498</v>
      </c>
    </row>
    <row r="137" spans="7:23">
      <c r="G137">
        <v>6342</v>
      </c>
      <c r="H137" s="89" t="s">
        <v>444</v>
      </c>
      <c r="I137" s="89" t="s">
        <v>381</v>
      </c>
      <c r="L137">
        <v>6533</v>
      </c>
      <c r="M137" s="89" t="s">
        <v>573</v>
      </c>
      <c r="N137" s="89" t="s">
        <v>381</v>
      </c>
      <c r="V137" s="89" t="s">
        <v>487</v>
      </c>
      <c r="W137">
        <v>6381</v>
      </c>
    </row>
    <row r="138" spans="7:23">
      <c r="G138">
        <v>6343</v>
      </c>
      <c r="H138" s="89" t="s">
        <v>445</v>
      </c>
      <c r="I138" s="89" t="s">
        <v>381</v>
      </c>
      <c r="L138">
        <v>6536</v>
      </c>
      <c r="M138" s="89" t="s">
        <v>576</v>
      </c>
      <c r="N138" s="89" t="s">
        <v>381</v>
      </c>
      <c r="V138" s="89" t="s">
        <v>488</v>
      </c>
      <c r="W138">
        <v>6382</v>
      </c>
    </row>
    <row r="139" spans="7:23">
      <c r="G139">
        <v>6344</v>
      </c>
      <c r="H139" s="89" t="s">
        <v>446</v>
      </c>
      <c r="I139" s="89" t="s">
        <v>381</v>
      </c>
      <c r="L139">
        <v>6539</v>
      </c>
      <c r="M139" s="89" t="s">
        <v>577</v>
      </c>
      <c r="N139" s="89" t="s">
        <v>381</v>
      </c>
      <c r="V139" s="89" t="s">
        <v>489</v>
      </c>
      <c r="W139">
        <v>6383</v>
      </c>
    </row>
    <row r="140" spans="7:23">
      <c r="G140">
        <v>6345</v>
      </c>
      <c r="H140" s="89" t="s">
        <v>447</v>
      </c>
      <c r="I140" s="89" t="s">
        <v>381</v>
      </c>
      <c r="L140">
        <v>6542</v>
      </c>
      <c r="M140" s="89" t="s">
        <v>581</v>
      </c>
      <c r="N140" s="89" t="s">
        <v>381</v>
      </c>
      <c r="V140" s="89" t="s">
        <v>490</v>
      </c>
      <c r="W140">
        <v>6384</v>
      </c>
    </row>
    <row r="141" spans="7:23">
      <c r="G141">
        <v>6346</v>
      </c>
      <c r="H141" s="89" t="s">
        <v>448</v>
      </c>
      <c r="I141" s="89" t="s">
        <v>381</v>
      </c>
      <c r="L141">
        <v>6545</v>
      </c>
      <c r="M141" s="89" t="s">
        <v>582</v>
      </c>
      <c r="N141" s="89" t="s">
        <v>381</v>
      </c>
      <c r="V141" s="89" t="s">
        <v>491</v>
      </c>
      <c r="W141">
        <v>6385</v>
      </c>
    </row>
    <row r="142" spans="7:23">
      <c r="G142">
        <v>6347</v>
      </c>
      <c r="H142" s="89" t="s">
        <v>449</v>
      </c>
      <c r="I142" s="89" t="s">
        <v>381</v>
      </c>
      <c r="L142">
        <v>6548</v>
      </c>
      <c r="M142" s="89" t="s">
        <v>584</v>
      </c>
      <c r="N142" s="89" t="s">
        <v>381</v>
      </c>
      <c r="V142" s="89" t="s">
        <v>492</v>
      </c>
      <c r="W142">
        <v>6386</v>
      </c>
    </row>
    <row r="143" spans="7:23">
      <c r="G143">
        <v>6348</v>
      </c>
      <c r="H143" s="89" t="s">
        <v>450</v>
      </c>
      <c r="I143" s="89" t="s">
        <v>381</v>
      </c>
      <c r="L143">
        <v>6551</v>
      </c>
      <c r="M143" s="89" t="s">
        <v>585</v>
      </c>
      <c r="N143" s="89" t="s">
        <v>381</v>
      </c>
      <c r="V143" s="89" t="s">
        <v>493</v>
      </c>
      <c r="W143">
        <v>10866</v>
      </c>
    </row>
    <row r="144" spans="7:23">
      <c r="G144">
        <v>6349</v>
      </c>
      <c r="H144" s="89" t="s">
        <v>451</v>
      </c>
      <c r="I144" s="89" t="s">
        <v>381</v>
      </c>
      <c r="L144">
        <v>6554</v>
      </c>
      <c r="M144" s="89" t="s">
        <v>587</v>
      </c>
      <c r="N144" s="89" t="s">
        <v>381</v>
      </c>
      <c r="V144" s="89" t="s">
        <v>494</v>
      </c>
      <c r="W144">
        <v>6389</v>
      </c>
    </row>
    <row r="145" spans="7:23">
      <c r="G145">
        <v>6350</v>
      </c>
      <c r="H145" s="89" t="s">
        <v>452</v>
      </c>
      <c r="I145" s="89" t="s">
        <v>381</v>
      </c>
      <c r="L145">
        <v>6557</v>
      </c>
      <c r="M145" s="89" t="s">
        <v>588</v>
      </c>
      <c r="N145" s="89" t="s">
        <v>381</v>
      </c>
      <c r="V145" s="89" t="s">
        <v>495</v>
      </c>
      <c r="W145">
        <v>6392</v>
      </c>
    </row>
    <row r="146" spans="7:23">
      <c r="G146">
        <v>6351</v>
      </c>
      <c r="H146" s="89" t="s">
        <v>453</v>
      </c>
      <c r="I146" s="89" t="s">
        <v>381</v>
      </c>
      <c r="L146">
        <v>6560</v>
      </c>
      <c r="M146" s="89" t="s">
        <v>589</v>
      </c>
      <c r="N146" s="89" t="s">
        <v>381</v>
      </c>
      <c r="V146" s="89" t="s">
        <v>496</v>
      </c>
      <c r="W146">
        <v>6395</v>
      </c>
    </row>
    <row r="147" spans="7:23">
      <c r="G147">
        <v>6352</v>
      </c>
      <c r="H147" s="89" t="s">
        <v>454</v>
      </c>
      <c r="I147" s="89" t="s">
        <v>381</v>
      </c>
      <c r="L147">
        <v>6563</v>
      </c>
      <c r="M147" s="89" t="s">
        <v>591</v>
      </c>
      <c r="N147" s="89" t="s">
        <v>381</v>
      </c>
      <c r="V147" s="89" t="s">
        <v>497</v>
      </c>
      <c r="W147">
        <v>10867</v>
      </c>
    </row>
    <row r="148" spans="7:23">
      <c r="G148">
        <v>6353</v>
      </c>
      <c r="H148" s="89" t="s">
        <v>455</v>
      </c>
      <c r="I148" s="89" t="s">
        <v>381</v>
      </c>
      <c r="L148">
        <v>6566</v>
      </c>
      <c r="M148" s="89" t="s">
        <v>592</v>
      </c>
      <c r="N148" s="89" t="s">
        <v>381</v>
      </c>
      <c r="V148" s="89" t="s">
        <v>498</v>
      </c>
      <c r="W148">
        <v>6398</v>
      </c>
    </row>
    <row r="149" spans="7:23">
      <c r="G149">
        <v>6354</v>
      </c>
      <c r="H149" s="89" t="s">
        <v>456</v>
      </c>
      <c r="I149" s="89" t="s">
        <v>381</v>
      </c>
      <c r="L149">
        <v>6569</v>
      </c>
      <c r="M149" s="89" t="s">
        <v>593</v>
      </c>
      <c r="N149" s="89" t="s">
        <v>381</v>
      </c>
      <c r="V149" s="89" t="s">
        <v>499</v>
      </c>
      <c r="W149">
        <v>10868</v>
      </c>
    </row>
    <row r="150" spans="7:23">
      <c r="G150">
        <v>6355</v>
      </c>
      <c r="H150" s="89" t="s">
        <v>457</v>
      </c>
      <c r="I150" s="89" t="s">
        <v>381</v>
      </c>
      <c r="L150">
        <v>6572</v>
      </c>
      <c r="M150" s="89" t="s">
        <v>594</v>
      </c>
      <c r="N150" s="89" t="s">
        <v>381</v>
      </c>
      <c r="V150" s="89" t="s">
        <v>500</v>
      </c>
      <c r="W150">
        <v>6401</v>
      </c>
    </row>
    <row r="151" spans="7:23">
      <c r="G151">
        <v>6356</v>
      </c>
      <c r="H151" s="89" t="s">
        <v>458</v>
      </c>
      <c r="I151" s="89" t="s">
        <v>381</v>
      </c>
      <c r="L151">
        <v>6575</v>
      </c>
      <c r="M151" s="89" t="s">
        <v>597</v>
      </c>
      <c r="N151" s="89" t="s">
        <v>381</v>
      </c>
      <c r="V151" s="89" t="s">
        <v>501</v>
      </c>
      <c r="W151">
        <v>6404</v>
      </c>
    </row>
    <row r="152" spans="7:23">
      <c r="G152">
        <v>6357</v>
      </c>
      <c r="H152" s="89" t="s">
        <v>459</v>
      </c>
      <c r="I152" s="89" t="s">
        <v>381</v>
      </c>
      <c r="L152">
        <v>6578</v>
      </c>
      <c r="M152" s="89" t="s">
        <v>599</v>
      </c>
      <c r="N152" s="89" t="s">
        <v>381</v>
      </c>
      <c r="V152" s="89" t="s">
        <v>502</v>
      </c>
      <c r="W152">
        <v>9873</v>
      </c>
    </row>
    <row r="153" spans="7:23">
      <c r="G153">
        <v>6358</v>
      </c>
      <c r="H153" s="89" t="s">
        <v>460</v>
      </c>
      <c r="I153" s="89" t="s">
        <v>381</v>
      </c>
      <c r="L153">
        <v>6581</v>
      </c>
      <c r="M153" s="89" t="s">
        <v>602</v>
      </c>
      <c r="N153" s="89" t="s">
        <v>381</v>
      </c>
      <c r="V153" s="89" t="s">
        <v>503</v>
      </c>
      <c r="W153">
        <v>9874</v>
      </c>
    </row>
    <row r="154" spans="7:23">
      <c r="G154">
        <v>6359</v>
      </c>
      <c r="H154" s="89" t="s">
        <v>461</v>
      </c>
      <c r="I154" s="89" t="s">
        <v>381</v>
      </c>
      <c r="L154">
        <v>6584</v>
      </c>
      <c r="M154" s="89" t="s">
        <v>619</v>
      </c>
      <c r="N154" s="89" t="s">
        <v>381</v>
      </c>
      <c r="V154" s="89" t="s">
        <v>504</v>
      </c>
      <c r="W154">
        <v>6407</v>
      </c>
    </row>
    <row r="155" spans="7:23">
      <c r="G155">
        <v>6360</v>
      </c>
      <c r="H155" s="89" t="s">
        <v>462</v>
      </c>
      <c r="I155" s="89" t="s">
        <v>381</v>
      </c>
      <c r="L155">
        <v>6587</v>
      </c>
      <c r="M155" s="89" t="s">
        <v>620</v>
      </c>
      <c r="N155" s="89" t="s">
        <v>381</v>
      </c>
      <c r="V155" s="89" t="s">
        <v>505</v>
      </c>
      <c r="W155">
        <v>9875</v>
      </c>
    </row>
    <row r="156" spans="7:23">
      <c r="G156">
        <v>6361</v>
      </c>
      <c r="H156" s="89" t="s">
        <v>463</v>
      </c>
      <c r="I156" s="89" t="s">
        <v>381</v>
      </c>
      <c r="L156">
        <v>6590</v>
      </c>
      <c r="M156" s="89" t="s">
        <v>621</v>
      </c>
      <c r="N156" s="89" t="s">
        <v>381</v>
      </c>
      <c r="V156" s="89" t="s">
        <v>506</v>
      </c>
      <c r="W156">
        <v>6410</v>
      </c>
    </row>
    <row r="157" spans="7:23">
      <c r="G157">
        <v>219277</v>
      </c>
      <c r="H157" s="89" t="s">
        <v>2148</v>
      </c>
      <c r="I157" s="89" t="s">
        <v>381</v>
      </c>
      <c r="L157">
        <v>6593</v>
      </c>
      <c r="M157" s="89" t="s">
        <v>622</v>
      </c>
      <c r="N157" s="89" t="s">
        <v>381</v>
      </c>
      <c r="V157" s="89" t="s">
        <v>2159</v>
      </c>
      <c r="W157">
        <v>205912</v>
      </c>
    </row>
    <row r="158" spans="7:23">
      <c r="G158">
        <v>6362</v>
      </c>
      <c r="H158" s="89" t="s">
        <v>2149</v>
      </c>
      <c r="I158" s="89" t="s">
        <v>381</v>
      </c>
      <c r="L158">
        <v>6599</v>
      </c>
      <c r="M158" s="89" t="s">
        <v>636</v>
      </c>
      <c r="N158" s="89" t="s">
        <v>381</v>
      </c>
      <c r="V158" s="89" t="s">
        <v>507</v>
      </c>
      <c r="W158">
        <v>6413</v>
      </c>
    </row>
    <row r="159" spans="7:23">
      <c r="G159">
        <v>178272</v>
      </c>
      <c r="H159" s="89" t="s">
        <v>2150</v>
      </c>
      <c r="I159" s="89" t="s">
        <v>381</v>
      </c>
      <c r="L159">
        <v>6602</v>
      </c>
      <c r="M159" s="89" t="s">
        <v>637</v>
      </c>
      <c r="N159" s="89" t="s">
        <v>381</v>
      </c>
      <c r="V159" s="89" t="s">
        <v>508</v>
      </c>
      <c r="W159">
        <v>6416</v>
      </c>
    </row>
    <row r="160" spans="7:23">
      <c r="G160">
        <v>6363</v>
      </c>
      <c r="H160" s="89" t="s">
        <v>464</v>
      </c>
      <c r="I160" s="89" t="s">
        <v>381</v>
      </c>
      <c r="L160">
        <v>6605</v>
      </c>
      <c r="M160" s="89" t="s">
        <v>638</v>
      </c>
      <c r="N160" s="89" t="s">
        <v>381</v>
      </c>
      <c r="V160" s="89" t="s">
        <v>509</v>
      </c>
      <c r="W160">
        <v>6419</v>
      </c>
    </row>
    <row r="161" spans="7:23">
      <c r="G161">
        <v>178276</v>
      </c>
      <c r="H161" s="89" t="s">
        <v>2151</v>
      </c>
      <c r="I161" s="89" t="s">
        <v>381</v>
      </c>
      <c r="L161">
        <v>6606</v>
      </c>
      <c r="M161" s="89" t="s">
        <v>935</v>
      </c>
      <c r="N161" s="89" t="s">
        <v>381</v>
      </c>
      <c r="V161" s="89" t="s">
        <v>510</v>
      </c>
      <c r="W161">
        <v>6422</v>
      </c>
    </row>
    <row r="162" spans="7:23">
      <c r="G162">
        <v>178274</v>
      </c>
      <c r="H162" s="89" t="s">
        <v>2152</v>
      </c>
      <c r="I162" s="89" t="s">
        <v>381</v>
      </c>
      <c r="L162">
        <v>6607</v>
      </c>
      <c r="M162" s="89" t="s">
        <v>936</v>
      </c>
      <c r="N162" s="89" t="s">
        <v>381</v>
      </c>
      <c r="V162" s="89" t="s">
        <v>511</v>
      </c>
      <c r="W162">
        <v>6425</v>
      </c>
    </row>
    <row r="163" spans="7:23">
      <c r="G163">
        <v>181869</v>
      </c>
      <c r="H163" s="89" t="s">
        <v>2153</v>
      </c>
      <c r="I163" s="89" t="s">
        <v>381</v>
      </c>
      <c r="L163">
        <v>6608</v>
      </c>
      <c r="M163" s="89" t="s">
        <v>937</v>
      </c>
      <c r="N163" s="89" t="s">
        <v>381</v>
      </c>
      <c r="V163" s="89" t="s">
        <v>512</v>
      </c>
      <c r="W163">
        <v>10072</v>
      </c>
    </row>
    <row r="164" spans="7:23">
      <c r="G164">
        <v>6364</v>
      </c>
      <c r="H164" s="89" t="s">
        <v>465</v>
      </c>
      <c r="I164" s="89" t="s">
        <v>381</v>
      </c>
      <c r="L164">
        <v>6609</v>
      </c>
      <c r="M164" s="89" t="s">
        <v>938</v>
      </c>
      <c r="N164" s="89" t="s">
        <v>381</v>
      </c>
      <c r="V164" s="89" t="s">
        <v>513</v>
      </c>
      <c r="W164">
        <v>10071</v>
      </c>
    </row>
    <row r="165" spans="7:23">
      <c r="G165">
        <v>6365</v>
      </c>
      <c r="H165" s="89" t="s">
        <v>466</v>
      </c>
      <c r="I165" s="89" t="s">
        <v>381</v>
      </c>
      <c r="L165">
        <v>6610</v>
      </c>
      <c r="M165" s="89" t="s">
        <v>940</v>
      </c>
      <c r="N165" s="89" t="s">
        <v>381</v>
      </c>
      <c r="V165" s="89" t="s">
        <v>514</v>
      </c>
      <c r="W165">
        <v>10070</v>
      </c>
    </row>
    <row r="166" spans="7:23">
      <c r="G166">
        <v>6366</v>
      </c>
      <c r="H166" s="89" t="s">
        <v>467</v>
      </c>
      <c r="I166" s="89" t="s">
        <v>381</v>
      </c>
      <c r="L166">
        <v>6611</v>
      </c>
      <c r="M166" s="89" t="s">
        <v>941</v>
      </c>
      <c r="N166" s="89" t="s">
        <v>381</v>
      </c>
      <c r="V166" s="89" t="s">
        <v>515</v>
      </c>
      <c r="W166">
        <v>10069</v>
      </c>
    </row>
    <row r="167" spans="7:23">
      <c r="G167">
        <v>6367</v>
      </c>
      <c r="H167" s="89" t="s">
        <v>468</v>
      </c>
      <c r="I167" s="89" t="s">
        <v>381</v>
      </c>
      <c r="L167">
        <v>6612</v>
      </c>
      <c r="M167" s="89" t="s">
        <v>942</v>
      </c>
      <c r="N167" s="89" t="s">
        <v>381</v>
      </c>
      <c r="V167" s="89" t="s">
        <v>516</v>
      </c>
      <c r="W167">
        <v>10068</v>
      </c>
    </row>
    <row r="168" spans="7:23">
      <c r="G168">
        <v>6368</v>
      </c>
      <c r="H168" s="89" t="s">
        <v>469</v>
      </c>
      <c r="I168" s="89" t="s">
        <v>381</v>
      </c>
      <c r="L168">
        <v>6613</v>
      </c>
      <c r="M168" s="89" t="s">
        <v>943</v>
      </c>
      <c r="N168" s="89" t="s">
        <v>381</v>
      </c>
      <c r="V168" s="89" t="s">
        <v>517</v>
      </c>
      <c r="W168">
        <v>10067</v>
      </c>
    </row>
    <row r="169" spans="7:23">
      <c r="G169">
        <v>6369</v>
      </c>
      <c r="H169" s="89" t="s">
        <v>470</v>
      </c>
      <c r="I169" s="89" t="s">
        <v>381</v>
      </c>
      <c r="L169">
        <v>6614</v>
      </c>
      <c r="M169" s="89" t="s">
        <v>944</v>
      </c>
      <c r="N169" s="89" t="s">
        <v>381</v>
      </c>
      <c r="V169" s="89" t="s">
        <v>518</v>
      </c>
      <c r="W169">
        <v>10066</v>
      </c>
    </row>
    <row r="170" spans="7:23">
      <c r="G170">
        <v>6370</v>
      </c>
      <c r="H170" s="89" t="s">
        <v>471</v>
      </c>
      <c r="I170" s="89" t="s">
        <v>381</v>
      </c>
      <c r="L170">
        <v>6615</v>
      </c>
      <c r="M170" s="89" t="s">
        <v>945</v>
      </c>
      <c r="N170" s="89" t="s">
        <v>381</v>
      </c>
      <c r="V170" s="89" t="s">
        <v>519</v>
      </c>
      <c r="W170">
        <v>10869</v>
      </c>
    </row>
    <row r="171" spans="7:23">
      <c r="G171">
        <v>6371</v>
      </c>
      <c r="H171" s="89" t="s">
        <v>472</v>
      </c>
      <c r="I171" s="89" t="s">
        <v>381</v>
      </c>
      <c r="L171">
        <v>6616</v>
      </c>
      <c r="M171" s="89" t="s">
        <v>946</v>
      </c>
      <c r="N171" s="89" t="s">
        <v>381</v>
      </c>
      <c r="V171" s="89" t="s">
        <v>520</v>
      </c>
      <c r="W171">
        <v>10073</v>
      </c>
    </row>
    <row r="172" spans="7:23">
      <c r="G172">
        <v>6372</v>
      </c>
      <c r="H172" s="89" t="s">
        <v>473</v>
      </c>
      <c r="I172" s="89" t="s">
        <v>381</v>
      </c>
      <c r="L172">
        <v>6617</v>
      </c>
      <c r="M172" s="89" t="s">
        <v>947</v>
      </c>
      <c r="N172" s="89" t="s">
        <v>381</v>
      </c>
      <c r="V172" s="89" t="s">
        <v>521</v>
      </c>
      <c r="W172">
        <v>6428</v>
      </c>
    </row>
    <row r="173" spans="7:23">
      <c r="G173">
        <v>6373</v>
      </c>
      <c r="H173" s="89" t="s">
        <v>474</v>
      </c>
      <c r="I173" s="89" t="s">
        <v>381</v>
      </c>
      <c r="L173">
        <v>6618</v>
      </c>
      <c r="M173" s="89" t="s">
        <v>948</v>
      </c>
      <c r="N173" s="89" t="s">
        <v>381</v>
      </c>
      <c r="V173" s="89" t="s">
        <v>522</v>
      </c>
      <c r="W173">
        <v>10076</v>
      </c>
    </row>
    <row r="174" spans="7:23">
      <c r="G174">
        <v>178280</v>
      </c>
      <c r="H174" s="89" t="s">
        <v>2154</v>
      </c>
      <c r="I174" s="89" t="s">
        <v>381</v>
      </c>
      <c r="L174">
        <v>6619</v>
      </c>
      <c r="M174" s="89" t="s">
        <v>949</v>
      </c>
      <c r="N174" s="89" t="s">
        <v>381</v>
      </c>
      <c r="V174" s="89" t="s">
        <v>523</v>
      </c>
      <c r="W174">
        <v>10075</v>
      </c>
    </row>
    <row r="175" spans="7:23">
      <c r="G175">
        <v>178278</v>
      </c>
      <c r="H175" s="89" t="s">
        <v>2155</v>
      </c>
      <c r="I175" s="89" t="s">
        <v>381</v>
      </c>
      <c r="L175">
        <v>6620</v>
      </c>
      <c r="M175" s="89" t="s">
        <v>950</v>
      </c>
      <c r="N175" s="89" t="s">
        <v>381</v>
      </c>
      <c r="V175" s="89" t="s">
        <v>524</v>
      </c>
      <c r="W175">
        <v>10074</v>
      </c>
    </row>
    <row r="176" spans="7:23">
      <c r="G176">
        <v>6374</v>
      </c>
      <c r="H176" s="89" t="s">
        <v>475</v>
      </c>
      <c r="I176" s="89" t="s">
        <v>381</v>
      </c>
      <c r="L176">
        <v>6621</v>
      </c>
      <c r="M176" s="89" t="s">
        <v>951</v>
      </c>
      <c r="N176" s="89" t="s">
        <v>381</v>
      </c>
      <c r="V176" s="89" t="s">
        <v>525</v>
      </c>
      <c r="W176">
        <v>6431</v>
      </c>
    </row>
    <row r="177" spans="7:23">
      <c r="G177">
        <v>6375</v>
      </c>
      <c r="H177" s="89" t="s">
        <v>476</v>
      </c>
      <c r="I177" s="89" t="s">
        <v>381</v>
      </c>
      <c r="L177">
        <v>6622</v>
      </c>
      <c r="M177" s="89" t="s">
        <v>952</v>
      </c>
      <c r="N177" s="89" t="s">
        <v>381</v>
      </c>
      <c r="V177" s="89" t="s">
        <v>526</v>
      </c>
      <c r="W177">
        <v>10079</v>
      </c>
    </row>
    <row r="178" spans="7:23">
      <c r="G178">
        <v>6376</v>
      </c>
      <c r="H178" s="89" t="s">
        <v>477</v>
      </c>
      <c r="I178" s="89" t="s">
        <v>381</v>
      </c>
      <c r="L178">
        <v>6623</v>
      </c>
      <c r="M178" s="89" t="s">
        <v>953</v>
      </c>
      <c r="N178" s="89" t="s">
        <v>381</v>
      </c>
      <c r="V178" s="89" t="s">
        <v>527</v>
      </c>
      <c r="W178">
        <v>10078</v>
      </c>
    </row>
    <row r="179" spans="7:23">
      <c r="G179">
        <v>201302</v>
      </c>
      <c r="H179" s="89" t="s">
        <v>2156</v>
      </c>
      <c r="I179" s="89" t="s">
        <v>381</v>
      </c>
      <c r="L179">
        <v>6624</v>
      </c>
      <c r="M179" s="89" t="s">
        <v>954</v>
      </c>
      <c r="N179" s="89" t="s">
        <v>381</v>
      </c>
      <c r="V179" s="89" t="s">
        <v>528</v>
      </c>
      <c r="W179">
        <v>10077</v>
      </c>
    </row>
    <row r="180" spans="7:23">
      <c r="G180">
        <v>178282</v>
      </c>
      <c r="H180" s="89" t="s">
        <v>2157</v>
      </c>
      <c r="I180" s="89" t="s">
        <v>381</v>
      </c>
      <c r="L180">
        <v>6625</v>
      </c>
      <c r="M180" s="89" t="s">
        <v>958</v>
      </c>
      <c r="N180" s="89" t="s">
        <v>381</v>
      </c>
      <c r="V180" s="89" t="s">
        <v>529</v>
      </c>
      <c r="W180">
        <v>6434</v>
      </c>
    </row>
    <row r="181" spans="7:23">
      <c r="G181">
        <v>29490</v>
      </c>
      <c r="H181" s="89" t="s">
        <v>478</v>
      </c>
      <c r="I181" s="89" t="s">
        <v>381</v>
      </c>
      <c r="L181">
        <v>6626</v>
      </c>
      <c r="M181" s="89" t="s">
        <v>959</v>
      </c>
      <c r="N181" s="89" t="s">
        <v>381</v>
      </c>
      <c r="V181" s="89" t="s">
        <v>530</v>
      </c>
      <c r="W181">
        <v>6437</v>
      </c>
    </row>
    <row r="182" spans="7:23">
      <c r="G182">
        <v>29492</v>
      </c>
      <c r="H182" s="89" t="s">
        <v>479</v>
      </c>
      <c r="I182" s="89" t="s">
        <v>381</v>
      </c>
      <c r="L182">
        <v>6627</v>
      </c>
      <c r="M182" s="89" t="s">
        <v>960</v>
      </c>
      <c r="N182" s="89" t="s">
        <v>381</v>
      </c>
      <c r="V182" s="89" t="s">
        <v>531</v>
      </c>
      <c r="W182">
        <v>6440</v>
      </c>
    </row>
    <row r="183" spans="7:23">
      <c r="G183">
        <v>29494</v>
      </c>
      <c r="H183" s="89" t="s">
        <v>480</v>
      </c>
      <c r="I183" s="89" t="s">
        <v>381</v>
      </c>
      <c r="L183">
        <v>6628</v>
      </c>
      <c r="M183" s="89" t="s">
        <v>961</v>
      </c>
      <c r="N183" s="89" t="s">
        <v>381</v>
      </c>
      <c r="V183" s="89" t="s">
        <v>532</v>
      </c>
      <c r="W183">
        <v>10671</v>
      </c>
    </row>
    <row r="184" spans="7:23">
      <c r="G184">
        <v>178284</v>
      </c>
      <c r="H184" s="89" t="s">
        <v>2158</v>
      </c>
      <c r="I184" s="89" t="s">
        <v>381</v>
      </c>
      <c r="L184">
        <v>6629</v>
      </c>
      <c r="M184" s="89" t="s">
        <v>962</v>
      </c>
      <c r="N184" s="89" t="s">
        <v>381</v>
      </c>
      <c r="V184" s="89" t="s">
        <v>533</v>
      </c>
      <c r="W184">
        <v>10670</v>
      </c>
    </row>
    <row r="185" spans="7:23">
      <c r="G185">
        <v>6377</v>
      </c>
      <c r="H185" s="89" t="s">
        <v>481</v>
      </c>
      <c r="I185" s="89" t="s">
        <v>381</v>
      </c>
      <c r="L185">
        <v>6630</v>
      </c>
      <c r="M185" s="89" t="s">
        <v>965</v>
      </c>
      <c r="N185" s="89" t="s">
        <v>381</v>
      </c>
      <c r="V185" s="89" t="s">
        <v>534</v>
      </c>
      <c r="W185">
        <v>6446</v>
      </c>
    </row>
    <row r="186" spans="7:23">
      <c r="G186">
        <v>6378</v>
      </c>
      <c r="H186" s="89" t="s">
        <v>482</v>
      </c>
      <c r="I186" s="89" t="s">
        <v>381</v>
      </c>
      <c r="L186">
        <v>6631</v>
      </c>
      <c r="M186" s="89" t="s">
        <v>966</v>
      </c>
      <c r="N186" s="89" t="s">
        <v>381</v>
      </c>
      <c r="V186" s="89" t="s">
        <v>535</v>
      </c>
      <c r="W186">
        <v>6449</v>
      </c>
    </row>
    <row r="187" spans="7:23">
      <c r="G187">
        <v>29496</v>
      </c>
      <c r="H187" s="89" t="s">
        <v>483</v>
      </c>
      <c r="I187" s="89" t="s">
        <v>381</v>
      </c>
      <c r="L187">
        <v>6632</v>
      </c>
      <c r="M187" s="89" t="s">
        <v>967</v>
      </c>
      <c r="N187" s="89" t="s">
        <v>381</v>
      </c>
      <c r="V187" s="89" t="s">
        <v>536</v>
      </c>
      <c r="W187">
        <v>6452</v>
      </c>
    </row>
    <row r="188" spans="7:23">
      <c r="G188">
        <v>6379</v>
      </c>
      <c r="H188" s="89" t="s">
        <v>484</v>
      </c>
      <c r="I188" s="89" t="s">
        <v>381</v>
      </c>
      <c r="L188">
        <v>6633</v>
      </c>
      <c r="M188" s="89" t="s">
        <v>969</v>
      </c>
      <c r="N188" s="89" t="s">
        <v>381</v>
      </c>
      <c r="V188" s="89" t="s">
        <v>537</v>
      </c>
      <c r="W188">
        <v>6455</v>
      </c>
    </row>
    <row r="189" spans="7:23">
      <c r="G189">
        <v>6380</v>
      </c>
      <c r="H189" s="89" t="s">
        <v>485</v>
      </c>
      <c r="I189" s="89" t="s">
        <v>381</v>
      </c>
      <c r="L189">
        <v>6634</v>
      </c>
      <c r="M189" s="89" t="s">
        <v>973</v>
      </c>
      <c r="N189" s="89" t="s">
        <v>381</v>
      </c>
      <c r="V189" s="89" t="s">
        <v>538</v>
      </c>
      <c r="W189">
        <v>6458</v>
      </c>
    </row>
    <row r="190" spans="7:23">
      <c r="G190">
        <v>29498</v>
      </c>
      <c r="H190" s="89" t="s">
        <v>486</v>
      </c>
      <c r="I190" s="89" t="s">
        <v>381</v>
      </c>
      <c r="L190">
        <v>6635</v>
      </c>
      <c r="M190" s="89" t="s">
        <v>975</v>
      </c>
      <c r="N190" s="89" t="s">
        <v>381</v>
      </c>
      <c r="V190" s="89" t="s">
        <v>539</v>
      </c>
      <c r="W190">
        <v>6461</v>
      </c>
    </row>
    <row r="191" spans="7:23">
      <c r="G191">
        <v>6381</v>
      </c>
      <c r="H191" s="89" t="s">
        <v>487</v>
      </c>
      <c r="I191" s="89" t="s">
        <v>381</v>
      </c>
      <c r="L191">
        <v>6636</v>
      </c>
      <c r="M191" s="89" t="s">
        <v>977</v>
      </c>
      <c r="N191" s="89" t="s">
        <v>381</v>
      </c>
      <c r="V191" s="89" t="s">
        <v>540</v>
      </c>
      <c r="W191">
        <v>10672</v>
      </c>
    </row>
    <row r="192" spans="7:23">
      <c r="G192">
        <v>6382</v>
      </c>
      <c r="H192" s="89" t="s">
        <v>488</v>
      </c>
      <c r="I192" s="89" t="s">
        <v>381</v>
      </c>
      <c r="L192">
        <v>6637</v>
      </c>
      <c r="M192" s="89" t="s">
        <v>978</v>
      </c>
      <c r="N192" s="89" t="s">
        <v>381</v>
      </c>
      <c r="V192" s="89" t="s">
        <v>541</v>
      </c>
      <c r="W192">
        <v>6464</v>
      </c>
    </row>
    <row r="193" spans="7:23">
      <c r="G193">
        <v>6383</v>
      </c>
      <c r="H193" s="89" t="s">
        <v>489</v>
      </c>
      <c r="I193" s="89" t="s">
        <v>381</v>
      </c>
      <c r="L193">
        <v>6638</v>
      </c>
      <c r="M193" s="89" t="s">
        <v>979</v>
      </c>
      <c r="N193" s="89" t="s">
        <v>381</v>
      </c>
      <c r="V193" s="89" t="s">
        <v>2160</v>
      </c>
      <c r="W193">
        <v>215872</v>
      </c>
    </row>
    <row r="194" spans="7:23">
      <c r="G194">
        <v>6384</v>
      </c>
      <c r="H194" s="89" t="s">
        <v>490</v>
      </c>
      <c r="I194" s="89" t="s">
        <v>381</v>
      </c>
      <c r="L194">
        <v>6639</v>
      </c>
      <c r="M194" s="89" t="s">
        <v>980</v>
      </c>
      <c r="N194" s="89" t="s">
        <v>381</v>
      </c>
      <c r="V194" s="89" t="s">
        <v>542</v>
      </c>
      <c r="W194">
        <v>6467</v>
      </c>
    </row>
    <row r="195" spans="7:23">
      <c r="G195">
        <v>6385</v>
      </c>
      <c r="H195" s="89" t="s">
        <v>491</v>
      </c>
      <c r="I195" s="89" t="s">
        <v>381</v>
      </c>
      <c r="L195">
        <v>6640</v>
      </c>
      <c r="M195" s="89" t="s">
        <v>981</v>
      </c>
      <c r="N195" s="89" t="s">
        <v>381</v>
      </c>
      <c r="V195" s="89" t="s">
        <v>543</v>
      </c>
      <c r="W195">
        <v>6470</v>
      </c>
    </row>
    <row r="196" spans="7:23">
      <c r="G196">
        <v>6386</v>
      </c>
      <c r="H196" s="89" t="s">
        <v>492</v>
      </c>
      <c r="I196" s="89" t="s">
        <v>381</v>
      </c>
      <c r="L196">
        <v>6641</v>
      </c>
      <c r="M196" s="89" t="s">
        <v>982</v>
      </c>
      <c r="N196" s="89" t="s">
        <v>381</v>
      </c>
      <c r="V196" s="89" t="s">
        <v>544</v>
      </c>
      <c r="W196">
        <v>6473</v>
      </c>
    </row>
    <row r="197" spans="7:23">
      <c r="G197">
        <v>10866</v>
      </c>
      <c r="H197" s="89" t="s">
        <v>493</v>
      </c>
      <c r="I197" s="89" t="s">
        <v>381</v>
      </c>
      <c r="L197">
        <v>6642</v>
      </c>
      <c r="M197" s="89" t="s">
        <v>983</v>
      </c>
      <c r="N197" s="89" t="s">
        <v>381</v>
      </c>
      <c r="V197" s="89" t="s">
        <v>545</v>
      </c>
      <c r="W197">
        <v>6476</v>
      </c>
    </row>
    <row r="198" spans="7:23">
      <c r="G198">
        <v>6389</v>
      </c>
      <c r="H198" s="89" t="s">
        <v>494</v>
      </c>
      <c r="I198" s="89" t="s">
        <v>381</v>
      </c>
      <c r="L198">
        <v>6643</v>
      </c>
      <c r="M198" s="89" t="s">
        <v>984</v>
      </c>
      <c r="N198" s="89" t="s">
        <v>381</v>
      </c>
      <c r="V198" s="89" t="s">
        <v>546</v>
      </c>
      <c r="W198">
        <v>10673</v>
      </c>
    </row>
    <row r="199" spans="7:23">
      <c r="G199">
        <v>6392</v>
      </c>
      <c r="H199" s="89" t="s">
        <v>495</v>
      </c>
      <c r="I199" s="89" t="s">
        <v>381</v>
      </c>
      <c r="L199">
        <v>6644</v>
      </c>
      <c r="M199" s="89" t="s">
        <v>985</v>
      </c>
      <c r="N199" s="89" t="s">
        <v>381</v>
      </c>
      <c r="V199" s="89" t="s">
        <v>547</v>
      </c>
      <c r="W199">
        <v>6479</v>
      </c>
    </row>
    <row r="200" spans="7:23">
      <c r="G200">
        <v>6395</v>
      </c>
      <c r="H200" s="89" t="s">
        <v>496</v>
      </c>
      <c r="I200" s="89" t="s">
        <v>381</v>
      </c>
      <c r="L200">
        <v>6645</v>
      </c>
      <c r="M200" s="89" t="s">
        <v>986</v>
      </c>
      <c r="N200" s="89" t="s">
        <v>381</v>
      </c>
      <c r="V200" s="89" t="s">
        <v>548</v>
      </c>
      <c r="W200">
        <v>6482</v>
      </c>
    </row>
    <row r="201" spans="7:23">
      <c r="G201">
        <v>10867</v>
      </c>
      <c r="H201" s="89" t="s">
        <v>497</v>
      </c>
      <c r="I201" s="89" t="s">
        <v>381</v>
      </c>
      <c r="L201">
        <v>6646</v>
      </c>
      <c r="M201" s="89" t="s">
        <v>987</v>
      </c>
      <c r="N201" s="89" t="s">
        <v>381</v>
      </c>
      <c r="V201" s="89" t="s">
        <v>549</v>
      </c>
      <c r="W201">
        <v>6485</v>
      </c>
    </row>
    <row r="202" spans="7:23">
      <c r="G202">
        <v>6398</v>
      </c>
      <c r="H202" s="89" t="s">
        <v>498</v>
      </c>
      <c r="I202" s="89" t="s">
        <v>381</v>
      </c>
      <c r="L202">
        <v>6647</v>
      </c>
      <c r="M202" s="89" t="s">
        <v>988</v>
      </c>
      <c r="N202" s="89" t="s">
        <v>381</v>
      </c>
      <c r="V202" s="89" t="s">
        <v>550</v>
      </c>
      <c r="W202">
        <v>10677</v>
      </c>
    </row>
    <row r="203" spans="7:23">
      <c r="G203">
        <v>10868</v>
      </c>
      <c r="H203" s="89" t="s">
        <v>499</v>
      </c>
      <c r="I203" s="89" t="s">
        <v>381</v>
      </c>
      <c r="L203">
        <v>6648</v>
      </c>
      <c r="M203" s="89" t="s">
        <v>989</v>
      </c>
      <c r="N203" s="89" t="s">
        <v>381</v>
      </c>
      <c r="V203" s="89" t="s">
        <v>551</v>
      </c>
      <c r="W203">
        <v>10676</v>
      </c>
    </row>
    <row r="204" spans="7:23">
      <c r="G204">
        <v>6401</v>
      </c>
      <c r="H204" s="89" t="s">
        <v>500</v>
      </c>
      <c r="I204" s="89" t="s">
        <v>381</v>
      </c>
      <c r="L204">
        <v>6649</v>
      </c>
      <c r="M204" s="89" t="s">
        <v>990</v>
      </c>
      <c r="N204" s="89" t="s">
        <v>381</v>
      </c>
      <c r="V204" s="89" t="s">
        <v>552</v>
      </c>
      <c r="W204">
        <v>10675</v>
      </c>
    </row>
    <row r="205" spans="7:23">
      <c r="G205">
        <v>6404</v>
      </c>
      <c r="H205" s="89" t="s">
        <v>501</v>
      </c>
      <c r="I205" s="89" t="s">
        <v>381</v>
      </c>
      <c r="L205">
        <v>6650</v>
      </c>
      <c r="M205" s="89" t="s">
        <v>991</v>
      </c>
      <c r="N205" s="89" t="s">
        <v>381</v>
      </c>
      <c r="V205" s="89" t="s">
        <v>553</v>
      </c>
      <c r="W205">
        <v>6488</v>
      </c>
    </row>
    <row r="206" spans="7:23">
      <c r="G206">
        <v>9873</v>
      </c>
      <c r="H206" s="89" t="s">
        <v>502</v>
      </c>
      <c r="I206" s="89" t="s">
        <v>381</v>
      </c>
      <c r="L206">
        <v>6651</v>
      </c>
      <c r="M206" s="89" t="s">
        <v>992</v>
      </c>
      <c r="N206" s="89" t="s">
        <v>381</v>
      </c>
      <c r="V206" s="89" t="s">
        <v>554</v>
      </c>
      <c r="W206">
        <v>10680</v>
      </c>
    </row>
    <row r="207" spans="7:23">
      <c r="G207">
        <v>9874</v>
      </c>
      <c r="H207" s="89" t="s">
        <v>503</v>
      </c>
      <c r="I207" s="89" t="s">
        <v>381</v>
      </c>
      <c r="L207">
        <v>6652</v>
      </c>
      <c r="M207" s="89" t="s">
        <v>993</v>
      </c>
      <c r="N207" s="89" t="s">
        <v>381</v>
      </c>
      <c r="V207" s="89" t="s">
        <v>555</v>
      </c>
      <c r="W207">
        <v>10679</v>
      </c>
    </row>
    <row r="208" spans="7:23">
      <c r="G208">
        <v>6407</v>
      </c>
      <c r="H208" s="89" t="s">
        <v>504</v>
      </c>
      <c r="I208" s="89" t="s">
        <v>381</v>
      </c>
      <c r="L208">
        <v>6653</v>
      </c>
      <c r="M208" s="89" t="s">
        <v>994</v>
      </c>
      <c r="N208" s="89" t="s">
        <v>381</v>
      </c>
      <c r="V208" s="89" t="s">
        <v>556</v>
      </c>
      <c r="W208">
        <v>10678</v>
      </c>
    </row>
    <row r="209" spans="7:23">
      <c r="G209">
        <v>9875</v>
      </c>
      <c r="H209" s="89" t="s">
        <v>505</v>
      </c>
      <c r="I209" s="89" t="s">
        <v>381</v>
      </c>
      <c r="L209">
        <v>6654</v>
      </c>
      <c r="M209" s="89" t="s">
        <v>995</v>
      </c>
      <c r="N209" s="89" t="s">
        <v>381</v>
      </c>
      <c r="V209" s="89" t="s">
        <v>557</v>
      </c>
      <c r="W209">
        <v>6491</v>
      </c>
    </row>
    <row r="210" spans="7:23">
      <c r="G210">
        <v>6410</v>
      </c>
      <c r="H210" s="89" t="s">
        <v>506</v>
      </c>
      <c r="I210" s="89" t="s">
        <v>381</v>
      </c>
      <c r="L210">
        <v>6655</v>
      </c>
      <c r="M210" s="89" t="s">
        <v>996</v>
      </c>
      <c r="N210" s="89" t="s">
        <v>381</v>
      </c>
      <c r="V210" s="89" t="s">
        <v>558</v>
      </c>
      <c r="W210">
        <v>6494</v>
      </c>
    </row>
    <row r="211" spans="7:23">
      <c r="G211">
        <v>205912</v>
      </c>
      <c r="H211" s="89" t="s">
        <v>2159</v>
      </c>
      <c r="I211" s="89" t="s">
        <v>381</v>
      </c>
      <c r="L211">
        <v>6656</v>
      </c>
      <c r="M211" s="89" t="s">
        <v>997</v>
      </c>
      <c r="N211" s="89" t="s">
        <v>381</v>
      </c>
      <c r="V211" s="89" t="s">
        <v>559</v>
      </c>
      <c r="W211">
        <v>6497</v>
      </c>
    </row>
    <row r="212" spans="7:23">
      <c r="G212">
        <v>6413</v>
      </c>
      <c r="H212" s="89" t="s">
        <v>507</v>
      </c>
      <c r="I212" s="89" t="s">
        <v>381</v>
      </c>
      <c r="L212">
        <v>6657</v>
      </c>
      <c r="M212" s="89" t="s">
        <v>998</v>
      </c>
      <c r="N212" s="89" t="s">
        <v>381</v>
      </c>
      <c r="V212" s="89" t="s">
        <v>560</v>
      </c>
      <c r="W212">
        <v>6500</v>
      </c>
    </row>
    <row r="213" spans="7:23">
      <c r="G213">
        <v>6416</v>
      </c>
      <c r="H213" s="89" t="s">
        <v>508</v>
      </c>
      <c r="I213" s="89" t="s">
        <v>381</v>
      </c>
      <c r="L213">
        <v>6658</v>
      </c>
      <c r="M213" s="89" t="s">
        <v>999</v>
      </c>
      <c r="N213" s="89" t="s">
        <v>381</v>
      </c>
      <c r="V213" s="89" t="s">
        <v>561</v>
      </c>
      <c r="W213">
        <v>6503</v>
      </c>
    </row>
    <row r="214" spans="7:23">
      <c r="G214">
        <v>6419</v>
      </c>
      <c r="H214" s="89" t="s">
        <v>509</v>
      </c>
      <c r="I214" s="89" t="s">
        <v>381</v>
      </c>
      <c r="L214">
        <v>6659</v>
      </c>
      <c r="M214" s="89" t="s">
        <v>1000</v>
      </c>
      <c r="N214" s="89" t="s">
        <v>381</v>
      </c>
      <c r="V214" s="89" t="s">
        <v>562</v>
      </c>
      <c r="W214">
        <v>6506</v>
      </c>
    </row>
    <row r="215" spans="7:23">
      <c r="G215">
        <v>6422</v>
      </c>
      <c r="H215" s="89" t="s">
        <v>510</v>
      </c>
      <c r="I215" s="89" t="s">
        <v>381</v>
      </c>
      <c r="L215">
        <v>6660</v>
      </c>
      <c r="M215" s="89" t="s">
        <v>1001</v>
      </c>
      <c r="N215" s="89" t="s">
        <v>381</v>
      </c>
      <c r="V215" s="89" t="s">
        <v>563</v>
      </c>
      <c r="W215">
        <v>6509</v>
      </c>
    </row>
    <row r="216" spans="7:23">
      <c r="G216">
        <v>6425</v>
      </c>
      <c r="H216" s="89" t="s">
        <v>511</v>
      </c>
      <c r="I216" s="89" t="s">
        <v>381</v>
      </c>
      <c r="L216">
        <v>6661</v>
      </c>
      <c r="M216" s="89" t="s">
        <v>1002</v>
      </c>
      <c r="N216" s="89" t="s">
        <v>381</v>
      </c>
      <c r="V216" s="89" t="s">
        <v>564</v>
      </c>
      <c r="W216">
        <v>10681</v>
      </c>
    </row>
    <row r="217" spans="7:23">
      <c r="G217">
        <v>10072</v>
      </c>
      <c r="H217" s="89" t="s">
        <v>512</v>
      </c>
      <c r="I217" s="89" t="s">
        <v>381</v>
      </c>
      <c r="L217">
        <v>6662</v>
      </c>
      <c r="M217" s="89" t="s">
        <v>1003</v>
      </c>
      <c r="N217" s="89" t="s">
        <v>381</v>
      </c>
      <c r="V217" s="89" t="s">
        <v>565</v>
      </c>
      <c r="W217">
        <v>10682</v>
      </c>
    </row>
    <row r="218" spans="7:23">
      <c r="G218">
        <v>10071</v>
      </c>
      <c r="H218" s="89" t="s">
        <v>513</v>
      </c>
      <c r="I218" s="89" t="s">
        <v>381</v>
      </c>
      <c r="L218">
        <v>6663</v>
      </c>
      <c r="M218" s="89" t="s">
        <v>1004</v>
      </c>
      <c r="N218" s="89" t="s">
        <v>381</v>
      </c>
      <c r="V218" s="89" t="s">
        <v>566</v>
      </c>
      <c r="W218">
        <v>6512</v>
      </c>
    </row>
    <row r="219" spans="7:23">
      <c r="G219">
        <v>10070</v>
      </c>
      <c r="H219" s="89" t="s">
        <v>514</v>
      </c>
      <c r="I219" s="89" t="s">
        <v>381</v>
      </c>
      <c r="L219">
        <v>6664</v>
      </c>
      <c r="M219" s="89" t="s">
        <v>1005</v>
      </c>
      <c r="N219" s="89" t="s">
        <v>381</v>
      </c>
      <c r="V219" s="89" t="s">
        <v>567</v>
      </c>
      <c r="W219">
        <v>6515</v>
      </c>
    </row>
    <row r="220" spans="7:23">
      <c r="G220">
        <v>10069</v>
      </c>
      <c r="H220" s="89" t="s">
        <v>515</v>
      </c>
      <c r="I220" s="89" t="s">
        <v>381</v>
      </c>
      <c r="L220">
        <v>6665</v>
      </c>
      <c r="M220" s="89" t="s">
        <v>1006</v>
      </c>
      <c r="N220" s="89" t="s">
        <v>381</v>
      </c>
      <c r="V220" s="89" t="s">
        <v>568</v>
      </c>
      <c r="W220">
        <v>6518</v>
      </c>
    </row>
    <row r="221" spans="7:23">
      <c r="G221">
        <v>10068</v>
      </c>
      <c r="H221" s="89" t="s">
        <v>516</v>
      </c>
      <c r="I221" s="89" t="s">
        <v>381</v>
      </c>
      <c r="L221">
        <v>6666</v>
      </c>
      <c r="M221" s="89" t="s">
        <v>1007</v>
      </c>
      <c r="N221" s="89" t="s">
        <v>381</v>
      </c>
      <c r="V221" s="89" t="s">
        <v>569</v>
      </c>
      <c r="W221">
        <v>6521</v>
      </c>
    </row>
    <row r="222" spans="7:23">
      <c r="G222">
        <v>10067</v>
      </c>
      <c r="H222" s="89" t="s">
        <v>517</v>
      </c>
      <c r="I222" s="89" t="s">
        <v>381</v>
      </c>
      <c r="L222">
        <v>6667</v>
      </c>
      <c r="M222" s="89" t="s">
        <v>1008</v>
      </c>
      <c r="N222" s="89" t="s">
        <v>381</v>
      </c>
      <c r="V222" s="89" t="s">
        <v>570</v>
      </c>
      <c r="W222">
        <v>6524</v>
      </c>
    </row>
    <row r="223" spans="7:23">
      <c r="G223">
        <v>10066</v>
      </c>
      <c r="H223" s="89" t="s">
        <v>518</v>
      </c>
      <c r="I223" s="89" t="s">
        <v>381</v>
      </c>
      <c r="L223">
        <v>6668</v>
      </c>
      <c r="M223" s="89" t="s">
        <v>1009</v>
      </c>
      <c r="N223" s="89" t="s">
        <v>381</v>
      </c>
      <c r="V223" s="89" t="s">
        <v>571</v>
      </c>
      <c r="W223">
        <v>6527</v>
      </c>
    </row>
    <row r="224" spans="7:23">
      <c r="G224">
        <v>10869</v>
      </c>
      <c r="H224" s="89" t="s">
        <v>519</v>
      </c>
      <c r="I224" s="89" t="s">
        <v>381</v>
      </c>
      <c r="L224">
        <v>6669</v>
      </c>
      <c r="M224" s="89" t="s">
        <v>1010</v>
      </c>
      <c r="N224" s="89" t="s">
        <v>381</v>
      </c>
      <c r="V224" s="89" t="s">
        <v>572</v>
      </c>
      <c r="W224">
        <v>6530</v>
      </c>
    </row>
    <row r="225" spans="7:23">
      <c r="G225">
        <v>10073</v>
      </c>
      <c r="H225" s="89" t="s">
        <v>520</v>
      </c>
      <c r="I225" s="89" t="s">
        <v>381</v>
      </c>
      <c r="L225">
        <v>6670</v>
      </c>
      <c r="M225" s="89" t="s">
        <v>1011</v>
      </c>
      <c r="N225" s="89" t="s">
        <v>381</v>
      </c>
      <c r="V225" s="89" t="s">
        <v>573</v>
      </c>
      <c r="W225">
        <v>6533</v>
      </c>
    </row>
    <row r="226" spans="7:23">
      <c r="G226">
        <v>6428</v>
      </c>
      <c r="H226" s="89" t="s">
        <v>521</v>
      </c>
      <c r="I226" s="89" t="s">
        <v>381</v>
      </c>
      <c r="L226">
        <v>6671</v>
      </c>
      <c r="M226" s="89" t="s">
        <v>1012</v>
      </c>
      <c r="N226" s="89" t="s">
        <v>381</v>
      </c>
      <c r="V226" s="89" t="s">
        <v>574</v>
      </c>
      <c r="W226">
        <v>10684</v>
      </c>
    </row>
    <row r="227" spans="7:23">
      <c r="G227">
        <v>10076</v>
      </c>
      <c r="H227" s="89" t="s">
        <v>522</v>
      </c>
      <c r="I227" s="89" t="s">
        <v>381</v>
      </c>
      <c r="L227">
        <v>6672</v>
      </c>
      <c r="M227" s="89" t="s">
        <v>1013</v>
      </c>
      <c r="N227" s="89" t="s">
        <v>381</v>
      </c>
      <c r="V227" s="89" t="s">
        <v>575</v>
      </c>
      <c r="W227">
        <v>10683</v>
      </c>
    </row>
    <row r="228" spans="7:23">
      <c r="G228">
        <v>10075</v>
      </c>
      <c r="H228" s="89" t="s">
        <v>523</v>
      </c>
      <c r="I228" s="89" t="s">
        <v>381</v>
      </c>
      <c r="L228">
        <v>6673</v>
      </c>
      <c r="M228" s="89" t="s">
        <v>1014</v>
      </c>
      <c r="N228" s="89" t="s">
        <v>381</v>
      </c>
      <c r="V228" s="89" t="s">
        <v>576</v>
      </c>
      <c r="W228">
        <v>6536</v>
      </c>
    </row>
    <row r="229" spans="7:23">
      <c r="G229">
        <v>10074</v>
      </c>
      <c r="H229" s="89" t="s">
        <v>524</v>
      </c>
      <c r="I229" s="89" t="s">
        <v>381</v>
      </c>
      <c r="L229">
        <v>6674</v>
      </c>
      <c r="M229" s="89" t="s">
        <v>1015</v>
      </c>
      <c r="N229" s="89" t="s">
        <v>381</v>
      </c>
      <c r="V229" s="89" t="s">
        <v>577</v>
      </c>
      <c r="W229">
        <v>6539</v>
      </c>
    </row>
    <row r="230" spans="7:23">
      <c r="G230">
        <v>6431</v>
      </c>
      <c r="H230" s="89" t="s">
        <v>525</v>
      </c>
      <c r="I230" s="89" t="s">
        <v>381</v>
      </c>
      <c r="L230">
        <v>6675</v>
      </c>
      <c r="M230" s="89" t="s">
        <v>1017</v>
      </c>
      <c r="N230" s="89" t="s">
        <v>381</v>
      </c>
      <c r="V230" s="89" t="s">
        <v>578</v>
      </c>
      <c r="W230">
        <v>10687</v>
      </c>
    </row>
    <row r="231" spans="7:23">
      <c r="G231">
        <v>10079</v>
      </c>
      <c r="H231" s="89" t="s">
        <v>526</v>
      </c>
      <c r="I231" s="89" t="s">
        <v>381</v>
      </c>
      <c r="L231">
        <v>6676</v>
      </c>
      <c r="M231" s="89" t="s">
        <v>1018</v>
      </c>
      <c r="N231" s="89" t="s">
        <v>381</v>
      </c>
      <c r="V231" s="89" t="s">
        <v>579</v>
      </c>
      <c r="W231">
        <v>10686</v>
      </c>
    </row>
    <row r="232" spans="7:23">
      <c r="G232">
        <v>10078</v>
      </c>
      <c r="H232" s="89" t="s">
        <v>527</v>
      </c>
      <c r="I232" s="89" t="s">
        <v>381</v>
      </c>
      <c r="L232">
        <v>6677</v>
      </c>
      <c r="M232" s="89" t="s">
        <v>1019</v>
      </c>
      <c r="N232" s="89" t="s">
        <v>381</v>
      </c>
      <c r="V232" s="89" t="s">
        <v>580</v>
      </c>
      <c r="W232">
        <v>10685</v>
      </c>
    </row>
    <row r="233" spans="7:23">
      <c r="G233">
        <v>10077</v>
      </c>
      <c r="H233" s="89" t="s">
        <v>528</v>
      </c>
      <c r="I233" s="89" t="s">
        <v>381</v>
      </c>
      <c r="L233">
        <v>6678</v>
      </c>
      <c r="M233" s="89" t="s">
        <v>1020</v>
      </c>
      <c r="N233" s="89" t="s">
        <v>381</v>
      </c>
      <c r="V233" s="89" t="s">
        <v>581</v>
      </c>
      <c r="W233">
        <v>6542</v>
      </c>
    </row>
    <row r="234" spans="7:23">
      <c r="G234">
        <v>6434</v>
      </c>
      <c r="H234" s="89" t="s">
        <v>529</v>
      </c>
      <c r="I234" s="89" t="s">
        <v>381</v>
      </c>
      <c r="L234">
        <v>6679</v>
      </c>
      <c r="M234" s="89" t="s">
        <v>1021</v>
      </c>
      <c r="N234" s="89" t="s">
        <v>381</v>
      </c>
      <c r="V234" s="89" t="s">
        <v>582</v>
      </c>
      <c r="W234">
        <v>6545</v>
      </c>
    </row>
    <row r="235" spans="7:23">
      <c r="G235">
        <v>6437</v>
      </c>
      <c r="H235" s="89" t="s">
        <v>530</v>
      </c>
      <c r="I235" s="89" t="s">
        <v>381</v>
      </c>
      <c r="L235">
        <v>6680</v>
      </c>
      <c r="M235" s="89" t="s">
        <v>1022</v>
      </c>
      <c r="N235" s="89" t="s">
        <v>381</v>
      </c>
      <c r="V235" s="89" t="s">
        <v>583</v>
      </c>
      <c r="W235">
        <v>10688</v>
      </c>
    </row>
    <row r="236" spans="7:23">
      <c r="G236">
        <v>6440</v>
      </c>
      <c r="H236" s="89" t="s">
        <v>531</v>
      </c>
      <c r="I236" s="89" t="s">
        <v>381</v>
      </c>
      <c r="L236">
        <v>6681</v>
      </c>
      <c r="M236" s="89" t="s">
        <v>1023</v>
      </c>
      <c r="N236" s="89" t="s">
        <v>381</v>
      </c>
      <c r="V236" s="89" t="s">
        <v>584</v>
      </c>
      <c r="W236">
        <v>6548</v>
      </c>
    </row>
    <row r="237" spans="7:23">
      <c r="G237">
        <v>10671</v>
      </c>
      <c r="H237" s="89" t="s">
        <v>532</v>
      </c>
      <c r="I237" s="89" t="s">
        <v>381</v>
      </c>
      <c r="L237">
        <v>6682</v>
      </c>
      <c r="M237" s="89" t="s">
        <v>1024</v>
      </c>
      <c r="N237" s="89" t="s">
        <v>381</v>
      </c>
      <c r="V237" s="89" t="s">
        <v>585</v>
      </c>
      <c r="W237">
        <v>6551</v>
      </c>
    </row>
    <row r="238" spans="7:23">
      <c r="G238">
        <v>10670</v>
      </c>
      <c r="H238" s="89" t="s">
        <v>533</v>
      </c>
      <c r="I238" s="89" t="s">
        <v>381</v>
      </c>
      <c r="L238">
        <v>6683</v>
      </c>
      <c r="M238" s="89" t="s">
        <v>1025</v>
      </c>
      <c r="N238" s="89" t="s">
        <v>381</v>
      </c>
      <c r="V238" s="89" t="s">
        <v>586</v>
      </c>
      <c r="W238">
        <v>10689</v>
      </c>
    </row>
    <row r="239" spans="7:23">
      <c r="G239">
        <v>6446</v>
      </c>
      <c r="H239" s="89" t="s">
        <v>534</v>
      </c>
      <c r="I239" s="89" t="s">
        <v>381</v>
      </c>
      <c r="L239">
        <v>6684</v>
      </c>
      <c r="M239" s="89" t="s">
        <v>1026</v>
      </c>
      <c r="N239" s="89" t="s">
        <v>381</v>
      </c>
      <c r="V239" s="89" t="s">
        <v>587</v>
      </c>
      <c r="W239">
        <v>6554</v>
      </c>
    </row>
    <row r="240" spans="7:23">
      <c r="G240">
        <v>6449</v>
      </c>
      <c r="H240" s="89" t="s">
        <v>535</v>
      </c>
      <c r="I240" s="89" t="s">
        <v>381</v>
      </c>
      <c r="L240">
        <v>6685</v>
      </c>
      <c r="M240" s="89" t="s">
        <v>1027</v>
      </c>
      <c r="N240" s="89" t="s">
        <v>381</v>
      </c>
      <c r="V240" s="89" t="s">
        <v>588</v>
      </c>
      <c r="W240">
        <v>6557</v>
      </c>
    </row>
    <row r="241" spans="7:23">
      <c r="G241">
        <v>6452</v>
      </c>
      <c r="H241" s="89" t="s">
        <v>536</v>
      </c>
      <c r="I241" s="89" t="s">
        <v>381</v>
      </c>
      <c r="L241">
        <v>6686</v>
      </c>
      <c r="M241" s="89" t="s">
        <v>1028</v>
      </c>
      <c r="N241" s="89" t="s">
        <v>381</v>
      </c>
      <c r="V241" s="89" t="s">
        <v>589</v>
      </c>
      <c r="W241">
        <v>6560</v>
      </c>
    </row>
    <row r="242" spans="7:23">
      <c r="G242">
        <v>6455</v>
      </c>
      <c r="H242" s="89" t="s">
        <v>537</v>
      </c>
      <c r="I242" s="89" t="s">
        <v>381</v>
      </c>
      <c r="L242">
        <v>6687</v>
      </c>
      <c r="M242" s="89" t="s">
        <v>1029</v>
      </c>
      <c r="N242" s="89" t="s">
        <v>381</v>
      </c>
      <c r="V242" s="89" t="s">
        <v>590</v>
      </c>
      <c r="W242">
        <v>10690</v>
      </c>
    </row>
    <row r="243" spans="7:23">
      <c r="G243">
        <v>6458</v>
      </c>
      <c r="H243" s="89" t="s">
        <v>538</v>
      </c>
      <c r="I243" s="89" t="s">
        <v>381</v>
      </c>
      <c r="L243">
        <v>6688</v>
      </c>
      <c r="M243" s="89" t="s">
        <v>1030</v>
      </c>
      <c r="N243" s="89" t="s">
        <v>381</v>
      </c>
      <c r="V243" s="89" t="s">
        <v>591</v>
      </c>
      <c r="W243">
        <v>6563</v>
      </c>
    </row>
    <row r="244" spans="7:23">
      <c r="G244">
        <v>6461</v>
      </c>
      <c r="H244" s="89" t="s">
        <v>539</v>
      </c>
      <c r="I244" s="89" t="s">
        <v>381</v>
      </c>
      <c r="L244">
        <v>6689</v>
      </c>
      <c r="M244" s="89" t="s">
        <v>1031</v>
      </c>
      <c r="N244" s="89" t="s">
        <v>381</v>
      </c>
      <c r="V244" s="89" t="s">
        <v>592</v>
      </c>
      <c r="W244">
        <v>6566</v>
      </c>
    </row>
    <row r="245" spans="7:23">
      <c r="G245">
        <v>10672</v>
      </c>
      <c r="H245" s="89" t="s">
        <v>540</v>
      </c>
      <c r="I245" s="89" t="s">
        <v>381</v>
      </c>
      <c r="L245">
        <v>6690</v>
      </c>
      <c r="M245" s="89" t="s">
        <v>1032</v>
      </c>
      <c r="N245" s="89" t="s">
        <v>381</v>
      </c>
      <c r="V245" s="89" t="s">
        <v>593</v>
      </c>
      <c r="W245">
        <v>6569</v>
      </c>
    </row>
    <row r="246" spans="7:23">
      <c r="G246">
        <v>6464</v>
      </c>
      <c r="H246" s="89" t="s">
        <v>541</v>
      </c>
      <c r="I246" s="89" t="s">
        <v>381</v>
      </c>
      <c r="L246">
        <v>6691</v>
      </c>
      <c r="M246" s="89" t="s">
        <v>1033</v>
      </c>
      <c r="N246" s="89" t="s">
        <v>381</v>
      </c>
      <c r="V246" s="89" t="s">
        <v>594</v>
      </c>
      <c r="W246">
        <v>6572</v>
      </c>
    </row>
    <row r="247" spans="7:23">
      <c r="G247">
        <v>215872</v>
      </c>
      <c r="H247" s="89" t="s">
        <v>2160</v>
      </c>
      <c r="I247" s="89" t="s">
        <v>381</v>
      </c>
      <c r="L247">
        <v>6692</v>
      </c>
      <c r="M247" s="89" t="s">
        <v>1034</v>
      </c>
      <c r="N247" s="89" t="s">
        <v>381</v>
      </c>
      <c r="V247" s="89" t="s">
        <v>595</v>
      </c>
      <c r="W247">
        <v>10692</v>
      </c>
    </row>
    <row r="248" spans="7:23">
      <c r="G248">
        <v>6467</v>
      </c>
      <c r="H248" s="89" t="s">
        <v>542</v>
      </c>
      <c r="I248" s="89" t="s">
        <v>381</v>
      </c>
      <c r="L248">
        <v>6693</v>
      </c>
      <c r="M248" s="89" t="s">
        <v>1036</v>
      </c>
      <c r="N248" s="89" t="s">
        <v>381</v>
      </c>
      <c r="V248" s="89" t="s">
        <v>596</v>
      </c>
      <c r="W248">
        <v>10691</v>
      </c>
    </row>
    <row r="249" spans="7:23">
      <c r="G249">
        <v>6470</v>
      </c>
      <c r="H249" s="89" t="s">
        <v>543</v>
      </c>
      <c r="I249" s="89" t="s">
        <v>381</v>
      </c>
      <c r="L249">
        <v>6694</v>
      </c>
      <c r="M249" s="89" t="s">
        <v>1037</v>
      </c>
      <c r="N249" s="89" t="s">
        <v>381</v>
      </c>
      <c r="V249" s="89" t="s">
        <v>597</v>
      </c>
      <c r="W249">
        <v>6575</v>
      </c>
    </row>
    <row r="250" spans="7:23">
      <c r="G250">
        <v>6473</v>
      </c>
      <c r="H250" s="89" t="s">
        <v>544</v>
      </c>
      <c r="I250" s="89" t="s">
        <v>381</v>
      </c>
      <c r="L250">
        <v>6695</v>
      </c>
      <c r="M250" s="89" t="s">
        <v>1038</v>
      </c>
      <c r="N250" s="89" t="s">
        <v>381</v>
      </c>
      <c r="V250" s="89" t="s">
        <v>598</v>
      </c>
      <c r="W250">
        <v>10693</v>
      </c>
    </row>
    <row r="251" spans="7:23">
      <c r="G251">
        <v>6476</v>
      </c>
      <c r="H251" s="89" t="s">
        <v>545</v>
      </c>
      <c r="I251" s="89" t="s">
        <v>381</v>
      </c>
      <c r="L251">
        <v>6696</v>
      </c>
      <c r="M251" s="89" t="s">
        <v>1039</v>
      </c>
      <c r="N251" s="89" t="s">
        <v>381</v>
      </c>
      <c r="V251" s="89" t="s">
        <v>599</v>
      </c>
      <c r="W251">
        <v>6578</v>
      </c>
    </row>
    <row r="252" spans="7:23">
      <c r="G252">
        <v>10673</v>
      </c>
      <c r="H252" s="89" t="s">
        <v>546</v>
      </c>
      <c r="I252" s="89" t="s">
        <v>381</v>
      </c>
      <c r="L252">
        <v>6697</v>
      </c>
      <c r="M252" s="89" t="s">
        <v>1040</v>
      </c>
      <c r="N252" s="89" t="s">
        <v>381</v>
      </c>
      <c r="V252" s="89" t="s">
        <v>600</v>
      </c>
      <c r="W252">
        <v>10695</v>
      </c>
    </row>
    <row r="253" spans="7:23">
      <c r="G253">
        <v>6479</v>
      </c>
      <c r="H253" s="89" t="s">
        <v>547</v>
      </c>
      <c r="I253" s="89" t="s">
        <v>381</v>
      </c>
      <c r="L253">
        <v>6698</v>
      </c>
      <c r="M253" s="89" t="s">
        <v>1041</v>
      </c>
      <c r="N253" s="89" t="s">
        <v>381</v>
      </c>
      <c r="V253" s="89" t="s">
        <v>601</v>
      </c>
      <c r="W253">
        <v>10694</v>
      </c>
    </row>
    <row r="254" spans="7:23">
      <c r="G254">
        <v>6482</v>
      </c>
      <c r="H254" s="89" t="s">
        <v>548</v>
      </c>
      <c r="I254" s="89" t="s">
        <v>381</v>
      </c>
      <c r="L254">
        <v>6699</v>
      </c>
      <c r="M254" s="89" t="s">
        <v>1042</v>
      </c>
      <c r="N254" s="89" t="s">
        <v>381</v>
      </c>
      <c r="V254" s="89" t="s">
        <v>602</v>
      </c>
      <c r="W254">
        <v>6581</v>
      </c>
    </row>
    <row r="255" spans="7:23">
      <c r="G255">
        <v>6485</v>
      </c>
      <c r="H255" s="89" t="s">
        <v>549</v>
      </c>
      <c r="I255" s="89" t="s">
        <v>381</v>
      </c>
      <c r="L255">
        <v>6700</v>
      </c>
      <c r="M255" s="89" t="s">
        <v>1043</v>
      </c>
      <c r="N255" s="89" t="s">
        <v>381</v>
      </c>
      <c r="V255" s="89" t="s">
        <v>603</v>
      </c>
      <c r="W255">
        <v>10711</v>
      </c>
    </row>
    <row r="256" spans="7:23">
      <c r="G256">
        <v>10677</v>
      </c>
      <c r="H256" s="89" t="s">
        <v>550</v>
      </c>
      <c r="I256" s="89" t="s">
        <v>381</v>
      </c>
      <c r="L256">
        <v>6701</v>
      </c>
      <c r="M256" s="89" t="s">
        <v>1044</v>
      </c>
      <c r="N256" s="89" t="s">
        <v>381</v>
      </c>
      <c r="V256" s="89" t="s">
        <v>604</v>
      </c>
      <c r="W256">
        <v>10710</v>
      </c>
    </row>
    <row r="257" spans="7:23">
      <c r="G257">
        <v>10676</v>
      </c>
      <c r="H257" s="89" t="s">
        <v>551</v>
      </c>
      <c r="I257" s="89" t="s">
        <v>381</v>
      </c>
      <c r="L257">
        <v>6702</v>
      </c>
      <c r="M257" s="89" t="s">
        <v>1045</v>
      </c>
      <c r="N257" s="89" t="s">
        <v>381</v>
      </c>
      <c r="V257" s="89" t="s">
        <v>605</v>
      </c>
      <c r="W257">
        <v>10709</v>
      </c>
    </row>
    <row r="258" spans="7:23">
      <c r="G258">
        <v>10675</v>
      </c>
      <c r="H258" s="89" t="s">
        <v>552</v>
      </c>
      <c r="I258" s="89" t="s">
        <v>381</v>
      </c>
      <c r="L258">
        <v>6703</v>
      </c>
      <c r="M258" s="89" t="s">
        <v>1046</v>
      </c>
      <c r="N258" s="89" t="s">
        <v>381</v>
      </c>
      <c r="V258" s="89" t="s">
        <v>606</v>
      </c>
      <c r="W258">
        <v>10708</v>
      </c>
    </row>
    <row r="259" spans="7:23">
      <c r="G259">
        <v>6488</v>
      </c>
      <c r="H259" s="89" t="s">
        <v>553</v>
      </c>
      <c r="I259" s="89" t="s">
        <v>381</v>
      </c>
      <c r="L259">
        <v>6704</v>
      </c>
      <c r="M259" s="89" t="s">
        <v>1047</v>
      </c>
      <c r="N259" s="89" t="s">
        <v>381</v>
      </c>
      <c r="V259" s="89" t="s">
        <v>607</v>
      </c>
      <c r="W259">
        <v>10707</v>
      </c>
    </row>
    <row r="260" spans="7:23">
      <c r="G260">
        <v>10680</v>
      </c>
      <c r="H260" s="89" t="s">
        <v>554</v>
      </c>
      <c r="I260" s="89" t="s">
        <v>381</v>
      </c>
      <c r="L260">
        <v>6705</v>
      </c>
      <c r="M260" s="89" t="s">
        <v>1048</v>
      </c>
      <c r="N260" s="89" t="s">
        <v>381</v>
      </c>
      <c r="V260" s="89" t="s">
        <v>608</v>
      </c>
      <c r="W260">
        <v>10706</v>
      </c>
    </row>
    <row r="261" spans="7:23">
      <c r="G261">
        <v>10679</v>
      </c>
      <c r="H261" s="89" t="s">
        <v>555</v>
      </c>
      <c r="I261" s="89" t="s">
        <v>381</v>
      </c>
      <c r="L261">
        <v>6706</v>
      </c>
      <c r="M261" s="89" t="s">
        <v>1049</v>
      </c>
      <c r="N261" s="89" t="s">
        <v>381</v>
      </c>
      <c r="V261" s="89" t="s">
        <v>609</v>
      </c>
      <c r="W261">
        <v>10705</v>
      </c>
    </row>
    <row r="262" spans="7:23">
      <c r="G262">
        <v>10678</v>
      </c>
      <c r="H262" s="89" t="s">
        <v>556</v>
      </c>
      <c r="I262" s="89" t="s">
        <v>381</v>
      </c>
      <c r="L262">
        <v>6707</v>
      </c>
      <c r="M262" s="89" t="s">
        <v>1050</v>
      </c>
      <c r="N262" s="89" t="s">
        <v>381</v>
      </c>
      <c r="V262" s="89" t="s">
        <v>610</v>
      </c>
      <c r="W262">
        <v>10704</v>
      </c>
    </row>
    <row r="263" spans="7:23">
      <c r="G263">
        <v>6491</v>
      </c>
      <c r="H263" s="89" t="s">
        <v>557</v>
      </c>
      <c r="I263" s="89" t="s">
        <v>381</v>
      </c>
      <c r="L263">
        <v>6708</v>
      </c>
      <c r="M263" s="89" t="s">
        <v>1052</v>
      </c>
      <c r="N263" s="89" t="s">
        <v>381</v>
      </c>
      <c r="V263" s="89" t="s">
        <v>611</v>
      </c>
      <c r="W263">
        <v>10703</v>
      </c>
    </row>
    <row r="264" spans="7:23">
      <c r="G264">
        <v>6494</v>
      </c>
      <c r="H264" s="89" t="s">
        <v>558</v>
      </c>
      <c r="I264" s="89" t="s">
        <v>381</v>
      </c>
      <c r="L264">
        <v>6709</v>
      </c>
      <c r="M264" s="89" t="s">
        <v>1053</v>
      </c>
      <c r="N264" s="89" t="s">
        <v>381</v>
      </c>
      <c r="V264" s="89" t="s">
        <v>612</v>
      </c>
      <c r="W264">
        <v>10702</v>
      </c>
    </row>
    <row r="265" spans="7:23">
      <c r="G265">
        <v>6497</v>
      </c>
      <c r="H265" s="89" t="s">
        <v>559</v>
      </c>
      <c r="I265" s="89" t="s">
        <v>381</v>
      </c>
      <c r="L265">
        <v>6710</v>
      </c>
      <c r="M265" s="89" t="s">
        <v>1054</v>
      </c>
      <c r="N265" s="89" t="s">
        <v>381</v>
      </c>
      <c r="V265" s="89" t="s">
        <v>613</v>
      </c>
      <c r="W265">
        <v>10701</v>
      </c>
    </row>
    <row r="266" spans="7:23">
      <c r="G266">
        <v>6500</v>
      </c>
      <c r="H266" s="89" t="s">
        <v>560</v>
      </c>
      <c r="I266" s="89" t="s">
        <v>381</v>
      </c>
      <c r="L266">
        <v>6711</v>
      </c>
      <c r="M266" s="89" t="s">
        <v>1055</v>
      </c>
      <c r="N266" s="89" t="s">
        <v>381</v>
      </c>
      <c r="V266" s="89" t="s">
        <v>614</v>
      </c>
      <c r="W266">
        <v>10700</v>
      </c>
    </row>
    <row r="267" spans="7:23">
      <c r="G267">
        <v>6503</v>
      </c>
      <c r="H267" s="89" t="s">
        <v>561</v>
      </c>
      <c r="I267" s="89" t="s">
        <v>381</v>
      </c>
      <c r="L267">
        <v>6712</v>
      </c>
      <c r="M267" s="89" t="s">
        <v>1056</v>
      </c>
      <c r="N267" s="89" t="s">
        <v>381</v>
      </c>
      <c r="V267" s="89" t="s">
        <v>615</v>
      </c>
      <c r="W267">
        <v>10699</v>
      </c>
    </row>
    <row r="268" spans="7:23">
      <c r="G268">
        <v>6506</v>
      </c>
      <c r="H268" s="89" t="s">
        <v>562</v>
      </c>
      <c r="I268" s="89" t="s">
        <v>381</v>
      </c>
      <c r="L268">
        <v>6713</v>
      </c>
      <c r="M268" s="89" t="s">
        <v>1057</v>
      </c>
      <c r="N268" s="89" t="s">
        <v>381</v>
      </c>
      <c r="V268" s="89" t="s">
        <v>616</v>
      </c>
      <c r="W268">
        <v>10698</v>
      </c>
    </row>
    <row r="269" spans="7:23">
      <c r="G269">
        <v>6509</v>
      </c>
      <c r="H269" s="89" t="s">
        <v>563</v>
      </c>
      <c r="I269" s="89" t="s">
        <v>381</v>
      </c>
      <c r="L269">
        <v>6714</v>
      </c>
      <c r="M269" s="89" t="s">
        <v>1058</v>
      </c>
      <c r="N269" s="89" t="s">
        <v>381</v>
      </c>
      <c r="V269" s="89" t="s">
        <v>617</v>
      </c>
      <c r="W269">
        <v>10697</v>
      </c>
    </row>
    <row r="270" spans="7:23">
      <c r="G270">
        <v>10681</v>
      </c>
      <c r="H270" s="89" t="s">
        <v>564</v>
      </c>
      <c r="I270" s="89" t="s">
        <v>381</v>
      </c>
      <c r="L270">
        <v>6715</v>
      </c>
      <c r="M270" s="89" t="s">
        <v>1059</v>
      </c>
      <c r="N270" s="89" t="s">
        <v>381</v>
      </c>
      <c r="V270" s="89" t="s">
        <v>618</v>
      </c>
      <c r="W270">
        <v>10696</v>
      </c>
    </row>
    <row r="271" spans="7:23">
      <c r="G271">
        <v>10682</v>
      </c>
      <c r="H271" s="89" t="s">
        <v>565</v>
      </c>
      <c r="I271" s="89" t="s">
        <v>381</v>
      </c>
      <c r="L271">
        <v>6716</v>
      </c>
      <c r="M271" s="89" t="s">
        <v>1060</v>
      </c>
      <c r="N271" s="89" t="s">
        <v>381</v>
      </c>
      <c r="V271" s="89" t="s">
        <v>619</v>
      </c>
      <c r="W271">
        <v>6584</v>
      </c>
    </row>
    <row r="272" spans="7:23">
      <c r="G272">
        <v>6512</v>
      </c>
      <c r="H272" s="89" t="s">
        <v>566</v>
      </c>
      <c r="I272" s="89" t="s">
        <v>381</v>
      </c>
      <c r="L272">
        <v>6717</v>
      </c>
      <c r="M272" s="89" t="s">
        <v>1061</v>
      </c>
      <c r="N272" s="89" t="s">
        <v>381</v>
      </c>
      <c r="V272" s="89" t="s">
        <v>620</v>
      </c>
      <c r="W272">
        <v>6587</v>
      </c>
    </row>
    <row r="273" spans="7:23">
      <c r="G273">
        <v>6515</v>
      </c>
      <c r="H273" s="89" t="s">
        <v>567</v>
      </c>
      <c r="I273" s="89" t="s">
        <v>381</v>
      </c>
      <c r="L273">
        <v>6718</v>
      </c>
      <c r="M273" s="89" t="s">
        <v>1062</v>
      </c>
      <c r="N273" s="89" t="s">
        <v>381</v>
      </c>
      <c r="V273" s="89" t="s">
        <v>621</v>
      </c>
      <c r="W273">
        <v>6590</v>
      </c>
    </row>
    <row r="274" spans="7:23">
      <c r="G274">
        <v>6518</v>
      </c>
      <c r="H274" s="89" t="s">
        <v>568</v>
      </c>
      <c r="I274" s="89" t="s">
        <v>381</v>
      </c>
      <c r="L274">
        <v>6719</v>
      </c>
      <c r="M274" s="89" t="s">
        <v>1063</v>
      </c>
      <c r="N274" s="89" t="s">
        <v>381</v>
      </c>
      <c r="V274" s="89" t="s">
        <v>622</v>
      </c>
      <c r="W274">
        <v>6593</v>
      </c>
    </row>
    <row r="275" spans="7:23">
      <c r="G275">
        <v>6521</v>
      </c>
      <c r="H275" s="89" t="s">
        <v>569</v>
      </c>
      <c r="I275" s="89" t="s">
        <v>381</v>
      </c>
      <c r="L275">
        <v>6720</v>
      </c>
      <c r="M275" s="89" t="s">
        <v>1064</v>
      </c>
      <c r="N275" s="89" t="s">
        <v>381</v>
      </c>
      <c r="V275" s="89" t="s">
        <v>623</v>
      </c>
      <c r="W275">
        <v>10727</v>
      </c>
    </row>
    <row r="276" spans="7:23">
      <c r="G276">
        <v>6524</v>
      </c>
      <c r="H276" s="89" t="s">
        <v>570</v>
      </c>
      <c r="I276" s="89" t="s">
        <v>381</v>
      </c>
      <c r="L276">
        <v>6721</v>
      </c>
      <c r="M276" s="89" t="s">
        <v>1065</v>
      </c>
      <c r="N276" s="89" t="s">
        <v>381</v>
      </c>
      <c r="V276" s="89" t="s">
        <v>624</v>
      </c>
      <c r="W276">
        <v>10726</v>
      </c>
    </row>
    <row r="277" spans="7:23">
      <c r="G277">
        <v>6527</v>
      </c>
      <c r="H277" s="89" t="s">
        <v>571</v>
      </c>
      <c r="I277" s="89" t="s">
        <v>381</v>
      </c>
      <c r="L277">
        <v>6722</v>
      </c>
      <c r="M277" s="89" t="s">
        <v>1066</v>
      </c>
      <c r="N277" s="89" t="s">
        <v>381</v>
      </c>
      <c r="V277" s="89" t="s">
        <v>625</v>
      </c>
      <c r="W277">
        <v>10725</v>
      </c>
    </row>
    <row r="278" spans="7:23">
      <c r="G278">
        <v>6530</v>
      </c>
      <c r="H278" s="89" t="s">
        <v>572</v>
      </c>
      <c r="I278" s="89" t="s">
        <v>381</v>
      </c>
      <c r="L278">
        <v>6723</v>
      </c>
      <c r="M278" s="89" t="s">
        <v>1067</v>
      </c>
      <c r="N278" s="89" t="s">
        <v>381</v>
      </c>
      <c r="V278" s="89" t="s">
        <v>626</v>
      </c>
      <c r="W278">
        <v>10724</v>
      </c>
    </row>
    <row r="279" spans="7:23">
      <c r="G279">
        <v>6533</v>
      </c>
      <c r="H279" s="89" t="s">
        <v>573</v>
      </c>
      <c r="I279" s="89" t="s">
        <v>381</v>
      </c>
      <c r="L279">
        <v>6724</v>
      </c>
      <c r="M279" s="89" t="s">
        <v>1068</v>
      </c>
      <c r="N279" s="89" t="s">
        <v>381</v>
      </c>
      <c r="V279" s="89" t="s">
        <v>627</v>
      </c>
      <c r="W279">
        <v>10723</v>
      </c>
    </row>
    <row r="280" spans="7:23">
      <c r="G280">
        <v>10684</v>
      </c>
      <c r="H280" s="89" t="s">
        <v>574</v>
      </c>
      <c r="I280" s="89" t="s">
        <v>381</v>
      </c>
      <c r="L280">
        <v>6725</v>
      </c>
      <c r="M280" s="89" t="s">
        <v>1069</v>
      </c>
      <c r="N280" s="89" t="s">
        <v>381</v>
      </c>
      <c r="V280" s="89" t="s">
        <v>628</v>
      </c>
      <c r="W280">
        <v>10722</v>
      </c>
    </row>
    <row r="281" spans="7:23">
      <c r="G281">
        <v>10683</v>
      </c>
      <c r="H281" s="89" t="s">
        <v>575</v>
      </c>
      <c r="I281" s="89" t="s">
        <v>381</v>
      </c>
      <c r="L281">
        <v>6726</v>
      </c>
      <c r="M281" s="89" t="s">
        <v>1070</v>
      </c>
      <c r="N281" s="89" t="s">
        <v>381</v>
      </c>
      <c r="V281" s="89" t="s">
        <v>629</v>
      </c>
      <c r="W281">
        <v>10721</v>
      </c>
    </row>
    <row r="282" spans="7:23">
      <c r="G282">
        <v>6536</v>
      </c>
      <c r="H282" s="89" t="s">
        <v>576</v>
      </c>
      <c r="I282" s="89" t="s">
        <v>381</v>
      </c>
      <c r="L282">
        <v>6727</v>
      </c>
      <c r="M282" s="89" t="s">
        <v>1072</v>
      </c>
      <c r="N282" s="89" t="s">
        <v>381</v>
      </c>
      <c r="V282" s="89" t="s">
        <v>630</v>
      </c>
      <c r="W282">
        <v>10720</v>
      </c>
    </row>
    <row r="283" spans="7:23">
      <c r="G283">
        <v>6539</v>
      </c>
      <c r="H283" s="89" t="s">
        <v>577</v>
      </c>
      <c r="I283" s="89" t="s">
        <v>381</v>
      </c>
      <c r="L283">
        <v>6728</v>
      </c>
      <c r="M283" s="89" t="s">
        <v>1073</v>
      </c>
      <c r="N283" s="89" t="s">
        <v>381</v>
      </c>
      <c r="V283" s="89" t="s">
        <v>631</v>
      </c>
      <c r="W283">
        <v>10719</v>
      </c>
    </row>
    <row r="284" spans="7:23">
      <c r="G284">
        <v>10687</v>
      </c>
      <c r="H284" s="89" t="s">
        <v>578</v>
      </c>
      <c r="I284" s="89" t="s">
        <v>381</v>
      </c>
      <c r="L284">
        <v>6729</v>
      </c>
      <c r="M284" s="89" t="s">
        <v>1074</v>
      </c>
      <c r="N284" s="89" t="s">
        <v>381</v>
      </c>
      <c r="V284" s="89" t="s">
        <v>632</v>
      </c>
      <c r="W284">
        <v>10718</v>
      </c>
    </row>
    <row r="285" spans="7:23">
      <c r="G285">
        <v>10686</v>
      </c>
      <c r="H285" s="89" t="s">
        <v>579</v>
      </c>
      <c r="I285" s="89" t="s">
        <v>381</v>
      </c>
      <c r="L285">
        <v>6730</v>
      </c>
      <c r="M285" s="89" t="s">
        <v>1075</v>
      </c>
      <c r="N285" s="89" t="s">
        <v>381</v>
      </c>
      <c r="V285" s="89" t="s">
        <v>633</v>
      </c>
      <c r="W285">
        <v>10717</v>
      </c>
    </row>
    <row r="286" spans="7:23">
      <c r="G286">
        <v>10685</v>
      </c>
      <c r="H286" s="89" t="s">
        <v>580</v>
      </c>
      <c r="I286" s="89" t="s">
        <v>381</v>
      </c>
      <c r="L286">
        <v>6731</v>
      </c>
      <c r="M286" s="89" t="s">
        <v>1076</v>
      </c>
      <c r="N286" s="89" t="s">
        <v>381</v>
      </c>
      <c r="V286" s="89" t="s">
        <v>634</v>
      </c>
      <c r="W286">
        <v>10729</v>
      </c>
    </row>
    <row r="287" spans="7:23">
      <c r="G287">
        <v>6542</v>
      </c>
      <c r="H287" s="89" t="s">
        <v>581</v>
      </c>
      <c r="I287" s="89" t="s">
        <v>381</v>
      </c>
      <c r="L287">
        <v>6732</v>
      </c>
      <c r="M287" s="89" t="s">
        <v>1077</v>
      </c>
      <c r="N287" s="89" t="s">
        <v>381</v>
      </c>
      <c r="V287" s="89" t="s">
        <v>635</v>
      </c>
      <c r="W287">
        <v>10728</v>
      </c>
    </row>
    <row r="288" spans="7:23">
      <c r="G288">
        <v>6545</v>
      </c>
      <c r="H288" s="89" t="s">
        <v>582</v>
      </c>
      <c r="I288" s="89" t="s">
        <v>381</v>
      </c>
      <c r="L288">
        <v>6733</v>
      </c>
      <c r="M288" s="89" t="s">
        <v>1078</v>
      </c>
      <c r="N288" s="89" t="s">
        <v>381</v>
      </c>
      <c r="V288" s="89" t="s">
        <v>636</v>
      </c>
      <c r="W288">
        <v>6599</v>
      </c>
    </row>
    <row r="289" spans="7:23">
      <c r="G289">
        <v>10688</v>
      </c>
      <c r="H289" s="89" t="s">
        <v>583</v>
      </c>
      <c r="I289" s="89" t="s">
        <v>381</v>
      </c>
      <c r="L289">
        <v>6734</v>
      </c>
      <c r="M289" s="89" t="s">
        <v>1079</v>
      </c>
      <c r="N289" s="89" t="s">
        <v>381</v>
      </c>
      <c r="V289" s="89" t="s">
        <v>637</v>
      </c>
      <c r="W289">
        <v>6602</v>
      </c>
    </row>
    <row r="290" spans="7:23">
      <c r="G290">
        <v>6548</v>
      </c>
      <c r="H290" s="89" t="s">
        <v>584</v>
      </c>
      <c r="I290" s="89" t="s">
        <v>381</v>
      </c>
      <c r="L290">
        <v>6735</v>
      </c>
      <c r="M290" s="89" t="s">
        <v>1080</v>
      </c>
      <c r="N290" s="89" t="s">
        <v>381</v>
      </c>
      <c r="V290" s="89" t="s">
        <v>638</v>
      </c>
      <c r="W290">
        <v>6605</v>
      </c>
    </row>
    <row r="291" spans="7:23">
      <c r="G291">
        <v>6551</v>
      </c>
      <c r="H291" s="89" t="s">
        <v>585</v>
      </c>
      <c r="I291" s="89" t="s">
        <v>381</v>
      </c>
      <c r="L291">
        <v>6736</v>
      </c>
      <c r="M291" s="89" t="s">
        <v>1081</v>
      </c>
      <c r="N291" s="89" t="s">
        <v>381</v>
      </c>
      <c r="V291" s="89" t="s">
        <v>639</v>
      </c>
      <c r="W291">
        <v>10730</v>
      </c>
    </row>
    <row r="292" spans="7:23">
      <c r="G292">
        <v>10689</v>
      </c>
      <c r="H292" s="89" t="s">
        <v>586</v>
      </c>
      <c r="I292" s="89" t="s">
        <v>381</v>
      </c>
      <c r="L292">
        <v>6737</v>
      </c>
      <c r="M292" s="89" t="s">
        <v>1082</v>
      </c>
      <c r="N292" s="89" t="s">
        <v>381</v>
      </c>
      <c r="V292" s="89" t="s">
        <v>640</v>
      </c>
      <c r="W292">
        <v>10871</v>
      </c>
    </row>
    <row r="293" spans="7:23">
      <c r="G293">
        <v>6554</v>
      </c>
      <c r="H293" s="89" t="s">
        <v>587</v>
      </c>
      <c r="I293" s="89" t="s">
        <v>381</v>
      </c>
      <c r="L293">
        <v>6738</v>
      </c>
      <c r="M293" s="89" t="s">
        <v>1083</v>
      </c>
      <c r="N293" s="89" t="s">
        <v>381</v>
      </c>
      <c r="V293" s="89" t="s">
        <v>641</v>
      </c>
      <c r="W293">
        <v>10872</v>
      </c>
    </row>
    <row r="294" spans="7:23">
      <c r="G294">
        <v>6557</v>
      </c>
      <c r="H294" s="89" t="s">
        <v>588</v>
      </c>
      <c r="I294" s="89" t="s">
        <v>381</v>
      </c>
      <c r="L294">
        <v>6739</v>
      </c>
      <c r="M294" s="89" t="s">
        <v>1084</v>
      </c>
      <c r="N294" s="89" t="s">
        <v>381</v>
      </c>
      <c r="V294" s="89" t="s">
        <v>642</v>
      </c>
      <c r="W294">
        <v>10873</v>
      </c>
    </row>
    <row r="295" spans="7:23">
      <c r="G295">
        <v>6560</v>
      </c>
      <c r="H295" s="89" t="s">
        <v>589</v>
      </c>
      <c r="I295" s="89" t="s">
        <v>381</v>
      </c>
      <c r="L295">
        <v>6740</v>
      </c>
      <c r="M295" s="89" t="s">
        <v>1085</v>
      </c>
      <c r="N295" s="89" t="s">
        <v>381</v>
      </c>
      <c r="V295" s="89" t="s">
        <v>643</v>
      </c>
      <c r="W295">
        <v>10874</v>
      </c>
    </row>
    <row r="296" spans="7:23">
      <c r="G296">
        <v>10690</v>
      </c>
      <c r="H296" s="89" t="s">
        <v>590</v>
      </c>
      <c r="I296" s="89" t="s">
        <v>381</v>
      </c>
      <c r="L296">
        <v>6741</v>
      </c>
      <c r="M296" s="89" t="s">
        <v>1086</v>
      </c>
      <c r="N296" s="89" t="s">
        <v>381</v>
      </c>
      <c r="V296" s="89" t="s">
        <v>644</v>
      </c>
      <c r="W296">
        <v>10875</v>
      </c>
    </row>
    <row r="297" spans="7:23">
      <c r="G297">
        <v>6563</v>
      </c>
      <c r="H297" s="89" t="s">
        <v>591</v>
      </c>
      <c r="I297" s="89" t="s">
        <v>381</v>
      </c>
      <c r="L297">
        <v>6742</v>
      </c>
      <c r="M297" s="89" t="s">
        <v>1087</v>
      </c>
      <c r="N297" s="89" t="s">
        <v>381</v>
      </c>
      <c r="V297" s="89" t="s">
        <v>645</v>
      </c>
      <c r="W297">
        <v>10876</v>
      </c>
    </row>
    <row r="298" spans="7:23">
      <c r="G298">
        <v>6566</v>
      </c>
      <c r="H298" s="89" t="s">
        <v>592</v>
      </c>
      <c r="I298" s="89" t="s">
        <v>381</v>
      </c>
      <c r="L298">
        <v>6743</v>
      </c>
      <c r="M298" s="89" t="s">
        <v>1088</v>
      </c>
      <c r="N298" s="89" t="s">
        <v>381</v>
      </c>
      <c r="V298" s="89" t="s">
        <v>646</v>
      </c>
      <c r="W298">
        <v>10877</v>
      </c>
    </row>
    <row r="299" spans="7:23">
      <c r="G299">
        <v>6569</v>
      </c>
      <c r="H299" s="89" t="s">
        <v>593</v>
      </c>
      <c r="I299" s="89" t="s">
        <v>381</v>
      </c>
      <c r="L299">
        <v>6744</v>
      </c>
      <c r="M299" s="89" t="s">
        <v>1089</v>
      </c>
      <c r="N299" s="89" t="s">
        <v>381</v>
      </c>
      <c r="V299" s="89" t="s">
        <v>647</v>
      </c>
      <c r="W299">
        <v>10878</v>
      </c>
    </row>
    <row r="300" spans="7:23">
      <c r="G300">
        <v>6572</v>
      </c>
      <c r="H300" s="89" t="s">
        <v>594</v>
      </c>
      <c r="I300" s="89" t="s">
        <v>381</v>
      </c>
      <c r="L300">
        <v>6745</v>
      </c>
      <c r="M300" s="89" t="s">
        <v>1090</v>
      </c>
      <c r="N300" s="89" t="s">
        <v>381</v>
      </c>
      <c r="V300" s="89" t="s">
        <v>648</v>
      </c>
      <c r="W300">
        <v>10879</v>
      </c>
    </row>
    <row r="301" spans="7:23">
      <c r="G301">
        <v>10692</v>
      </c>
      <c r="H301" s="89" t="s">
        <v>595</v>
      </c>
      <c r="I301" s="89" t="s">
        <v>381</v>
      </c>
      <c r="L301">
        <v>6746</v>
      </c>
      <c r="M301" s="89" t="s">
        <v>1091</v>
      </c>
      <c r="N301" s="89" t="s">
        <v>381</v>
      </c>
      <c r="V301" s="89" t="s">
        <v>649</v>
      </c>
      <c r="W301">
        <v>10880</v>
      </c>
    </row>
    <row r="302" spans="7:23">
      <c r="G302">
        <v>10691</v>
      </c>
      <c r="H302" s="89" t="s">
        <v>596</v>
      </c>
      <c r="I302" s="89" t="s">
        <v>381</v>
      </c>
      <c r="L302">
        <v>6747</v>
      </c>
      <c r="M302" s="89" t="s">
        <v>1092</v>
      </c>
      <c r="N302" s="89" t="s">
        <v>381</v>
      </c>
      <c r="V302" s="89" t="s">
        <v>650</v>
      </c>
      <c r="W302">
        <v>10881</v>
      </c>
    </row>
    <row r="303" spans="7:23">
      <c r="G303">
        <v>6575</v>
      </c>
      <c r="H303" s="89" t="s">
        <v>597</v>
      </c>
      <c r="I303" s="89" t="s">
        <v>381</v>
      </c>
      <c r="L303">
        <v>6748</v>
      </c>
      <c r="M303" s="89" t="s">
        <v>1093</v>
      </c>
      <c r="N303" s="89" t="s">
        <v>381</v>
      </c>
      <c r="V303" s="89" t="s">
        <v>651</v>
      </c>
      <c r="W303">
        <v>10882</v>
      </c>
    </row>
    <row r="304" spans="7:23">
      <c r="G304">
        <v>10693</v>
      </c>
      <c r="H304" s="89" t="s">
        <v>598</v>
      </c>
      <c r="I304" s="89" t="s">
        <v>381</v>
      </c>
      <c r="L304">
        <v>6749</v>
      </c>
      <c r="M304" s="89" t="s">
        <v>1094</v>
      </c>
      <c r="N304" s="89" t="s">
        <v>381</v>
      </c>
      <c r="V304" s="89" t="s">
        <v>652</v>
      </c>
      <c r="W304">
        <v>10883</v>
      </c>
    </row>
    <row r="305" spans="7:23">
      <c r="G305">
        <v>6578</v>
      </c>
      <c r="H305" s="89" t="s">
        <v>599</v>
      </c>
      <c r="I305" s="89" t="s">
        <v>381</v>
      </c>
      <c r="L305">
        <v>6750</v>
      </c>
      <c r="M305" s="89" t="s">
        <v>1095</v>
      </c>
      <c r="N305" s="89" t="s">
        <v>381</v>
      </c>
      <c r="V305" s="89" t="s">
        <v>653</v>
      </c>
      <c r="W305">
        <v>10884</v>
      </c>
    </row>
    <row r="306" spans="7:23">
      <c r="G306">
        <v>10695</v>
      </c>
      <c r="H306" s="89" t="s">
        <v>600</v>
      </c>
      <c r="I306" s="89" t="s">
        <v>381</v>
      </c>
      <c r="L306">
        <v>6751</v>
      </c>
      <c r="M306" s="89" t="s">
        <v>1096</v>
      </c>
      <c r="N306" s="89" t="s">
        <v>381</v>
      </c>
      <c r="V306" s="89" t="s">
        <v>2161</v>
      </c>
      <c r="W306">
        <v>205916</v>
      </c>
    </row>
    <row r="307" spans="7:23">
      <c r="G307">
        <v>10694</v>
      </c>
      <c r="H307" s="89" t="s">
        <v>601</v>
      </c>
      <c r="I307" s="89" t="s">
        <v>381</v>
      </c>
      <c r="L307">
        <v>6752</v>
      </c>
      <c r="M307" s="89" t="s">
        <v>1097</v>
      </c>
      <c r="N307" s="89" t="s">
        <v>381</v>
      </c>
      <c r="V307" s="89" t="s">
        <v>654</v>
      </c>
      <c r="W307">
        <v>10885</v>
      </c>
    </row>
    <row r="308" spans="7:23">
      <c r="G308">
        <v>6581</v>
      </c>
      <c r="H308" s="89" t="s">
        <v>602</v>
      </c>
      <c r="I308" s="89" t="s">
        <v>381</v>
      </c>
      <c r="L308">
        <v>6753</v>
      </c>
      <c r="M308" s="89" t="s">
        <v>1098</v>
      </c>
      <c r="N308" s="89" t="s">
        <v>381</v>
      </c>
      <c r="V308" s="89" t="s">
        <v>655</v>
      </c>
      <c r="W308">
        <v>10886</v>
      </c>
    </row>
    <row r="309" spans="7:23">
      <c r="G309">
        <v>10711</v>
      </c>
      <c r="H309" s="89" t="s">
        <v>603</v>
      </c>
      <c r="I309" s="89" t="s">
        <v>381</v>
      </c>
      <c r="L309">
        <v>6754</v>
      </c>
      <c r="M309" s="89" t="s">
        <v>1099</v>
      </c>
      <c r="N309" s="89" t="s">
        <v>381</v>
      </c>
      <c r="V309" s="89" t="s">
        <v>656</v>
      </c>
      <c r="W309">
        <v>10887</v>
      </c>
    </row>
    <row r="310" spans="7:23">
      <c r="G310">
        <v>10710</v>
      </c>
      <c r="H310" s="89" t="s">
        <v>604</v>
      </c>
      <c r="I310" s="89" t="s">
        <v>381</v>
      </c>
      <c r="L310">
        <v>6755</v>
      </c>
      <c r="M310" s="89" t="s">
        <v>1100</v>
      </c>
      <c r="N310" s="89" t="s">
        <v>381</v>
      </c>
      <c r="V310" s="89" t="s">
        <v>657</v>
      </c>
      <c r="W310">
        <v>10888</v>
      </c>
    </row>
    <row r="311" spans="7:23">
      <c r="G311">
        <v>10709</v>
      </c>
      <c r="H311" s="89" t="s">
        <v>605</v>
      </c>
      <c r="I311" s="89" t="s">
        <v>381</v>
      </c>
      <c r="L311">
        <v>6756</v>
      </c>
      <c r="M311" s="89" t="s">
        <v>1101</v>
      </c>
      <c r="N311" s="89" t="s">
        <v>381</v>
      </c>
      <c r="V311" s="89" t="s">
        <v>658</v>
      </c>
      <c r="W311">
        <v>10889</v>
      </c>
    </row>
    <row r="312" spans="7:23">
      <c r="G312">
        <v>10708</v>
      </c>
      <c r="H312" s="89" t="s">
        <v>606</v>
      </c>
      <c r="I312" s="89" t="s">
        <v>381</v>
      </c>
      <c r="L312">
        <v>6757</v>
      </c>
      <c r="M312" s="89" t="s">
        <v>2185</v>
      </c>
      <c r="N312" s="89" t="s">
        <v>381</v>
      </c>
      <c r="V312" s="89" t="s">
        <v>659</v>
      </c>
      <c r="W312">
        <v>10890</v>
      </c>
    </row>
    <row r="313" spans="7:23">
      <c r="G313">
        <v>10707</v>
      </c>
      <c r="H313" s="89" t="s">
        <v>607</v>
      </c>
      <c r="I313" s="89" t="s">
        <v>381</v>
      </c>
      <c r="L313">
        <v>6758</v>
      </c>
      <c r="M313" s="89" t="s">
        <v>2186</v>
      </c>
      <c r="N313" s="89" t="s">
        <v>381</v>
      </c>
      <c r="V313" s="89" t="s">
        <v>660</v>
      </c>
      <c r="W313">
        <v>10891</v>
      </c>
    </row>
    <row r="314" spans="7:23">
      <c r="G314">
        <v>10706</v>
      </c>
      <c r="H314" s="89" t="s">
        <v>608</v>
      </c>
      <c r="I314" s="89" t="s">
        <v>381</v>
      </c>
      <c r="L314">
        <v>6759</v>
      </c>
      <c r="M314" s="89" t="s">
        <v>2188</v>
      </c>
      <c r="N314" s="89" t="s">
        <v>381</v>
      </c>
      <c r="V314" s="89" t="s">
        <v>661</v>
      </c>
      <c r="W314">
        <v>10892</v>
      </c>
    </row>
    <row r="315" spans="7:23">
      <c r="G315">
        <v>10705</v>
      </c>
      <c r="H315" s="89" t="s">
        <v>609</v>
      </c>
      <c r="I315" s="89" t="s">
        <v>381</v>
      </c>
      <c r="L315">
        <v>6760</v>
      </c>
      <c r="M315" s="89" t="s">
        <v>2189</v>
      </c>
      <c r="N315" s="89" t="s">
        <v>381</v>
      </c>
      <c r="V315" s="89" t="s">
        <v>662</v>
      </c>
      <c r="W315">
        <v>10893</v>
      </c>
    </row>
    <row r="316" spans="7:23">
      <c r="G316">
        <v>10704</v>
      </c>
      <c r="H316" s="89" t="s">
        <v>610</v>
      </c>
      <c r="I316" s="89" t="s">
        <v>381</v>
      </c>
      <c r="L316">
        <v>6761</v>
      </c>
      <c r="M316" s="89" t="s">
        <v>2190</v>
      </c>
      <c r="N316" s="89" t="s">
        <v>381</v>
      </c>
      <c r="V316" s="89" t="s">
        <v>663</v>
      </c>
      <c r="W316">
        <v>10894</v>
      </c>
    </row>
    <row r="317" spans="7:23">
      <c r="G317">
        <v>10703</v>
      </c>
      <c r="H317" s="89" t="s">
        <v>611</v>
      </c>
      <c r="I317" s="89" t="s">
        <v>381</v>
      </c>
      <c r="L317">
        <v>6762</v>
      </c>
      <c r="M317" s="89" t="s">
        <v>2191</v>
      </c>
      <c r="N317" s="89" t="s">
        <v>381</v>
      </c>
      <c r="V317" s="89" t="s">
        <v>664</v>
      </c>
      <c r="W317">
        <v>10895</v>
      </c>
    </row>
    <row r="318" spans="7:23">
      <c r="G318">
        <v>10702</v>
      </c>
      <c r="H318" s="89" t="s">
        <v>612</v>
      </c>
      <c r="I318" s="89" t="s">
        <v>381</v>
      </c>
      <c r="L318">
        <v>6763</v>
      </c>
      <c r="M318" s="89" t="s">
        <v>1103</v>
      </c>
      <c r="N318" s="89" t="s">
        <v>381</v>
      </c>
      <c r="V318" s="89" t="s">
        <v>665</v>
      </c>
      <c r="W318">
        <v>10896</v>
      </c>
    </row>
    <row r="319" spans="7:23">
      <c r="G319">
        <v>10701</v>
      </c>
      <c r="H319" s="89" t="s">
        <v>613</v>
      </c>
      <c r="I319" s="89" t="s">
        <v>381</v>
      </c>
      <c r="L319">
        <v>6764</v>
      </c>
      <c r="M319" s="89" t="s">
        <v>1104</v>
      </c>
      <c r="N319" s="89" t="s">
        <v>381</v>
      </c>
      <c r="V319" s="89" t="s">
        <v>666</v>
      </c>
      <c r="W319">
        <v>10897</v>
      </c>
    </row>
    <row r="320" spans="7:23">
      <c r="G320">
        <v>10700</v>
      </c>
      <c r="H320" s="89" t="s">
        <v>614</v>
      </c>
      <c r="I320" s="89" t="s">
        <v>381</v>
      </c>
      <c r="L320">
        <v>6765</v>
      </c>
      <c r="M320" s="89" t="s">
        <v>1105</v>
      </c>
      <c r="N320" s="89" t="s">
        <v>381</v>
      </c>
      <c r="V320" s="89" t="s">
        <v>667</v>
      </c>
      <c r="W320">
        <v>10898</v>
      </c>
    </row>
    <row r="321" spans="7:23">
      <c r="G321">
        <v>10699</v>
      </c>
      <c r="H321" s="89" t="s">
        <v>615</v>
      </c>
      <c r="I321" s="89" t="s">
        <v>381</v>
      </c>
      <c r="L321">
        <v>6766</v>
      </c>
      <c r="M321" s="89" t="s">
        <v>1106</v>
      </c>
      <c r="N321" s="89" t="s">
        <v>381</v>
      </c>
      <c r="V321" s="89" t="s">
        <v>668</v>
      </c>
      <c r="W321">
        <v>10899</v>
      </c>
    </row>
    <row r="322" spans="7:23">
      <c r="G322">
        <v>10698</v>
      </c>
      <c r="H322" s="89" t="s">
        <v>616</v>
      </c>
      <c r="I322" s="89" t="s">
        <v>381</v>
      </c>
      <c r="L322">
        <v>6767</v>
      </c>
      <c r="M322" s="89" t="s">
        <v>1107</v>
      </c>
      <c r="N322" s="89" t="s">
        <v>381</v>
      </c>
      <c r="V322" s="89" t="s">
        <v>669</v>
      </c>
      <c r="W322">
        <v>10900</v>
      </c>
    </row>
    <row r="323" spans="7:23">
      <c r="G323">
        <v>10697</v>
      </c>
      <c r="H323" s="89" t="s">
        <v>617</v>
      </c>
      <c r="I323" s="89" t="s">
        <v>381</v>
      </c>
      <c r="L323">
        <v>6768</v>
      </c>
      <c r="M323" s="89" t="s">
        <v>1108</v>
      </c>
      <c r="N323" s="89" t="s">
        <v>381</v>
      </c>
      <c r="V323" s="89" t="s">
        <v>670</v>
      </c>
      <c r="W323">
        <v>10901</v>
      </c>
    </row>
    <row r="324" spans="7:23">
      <c r="G324">
        <v>10696</v>
      </c>
      <c r="H324" s="89" t="s">
        <v>618</v>
      </c>
      <c r="I324" s="89" t="s">
        <v>381</v>
      </c>
      <c r="L324">
        <v>6769</v>
      </c>
      <c r="M324" s="89" t="s">
        <v>1109</v>
      </c>
      <c r="N324" s="89" t="s">
        <v>381</v>
      </c>
      <c r="V324" s="89" t="s">
        <v>671</v>
      </c>
      <c r="W324">
        <v>10902</v>
      </c>
    </row>
    <row r="325" spans="7:23">
      <c r="G325">
        <v>6584</v>
      </c>
      <c r="H325" s="89" t="s">
        <v>619</v>
      </c>
      <c r="I325" s="89" t="s">
        <v>381</v>
      </c>
      <c r="L325">
        <v>6770</v>
      </c>
      <c r="M325" s="89" t="s">
        <v>1110</v>
      </c>
      <c r="N325" s="89" t="s">
        <v>381</v>
      </c>
      <c r="V325" s="89" t="s">
        <v>672</v>
      </c>
      <c r="W325">
        <v>10903</v>
      </c>
    </row>
    <row r="326" spans="7:23">
      <c r="G326">
        <v>6587</v>
      </c>
      <c r="H326" s="89" t="s">
        <v>620</v>
      </c>
      <c r="I326" s="89" t="s">
        <v>381</v>
      </c>
      <c r="L326">
        <v>6771</v>
      </c>
      <c r="M326" s="89" t="s">
        <v>1111</v>
      </c>
      <c r="N326" s="89" t="s">
        <v>381</v>
      </c>
      <c r="V326" s="89" t="s">
        <v>673</v>
      </c>
      <c r="W326">
        <v>10904</v>
      </c>
    </row>
    <row r="327" spans="7:23">
      <c r="G327">
        <v>6590</v>
      </c>
      <c r="H327" s="89" t="s">
        <v>621</v>
      </c>
      <c r="I327" s="89" t="s">
        <v>381</v>
      </c>
      <c r="L327">
        <v>6772</v>
      </c>
      <c r="M327" s="89" t="s">
        <v>1112</v>
      </c>
      <c r="N327" s="89" t="s">
        <v>381</v>
      </c>
      <c r="V327" s="89" t="s">
        <v>674</v>
      </c>
      <c r="W327">
        <v>10905</v>
      </c>
    </row>
    <row r="328" spans="7:23">
      <c r="G328">
        <v>6593</v>
      </c>
      <c r="H328" s="89" t="s">
        <v>622</v>
      </c>
      <c r="I328" s="89" t="s">
        <v>381</v>
      </c>
      <c r="L328">
        <v>6773</v>
      </c>
      <c r="M328" s="89" t="s">
        <v>1113</v>
      </c>
      <c r="N328" s="89" t="s">
        <v>381</v>
      </c>
      <c r="V328" s="89" t="s">
        <v>675</v>
      </c>
      <c r="W328">
        <v>10906</v>
      </c>
    </row>
    <row r="329" spans="7:23">
      <c r="G329">
        <v>10727</v>
      </c>
      <c r="H329" s="89" t="s">
        <v>623</v>
      </c>
      <c r="I329" s="89" t="s">
        <v>381</v>
      </c>
      <c r="L329">
        <v>6774</v>
      </c>
      <c r="M329" s="89" t="s">
        <v>1114</v>
      </c>
      <c r="N329" s="89" t="s">
        <v>381</v>
      </c>
      <c r="V329" s="89" t="s">
        <v>676</v>
      </c>
      <c r="W329">
        <v>10907</v>
      </c>
    </row>
    <row r="330" spans="7:23">
      <c r="G330">
        <v>10726</v>
      </c>
      <c r="H330" s="89" t="s">
        <v>624</v>
      </c>
      <c r="I330" s="89" t="s">
        <v>381</v>
      </c>
      <c r="L330">
        <v>6775</v>
      </c>
      <c r="M330" s="89" t="s">
        <v>1115</v>
      </c>
      <c r="N330" s="89" t="s">
        <v>381</v>
      </c>
      <c r="V330" s="89" t="s">
        <v>677</v>
      </c>
      <c r="W330">
        <v>10908</v>
      </c>
    </row>
    <row r="331" spans="7:23">
      <c r="G331">
        <v>10725</v>
      </c>
      <c r="H331" s="89" t="s">
        <v>625</v>
      </c>
      <c r="I331" s="89" t="s">
        <v>381</v>
      </c>
      <c r="L331">
        <v>6776</v>
      </c>
      <c r="M331" s="89" t="s">
        <v>1116</v>
      </c>
      <c r="N331" s="89" t="s">
        <v>381</v>
      </c>
      <c r="V331" s="89" t="s">
        <v>678</v>
      </c>
      <c r="W331">
        <v>10909</v>
      </c>
    </row>
    <row r="332" spans="7:23">
      <c r="G332">
        <v>10724</v>
      </c>
      <c r="H332" s="89" t="s">
        <v>626</v>
      </c>
      <c r="I332" s="89" t="s">
        <v>381</v>
      </c>
      <c r="L332">
        <v>6777</v>
      </c>
      <c r="M332" s="89" t="s">
        <v>1117</v>
      </c>
      <c r="N332" s="89" t="s">
        <v>381</v>
      </c>
      <c r="V332" s="89" t="s">
        <v>679</v>
      </c>
      <c r="W332">
        <v>10910</v>
      </c>
    </row>
    <row r="333" spans="7:23">
      <c r="G333">
        <v>10723</v>
      </c>
      <c r="H333" s="89" t="s">
        <v>627</v>
      </c>
      <c r="I333" s="89" t="s">
        <v>381</v>
      </c>
      <c r="L333">
        <v>6778</v>
      </c>
      <c r="M333" s="89" t="s">
        <v>1118</v>
      </c>
      <c r="N333" s="89" t="s">
        <v>381</v>
      </c>
      <c r="V333" s="89" t="s">
        <v>680</v>
      </c>
      <c r="W333">
        <v>10911</v>
      </c>
    </row>
    <row r="334" spans="7:23">
      <c r="G334">
        <v>10722</v>
      </c>
      <c r="H334" s="89" t="s">
        <v>628</v>
      </c>
      <c r="I334" s="89" t="s">
        <v>381</v>
      </c>
      <c r="L334">
        <v>6779</v>
      </c>
      <c r="M334" s="89" t="s">
        <v>1119</v>
      </c>
      <c r="N334" s="89" t="s">
        <v>381</v>
      </c>
      <c r="V334" s="89" t="s">
        <v>681</v>
      </c>
      <c r="W334">
        <v>10912</v>
      </c>
    </row>
    <row r="335" spans="7:23">
      <c r="G335">
        <v>10721</v>
      </c>
      <c r="H335" s="89" t="s">
        <v>629</v>
      </c>
      <c r="I335" s="89" t="s">
        <v>381</v>
      </c>
      <c r="L335">
        <v>6780</v>
      </c>
      <c r="M335" s="89" t="s">
        <v>1120</v>
      </c>
      <c r="N335" s="89" t="s">
        <v>381</v>
      </c>
      <c r="V335" s="89" t="s">
        <v>682</v>
      </c>
      <c r="W335">
        <v>10913</v>
      </c>
    </row>
    <row r="336" spans="7:23">
      <c r="G336">
        <v>10720</v>
      </c>
      <c r="H336" s="89" t="s">
        <v>630</v>
      </c>
      <c r="I336" s="89" t="s">
        <v>381</v>
      </c>
      <c r="L336">
        <v>6781</v>
      </c>
      <c r="M336" s="89" t="s">
        <v>1121</v>
      </c>
      <c r="N336" s="89" t="s">
        <v>381</v>
      </c>
      <c r="V336" s="89" t="s">
        <v>683</v>
      </c>
      <c r="W336">
        <v>10914</v>
      </c>
    </row>
    <row r="337" spans="7:23">
      <c r="G337">
        <v>10719</v>
      </c>
      <c r="H337" s="89" t="s">
        <v>631</v>
      </c>
      <c r="I337" s="89" t="s">
        <v>381</v>
      </c>
      <c r="L337">
        <v>6782</v>
      </c>
      <c r="M337" s="89" t="s">
        <v>1122</v>
      </c>
      <c r="N337" s="89" t="s">
        <v>381</v>
      </c>
      <c r="V337" s="89" t="s">
        <v>684</v>
      </c>
      <c r="W337">
        <v>10915</v>
      </c>
    </row>
    <row r="338" spans="7:23">
      <c r="G338">
        <v>10718</v>
      </c>
      <c r="H338" s="89" t="s">
        <v>632</v>
      </c>
      <c r="I338" s="89" t="s">
        <v>381</v>
      </c>
      <c r="L338">
        <v>6783</v>
      </c>
      <c r="M338" s="89" t="s">
        <v>1123</v>
      </c>
      <c r="N338" s="89" t="s">
        <v>381</v>
      </c>
      <c r="V338" s="89" t="s">
        <v>685</v>
      </c>
      <c r="W338">
        <v>10916</v>
      </c>
    </row>
    <row r="339" spans="7:23">
      <c r="G339">
        <v>10717</v>
      </c>
      <c r="H339" s="89" t="s">
        <v>633</v>
      </c>
      <c r="I339" s="89" t="s">
        <v>381</v>
      </c>
      <c r="L339">
        <v>6784</v>
      </c>
      <c r="M339" s="89" t="s">
        <v>1124</v>
      </c>
      <c r="N339" s="89" t="s">
        <v>381</v>
      </c>
      <c r="V339" s="89" t="s">
        <v>686</v>
      </c>
      <c r="W339">
        <v>10917</v>
      </c>
    </row>
    <row r="340" spans="7:23">
      <c r="G340">
        <v>10729</v>
      </c>
      <c r="H340" s="89" t="s">
        <v>634</v>
      </c>
      <c r="I340" s="89" t="s">
        <v>381</v>
      </c>
      <c r="L340">
        <v>6785</v>
      </c>
      <c r="M340" s="89" t="s">
        <v>1125</v>
      </c>
      <c r="N340" s="89" t="s">
        <v>381</v>
      </c>
      <c r="V340" s="89" t="s">
        <v>687</v>
      </c>
      <c r="W340">
        <v>10918</v>
      </c>
    </row>
    <row r="341" spans="7:23">
      <c r="G341">
        <v>10728</v>
      </c>
      <c r="H341" s="89" t="s">
        <v>635</v>
      </c>
      <c r="I341" s="89" t="s">
        <v>381</v>
      </c>
      <c r="L341">
        <v>6786</v>
      </c>
      <c r="M341" s="89" t="s">
        <v>1126</v>
      </c>
      <c r="N341" s="89" t="s">
        <v>381</v>
      </c>
      <c r="V341" s="89" t="s">
        <v>688</v>
      </c>
      <c r="W341">
        <v>10919</v>
      </c>
    </row>
    <row r="342" spans="7:23">
      <c r="G342">
        <v>6599</v>
      </c>
      <c r="H342" s="89" t="s">
        <v>636</v>
      </c>
      <c r="I342" s="89" t="s">
        <v>381</v>
      </c>
      <c r="L342">
        <v>6787</v>
      </c>
      <c r="M342" s="89" t="s">
        <v>1127</v>
      </c>
      <c r="N342" s="89" t="s">
        <v>381</v>
      </c>
      <c r="V342" s="89" t="s">
        <v>2162</v>
      </c>
      <c r="W342">
        <v>215876</v>
      </c>
    </row>
    <row r="343" spans="7:23">
      <c r="G343">
        <v>6602</v>
      </c>
      <c r="H343" s="89" t="s">
        <v>637</v>
      </c>
      <c r="I343" s="89" t="s">
        <v>381</v>
      </c>
      <c r="L343">
        <v>6788</v>
      </c>
      <c r="M343" s="89" t="s">
        <v>1128</v>
      </c>
      <c r="N343" s="89" t="s">
        <v>381</v>
      </c>
      <c r="V343" s="89" t="s">
        <v>689</v>
      </c>
      <c r="W343">
        <v>10920</v>
      </c>
    </row>
    <row r="344" spans="7:23">
      <c r="G344">
        <v>6605</v>
      </c>
      <c r="H344" s="89" t="s">
        <v>638</v>
      </c>
      <c r="I344" s="89" t="s">
        <v>381</v>
      </c>
      <c r="L344">
        <v>6789</v>
      </c>
      <c r="M344" s="89" t="s">
        <v>1129</v>
      </c>
      <c r="N344" s="89" t="s">
        <v>381</v>
      </c>
      <c r="V344" s="89" t="s">
        <v>690</v>
      </c>
      <c r="W344">
        <v>10921</v>
      </c>
    </row>
    <row r="345" spans="7:23">
      <c r="G345">
        <v>10730</v>
      </c>
      <c r="H345" s="89" t="s">
        <v>639</v>
      </c>
      <c r="I345" s="89" t="s">
        <v>381</v>
      </c>
      <c r="L345">
        <v>6790</v>
      </c>
      <c r="M345" s="89" t="s">
        <v>1130</v>
      </c>
      <c r="N345" s="89" t="s">
        <v>381</v>
      </c>
      <c r="V345" s="89" t="s">
        <v>691</v>
      </c>
      <c r="W345">
        <v>10922</v>
      </c>
    </row>
    <row r="346" spans="7:23">
      <c r="G346">
        <v>10871</v>
      </c>
      <c r="H346" s="89" t="s">
        <v>640</v>
      </c>
      <c r="I346" s="89" t="s">
        <v>381</v>
      </c>
      <c r="L346">
        <v>6791</v>
      </c>
      <c r="M346" s="89" t="s">
        <v>1131</v>
      </c>
      <c r="N346" s="89" t="s">
        <v>381</v>
      </c>
      <c r="V346" s="89" t="s">
        <v>692</v>
      </c>
      <c r="W346">
        <v>10923</v>
      </c>
    </row>
    <row r="347" spans="7:23">
      <c r="G347">
        <v>10872</v>
      </c>
      <c r="H347" s="89" t="s">
        <v>641</v>
      </c>
      <c r="I347" s="89" t="s">
        <v>381</v>
      </c>
      <c r="L347">
        <v>6792</v>
      </c>
      <c r="M347" s="89" t="s">
        <v>1132</v>
      </c>
      <c r="N347" s="89" t="s">
        <v>381</v>
      </c>
      <c r="V347" s="89" t="s">
        <v>693</v>
      </c>
      <c r="W347">
        <v>10924</v>
      </c>
    </row>
    <row r="348" spans="7:23">
      <c r="G348">
        <v>10873</v>
      </c>
      <c r="H348" s="89" t="s">
        <v>642</v>
      </c>
      <c r="I348" s="89" t="s">
        <v>381</v>
      </c>
      <c r="L348">
        <v>6793</v>
      </c>
      <c r="M348" s="89" t="s">
        <v>1133</v>
      </c>
      <c r="N348" s="89" t="s">
        <v>381</v>
      </c>
      <c r="V348" s="89" t="s">
        <v>694</v>
      </c>
      <c r="W348">
        <v>10925</v>
      </c>
    </row>
    <row r="349" spans="7:23">
      <c r="G349">
        <v>10874</v>
      </c>
      <c r="H349" s="89" t="s">
        <v>643</v>
      </c>
      <c r="I349" s="89" t="s">
        <v>381</v>
      </c>
      <c r="L349">
        <v>6794</v>
      </c>
      <c r="M349" s="89" t="s">
        <v>1134</v>
      </c>
      <c r="N349" s="89" t="s">
        <v>381</v>
      </c>
      <c r="V349" s="89" t="s">
        <v>695</v>
      </c>
      <c r="W349">
        <v>10926</v>
      </c>
    </row>
    <row r="350" spans="7:23">
      <c r="G350">
        <v>10875</v>
      </c>
      <c r="H350" s="89" t="s">
        <v>644</v>
      </c>
      <c r="I350" s="89" t="s">
        <v>381</v>
      </c>
      <c r="L350">
        <v>6795</v>
      </c>
      <c r="M350" s="89" t="s">
        <v>1135</v>
      </c>
      <c r="N350" s="89" t="s">
        <v>381</v>
      </c>
      <c r="V350" s="89" t="s">
        <v>696</v>
      </c>
      <c r="W350">
        <v>10927</v>
      </c>
    </row>
    <row r="351" spans="7:23">
      <c r="G351">
        <v>10876</v>
      </c>
      <c r="H351" s="89" t="s">
        <v>645</v>
      </c>
      <c r="I351" s="89" t="s">
        <v>381</v>
      </c>
      <c r="L351">
        <v>6796</v>
      </c>
      <c r="M351" s="89" t="s">
        <v>1136</v>
      </c>
      <c r="N351" s="89" t="s">
        <v>381</v>
      </c>
      <c r="V351" s="89" t="s">
        <v>697</v>
      </c>
      <c r="W351">
        <v>10928</v>
      </c>
    </row>
    <row r="352" spans="7:23">
      <c r="G352">
        <v>10877</v>
      </c>
      <c r="H352" s="89" t="s">
        <v>646</v>
      </c>
      <c r="I352" s="89" t="s">
        <v>381</v>
      </c>
      <c r="L352">
        <v>6797</v>
      </c>
      <c r="M352" s="89" t="s">
        <v>1137</v>
      </c>
      <c r="N352" s="89" t="s">
        <v>381</v>
      </c>
      <c r="V352" s="89" t="s">
        <v>698</v>
      </c>
      <c r="W352">
        <v>10929</v>
      </c>
    </row>
    <row r="353" spans="7:23">
      <c r="G353">
        <v>10878</v>
      </c>
      <c r="H353" s="89" t="s">
        <v>647</v>
      </c>
      <c r="I353" s="89" t="s">
        <v>381</v>
      </c>
      <c r="L353">
        <v>6798</v>
      </c>
      <c r="M353" s="89" t="s">
        <v>1138</v>
      </c>
      <c r="N353" s="89" t="s">
        <v>381</v>
      </c>
      <c r="V353" s="89" t="s">
        <v>699</v>
      </c>
      <c r="W353">
        <v>10930</v>
      </c>
    </row>
    <row r="354" spans="7:23">
      <c r="G354">
        <v>10879</v>
      </c>
      <c r="H354" s="89" t="s">
        <v>648</v>
      </c>
      <c r="I354" s="89" t="s">
        <v>381</v>
      </c>
      <c r="L354">
        <v>6799</v>
      </c>
      <c r="M354" s="89" t="s">
        <v>1139</v>
      </c>
      <c r="N354" s="89" t="s">
        <v>381</v>
      </c>
      <c r="V354" s="89" t="s">
        <v>700</v>
      </c>
      <c r="W354">
        <v>10931</v>
      </c>
    </row>
    <row r="355" spans="7:23">
      <c r="G355">
        <v>10880</v>
      </c>
      <c r="H355" s="89" t="s">
        <v>649</v>
      </c>
      <c r="I355" s="89" t="s">
        <v>381</v>
      </c>
      <c r="L355">
        <v>6800</v>
      </c>
      <c r="M355" s="89" t="s">
        <v>1140</v>
      </c>
      <c r="N355" s="89" t="s">
        <v>381</v>
      </c>
      <c r="V355" s="89" t="s">
        <v>701</v>
      </c>
      <c r="W355">
        <v>10932</v>
      </c>
    </row>
    <row r="356" spans="7:23">
      <c r="G356">
        <v>10881</v>
      </c>
      <c r="H356" s="89" t="s">
        <v>650</v>
      </c>
      <c r="I356" s="89" t="s">
        <v>381</v>
      </c>
      <c r="L356">
        <v>6801</v>
      </c>
      <c r="M356" s="89" t="s">
        <v>1141</v>
      </c>
      <c r="N356" s="89" t="s">
        <v>381</v>
      </c>
      <c r="V356" s="89" t="s">
        <v>702</v>
      </c>
      <c r="W356">
        <v>10933</v>
      </c>
    </row>
    <row r="357" spans="7:23">
      <c r="G357">
        <v>10882</v>
      </c>
      <c r="H357" s="89" t="s">
        <v>651</v>
      </c>
      <c r="I357" s="89" t="s">
        <v>381</v>
      </c>
      <c r="L357">
        <v>6802</v>
      </c>
      <c r="M357" s="89" t="s">
        <v>1142</v>
      </c>
      <c r="N357" s="89" t="s">
        <v>381</v>
      </c>
      <c r="V357" s="89" t="s">
        <v>703</v>
      </c>
      <c r="W357">
        <v>10934</v>
      </c>
    </row>
    <row r="358" spans="7:23">
      <c r="G358">
        <v>10883</v>
      </c>
      <c r="H358" s="89" t="s">
        <v>652</v>
      </c>
      <c r="I358" s="89" t="s">
        <v>381</v>
      </c>
      <c r="L358">
        <v>6803</v>
      </c>
      <c r="M358" s="89" t="s">
        <v>1143</v>
      </c>
      <c r="N358" s="89" t="s">
        <v>381</v>
      </c>
      <c r="V358" s="89" t="s">
        <v>704</v>
      </c>
      <c r="W358">
        <v>10935</v>
      </c>
    </row>
    <row r="359" spans="7:23">
      <c r="G359">
        <v>10884</v>
      </c>
      <c r="H359" s="89" t="s">
        <v>653</v>
      </c>
      <c r="I359" s="89" t="s">
        <v>381</v>
      </c>
      <c r="L359">
        <v>6804</v>
      </c>
      <c r="M359" s="89" t="s">
        <v>1144</v>
      </c>
      <c r="N359" s="89" t="s">
        <v>381</v>
      </c>
      <c r="V359" s="89" t="s">
        <v>705</v>
      </c>
      <c r="W359">
        <v>10936</v>
      </c>
    </row>
    <row r="360" spans="7:23">
      <c r="G360">
        <v>205916</v>
      </c>
      <c r="H360" s="89" t="s">
        <v>2161</v>
      </c>
      <c r="I360" s="89" t="s">
        <v>381</v>
      </c>
      <c r="L360">
        <v>6805</v>
      </c>
      <c r="M360" s="89" t="s">
        <v>1145</v>
      </c>
      <c r="N360" s="89" t="s">
        <v>381</v>
      </c>
      <c r="V360" s="89" t="s">
        <v>706</v>
      </c>
      <c r="W360">
        <v>10937</v>
      </c>
    </row>
    <row r="361" spans="7:23">
      <c r="G361">
        <v>10885</v>
      </c>
      <c r="H361" s="89" t="s">
        <v>654</v>
      </c>
      <c r="I361" s="89" t="s">
        <v>381</v>
      </c>
      <c r="L361">
        <v>6806</v>
      </c>
      <c r="M361" s="89" t="s">
        <v>1146</v>
      </c>
      <c r="N361" s="89" t="s">
        <v>381</v>
      </c>
      <c r="V361" s="89" t="s">
        <v>707</v>
      </c>
      <c r="W361">
        <v>10938</v>
      </c>
    </row>
    <row r="362" spans="7:23">
      <c r="G362">
        <v>10886</v>
      </c>
      <c r="H362" s="89" t="s">
        <v>655</v>
      </c>
      <c r="I362" s="89" t="s">
        <v>381</v>
      </c>
      <c r="L362">
        <v>6807</v>
      </c>
      <c r="M362" s="89" t="s">
        <v>1147</v>
      </c>
      <c r="N362" s="89" t="s">
        <v>381</v>
      </c>
      <c r="V362" s="89" t="s">
        <v>708</v>
      </c>
      <c r="W362">
        <v>10939</v>
      </c>
    </row>
    <row r="363" spans="7:23">
      <c r="G363">
        <v>10887</v>
      </c>
      <c r="H363" s="89" t="s">
        <v>656</v>
      </c>
      <c r="I363" s="89" t="s">
        <v>381</v>
      </c>
      <c r="L363">
        <v>6808</v>
      </c>
      <c r="M363" s="89" t="s">
        <v>1148</v>
      </c>
      <c r="N363" s="89" t="s">
        <v>381</v>
      </c>
      <c r="V363" s="89" t="s">
        <v>709</v>
      </c>
      <c r="W363">
        <v>10940</v>
      </c>
    </row>
    <row r="364" spans="7:23">
      <c r="G364">
        <v>10888</v>
      </c>
      <c r="H364" s="89" t="s">
        <v>657</v>
      </c>
      <c r="I364" s="89" t="s">
        <v>381</v>
      </c>
      <c r="L364">
        <v>6809</v>
      </c>
      <c r="M364" s="89" t="s">
        <v>1149</v>
      </c>
      <c r="N364" s="89" t="s">
        <v>381</v>
      </c>
      <c r="V364" s="89" t="s">
        <v>710</v>
      </c>
      <c r="W364">
        <v>10941</v>
      </c>
    </row>
    <row r="365" spans="7:23">
      <c r="G365">
        <v>10889</v>
      </c>
      <c r="H365" s="89" t="s">
        <v>658</v>
      </c>
      <c r="I365" s="89" t="s">
        <v>381</v>
      </c>
      <c r="L365">
        <v>6810</v>
      </c>
      <c r="M365" s="89" t="s">
        <v>1150</v>
      </c>
      <c r="N365" s="89" t="s">
        <v>381</v>
      </c>
      <c r="V365" s="89" t="s">
        <v>711</v>
      </c>
      <c r="W365">
        <v>10942</v>
      </c>
    </row>
    <row r="366" spans="7:23">
      <c r="G366">
        <v>10890</v>
      </c>
      <c r="H366" s="89" t="s">
        <v>659</v>
      </c>
      <c r="I366" s="89" t="s">
        <v>381</v>
      </c>
      <c r="L366">
        <v>6811</v>
      </c>
      <c r="M366" s="89" t="s">
        <v>1151</v>
      </c>
      <c r="N366" s="89" t="s">
        <v>381</v>
      </c>
      <c r="V366" s="89" t="s">
        <v>712</v>
      </c>
      <c r="W366">
        <v>10943</v>
      </c>
    </row>
    <row r="367" spans="7:23">
      <c r="G367">
        <v>10891</v>
      </c>
      <c r="H367" s="89" t="s">
        <v>660</v>
      </c>
      <c r="I367" s="89" t="s">
        <v>381</v>
      </c>
      <c r="L367">
        <v>6812</v>
      </c>
      <c r="M367" s="89" t="s">
        <v>1152</v>
      </c>
      <c r="N367" s="89" t="s">
        <v>381</v>
      </c>
      <c r="V367" s="89" t="s">
        <v>713</v>
      </c>
      <c r="W367">
        <v>10944</v>
      </c>
    </row>
    <row r="368" spans="7:23">
      <c r="G368">
        <v>10892</v>
      </c>
      <c r="H368" s="89" t="s">
        <v>661</v>
      </c>
      <c r="I368" s="89" t="s">
        <v>381</v>
      </c>
      <c r="L368">
        <v>6813</v>
      </c>
      <c r="M368" s="89" t="s">
        <v>1153</v>
      </c>
      <c r="N368" s="89" t="s">
        <v>381</v>
      </c>
      <c r="V368" s="89" t="s">
        <v>714</v>
      </c>
      <c r="W368">
        <v>10945</v>
      </c>
    </row>
    <row r="369" spans="7:23">
      <c r="G369">
        <v>10893</v>
      </c>
      <c r="H369" s="89" t="s">
        <v>662</v>
      </c>
      <c r="I369" s="89" t="s">
        <v>381</v>
      </c>
      <c r="L369">
        <v>6814</v>
      </c>
      <c r="M369" s="89" t="s">
        <v>1154</v>
      </c>
      <c r="N369" s="89" t="s">
        <v>381</v>
      </c>
      <c r="V369" s="89" t="s">
        <v>715</v>
      </c>
      <c r="W369">
        <v>10946</v>
      </c>
    </row>
    <row r="370" spans="7:23">
      <c r="G370">
        <v>10894</v>
      </c>
      <c r="H370" s="89" t="s">
        <v>663</v>
      </c>
      <c r="I370" s="89" t="s">
        <v>381</v>
      </c>
      <c r="L370">
        <v>6815</v>
      </c>
      <c r="M370" s="89" t="s">
        <v>1155</v>
      </c>
      <c r="N370" s="89" t="s">
        <v>381</v>
      </c>
      <c r="V370" s="89" t="s">
        <v>716</v>
      </c>
      <c r="W370">
        <v>10947</v>
      </c>
    </row>
    <row r="371" spans="7:23">
      <c r="G371">
        <v>10895</v>
      </c>
      <c r="H371" s="89" t="s">
        <v>664</v>
      </c>
      <c r="I371" s="89" t="s">
        <v>381</v>
      </c>
      <c r="L371">
        <v>6816</v>
      </c>
      <c r="M371" s="89" t="s">
        <v>1156</v>
      </c>
      <c r="N371" s="89" t="s">
        <v>381</v>
      </c>
      <c r="V371" s="89" t="s">
        <v>717</v>
      </c>
      <c r="W371">
        <v>10948</v>
      </c>
    </row>
    <row r="372" spans="7:23">
      <c r="G372">
        <v>10896</v>
      </c>
      <c r="H372" s="89" t="s">
        <v>665</v>
      </c>
      <c r="I372" s="89" t="s">
        <v>381</v>
      </c>
      <c r="L372">
        <v>6817</v>
      </c>
      <c r="M372" s="89" t="s">
        <v>1157</v>
      </c>
      <c r="N372" s="89" t="s">
        <v>381</v>
      </c>
      <c r="V372" s="89" t="s">
        <v>718</v>
      </c>
      <c r="W372">
        <v>10949</v>
      </c>
    </row>
    <row r="373" spans="7:23">
      <c r="G373">
        <v>10897</v>
      </c>
      <c r="H373" s="89" t="s">
        <v>666</v>
      </c>
      <c r="I373" s="89" t="s">
        <v>381</v>
      </c>
      <c r="L373">
        <v>6818</v>
      </c>
      <c r="M373" s="89" t="s">
        <v>1158</v>
      </c>
      <c r="N373" s="89" t="s">
        <v>381</v>
      </c>
      <c r="V373" s="89" t="s">
        <v>719</v>
      </c>
      <c r="W373">
        <v>10950</v>
      </c>
    </row>
    <row r="374" spans="7:23">
      <c r="G374">
        <v>10898</v>
      </c>
      <c r="H374" s="89" t="s">
        <v>667</v>
      </c>
      <c r="I374" s="89" t="s">
        <v>381</v>
      </c>
      <c r="L374">
        <v>6819</v>
      </c>
      <c r="M374" s="89" t="s">
        <v>1159</v>
      </c>
      <c r="N374" s="89" t="s">
        <v>381</v>
      </c>
      <c r="V374" s="89" t="s">
        <v>720</v>
      </c>
      <c r="W374">
        <v>10951</v>
      </c>
    </row>
    <row r="375" spans="7:23">
      <c r="G375">
        <v>10899</v>
      </c>
      <c r="H375" s="89" t="s">
        <v>668</v>
      </c>
      <c r="I375" s="89" t="s">
        <v>381</v>
      </c>
      <c r="L375">
        <v>6821</v>
      </c>
      <c r="M375" s="89" t="s">
        <v>1161</v>
      </c>
      <c r="N375" s="89" t="s">
        <v>381</v>
      </c>
      <c r="V375" s="89" t="s">
        <v>721</v>
      </c>
      <c r="W375">
        <v>10952</v>
      </c>
    </row>
    <row r="376" spans="7:23">
      <c r="G376">
        <v>10900</v>
      </c>
      <c r="H376" s="89" t="s">
        <v>669</v>
      </c>
      <c r="I376" s="89" t="s">
        <v>381</v>
      </c>
      <c r="L376">
        <v>6822</v>
      </c>
      <c r="M376" s="89" t="s">
        <v>1162</v>
      </c>
      <c r="N376" s="89" t="s">
        <v>381</v>
      </c>
      <c r="V376" s="89" t="s">
        <v>722</v>
      </c>
      <c r="W376">
        <v>10953</v>
      </c>
    </row>
    <row r="377" spans="7:23">
      <c r="G377">
        <v>10901</v>
      </c>
      <c r="H377" s="89" t="s">
        <v>670</v>
      </c>
      <c r="I377" s="89" t="s">
        <v>381</v>
      </c>
      <c r="L377">
        <v>6823</v>
      </c>
      <c r="M377" s="89" t="s">
        <v>1163</v>
      </c>
      <c r="N377" s="89" t="s">
        <v>381</v>
      </c>
      <c r="V377" s="89" t="s">
        <v>723</v>
      </c>
      <c r="W377">
        <v>10954</v>
      </c>
    </row>
    <row r="378" spans="7:23">
      <c r="G378">
        <v>10902</v>
      </c>
      <c r="H378" s="89" t="s">
        <v>671</v>
      </c>
      <c r="I378" s="89" t="s">
        <v>381</v>
      </c>
      <c r="L378">
        <v>6824</v>
      </c>
      <c r="M378" s="89" t="s">
        <v>1164</v>
      </c>
      <c r="N378" s="89" t="s">
        <v>381</v>
      </c>
      <c r="V378" s="89" t="s">
        <v>724</v>
      </c>
      <c r="W378">
        <v>10955</v>
      </c>
    </row>
    <row r="379" spans="7:23">
      <c r="G379">
        <v>10903</v>
      </c>
      <c r="H379" s="89" t="s">
        <v>672</v>
      </c>
      <c r="I379" s="89" t="s">
        <v>381</v>
      </c>
      <c r="L379">
        <v>6825</v>
      </c>
      <c r="M379" s="89" t="s">
        <v>1165</v>
      </c>
      <c r="N379" s="89" t="s">
        <v>381</v>
      </c>
      <c r="V379" s="89" t="s">
        <v>725</v>
      </c>
      <c r="W379">
        <v>10956</v>
      </c>
    </row>
    <row r="380" spans="7:23">
      <c r="G380">
        <v>10904</v>
      </c>
      <c r="H380" s="89" t="s">
        <v>673</v>
      </c>
      <c r="I380" s="89" t="s">
        <v>381</v>
      </c>
      <c r="L380">
        <v>6826</v>
      </c>
      <c r="M380" s="89" t="s">
        <v>1167</v>
      </c>
      <c r="N380" s="89" t="s">
        <v>381</v>
      </c>
      <c r="V380" s="89" t="s">
        <v>726</v>
      </c>
      <c r="W380">
        <v>10957</v>
      </c>
    </row>
    <row r="381" spans="7:23">
      <c r="G381">
        <v>10905</v>
      </c>
      <c r="H381" s="89" t="s">
        <v>674</v>
      </c>
      <c r="I381" s="89" t="s">
        <v>381</v>
      </c>
      <c r="L381">
        <v>6827</v>
      </c>
      <c r="M381" s="89" t="s">
        <v>1168</v>
      </c>
      <c r="N381" s="89" t="s">
        <v>381</v>
      </c>
      <c r="V381" s="89" t="s">
        <v>727</v>
      </c>
      <c r="W381">
        <v>10958</v>
      </c>
    </row>
    <row r="382" spans="7:23">
      <c r="G382">
        <v>10906</v>
      </c>
      <c r="H382" s="89" t="s">
        <v>675</v>
      </c>
      <c r="I382" s="89" t="s">
        <v>381</v>
      </c>
      <c r="L382">
        <v>6828</v>
      </c>
      <c r="M382" s="89" t="s">
        <v>1169</v>
      </c>
      <c r="N382" s="89" t="s">
        <v>381</v>
      </c>
      <c r="V382" s="89" t="s">
        <v>728</v>
      </c>
      <c r="W382">
        <v>10959</v>
      </c>
    </row>
    <row r="383" spans="7:23">
      <c r="G383">
        <v>10907</v>
      </c>
      <c r="H383" s="89" t="s">
        <v>676</v>
      </c>
      <c r="I383" s="89" t="s">
        <v>381</v>
      </c>
      <c r="L383">
        <v>6829</v>
      </c>
      <c r="M383" s="89" t="s">
        <v>1170</v>
      </c>
      <c r="N383" s="89" t="s">
        <v>381</v>
      </c>
      <c r="V383" s="89" t="s">
        <v>729</v>
      </c>
      <c r="W383">
        <v>10960</v>
      </c>
    </row>
    <row r="384" spans="7:23">
      <c r="G384">
        <v>10908</v>
      </c>
      <c r="H384" s="89" t="s">
        <v>677</v>
      </c>
      <c r="I384" s="89" t="s">
        <v>381</v>
      </c>
      <c r="L384">
        <v>6830</v>
      </c>
      <c r="M384" s="89" t="s">
        <v>1171</v>
      </c>
      <c r="N384" s="89" t="s">
        <v>381</v>
      </c>
      <c r="V384" s="89" t="s">
        <v>730</v>
      </c>
      <c r="W384">
        <v>10961</v>
      </c>
    </row>
    <row r="385" spans="7:23">
      <c r="G385">
        <v>10909</v>
      </c>
      <c r="H385" s="89" t="s">
        <v>678</v>
      </c>
      <c r="I385" s="89" t="s">
        <v>381</v>
      </c>
      <c r="L385">
        <v>6831</v>
      </c>
      <c r="M385" s="89" t="s">
        <v>1172</v>
      </c>
      <c r="N385" s="89" t="s">
        <v>381</v>
      </c>
      <c r="V385" s="89" t="s">
        <v>731</v>
      </c>
      <c r="W385">
        <v>10962</v>
      </c>
    </row>
    <row r="386" spans="7:23">
      <c r="G386">
        <v>10910</v>
      </c>
      <c r="H386" s="89" t="s">
        <v>679</v>
      </c>
      <c r="I386" s="89" t="s">
        <v>381</v>
      </c>
      <c r="L386">
        <v>6832</v>
      </c>
      <c r="M386" s="89" t="s">
        <v>2197</v>
      </c>
      <c r="N386" s="89" t="s">
        <v>381</v>
      </c>
      <c r="V386" s="89" t="s">
        <v>732</v>
      </c>
      <c r="W386">
        <v>10963</v>
      </c>
    </row>
    <row r="387" spans="7:23">
      <c r="G387">
        <v>10911</v>
      </c>
      <c r="H387" s="89" t="s">
        <v>680</v>
      </c>
      <c r="I387" s="89" t="s">
        <v>381</v>
      </c>
      <c r="L387">
        <v>6833</v>
      </c>
      <c r="M387" s="89" t="s">
        <v>1173</v>
      </c>
      <c r="N387" s="89" t="s">
        <v>381</v>
      </c>
      <c r="V387" s="89" t="s">
        <v>733</v>
      </c>
      <c r="W387">
        <v>10964</v>
      </c>
    </row>
    <row r="388" spans="7:23">
      <c r="G388">
        <v>10912</v>
      </c>
      <c r="H388" s="89" t="s">
        <v>681</v>
      </c>
      <c r="I388" s="89" t="s">
        <v>381</v>
      </c>
      <c r="L388">
        <v>6834</v>
      </c>
      <c r="M388" s="89" t="s">
        <v>1174</v>
      </c>
      <c r="N388" s="89" t="s">
        <v>381</v>
      </c>
      <c r="V388" s="89" t="s">
        <v>734</v>
      </c>
      <c r="W388">
        <v>10965</v>
      </c>
    </row>
    <row r="389" spans="7:23">
      <c r="G389">
        <v>10913</v>
      </c>
      <c r="H389" s="89" t="s">
        <v>682</v>
      </c>
      <c r="I389" s="89" t="s">
        <v>381</v>
      </c>
      <c r="L389">
        <v>6835</v>
      </c>
      <c r="M389" s="89" t="s">
        <v>1175</v>
      </c>
      <c r="N389" s="89" t="s">
        <v>381</v>
      </c>
      <c r="V389" s="89" t="s">
        <v>735</v>
      </c>
      <c r="W389">
        <v>10966</v>
      </c>
    </row>
    <row r="390" spans="7:23">
      <c r="G390">
        <v>10914</v>
      </c>
      <c r="H390" s="89" t="s">
        <v>683</v>
      </c>
      <c r="I390" s="89" t="s">
        <v>381</v>
      </c>
      <c r="L390">
        <v>6836</v>
      </c>
      <c r="M390" s="89" t="s">
        <v>1176</v>
      </c>
      <c r="N390" s="89" t="s">
        <v>381</v>
      </c>
      <c r="V390" s="89" t="s">
        <v>736</v>
      </c>
      <c r="W390">
        <v>10967</v>
      </c>
    </row>
    <row r="391" spans="7:23">
      <c r="G391">
        <v>10915</v>
      </c>
      <c r="H391" s="89" t="s">
        <v>684</v>
      </c>
      <c r="I391" s="89" t="s">
        <v>381</v>
      </c>
      <c r="L391">
        <v>6837</v>
      </c>
      <c r="M391" s="89" t="s">
        <v>1177</v>
      </c>
      <c r="N391" s="89" t="s">
        <v>381</v>
      </c>
      <c r="V391" s="89" t="s">
        <v>737</v>
      </c>
      <c r="W391">
        <v>10968</v>
      </c>
    </row>
    <row r="392" spans="7:23">
      <c r="G392">
        <v>10916</v>
      </c>
      <c r="H392" s="89" t="s">
        <v>685</v>
      </c>
      <c r="I392" s="89" t="s">
        <v>381</v>
      </c>
      <c r="L392">
        <v>6838</v>
      </c>
      <c r="M392" s="89" t="s">
        <v>1179</v>
      </c>
      <c r="N392" s="89" t="s">
        <v>381</v>
      </c>
      <c r="V392" s="89" t="s">
        <v>738</v>
      </c>
      <c r="W392">
        <v>10969</v>
      </c>
    </row>
    <row r="393" spans="7:23">
      <c r="G393">
        <v>10917</v>
      </c>
      <c r="H393" s="89" t="s">
        <v>686</v>
      </c>
      <c r="I393" s="89" t="s">
        <v>381</v>
      </c>
      <c r="L393">
        <v>6839</v>
      </c>
      <c r="M393" s="89" t="s">
        <v>1180</v>
      </c>
      <c r="N393" s="89" t="s">
        <v>381</v>
      </c>
      <c r="V393" s="89" t="s">
        <v>739</v>
      </c>
      <c r="W393">
        <v>10970</v>
      </c>
    </row>
    <row r="394" spans="7:23">
      <c r="G394">
        <v>10918</v>
      </c>
      <c r="H394" s="89" t="s">
        <v>687</v>
      </c>
      <c r="I394" s="89" t="s">
        <v>381</v>
      </c>
      <c r="L394">
        <v>6840</v>
      </c>
      <c r="M394" s="89" t="s">
        <v>1181</v>
      </c>
      <c r="N394" s="89" t="s">
        <v>381</v>
      </c>
      <c r="V394" s="89" t="s">
        <v>740</v>
      </c>
      <c r="W394">
        <v>10971</v>
      </c>
    </row>
    <row r="395" spans="7:23">
      <c r="G395">
        <v>10919</v>
      </c>
      <c r="H395" s="89" t="s">
        <v>688</v>
      </c>
      <c r="I395" s="89" t="s">
        <v>381</v>
      </c>
      <c r="L395">
        <v>6841</v>
      </c>
      <c r="M395" s="89" t="s">
        <v>1182</v>
      </c>
      <c r="N395" s="89" t="s">
        <v>381</v>
      </c>
      <c r="V395" s="89" t="s">
        <v>741</v>
      </c>
      <c r="W395">
        <v>10972</v>
      </c>
    </row>
    <row r="396" spans="7:23">
      <c r="G396">
        <v>215876</v>
      </c>
      <c r="H396" s="89" t="s">
        <v>2162</v>
      </c>
      <c r="I396" s="89" t="s">
        <v>381</v>
      </c>
      <c r="L396">
        <v>6842</v>
      </c>
      <c r="M396" s="89" t="s">
        <v>1183</v>
      </c>
      <c r="N396" s="89" t="s">
        <v>381</v>
      </c>
      <c r="V396" s="89" t="s">
        <v>742</v>
      </c>
      <c r="W396">
        <v>10973</v>
      </c>
    </row>
    <row r="397" spans="7:23">
      <c r="G397">
        <v>10920</v>
      </c>
      <c r="H397" s="89" t="s">
        <v>689</v>
      </c>
      <c r="I397" s="89" t="s">
        <v>381</v>
      </c>
      <c r="L397">
        <v>6843</v>
      </c>
      <c r="M397" s="89" t="s">
        <v>1184</v>
      </c>
      <c r="N397" s="89" t="s">
        <v>381</v>
      </c>
      <c r="V397" s="89" t="s">
        <v>743</v>
      </c>
      <c r="W397">
        <v>10974</v>
      </c>
    </row>
    <row r="398" spans="7:23">
      <c r="G398">
        <v>10921</v>
      </c>
      <c r="H398" s="89" t="s">
        <v>690</v>
      </c>
      <c r="I398" s="89" t="s">
        <v>381</v>
      </c>
      <c r="L398">
        <v>6844</v>
      </c>
      <c r="M398" s="89" t="s">
        <v>1185</v>
      </c>
      <c r="N398" s="89" t="s">
        <v>381</v>
      </c>
      <c r="V398" s="89" t="s">
        <v>744</v>
      </c>
      <c r="W398">
        <v>10975</v>
      </c>
    </row>
    <row r="399" spans="7:23">
      <c r="G399">
        <v>10922</v>
      </c>
      <c r="H399" s="89" t="s">
        <v>691</v>
      </c>
      <c r="I399" s="89" t="s">
        <v>381</v>
      </c>
      <c r="L399">
        <v>6845</v>
      </c>
      <c r="M399" s="89" t="s">
        <v>1186</v>
      </c>
      <c r="N399" s="89" t="s">
        <v>381</v>
      </c>
      <c r="V399" s="89" t="s">
        <v>745</v>
      </c>
      <c r="W399">
        <v>10976</v>
      </c>
    </row>
    <row r="400" spans="7:23">
      <c r="G400">
        <v>10923</v>
      </c>
      <c r="H400" s="89" t="s">
        <v>692</v>
      </c>
      <c r="I400" s="89" t="s">
        <v>381</v>
      </c>
      <c r="L400">
        <v>6846</v>
      </c>
      <c r="M400" s="89" t="s">
        <v>1187</v>
      </c>
      <c r="N400" s="89" t="s">
        <v>381</v>
      </c>
      <c r="V400" s="89" t="s">
        <v>746</v>
      </c>
      <c r="W400">
        <v>10977</v>
      </c>
    </row>
    <row r="401" spans="7:23">
      <c r="G401">
        <v>10924</v>
      </c>
      <c r="H401" s="89" t="s">
        <v>693</v>
      </c>
      <c r="I401" s="89" t="s">
        <v>381</v>
      </c>
      <c r="L401">
        <v>6847</v>
      </c>
      <c r="M401" s="89" t="s">
        <v>2198</v>
      </c>
      <c r="N401" s="89" t="s">
        <v>381</v>
      </c>
      <c r="V401" s="89" t="s">
        <v>747</v>
      </c>
      <c r="W401">
        <v>10978</v>
      </c>
    </row>
    <row r="402" spans="7:23">
      <c r="G402">
        <v>10925</v>
      </c>
      <c r="H402" s="89" t="s">
        <v>694</v>
      </c>
      <c r="I402" s="89" t="s">
        <v>381</v>
      </c>
      <c r="L402">
        <v>6848</v>
      </c>
      <c r="M402" s="89" t="s">
        <v>1188</v>
      </c>
      <c r="N402" s="89" t="s">
        <v>381</v>
      </c>
      <c r="V402" s="89" t="s">
        <v>748</v>
      </c>
      <c r="W402">
        <v>10979</v>
      </c>
    </row>
    <row r="403" spans="7:23">
      <c r="G403">
        <v>10926</v>
      </c>
      <c r="H403" s="89" t="s">
        <v>695</v>
      </c>
      <c r="I403" s="89" t="s">
        <v>381</v>
      </c>
      <c r="L403">
        <v>6849</v>
      </c>
      <c r="M403" s="89" t="s">
        <v>1189</v>
      </c>
      <c r="N403" s="89" t="s">
        <v>381</v>
      </c>
      <c r="V403" s="89" t="s">
        <v>749</v>
      </c>
      <c r="W403">
        <v>10980</v>
      </c>
    </row>
    <row r="404" spans="7:23">
      <c r="G404">
        <v>10927</v>
      </c>
      <c r="H404" s="89" t="s">
        <v>696</v>
      </c>
      <c r="I404" s="89" t="s">
        <v>381</v>
      </c>
      <c r="L404">
        <v>6850</v>
      </c>
      <c r="M404" s="89" t="s">
        <v>1190</v>
      </c>
      <c r="N404" s="89" t="s">
        <v>381</v>
      </c>
      <c r="V404" s="89" t="s">
        <v>750</v>
      </c>
      <c r="W404">
        <v>10981</v>
      </c>
    </row>
    <row r="405" spans="7:23">
      <c r="G405">
        <v>10928</v>
      </c>
      <c r="H405" s="89" t="s">
        <v>697</v>
      </c>
      <c r="I405" s="89" t="s">
        <v>381</v>
      </c>
      <c r="L405">
        <v>6851</v>
      </c>
      <c r="M405" s="89" t="s">
        <v>1191</v>
      </c>
      <c r="N405" s="89" t="s">
        <v>381</v>
      </c>
      <c r="V405" s="89" t="s">
        <v>751</v>
      </c>
      <c r="W405">
        <v>10982</v>
      </c>
    </row>
    <row r="406" spans="7:23">
      <c r="G406">
        <v>10929</v>
      </c>
      <c r="H406" s="89" t="s">
        <v>698</v>
      </c>
      <c r="I406" s="89" t="s">
        <v>381</v>
      </c>
      <c r="L406">
        <v>6852</v>
      </c>
      <c r="M406" s="89" t="s">
        <v>1192</v>
      </c>
      <c r="N406" s="89" t="s">
        <v>381</v>
      </c>
      <c r="V406" s="89" t="s">
        <v>752</v>
      </c>
      <c r="W406">
        <v>10983</v>
      </c>
    </row>
    <row r="407" spans="7:23">
      <c r="G407">
        <v>10930</v>
      </c>
      <c r="H407" s="89" t="s">
        <v>699</v>
      </c>
      <c r="I407" s="89" t="s">
        <v>381</v>
      </c>
      <c r="L407">
        <v>6853</v>
      </c>
      <c r="M407" s="89" t="s">
        <v>1193</v>
      </c>
      <c r="N407" s="89" t="s">
        <v>381</v>
      </c>
      <c r="V407" s="89" t="s">
        <v>753</v>
      </c>
      <c r="W407">
        <v>10984</v>
      </c>
    </row>
    <row r="408" spans="7:23">
      <c r="G408">
        <v>10931</v>
      </c>
      <c r="H408" s="89" t="s">
        <v>700</v>
      </c>
      <c r="I408" s="89" t="s">
        <v>381</v>
      </c>
      <c r="L408">
        <v>6854</v>
      </c>
      <c r="M408" s="89" t="s">
        <v>1194</v>
      </c>
      <c r="N408" s="89" t="s">
        <v>381</v>
      </c>
      <c r="V408" s="89" t="s">
        <v>754</v>
      </c>
      <c r="W408">
        <v>10985</v>
      </c>
    </row>
    <row r="409" spans="7:23">
      <c r="G409">
        <v>10932</v>
      </c>
      <c r="H409" s="89" t="s">
        <v>701</v>
      </c>
      <c r="I409" s="89" t="s">
        <v>381</v>
      </c>
      <c r="L409">
        <v>6855</v>
      </c>
      <c r="M409" s="89" t="s">
        <v>1195</v>
      </c>
      <c r="N409" s="89" t="s">
        <v>381</v>
      </c>
      <c r="V409" s="89" t="s">
        <v>755</v>
      </c>
      <c r="W409">
        <v>10986</v>
      </c>
    </row>
    <row r="410" spans="7:23">
      <c r="G410">
        <v>10933</v>
      </c>
      <c r="H410" s="89" t="s">
        <v>702</v>
      </c>
      <c r="I410" s="89" t="s">
        <v>381</v>
      </c>
      <c r="L410">
        <v>6856</v>
      </c>
      <c r="M410" s="89" t="s">
        <v>1196</v>
      </c>
      <c r="N410" s="89" t="s">
        <v>381</v>
      </c>
      <c r="V410" s="89" t="s">
        <v>756</v>
      </c>
      <c r="W410">
        <v>10987</v>
      </c>
    </row>
    <row r="411" spans="7:23">
      <c r="G411">
        <v>10934</v>
      </c>
      <c r="H411" s="89" t="s">
        <v>703</v>
      </c>
      <c r="I411" s="89" t="s">
        <v>381</v>
      </c>
      <c r="L411">
        <v>6857</v>
      </c>
      <c r="M411" s="89" t="s">
        <v>1197</v>
      </c>
      <c r="N411" s="89" t="s">
        <v>381</v>
      </c>
      <c r="V411" s="89" t="s">
        <v>757</v>
      </c>
      <c r="W411">
        <v>10988</v>
      </c>
    </row>
    <row r="412" spans="7:23">
      <c r="G412">
        <v>10935</v>
      </c>
      <c r="H412" s="89" t="s">
        <v>704</v>
      </c>
      <c r="I412" s="89" t="s">
        <v>381</v>
      </c>
      <c r="L412">
        <v>6858</v>
      </c>
      <c r="M412" s="89" t="s">
        <v>1198</v>
      </c>
      <c r="N412" s="89" t="s">
        <v>381</v>
      </c>
      <c r="V412" s="89" t="s">
        <v>758</v>
      </c>
      <c r="W412">
        <v>10989</v>
      </c>
    </row>
    <row r="413" spans="7:23">
      <c r="G413">
        <v>10936</v>
      </c>
      <c r="H413" s="89" t="s">
        <v>705</v>
      </c>
      <c r="I413" s="89" t="s">
        <v>381</v>
      </c>
      <c r="L413">
        <v>6859</v>
      </c>
      <c r="M413" s="89" t="s">
        <v>1199</v>
      </c>
      <c r="N413" s="89" t="s">
        <v>381</v>
      </c>
      <c r="V413" s="89" t="s">
        <v>759</v>
      </c>
      <c r="W413">
        <v>10990</v>
      </c>
    </row>
    <row r="414" spans="7:23">
      <c r="G414">
        <v>10937</v>
      </c>
      <c r="H414" s="89" t="s">
        <v>706</v>
      </c>
      <c r="I414" s="89" t="s">
        <v>381</v>
      </c>
      <c r="L414">
        <v>6861</v>
      </c>
      <c r="M414" s="89" t="s">
        <v>1204</v>
      </c>
      <c r="N414" s="89" t="s">
        <v>381</v>
      </c>
      <c r="V414" s="89" t="s">
        <v>760</v>
      </c>
      <c r="W414">
        <v>10991</v>
      </c>
    </row>
    <row r="415" spans="7:23">
      <c r="G415">
        <v>10938</v>
      </c>
      <c r="H415" s="89" t="s">
        <v>707</v>
      </c>
      <c r="I415" s="89" t="s">
        <v>381</v>
      </c>
      <c r="L415">
        <v>6862</v>
      </c>
      <c r="M415" s="89" t="s">
        <v>1205</v>
      </c>
      <c r="N415" s="89" t="s">
        <v>381</v>
      </c>
      <c r="V415" s="89" t="s">
        <v>761</v>
      </c>
      <c r="W415">
        <v>10992</v>
      </c>
    </row>
    <row r="416" spans="7:23">
      <c r="G416">
        <v>10939</v>
      </c>
      <c r="H416" s="89" t="s">
        <v>708</v>
      </c>
      <c r="I416" s="89" t="s">
        <v>381</v>
      </c>
      <c r="L416">
        <v>6863</v>
      </c>
      <c r="M416" s="89" t="s">
        <v>1207</v>
      </c>
      <c r="N416" s="89" t="s">
        <v>381</v>
      </c>
      <c r="V416" s="89" t="s">
        <v>762</v>
      </c>
      <c r="W416">
        <v>10993</v>
      </c>
    </row>
    <row r="417" spans="7:23">
      <c r="G417">
        <v>10940</v>
      </c>
      <c r="H417" s="89" t="s">
        <v>709</v>
      </c>
      <c r="I417" s="89" t="s">
        <v>381</v>
      </c>
      <c r="L417">
        <v>6864</v>
      </c>
      <c r="M417" s="89" t="s">
        <v>1208</v>
      </c>
      <c r="N417" s="89" t="s">
        <v>381</v>
      </c>
      <c r="V417" s="89" t="s">
        <v>763</v>
      </c>
      <c r="W417">
        <v>10994</v>
      </c>
    </row>
    <row r="418" spans="7:23">
      <c r="G418">
        <v>10941</v>
      </c>
      <c r="H418" s="89" t="s">
        <v>710</v>
      </c>
      <c r="I418" s="89" t="s">
        <v>381</v>
      </c>
      <c r="L418">
        <v>6865</v>
      </c>
      <c r="M418" s="89" t="s">
        <v>1211</v>
      </c>
      <c r="N418" s="89" t="s">
        <v>381</v>
      </c>
      <c r="V418" s="89" t="s">
        <v>764</v>
      </c>
      <c r="W418">
        <v>10995</v>
      </c>
    </row>
    <row r="419" spans="7:23">
      <c r="G419">
        <v>10942</v>
      </c>
      <c r="H419" s="89" t="s">
        <v>711</v>
      </c>
      <c r="I419" s="89" t="s">
        <v>381</v>
      </c>
      <c r="L419">
        <v>9066</v>
      </c>
      <c r="M419" s="89" t="s">
        <v>353</v>
      </c>
      <c r="V419" s="89" t="s">
        <v>765</v>
      </c>
      <c r="W419">
        <v>10996</v>
      </c>
    </row>
    <row r="420" spans="7:23">
      <c r="G420">
        <v>10943</v>
      </c>
      <c r="H420" s="89" t="s">
        <v>712</v>
      </c>
      <c r="I420" s="89" t="s">
        <v>381</v>
      </c>
      <c r="L420">
        <v>9067</v>
      </c>
      <c r="M420" s="89" t="s">
        <v>354</v>
      </c>
      <c r="N420" s="89" t="s">
        <v>353</v>
      </c>
      <c r="V420" s="89" t="s">
        <v>766</v>
      </c>
      <c r="W420">
        <v>10997</v>
      </c>
    </row>
    <row r="421" spans="7:23">
      <c r="G421">
        <v>10944</v>
      </c>
      <c r="H421" s="89" t="s">
        <v>713</v>
      </c>
      <c r="I421" s="89" t="s">
        <v>381</v>
      </c>
      <c r="L421">
        <v>9069</v>
      </c>
      <c r="M421" s="89" t="s">
        <v>373</v>
      </c>
      <c r="N421" s="89" t="s">
        <v>353</v>
      </c>
      <c r="V421" s="89" t="s">
        <v>767</v>
      </c>
      <c r="W421">
        <v>10998</v>
      </c>
    </row>
    <row r="422" spans="7:23">
      <c r="G422">
        <v>10945</v>
      </c>
      <c r="H422" s="89" t="s">
        <v>714</v>
      </c>
      <c r="I422" s="89" t="s">
        <v>381</v>
      </c>
      <c r="L422">
        <v>9071</v>
      </c>
      <c r="M422" s="89" t="s">
        <v>355</v>
      </c>
      <c r="N422" s="89" t="s">
        <v>353</v>
      </c>
      <c r="V422" s="89" t="s">
        <v>768</v>
      </c>
      <c r="W422">
        <v>10999</v>
      </c>
    </row>
    <row r="423" spans="7:23">
      <c r="G423">
        <v>10946</v>
      </c>
      <c r="H423" s="89" t="s">
        <v>715</v>
      </c>
      <c r="I423" s="89" t="s">
        <v>381</v>
      </c>
      <c r="L423">
        <v>9072</v>
      </c>
      <c r="M423" s="89" t="s">
        <v>358</v>
      </c>
      <c r="N423" s="89" t="s">
        <v>353</v>
      </c>
      <c r="V423" s="89" t="s">
        <v>769</v>
      </c>
      <c r="W423">
        <v>11000</v>
      </c>
    </row>
    <row r="424" spans="7:23">
      <c r="G424">
        <v>10947</v>
      </c>
      <c r="H424" s="89" t="s">
        <v>716</v>
      </c>
      <c r="I424" s="89" t="s">
        <v>381</v>
      </c>
      <c r="L424">
        <v>9073</v>
      </c>
      <c r="M424" s="89" t="s">
        <v>359</v>
      </c>
      <c r="N424" s="89" t="s">
        <v>353</v>
      </c>
      <c r="V424" s="89" t="s">
        <v>770</v>
      </c>
      <c r="W424">
        <v>11001</v>
      </c>
    </row>
    <row r="425" spans="7:23">
      <c r="G425">
        <v>10948</v>
      </c>
      <c r="H425" s="89" t="s">
        <v>717</v>
      </c>
      <c r="I425" s="89" t="s">
        <v>381</v>
      </c>
      <c r="L425">
        <v>9074</v>
      </c>
      <c r="M425" s="89" t="s">
        <v>343</v>
      </c>
      <c r="N425" s="89" t="s">
        <v>353</v>
      </c>
      <c r="V425" s="89" t="s">
        <v>771</v>
      </c>
      <c r="W425">
        <v>11002</v>
      </c>
    </row>
    <row r="426" spans="7:23">
      <c r="G426">
        <v>10949</v>
      </c>
      <c r="H426" s="89" t="s">
        <v>718</v>
      </c>
      <c r="I426" s="89" t="s">
        <v>381</v>
      </c>
      <c r="L426">
        <v>9075</v>
      </c>
      <c r="M426" s="89" t="s">
        <v>366</v>
      </c>
      <c r="N426" s="89" t="s">
        <v>353</v>
      </c>
      <c r="V426" s="89" t="s">
        <v>772</v>
      </c>
      <c r="W426">
        <v>11003</v>
      </c>
    </row>
    <row r="427" spans="7:23">
      <c r="G427">
        <v>10950</v>
      </c>
      <c r="H427" s="89" t="s">
        <v>719</v>
      </c>
      <c r="I427" s="89" t="s">
        <v>381</v>
      </c>
      <c r="L427">
        <v>9076</v>
      </c>
      <c r="M427" s="89" t="s">
        <v>368</v>
      </c>
      <c r="N427" s="89" t="s">
        <v>353</v>
      </c>
      <c r="V427" s="89" t="s">
        <v>773</v>
      </c>
      <c r="W427">
        <v>11004</v>
      </c>
    </row>
    <row r="428" spans="7:23">
      <c r="G428">
        <v>10951</v>
      </c>
      <c r="H428" s="89" t="s">
        <v>720</v>
      </c>
      <c r="I428" s="89" t="s">
        <v>381</v>
      </c>
      <c r="L428">
        <v>9077</v>
      </c>
      <c r="M428" s="89" t="s">
        <v>371</v>
      </c>
      <c r="N428" s="89" t="s">
        <v>353</v>
      </c>
      <c r="V428" s="89" t="s">
        <v>774</v>
      </c>
      <c r="W428">
        <v>11005</v>
      </c>
    </row>
    <row r="429" spans="7:23">
      <c r="G429">
        <v>10952</v>
      </c>
      <c r="H429" s="89" t="s">
        <v>721</v>
      </c>
      <c r="I429" s="89" t="s">
        <v>381</v>
      </c>
      <c r="L429">
        <v>9078</v>
      </c>
      <c r="M429" s="89" t="s">
        <v>374</v>
      </c>
      <c r="N429" s="89" t="s">
        <v>353</v>
      </c>
      <c r="V429" s="89" t="s">
        <v>775</v>
      </c>
      <c r="W429">
        <v>11006</v>
      </c>
    </row>
    <row r="430" spans="7:23">
      <c r="G430">
        <v>10953</v>
      </c>
      <c r="H430" s="89" t="s">
        <v>722</v>
      </c>
      <c r="I430" s="89" t="s">
        <v>381</v>
      </c>
      <c r="L430">
        <v>9079</v>
      </c>
      <c r="M430" s="89" t="s">
        <v>367</v>
      </c>
      <c r="N430" s="89" t="s">
        <v>353</v>
      </c>
      <c r="V430" s="89" t="s">
        <v>776</v>
      </c>
      <c r="W430">
        <v>11007</v>
      </c>
    </row>
    <row r="431" spans="7:23">
      <c r="G431">
        <v>10954</v>
      </c>
      <c r="H431" s="89" t="s">
        <v>723</v>
      </c>
      <c r="I431" s="89" t="s">
        <v>381</v>
      </c>
      <c r="L431">
        <v>9080</v>
      </c>
      <c r="M431" s="89" t="s">
        <v>372</v>
      </c>
      <c r="N431" s="89" t="s">
        <v>353</v>
      </c>
      <c r="V431" s="89" t="s">
        <v>777</v>
      </c>
      <c r="W431">
        <v>11008</v>
      </c>
    </row>
    <row r="432" spans="7:23">
      <c r="G432">
        <v>10955</v>
      </c>
      <c r="H432" s="89" t="s">
        <v>724</v>
      </c>
      <c r="I432" s="89" t="s">
        <v>381</v>
      </c>
      <c r="L432">
        <v>9081</v>
      </c>
      <c r="M432" s="89" t="s">
        <v>375</v>
      </c>
      <c r="N432" s="89" t="s">
        <v>353</v>
      </c>
      <c r="V432" s="89" t="s">
        <v>778</v>
      </c>
      <c r="W432">
        <v>11009</v>
      </c>
    </row>
    <row r="433" spans="7:23">
      <c r="G433">
        <v>10956</v>
      </c>
      <c r="H433" s="89" t="s">
        <v>725</v>
      </c>
      <c r="I433" s="89" t="s">
        <v>381</v>
      </c>
      <c r="L433">
        <v>9084</v>
      </c>
      <c r="M433" s="89" t="s">
        <v>356</v>
      </c>
      <c r="N433" s="89" t="s">
        <v>353</v>
      </c>
      <c r="V433" s="89" t="s">
        <v>779</v>
      </c>
      <c r="W433">
        <v>11010</v>
      </c>
    </row>
    <row r="434" spans="7:23">
      <c r="G434">
        <v>10957</v>
      </c>
      <c r="H434" s="89" t="s">
        <v>726</v>
      </c>
      <c r="I434" s="89" t="s">
        <v>381</v>
      </c>
      <c r="L434">
        <v>9086</v>
      </c>
      <c r="M434" s="89" t="s">
        <v>360</v>
      </c>
      <c r="N434" s="89" t="s">
        <v>353</v>
      </c>
      <c r="V434" s="89" t="s">
        <v>780</v>
      </c>
      <c r="W434">
        <v>11011</v>
      </c>
    </row>
    <row r="435" spans="7:23">
      <c r="G435">
        <v>10958</v>
      </c>
      <c r="H435" s="89" t="s">
        <v>727</v>
      </c>
      <c r="I435" s="89" t="s">
        <v>381</v>
      </c>
      <c r="L435">
        <v>9087</v>
      </c>
      <c r="M435" s="89" t="s">
        <v>362</v>
      </c>
      <c r="N435" s="89" t="s">
        <v>353</v>
      </c>
      <c r="V435" s="89" t="s">
        <v>781</v>
      </c>
      <c r="W435">
        <v>11012</v>
      </c>
    </row>
    <row r="436" spans="7:23">
      <c r="G436">
        <v>10959</v>
      </c>
      <c r="H436" s="89" t="s">
        <v>728</v>
      </c>
      <c r="I436" s="89" t="s">
        <v>381</v>
      </c>
      <c r="L436">
        <v>9089</v>
      </c>
      <c r="M436" s="89" t="s">
        <v>369</v>
      </c>
      <c r="N436" s="89" t="s">
        <v>353</v>
      </c>
      <c r="V436" s="89" t="s">
        <v>782</v>
      </c>
      <c r="W436">
        <v>11013</v>
      </c>
    </row>
    <row r="437" spans="7:23">
      <c r="G437">
        <v>10960</v>
      </c>
      <c r="H437" s="89" t="s">
        <v>729</v>
      </c>
      <c r="I437" s="89" t="s">
        <v>381</v>
      </c>
      <c r="L437">
        <v>9091</v>
      </c>
      <c r="M437" s="89" t="s">
        <v>376</v>
      </c>
      <c r="N437" s="89" t="s">
        <v>353</v>
      </c>
      <c r="V437" s="89" t="s">
        <v>783</v>
      </c>
      <c r="W437">
        <v>11014</v>
      </c>
    </row>
    <row r="438" spans="7:23">
      <c r="G438">
        <v>10961</v>
      </c>
      <c r="H438" s="89" t="s">
        <v>730</v>
      </c>
      <c r="I438" s="89" t="s">
        <v>381</v>
      </c>
      <c r="L438">
        <v>9094</v>
      </c>
      <c r="M438" s="89" t="s">
        <v>363</v>
      </c>
      <c r="N438" s="89" t="s">
        <v>353</v>
      </c>
      <c r="V438" s="89" t="s">
        <v>784</v>
      </c>
      <c r="W438">
        <v>11015</v>
      </c>
    </row>
    <row r="439" spans="7:23">
      <c r="G439">
        <v>10962</v>
      </c>
      <c r="H439" s="89" t="s">
        <v>731</v>
      </c>
      <c r="I439" s="89" t="s">
        <v>381</v>
      </c>
      <c r="L439">
        <v>9096</v>
      </c>
      <c r="M439" s="89" t="s">
        <v>364</v>
      </c>
      <c r="N439" s="89" t="s">
        <v>353</v>
      </c>
      <c r="V439" s="89" t="s">
        <v>785</v>
      </c>
      <c r="W439">
        <v>11016</v>
      </c>
    </row>
    <row r="440" spans="7:23">
      <c r="G440">
        <v>10963</v>
      </c>
      <c r="H440" s="89" t="s">
        <v>732</v>
      </c>
      <c r="I440" s="89" t="s">
        <v>381</v>
      </c>
      <c r="L440">
        <v>9097</v>
      </c>
      <c r="M440" s="89" t="s">
        <v>377</v>
      </c>
      <c r="N440" s="89" t="s">
        <v>353</v>
      </c>
      <c r="V440" s="89" t="s">
        <v>786</v>
      </c>
      <c r="W440">
        <v>10870</v>
      </c>
    </row>
    <row r="441" spans="7:23">
      <c r="G441">
        <v>10964</v>
      </c>
      <c r="H441" s="89" t="s">
        <v>733</v>
      </c>
      <c r="I441" s="89" t="s">
        <v>381</v>
      </c>
      <c r="L441">
        <v>9101</v>
      </c>
      <c r="M441" s="89" t="s">
        <v>357</v>
      </c>
      <c r="N441" s="89" t="s">
        <v>353</v>
      </c>
      <c r="V441" s="89" t="s">
        <v>787</v>
      </c>
      <c r="W441">
        <v>11018</v>
      </c>
    </row>
    <row r="442" spans="7:23">
      <c r="G442">
        <v>10965</v>
      </c>
      <c r="H442" s="89" t="s">
        <v>734</v>
      </c>
      <c r="I442" s="89" t="s">
        <v>381</v>
      </c>
      <c r="L442">
        <v>9102</v>
      </c>
      <c r="M442" s="89" t="s">
        <v>361</v>
      </c>
      <c r="N442" s="89" t="s">
        <v>353</v>
      </c>
      <c r="V442" s="89" t="s">
        <v>788</v>
      </c>
      <c r="W442">
        <v>11019</v>
      </c>
    </row>
    <row r="443" spans="7:23">
      <c r="G443">
        <v>10966</v>
      </c>
      <c r="H443" s="89" t="s">
        <v>735</v>
      </c>
      <c r="I443" s="89" t="s">
        <v>381</v>
      </c>
      <c r="L443">
        <v>9103</v>
      </c>
      <c r="M443" s="89" t="s">
        <v>365</v>
      </c>
      <c r="N443" s="89" t="s">
        <v>353</v>
      </c>
      <c r="V443" s="89" t="s">
        <v>789</v>
      </c>
      <c r="W443">
        <v>11020</v>
      </c>
    </row>
    <row r="444" spans="7:23">
      <c r="G444">
        <v>10967</v>
      </c>
      <c r="H444" s="89" t="s">
        <v>736</v>
      </c>
      <c r="I444" s="89" t="s">
        <v>381</v>
      </c>
      <c r="L444">
        <v>9104</v>
      </c>
      <c r="M444" s="89" t="s">
        <v>370</v>
      </c>
      <c r="N444" s="89" t="s">
        <v>353</v>
      </c>
      <c r="V444" s="89" t="s">
        <v>790</v>
      </c>
      <c r="W444">
        <v>11021</v>
      </c>
    </row>
    <row r="445" spans="7:23">
      <c r="G445">
        <v>10968</v>
      </c>
      <c r="H445" s="89" t="s">
        <v>737</v>
      </c>
      <c r="I445" s="89" t="s">
        <v>381</v>
      </c>
      <c r="L445">
        <v>9105</v>
      </c>
      <c r="M445" s="89" t="s">
        <v>378</v>
      </c>
      <c r="N445" s="89" t="s">
        <v>353</v>
      </c>
      <c r="V445" s="89" t="s">
        <v>791</v>
      </c>
      <c r="W445">
        <v>11022</v>
      </c>
    </row>
    <row r="446" spans="7:23">
      <c r="G446">
        <v>10969</v>
      </c>
      <c r="H446" s="89" t="s">
        <v>738</v>
      </c>
      <c r="I446" s="89" t="s">
        <v>381</v>
      </c>
      <c r="L446">
        <v>9110</v>
      </c>
      <c r="M446" s="89" t="s">
        <v>379</v>
      </c>
      <c r="N446" s="89" t="s">
        <v>353</v>
      </c>
      <c r="V446" s="89" t="s">
        <v>792</v>
      </c>
      <c r="W446">
        <v>11023</v>
      </c>
    </row>
    <row r="447" spans="7:23">
      <c r="G447">
        <v>10970</v>
      </c>
      <c r="H447" s="89" t="s">
        <v>739</v>
      </c>
      <c r="I447" s="89" t="s">
        <v>381</v>
      </c>
      <c r="L447">
        <v>9466</v>
      </c>
      <c r="M447" s="89" t="s">
        <v>352</v>
      </c>
      <c r="V447" s="89" t="s">
        <v>793</v>
      </c>
      <c r="W447">
        <v>11024</v>
      </c>
    </row>
    <row r="448" spans="7:23">
      <c r="G448">
        <v>10971</v>
      </c>
      <c r="H448" s="89" t="s">
        <v>740</v>
      </c>
      <c r="I448" s="89" t="s">
        <v>381</v>
      </c>
      <c r="L448">
        <v>9467</v>
      </c>
      <c r="M448" s="89" t="s">
        <v>330</v>
      </c>
      <c r="N448" s="89" t="s">
        <v>352</v>
      </c>
      <c r="V448" s="89" t="s">
        <v>794</v>
      </c>
      <c r="W448">
        <v>11025</v>
      </c>
    </row>
    <row r="449" spans="7:23">
      <c r="G449">
        <v>10972</v>
      </c>
      <c r="H449" s="89" t="s">
        <v>741</v>
      </c>
      <c r="I449" s="89" t="s">
        <v>381</v>
      </c>
      <c r="L449">
        <v>9468</v>
      </c>
      <c r="M449" s="89" t="s">
        <v>333</v>
      </c>
      <c r="N449" s="89" t="s">
        <v>352</v>
      </c>
      <c r="V449" s="89" t="s">
        <v>795</v>
      </c>
      <c r="W449">
        <v>11026</v>
      </c>
    </row>
    <row r="450" spans="7:23">
      <c r="G450">
        <v>10973</v>
      </c>
      <c r="H450" s="89" t="s">
        <v>742</v>
      </c>
      <c r="I450" s="89" t="s">
        <v>381</v>
      </c>
      <c r="L450">
        <v>9469</v>
      </c>
      <c r="M450" s="89" t="s">
        <v>83</v>
      </c>
      <c r="N450" s="89" t="s">
        <v>352</v>
      </c>
      <c r="V450" s="89" t="s">
        <v>796</v>
      </c>
      <c r="W450">
        <v>11027</v>
      </c>
    </row>
    <row r="451" spans="7:23">
      <c r="G451">
        <v>10974</v>
      </c>
      <c r="H451" s="89" t="s">
        <v>743</v>
      </c>
      <c r="I451" s="89" t="s">
        <v>381</v>
      </c>
      <c r="L451">
        <v>9470</v>
      </c>
      <c r="M451" s="89" t="s">
        <v>331</v>
      </c>
      <c r="N451" s="89" t="s">
        <v>352</v>
      </c>
      <c r="V451" s="89" t="s">
        <v>797</v>
      </c>
      <c r="W451">
        <v>11028</v>
      </c>
    </row>
    <row r="452" spans="7:23">
      <c r="G452">
        <v>10975</v>
      </c>
      <c r="H452" s="89" t="s">
        <v>744</v>
      </c>
      <c r="I452" s="89" t="s">
        <v>381</v>
      </c>
      <c r="L452">
        <v>9471</v>
      </c>
      <c r="M452" s="89" t="s">
        <v>332</v>
      </c>
      <c r="N452" s="89" t="s">
        <v>352</v>
      </c>
      <c r="V452" s="89" t="s">
        <v>798</v>
      </c>
      <c r="W452">
        <v>11029</v>
      </c>
    </row>
    <row r="453" spans="7:23">
      <c r="G453">
        <v>10976</v>
      </c>
      <c r="H453" s="89" t="s">
        <v>745</v>
      </c>
      <c r="I453" s="89" t="s">
        <v>381</v>
      </c>
      <c r="L453">
        <v>9866</v>
      </c>
      <c r="M453" s="89" t="s">
        <v>351</v>
      </c>
      <c r="V453" s="89" t="s">
        <v>799</v>
      </c>
      <c r="W453">
        <v>11030</v>
      </c>
    </row>
    <row r="454" spans="7:23">
      <c r="G454">
        <v>10977</v>
      </c>
      <c r="H454" s="89" t="s">
        <v>746</v>
      </c>
      <c r="I454" s="89" t="s">
        <v>381</v>
      </c>
      <c r="L454">
        <v>9867</v>
      </c>
      <c r="M454" s="89" t="s">
        <v>73</v>
      </c>
      <c r="N454" s="89" t="s">
        <v>351</v>
      </c>
      <c r="V454" s="89" t="s">
        <v>800</v>
      </c>
      <c r="W454">
        <v>11031</v>
      </c>
    </row>
    <row r="455" spans="7:23">
      <c r="G455">
        <v>10978</v>
      </c>
      <c r="H455" s="89" t="s">
        <v>747</v>
      </c>
      <c r="I455" s="89" t="s">
        <v>381</v>
      </c>
      <c r="L455">
        <v>9868</v>
      </c>
      <c r="M455" s="89" t="s">
        <v>82</v>
      </c>
      <c r="N455" s="89" t="s">
        <v>351</v>
      </c>
      <c r="V455" s="89" t="s">
        <v>2163</v>
      </c>
      <c r="W455">
        <v>205920</v>
      </c>
    </row>
    <row r="456" spans="7:23">
      <c r="G456">
        <v>10979</v>
      </c>
      <c r="H456" s="89" t="s">
        <v>748</v>
      </c>
      <c r="I456" s="89" t="s">
        <v>381</v>
      </c>
      <c r="L456">
        <v>9869</v>
      </c>
      <c r="M456" s="89" t="s">
        <v>335</v>
      </c>
      <c r="N456" s="89" t="s">
        <v>351</v>
      </c>
      <c r="V456" s="89" t="s">
        <v>801</v>
      </c>
      <c r="W456">
        <v>11032</v>
      </c>
    </row>
    <row r="457" spans="7:23">
      <c r="G457">
        <v>10980</v>
      </c>
      <c r="H457" s="89" t="s">
        <v>749</v>
      </c>
      <c r="I457" s="89" t="s">
        <v>381</v>
      </c>
      <c r="L457">
        <v>9873</v>
      </c>
      <c r="M457" s="89" t="s">
        <v>502</v>
      </c>
      <c r="N457" s="89" t="s">
        <v>381</v>
      </c>
      <c r="V457" s="89" t="s">
        <v>802</v>
      </c>
      <c r="W457">
        <v>11033</v>
      </c>
    </row>
    <row r="458" spans="7:23">
      <c r="G458">
        <v>10981</v>
      </c>
      <c r="H458" s="89" t="s">
        <v>750</v>
      </c>
      <c r="I458" s="89" t="s">
        <v>381</v>
      </c>
      <c r="L458">
        <v>9874</v>
      </c>
      <c r="M458" s="89" t="s">
        <v>503</v>
      </c>
      <c r="N458" s="89" t="s">
        <v>381</v>
      </c>
      <c r="V458" s="89" t="s">
        <v>803</v>
      </c>
      <c r="W458">
        <v>11034</v>
      </c>
    </row>
    <row r="459" spans="7:23">
      <c r="G459">
        <v>10982</v>
      </c>
      <c r="H459" s="89" t="s">
        <v>751</v>
      </c>
      <c r="I459" s="89" t="s">
        <v>381</v>
      </c>
      <c r="L459">
        <v>9875</v>
      </c>
      <c r="M459" s="89" t="s">
        <v>505</v>
      </c>
      <c r="N459" s="89" t="s">
        <v>381</v>
      </c>
      <c r="V459" s="89" t="s">
        <v>804</v>
      </c>
      <c r="W459">
        <v>11035</v>
      </c>
    </row>
    <row r="460" spans="7:23">
      <c r="G460">
        <v>10983</v>
      </c>
      <c r="H460" s="89" t="s">
        <v>752</v>
      </c>
      <c r="I460" s="89" t="s">
        <v>381</v>
      </c>
      <c r="L460">
        <v>10066</v>
      </c>
      <c r="M460" s="89" t="s">
        <v>518</v>
      </c>
      <c r="N460" s="89" t="s">
        <v>381</v>
      </c>
      <c r="V460" s="89" t="s">
        <v>805</v>
      </c>
      <c r="W460">
        <v>11036</v>
      </c>
    </row>
    <row r="461" spans="7:23">
      <c r="G461">
        <v>10984</v>
      </c>
      <c r="H461" s="89" t="s">
        <v>753</v>
      </c>
      <c r="I461" s="89" t="s">
        <v>381</v>
      </c>
      <c r="L461">
        <v>10067</v>
      </c>
      <c r="M461" s="89" t="s">
        <v>517</v>
      </c>
      <c r="N461" s="89" t="s">
        <v>381</v>
      </c>
      <c r="V461" s="89" t="s">
        <v>806</v>
      </c>
      <c r="W461">
        <v>11037</v>
      </c>
    </row>
    <row r="462" spans="7:23">
      <c r="G462">
        <v>10985</v>
      </c>
      <c r="H462" s="89" t="s">
        <v>754</v>
      </c>
      <c r="I462" s="89" t="s">
        <v>381</v>
      </c>
      <c r="L462">
        <v>10068</v>
      </c>
      <c r="M462" s="89" t="s">
        <v>516</v>
      </c>
      <c r="N462" s="89" t="s">
        <v>381</v>
      </c>
      <c r="V462" s="89" t="s">
        <v>807</v>
      </c>
      <c r="W462">
        <v>11038</v>
      </c>
    </row>
    <row r="463" spans="7:23">
      <c r="G463">
        <v>10986</v>
      </c>
      <c r="H463" s="89" t="s">
        <v>755</v>
      </c>
      <c r="I463" s="89" t="s">
        <v>381</v>
      </c>
      <c r="L463">
        <v>10069</v>
      </c>
      <c r="M463" s="89" t="s">
        <v>515</v>
      </c>
      <c r="N463" s="89" t="s">
        <v>381</v>
      </c>
      <c r="V463" s="89" t="s">
        <v>808</v>
      </c>
      <c r="W463">
        <v>11039</v>
      </c>
    </row>
    <row r="464" spans="7:23">
      <c r="G464">
        <v>10987</v>
      </c>
      <c r="H464" s="89" t="s">
        <v>756</v>
      </c>
      <c r="I464" s="89" t="s">
        <v>381</v>
      </c>
      <c r="L464">
        <v>10070</v>
      </c>
      <c r="M464" s="89" t="s">
        <v>514</v>
      </c>
      <c r="N464" s="89" t="s">
        <v>381</v>
      </c>
      <c r="V464" s="89" t="s">
        <v>809</v>
      </c>
      <c r="W464">
        <v>11040</v>
      </c>
    </row>
    <row r="465" spans="7:23">
      <c r="G465">
        <v>10988</v>
      </c>
      <c r="H465" s="89" t="s">
        <v>757</v>
      </c>
      <c r="I465" s="89" t="s">
        <v>381</v>
      </c>
      <c r="L465">
        <v>10071</v>
      </c>
      <c r="M465" s="89" t="s">
        <v>513</v>
      </c>
      <c r="N465" s="89" t="s">
        <v>381</v>
      </c>
      <c r="V465" s="89" t="s">
        <v>810</v>
      </c>
      <c r="W465">
        <v>11041</v>
      </c>
    </row>
    <row r="466" spans="7:23">
      <c r="G466">
        <v>10989</v>
      </c>
      <c r="H466" s="89" t="s">
        <v>758</v>
      </c>
      <c r="I466" s="89" t="s">
        <v>381</v>
      </c>
      <c r="L466">
        <v>10072</v>
      </c>
      <c r="M466" s="89" t="s">
        <v>512</v>
      </c>
      <c r="N466" s="89" t="s">
        <v>381</v>
      </c>
      <c r="V466" s="89" t="s">
        <v>811</v>
      </c>
      <c r="W466">
        <v>11042</v>
      </c>
    </row>
    <row r="467" spans="7:23">
      <c r="G467">
        <v>10990</v>
      </c>
      <c r="H467" s="89" t="s">
        <v>759</v>
      </c>
      <c r="I467" s="89" t="s">
        <v>381</v>
      </c>
      <c r="L467">
        <v>10073</v>
      </c>
      <c r="M467" s="89" t="s">
        <v>520</v>
      </c>
      <c r="N467" s="89" t="s">
        <v>381</v>
      </c>
      <c r="V467" s="89" t="s">
        <v>812</v>
      </c>
      <c r="W467">
        <v>11043</v>
      </c>
    </row>
    <row r="468" spans="7:23">
      <c r="G468">
        <v>10991</v>
      </c>
      <c r="H468" s="89" t="s">
        <v>760</v>
      </c>
      <c r="I468" s="89" t="s">
        <v>381</v>
      </c>
      <c r="L468">
        <v>10074</v>
      </c>
      <c r="M468" s="89" t="s">
        <v>524</v>
      </c>
      <c r="N468" s="89" t="s">
        <v>381</v>
      </c>
      <c r="V468" s="89" t="s">
        <v>813</v>
      </c>
      <c r="W468">
        <v>11044</v>
      </c>
    </row>
    <row r="469" spans="7:23">
      <c r="G469">
        <v>10992</v>
      </c>
      <c r="H469" s="89" t="s">
        <v>761</v>
      </c>
      <c r="I469" s="89" t="s">
        <v>381</v>
      </c>
      <c r="L469">
        <v>10075</v>
      </c>
      <c r="M469" s="89" t="s">
        <v>523</v>
      </c>
      <c r="N469" s="89" t="s">
        <v>381</v>
      </c>
      <c r="V469" s="89" t="s">
        <v>814</v>
      </c>
      <c r="W469">
        <v>11045</v>
      </c>
    </row>
    <row r="470" spans="7:23">
      <c r="G470">
        <v>10993</v>
      </c>
      <c r="H470" s="89" t="s">
        <v>762</v>
      </c>
      <c r="I470" s="89" t="s">
        <v>381</v>
      </c>
      <c r="L470">
        <v>10076</v>
      </c>
      <c r="M470" s="89" t="s">
        <v>522</v>
      </c>
      <c r="N470" s="89" t="s">
        <v>381</v>
      </c>
      <c r="V470" s="89" t="s">
        <v>815</v>
      </c>
      <c r="W470">
        <v>11046</v>
      </c>
    </row>
    <row r="471" spans="7:23">
      <c r="G471">
        <v>10994</v>
      </c>
      <c r="H471" s="89" t="s">
        <v>763</v>
      </c>
      <c r="I471" s="89" t="s">
        <v>381</v>
      </c>
      <c r="L471">
        <v>10077</v>
      </c>
      <c r="M471" s="89" t="s">
        <v>528</v>
      </c>
      <c r="N471" s="89" t="s">
        <v>381</v>
      </c>
      <c r="V471" s="89" t="s">
        <v>816</v>
      </c>
      <c r="W471">
        <v>11047</v>
      </c>
    </row>
    <row r="472" spans="7:23">
      <c r="G472">
        <v>10995</v>
      </c>
      <c r="H472" s="89" t="s">
        <v>764</v>
      </c>
      <c r="I472" s="89" t="s">
        <v>381</v>
      </c>
      <c r="L472">
        <v>10078</v>
      </c>
      <c r="M472" s="89" t="s">
        <v>527</v>
      </c>
      <c r="N472" s="89" t="s">
        <v>381</v>
      </c>
      <c r="V472" s="89" t="s">
        <v>817</v>
      </c>
      <c r="W472">
        <v>11048</v>
      </c>
    </row>
    <row r="473" spans="7:23">
      <c r="G473">
        <v>10996</v>
      </c>
      <c r="H473" s="89" t="s">
        <v>765</v>
      </c>
      <c r="I473" s="89" t="s">
        <v>381</v>
      </c>
      <c r="L473">
        <v>10079</v>
      </c>
      <c r="M473" s="89" t="s">
        <v>526</v>
      </c>
      <c r="N473" s="89" t="s">
        <v>381</v>
      </c>
      <c r="V473" s="89" t="s">
        <v>818</v>
      </c>
      <c r="W473">
        <v>11049</v>
      </c>
    </row>
    <row r="474" spans="7:23">
      <c r="G474">
        <v>10997</v>
      </c>
      <c r="H474" s="89" t="s">
        <v>766</v>
      </c>
      <c r="I474" s="89" t="s">
        <v>381</v>
      </c>
      <c r="L474">
        <v>10670</v>
      </c>
      <c r="M474" s="89" t="s">
        <v>533</v>
      </c>
      <c r="N474" s="89" t="s">
        <v>381</v>
      </c>
      <c r="V474" s="89" t="s">
        <v>819</v>
      </c>
      <c r="W474">
        <v>11050</v>
      </c>
    </row>
    <row r="475" spans="7:23">
      <c r="G475">
        <v>10998</v>
      </c>
      <c r="H475" s="89" t="s">
        <v>767</v>
      </c>
      <c r="I475" s="89" t="s">
        <v>381</v>
      </c>
      <c r="L475">
        <v>10671</v>
      </c>
      <c r="M475" s="89" t="s">
        <v>532</v>
      </c>
      <c r="N475" s="89" t="s">
        <v>381</v>
      </c>
      <c r="V475" s="89" t="s">
        <v>820</v>
      </c>
      <c r="W475">
        <v>11051</v>
      </c>
    </row>
    <row r="476" spans="7:23">
      <c r="G476">
        <v>10999</v>
      </c>
      <c r="H476" s="89" t="s">
        <v>768</v>
      </c>
      <c r="I476" s="89" t="s">
        <v>381</v>
      </c>
      <c r="L476">
        <v>10672</v>
      </c>
      <c r="M476" s="89" t="s">
        <v>540</v>
      </c>
      <c r="N476" s="89" t="s">
        <v>381</v>
      </c>
      <c r="V476" s="89" t="s">
        <v>821</v>
      </c>
      <c r="W476">
        <v>11052</v>
      </c>
    </row>
    <row r="477" spans="7:23">
      <c r="G477">
        <v>11000</v>
      </c>
      <c r="H477" s="89" t="s">
        <v>769</v>
      </c>
      <c r="I477" s="89" t="s">
        <v>381</v>
      </c>
      <c r="L477">
        <v>10673</v>
      </c>
      <c r="M477" s="89" t="s">
        <v>546</v>
      </c>
      <c r="N477" s="89" t="s">
        <v>381</v>
      </c>
      <c r="V477" s="89" t="s">
        <v>822</v>
      </c>
      <c r="W477">
        <v>11053</v>
      </c>
    </row>
    <row r="478" spans="7:23">
      <c r="G478">
        <v>11001</v>
      </c>
      <c r="H478" s="89" t="s">
        <v>770</v>
      </c>
      <c r="I478" s="89" t="s">
        <v>381</v>
      </c>
      <c r="L478">
        <v>10675</v>
      </c>
      <c r="M478" s="89" t="s">
        <v>552</v>
      </c>
      <c r="N478" s="89" t="s">
        <v>381</v>
      </c>
      <c r="V478" s="89" t="s">
        <v>823</v>
      </c>
      <c r="W478">
        <v>11054</v>
      </c>
    </row>
    <row r="479" spans="7:23">
      <c r="G479">
        <v>11002</v>
      </c>
      <c r="H479" s="89" t="s">
        <v>771</v>
      </c>
      <c r="I479" s="89" t="s">
        <v>381</v>
      </c>
      <c r="L479">
        <v>10676</v>
      </c>
      <c r="M479" s="89" t="s">
        <v>551</v>
      </c>
      <c r="N479" s="89" t="s">
        <v>381</v>
      </c>
      <c r="V479" s="89" t="s">
        <v>824</v>
      </c>
      <c r="W479">
        <v>11055</v>
      </c>
    </row>
    <row r="480" spans="7:23">
      <c r="G480">
        <v>11003</v>
      </c>
      <c r="H480" s="89" t="s">
        <v>772</v>
      </c>
      <c r="I480" s="89" t="s">
        <v>381</v>
      </c>
      <c r="L480">
        <v>10677</v>
      </c>
      <c r="M480" s="89" t="s">
        <v>550</v>
      </c>
      <c r="N480" s="89" t="s">
        <v>381</v>
      </c>
      <c r="V480" s="89" t="s">
        <v>825</v>
      </c>
      <c r="W480">
        <v>11056</v>
      </c>
    </row>
    <row r="481" spans="7:23">
      <c r="G481">
        <v>11004</v>
      </c>
      <c r="H481" s="89" t="s">
        <v>773</v>
      </c>
      <c r="I481" s="89" t="s">
        <v>381</v>
      </c>
      <c r="L481">
        <v>10678</v>
      </c>
      <c r="M481" s="89" t="s">
        <v>556</v>
      </c>
      <c r="N481" s="89" t="s">
        <v>381</v>
      </c>
      <c r="V481" s="89" t="s">
        <v>826</v>
      </c>
      <c r="W481">
        <v>11057</v>
      </c>
    </row>
    <row r="482" spans="7:23">
      <c r="G482">
        <v>11005</v>
      </c>
      <c r="H482" s="89" t="s">
        <v>774</v>
      </c>
      <c r="I482" s="89" t="s">
        <v>381</v>
      </c>
      <c r="L482">
        <v>10679</v>
      </c>
      <c r="M482" s="89" t="s">
        <v>555</v>
      </c>
      <c r="N482" s="89" t="s">
        <v>381</v>
      </c>
      <c r="V482" s="89" t="s">
        <v>827</v>
      </c>
      <c r="W482">
        <v>11058</v>
      </c>
    </row>
    <row r="483" spans="7:23">
      <c r="G483">
        <v>11006</v>
      </c>
      <c r="H483" s="89" t="s">
        <v>775</v>
      </c>
      <c r="I483" s="89" t="s">
        <v>381</v>
      </c>
      <c r="L483">
        <v>10680</v>
      </c>
      <c r="M483" s="89" t="s">
        <v>554</v>
      </c>
      <c r="N483" s="89" t="s">
        <v>381</v>
      </c>
      <c r="V483" s="89" t="s">
        <v>828</v>
      </c>
      <c r="W483">
        <v>11059</v>
      </c>
    </row>
    <row r="484" spans="7:23">
      <c r="G484">
        <v>11007</v>
      </c>
      <c r="H484" s="89" t="s">
        <v>776</v>
      </c>
      <c r="I484" s="89" t="s">
        <v>381</v>
      </c>
      <c r="L484">
        <v>10681</v>
      </c>
      <c r="M484" s="89" t="s">
        <v>564</v>
      </c>
      <c r="N484" s="89" t="s">
        <v>381</v>
      </c>
      <c r="V484" s="89" t="s">
        <v>829</v>
      </c>
      <c r="W484">
        <v>11060</v>
      </c>
    </row>
    <row r="485" spans="7:23">
      <c r="G485">
        <v>11008</v>
      </c>
      <c r="H485" s="89" t="s">
        <v>777</v>
      </c>
      <c r="I485" s="89" t="s">
        <v>381</v>
      </c>
      <c r="L485">
        <v>10682</v>
      </c>
      <c r="M485" s="89" t="s">
        <v>565</v>
      </c>
      <c r="N485" s="89" t="s">
        <v>381</v>
      </c>
      <c r="V485" s="89" t="s">
        <v>830</v>
      </c>
      <c r="W485">
        <v>11061</v>
      </c>
    </row>
    <row r="486" spans="7:23">
      <c r="G486">
        <v>11009</v>
      </c>
      <c r="H486" s="89" t="s">
        <v>778</v>
      </c>
      <c r="I486" s="89" t="s">
        <v>381</v>
      </c>
      <c r="L486">
        <v>10683</v>
      </c>
      <c r="M486" s="89" t="s">
        <v>575</v>
      </c>
      <c r="N486" s="89" t="s">
        <v>381</v>
      </c>
      <c r="V486" s="89" t="s">
        <v>831</v>
      </c>
      <c r="W486">
        <v>11062</v>
      </c>
    </row>
    <row r="487" spans="7:23">
      <c r="G487">
        <v>11010</v>
      </c>
      <c r="H487" s="89" t="s">
        <v>779</v>
      </c>
      <c r="I487" s="89" t="s">
        <v>381</v>
      </c>
      <c r="L487">
        <v>10684</v>
      </c>
      <c r="M487" s="89" t="s">
        <v>574</v>
      </c>
      <c r="N487" s="89" t="s">
        <v>381</v>
      </c>
      <c r="V487" s="89" t="s">
        <v>832</v>
      </c>
      <c r="W487">
        <v>11063</v>
      </c>
    </row>
    <row r="488" spans="7:23">
      <c r="G488">
        <v>11011</v>
      </c>
      <c r="H488" s="89" t="s">
        <v>780</v>
      </c>
      <c r="I488" s="89" t="s">
        <v>381</v>
      </c>
      <c r="L488">
        <v>10685</v>
      </c>
      <c r="M488" s="89" t="s">
        <v>580</v>
      </c>
      <c r="N488" s="89" t="s">
        <v>381</v>
      </c>
      <c r="V488" s="89" t="s">
        <v>833</v>
      </c>
      <c r="W488">
        <v>11064</v>
      </c>
    </row>
    <row r="489" spans="7:23">
      <c r="G489">
        <v>11012</v>
      </c>
      <c r="H489" s="89" t="s">
        <v>781</v>
      </c>
      <c r="I489" s="89" t="s">
        <v>381</v>
      </c>
      <c r="L489">
        <v>10686</v>
      </c>
      <c r="M489" s="89" t="s">
        <v>579</v>
      </c>
      <c r="N489" s="89" t="s">
        <v>381</v>
      </c>
      <c r="V489" s="89" t="s">
        <v>834</v>
      </c>
      <c r="W489">
        <v>11065</v>
      </c>
    </row>
    <row r="490" spans="7:23">
      <c r="G490">
        <v>11013</v>
      </c>
      <c r="H490" s="89" t="s">
        <v>782</v>
      </c>
      <c r="I490" s="89" t="s">
        <v>381</v>
      </c>
      <c r="L490">
        <v>10687</v>
      </c>
      <c r="M490" s="89" t="s">
        <v>578</v>
      </c>
      <c r="N490" s="89" t="s">
        <v>381</v>
      </c>
      <c r="V490" s="89" t="s">
        <v>835</v>
      </c>
      <c r="W490">
        <v>11066</v>
      </c>
    </row>
    <row r="491" spans="7:23">
      <c r="G491">
        <v>11014</v>
      </c>
      <c r="H491" s="89" t="s">
        <v>783</v>
      </c>
      <c r="I491" s="89" t="s">
        <v>381</v>
      </c>
      <c r="L491">
        <v>10688</v>
      </c>
      <c r="M491" s="89" t="s">
        <v>583</v>
      </c>
      <c r="N491" s="89" t="s">
        <v>381</v>
      </c>
      <c r="V491" s="89" t="s">
        <v>2164</v>
      </c>
      <c r="W491">
        <v>215880</v>
      </c>
    </row>
    <row r="492" spans="7:23">
      <c r="G492">
        <v>11015</v>
      </c>
      <c r="H492" s="89" t="s">
        <v>784</v>
      </c>
      <c r="I492" s="89" t="s">
        <v>381</v>
      </c>
      <c r="L492">
        <v>10689</v>
      </c>
      <c r="M492" s="89" t="s">
        <v>586</v>
      </c>
      <c r="N492" s="89" t="s">
        <v>381</v>
      </c>
      <c r="V492" s="89" t="s">
        <v>836</v>
      </c>
      <c r="W492">
        <v>11067</v>
      </c>
    </row>
    <row r="493" spans="7:23">
      <c r="G493">
        <v>11016</v>
      </c>
      <c r="H493" s="89" t="s">
        <v>785</v>
      </c>
      <c r="I493" s="89" t="s">
        <v>381</v>
      </c>
      <c r="L493">
        <v>10690</v>
      </c>
      <c r="M493" s="89" t="s">
        <v>590</v>
      </c>
      <c r="N493" s="89" t="s">
        <v>381</v>
      </c>
      <c r="V493" s="89" t="s">
        <v>837</v>
      </c>
      <c r="W493">
        <v>11068</v>
      </c>
    </row>
    <row r="494" spans="7:23">
      <c r="G494">
        <v>10870</v>
      </c>
      <c r="H494" s="89" t="s">
        <v>786</v>
      </c>
      <c r="I494" s="89" t="s">
        <v>381</v>
      </c>
      <c r="L494">
        <v>10691</v>
      </c>
      <c r="M494" s="89" t="s">
        <v>596</v>
      </c>
      <c r="N494" s="89" t="s">
        <v>381</v>
      </c>
      <c r="V494" s="89" t="s">
        <v>838</v>
      </c>
      <c r="W494">
        <v>11069</v>
      </c>
    </row>
    <row r="495" spans="7:23">
      <c r="G495">
        <v>11018</v>
      </c>
      <c r="H495" s="89" t="s">
        <v>787</v>
      </c>
      <c r="I495" s="89" t="s">
        <v>381</v>
      </c>
      <c r="L495">
        <v>10692</v>
      </c>
      <c r="M495" s="89" t="s">
        <v>595</v>
      </c>
      <c r="N495" s="89" t="s">
        <v>381</v>
      </c>
      <c r="V495" s="89" t="s">
        <v>839</v>
      </c>
      <c r="W495">
        <v>11070</v>
      </c>
    </row>
    <row r="496" spans="7:23">
      <c r="G496">
        <v>11019</v>
      </c>
      <c r="H496" s="89" t="s">
        <v>788</v>
      </c>
      <c r="I496" s="89" t="s">
        <v>381</v>
      </c>
      <c r="L496">
        <v>10693</v>
      </c>
      <c r="M496" s="89" t="s">
        <v>598</v>
      </c>
      <c r="N496" s="89" t="s">
        <v>381</v>
      </c>
      <c r="V496" s="89" t="s">
        <v>840</v>
      </c>
      <c r="W496">
        <v>11071</v>
      </c>
    </row>
    <row r="497" spans="7:23">
      <c r="G497">
        <v>11020</v>
      </c>
      <c r="H497" s="89" t="s">
        <v>789</v>
      </c>
      <c r="I497" s="89" t="s">
        <v>381</v>
      </c>
      <c r="L497">
        <v>10694</v>
      </c>
      <c r="M497" s="89" t="s">
        <v>601</v>
      </c>
      <c r="N497" s="89" t="s">
        <v>381</v>
      </c>
      <c r="V497" s="89" t="s">
        <v>841</v>
      </c>
      <c r="W497">
        <v>11072</v>
      </c>
    </row>
    <row r="498" spans="7:23">
      <c r="G498">
        <v>11021</v>
      </c>
      <c r="H498" s="89" t="s">
        <v>790</v>
      </c>
      <c r="I498" s="89" t="s">
        <v>381</v>
      </c>
      <c r="L498">
        <v>10695</v>
      </c>
      <c r="M498" s="89" t="s">
        <v>600</v>
      </c>
      <c r="N498" s="89" t="s">
        <v>381</v>
      </c>
      <c r="V498" s="89" t="s">
        <v>842</v>
      </c>
      <c r="W498">
        <v>11073</v>
      </c>
    </row>
    <row r="499" spans="7:23">
      <c r="G499">
        <v>11022</v>
      </c>
      <c r="H499" s="89" t="s">
        <v>791</v>
      </c>
      <c r="I499" s="89" t="s">
        <v>381</v>
      </c>
      <c r="L499">
        <v>10696</v>
      </c>
      <c r="M499" s="89" t="s">
        <v>618</v>
      </c>
      <c r="N499" s="89" t="s">
        <v>381</v>
      </c>
      <c r="V499" s="89" t="s">
        <v>843</v>
      </c>
      <c r="W499">
        <v>11074</v>
      </c>
    </row>
    <row r="500" spans="7:23">
      <c r="G500">
        <v>11023</v>
      </c>
      <c r="H500" s="89" t="s">
        <v>792</v>
      </c>
      <c r="I500" s="89" t="s">
        <v>381</v>
      </c>
      <c r="L500">
        <v>10697</v>
      </c>
      <c r="M500" s="89" t="s">
        <v>617</v>
      </c>
      <c r="N500" s="89" t="s">
        <v>381</v>
      </c>
      <c r="V500" s="89" t="s">
        <v>844</v>
      </c>
      <c r="W500">
        <v>11075</v>
      </c>
    </row>
    <row r="501" spans="7:23">
      <c r="G501">
        <v>11024</v>
      </c>
      <c r="H501" s="89" t="s">
        <v>793</v>
      </c>
      <c r="I501" s="89" t="s">
        <v>381</v>
      </c>
      <c r="L501">
        <v>10698</v>
      </c>
      <c r="M501" s="89" t="s">
        <v>616</v>
      </c>
      <c r="N501" s="89" t="s">
        <v>381</v>
      </c>
      <c r="V501" s="89" t="s">
        <v>845</v>
      </c>
      <c r="W501">
        <v>11076</v>
      </c>
    </row>
    <row r="502" spans="7:23">
      <c r="G502">
        <v>11025</v>
      </c>
      <c r="H502" s="89" t="s">
        <v>794</v>
      </c>
      <c r="I502" s="89" t="s">
        <v>381</v>
      </c>
      <c r="L502">
        <v>10699</v>
      </c>
      <c r="M502" s="89" t="s">
        <v>615</v>
      </c>
      <c r="N502" s="89" t="s">
        <v>381</v>
      </c>
      <c r="V502" s="89" t="s">
        <v>846</v>
      </c>
      <c r="W502">
        <v>11077</v>
      </c>
    </row>
    <row r="503" spans="7:23">
      <c r="G503">
        <v>11026</v>
      </c>
      <c r="H503" s="89" t="s">
        <v>795</v>
      </c>
      <c r="I503" s="89" t="s">
        <v>381</v>
      </c>
      <c r="L503">
        <v>10700</v>
      </c>
      <c r="M503" s="89" t="s">
        <v>614</v>
      </c>
      <c r="N503" s="89" t="s">
        <v>381</v>
      </c>
      <c r="V503" s="89" t="s">
        <v>847</v>
      </c>
      <c r="W503">
        <v>11078</v>
      </c>
    </row>
    <row r="504" spans="7:23">
      <c r="G504">
        <v>11027</v>
      </c>
      <c r="H504" s="89" t="s">
        <v>796</v>
      </c>
      <c r="I504" s="89" t="s">
        <v>381</v>
      </c>
      <c r="L504">
        <v>10701</v>
      </c>
      <c r="M504" s="89" t="s">
        <v>613</v>
      </c>
      <c r="N504" s="89" t="s">
        <v>381</v>
      </c>
      <c r="V504" s="89" t="s">
        <v>848</v>
      </c>
      <c r="W504">
        <v>11079</v>
      </c>
    </row>
    <row r="505" spans="7:23">
      <c r="G505">
        <v>11028</v>
      </c>
      <c r="H505" s="89" t="s">
        <v>797</v>
      </c>
      <c r="I505" s="89" t="s">
        <v>381</v>
      </c>
      <c r="L505">
        <v>10702</v>
      </c>
      <c r="M505" s="89" t="s">
        <v>612</v>
      </c>
      <c r="N505" s="89" t="s">
        <v>381</v>
      </c>
      <c r="V505" s="89" t="s">
        <v>849</v>
      </c>
      <c r="W505">
        <v>11080</v>
      </c>
    </row>
    <row r="506" spans="7:23">
      <c r="G506">
        <v>11029</v>
      </c>
      <c r="H506" s="89" t="s">
        <v>798</v>
      </c>
      <c r="I506" s="89" t="s">
        <v>381</v>
      </c>
      <c r="L506">
        <v>10703</v>
      </c>
      <c r="M506" s="89" t="s">
        <v>611</v>
      </c>
      <c r="N506" s="89" t="s">
        <v>381</v>
      </c>
      <c r="V506" s="89" t="s">
        <v>850</v>
      </c>
      <c r="W506">
        <v>11081</v>
      </c>
    </row>
    <row r="507" spans="7:23">
      <c r="G507">
        <v>11030</v>
      </c>
      <c r="H507" s="89" t="s">
        <v>799</v>
      </c>
      <c r="I507" s="89" t="s">
        <v>381</v>
      </c>
      <c r="L507">
        <v>10704</v>
      </c>
      <c r="M507" s="89" t="s">
        <v>610</v>
      </c>
      <c r="N507" s="89" t="s">
        <v>381</v>
      </c>
      <c r="V507" s="89" t="s">
        <v>851</v>
      </c>
      <c r="W507">
        <v>11082</v>
      </c>
    </row>
    <row r="508" spans="7:23">
      <c r="G508">
        <v>11031</v>
      </c>
      <c r="H508" s="89" t="s">
        <v>800</v>
      </c>
      <c r="I508" s="89" t="s">
        <v>381</v>
      </c>
      <c r="L508">
        <v>10705</v>
      </c>
      <c r="M508" s="89" t="s">
        <v>609</v>
      </c>
      <c r="N508" s="89" t="s">
        <v>381</v>
      </c>
      <c r="V508" s="89" t="s">
        <v>852</v>
      </c>
      <c r="W508">
        <v>11083</v>
      </c>
    </row>
    <row r="509" spans="7:23">
      <c r="G509">
        <v>205920</v>
      </c>
      <c r="H509" s="89" t="s">
        <v>2163</v>
      </c>
      <c r="I509" s="89" t="s">
        <v>381</v>
      </c>
      <c r="L509">
        <v>10706</v>
      </c>
      <c r="M509" s="89" t="s">
        <v>608</v>
      </c>
      <c r="N509" s="89" t="s">
        <v>381</v>
      </c>
      <c r="V509" s="89" t="s">
        <v>853</v>
      </c>
      <c r="W509">
        <v>11084</v>
      </c>
    </row>
    <row r="510" spans="7:23">
      <c r="G510">
        <v>11032</v>
      </c>
      <c r="H510" s="89" t="s">
        <v>801</v>
      </c>
      <c r="I510" s="89" t="s">
        <v>381</v>
      </c>
      <c r="L510">
        <v>10707</v>
      </c>
      <c r="M510" s="89" t="s">
        <v>607</v>
      </c>
      <c r="N510" s="89" t="s">
        <v>381</v>
      </c>
      <c r="V510" s="89" t="s">
        <v>854</v>
      </c>
      <c r="W510">
        <v>11085</v>
      </c>
    </row>
    <row r="511" spans="7:23">
      <c r="G511">
        <v>11033</v>
      </c>
      <c r="H511" s="89" t="s">
        <v>802</v>
      </c>
      <c r="I511" s="89" t="s">
        <v>381</v>
      </c>
      <c r="L511">
        <v>10708</v>
      </c>
      <c r="M511" s="89" t="s">
        <v>606</v>
      </c>
      <c r="N511" s="89" t="s">
        <v>381</v>
      </c>
      <c r="V511" s="89" t="s">
        <v>855</v>
      </c>
      <c r="W511">
        <v>11086</v>
      </c>
    </row>
    <row r="512" spans="7:23">
      <c r="G512">
        <v>11034</v>
      </c>
      <c r="H512" s="89" t="s">
        <v>803</v>
      </c>
      <c r="I512" s="89" t="s">
        <v>381</v>
      </c>
      <c r="L512">
        <v>10709</v>
      </c>
      <c r="M512" s="89" t="s">
        <v>605</v>
      </c>
      <c r="N512" s="89" t="s">
        <v>381</v>
      </c>
      <c r="V512" s="89" t="s">
        <v>856</v>
      </c>
      <c r="W512">
        <v>11087</v>
      </c>
    </row>
    <row r="513" spans="7:23">
      <c r="G513">
        <v>11035</v>
      </c>
      <c r="H513" s="89" t="s">
        <v>804</v>
      </c>
      <c r="I513" s="89" t="s">
        <v>381</v>
      </c>
      <c r="L513">
        <v>10710</v>
      </c>
      <c r="M513" s="89" t="s">
        <v>604</v>
      </c>
      <c r="N513" s="89" t="s">
        <v>381</v>
      </c>
      <c r="V513" s="89" t="s">
        <v>857</v>
      </c>
      <c r="W513">
        <v>11088</v>
      </c>
    </row>
    <row r="514" spans="7:23">
      <c r="G514">
        <v>11036</v>
      </c>
      <c r="H514" s="89" t="s">
        <v>805</v>
      </c>
      <c r="I514" s="89" t="s">
        <v>381</v>
      </c>
      <c r="L514">
        <v>10711</v>
      </c>
      <c r="M514" s="89" t="s">
        <v>603</v>
      </c>
      <c r="N514" s="89" t="s">
        <v>381</v>
      </c>
      <c r="V514" s="89" t="s">
        <v>858</v>
      </c>
      <c r="W514">
        <v>11089</v>
      </c>
    </row>
    <row r="515" spans="7:23">
      <c r="G515">
        <v>11037</v>
      </c>
      <c r="H515" s="89" t="s">
        <v>806</v>
      </c>
      <c r="I515" s="89" t="s">
        <v>381</v>
      </c>
      <c r="L515">
        <v>10717</v>
      </c>
      <c r="M515" s="89" t="s">
        <v>633</v>
      </c>
      <c r="N515" s="89" t="s">
        <v>381</v>
      </c>
      <c r="V515" s="89" t="s">
        <v>859</v>
      </c>
      <c r="W515">
        <v>11090</v>
      </c>
    </row>
    <row r="516" spans="7:23">
      <c r="G516">
        <v>11038</v>
      </c>
      <c r="H516" s="89" t="s">
        <v>807</v>
      </c>
      <c r="I516" s="89" t="s">
        <v>381</v>
      </c>
      <c r="L516">
        <v>10718</v>
      </c>
      <c r="M516" s="89" t="s">
        <v>632</v>
      </c>
      <c r="N516" s="89" t="s">
        <v>381</v>
      </c>
      <c r="V516" s="89" t="s">
        <v>860</v>
      </c>
      <c r="W516">
        <v>11091</v>
      </c>
    </row>
    <row r="517" spans="7:23">
      <c r="G517">
        <v>11039</v>
      </c>
      <c r="H517" s="89" t="s">
        <v>808</v>
      </c>
      <c r="I517" s="89" t="s">
        <v>381</v>
      </c>
      <c r="L517">
        <v>10719</v>
      </c>
      <c r="M517" s="89" t="s">
        <v>631</v>
      </c>
      <c r="N517" s="89" t="s">
        <v>381</v>
      </c>
      <c r="V517" s="89" t="s">
        <v>861</v>
      </c>
      <c r="W517">
        <v>11092</v>
      </c>
    </row>
    <row r="518" spans="7:23">
      <c r="G518">
        <v>11040</v>
      </c>
      <c r="H518" s="89" t="s">
        <v>809</v>
      </c>
      <c r="I518" s="89" t="s">
        <v>381</v>
      </c>
      <c r="L518">
        <v>10720</v>
      </c>
      <c r="M518" s="89" t="s">
        <v>630</v>
      </c>
      <c r="N518" s="89" t="s">
        <v>381</v>
      </c>
      <c r="V518" s="89" t="s">
        <v>862</v>
      </c>
      <c r="W518">
        <v>11093</v>
      </c>
    </row>
    <row r="519" spans="7:23">
      <c r="G519">
        <v>11041</v>
      </c>
      <c r="H519" s="89" t="s">
        <v>810</v>
      </c>
      <c r="I519" s="89" t="s">
        <v>381</v>
      </c>
      <c r="L519">
        <v>10721</v>
      </c>
      <c r="M519" s="89" t="s">
        <v>629</v>
      </c>
      <c r="N519" s="89" t="s">
        <v>381</v>
      </c>
      <c r="V519" s="89" t="s">
        <v>863</v>
      </c>
      <c r="W519">
        <v>11094</v>
      </c>
    </row>
    <row r="520" spans="7:23">
      <c r="G520">
        <v>11042</v>
      </c>
      <c r="H520" s="89" t="s">
        <v>811</v>
      </c>
      <c r="I520" s="89" t="s">
        <v>381</v>
      </c>
      <c r="L520">
        <v>10722</v>
      </c>
      <c r="M520" s="89" t="s">
        <v>628</v>
      </c>
      <c r="N520" s="89" t="s">
        <v>381</v>
      </c>
      <c r="V520" s="89" t="s">
        <v>864</v>
      </c>
      <c r="W520">
        <v>11095</v>
      </c>
    </row>
    <row r="521" spans="7:23">
      <c r="G521">
        <v>11043</v>
      </c>
      <c r="H521" s="89" t="s">
        <v>812</v>
      </c>
      <c r="I521" s="89" t="s">
        <v>381</v>
      </c>
      <c r="L521">
        <v>10723</v>
      </c>
      <c r="M521" s="89" t="s">
        <v>627</v>
      </c>
      <c r="N521" s="89" t="s">
        <v>381</v>
      </c>
      <c r="V521" s="89" t="s">
        <v>865</v>
      </c>
      <c r="W521">
        <v>11096</v>
      </c>
    </row>
    <row r="522" spans="7:23">
      <c r="G522">
        <v>11044</v>
      </c>
      <c r="H522" s="89" t="s">
        <v>813</v>
      </c>
      <c r="I522" s="89" t="s">
        <v>381</v>
      </c>
      <c r="L522">
        <v>10724</v>
      </c>
      <c r="M522" s="89" t="s">
        <v>626</v>
      </c>
      <c r="N522" s="89" t="s">
        <v>381</v>
      </c>
      <c r="V522" s="89" t="s">
        <v>866</v>
      </c>
      <c r="W522">
        <v>11097</v>
      </c>
    </row>
    <row r="523" spans="7:23">
      <c r="G523">
        <v>11045</v>
      </c>
      <c r="H523" s="89" t="s">
        <v>814</v>
      </c>
      <c r="I523" s="89" t="s">
        <v>381</v>
      </c>
      <c r="L523">
        <v>10725</v>
      </c>
      <c r="M523" s="89" t="s">
        <v>625</v>
      </c>
      <c r="N523" s="89" t="s">
        <v>381</v>
      </c>
      <c r="V523" s="89" t="s">
        <v>867</v>
      </c>
      <c r="W523">
        <v>11098</v>
      </c>
    </row>
    <row r="524" spans="7:23">
      <c r="G524">
        <v>11046</v>
      </c>
      <c r="H524" s="89" t="s">
        <v>815</v>
      </c>
      <c r="I524" s="89" t="s">
        <v>381</v>
      </c>
      <c r="L524">
        <v>10726</v>
      </c>
      <c r="M524" s="89" t="s">
        <v>624</v>
      </c>
      <c r="N524" s="89" t="s">
        <v>381</v>
      </c>
      <c r="V524" s="89" t="s">
        <v>868</v>
      </c>
      <c r="W524">
        <v>11099</v>
      </c>
    </row>
    <row r="525" spans="7:23">
      <c r="G525">
        <v>11047</v>
      </c>
      <c r="H525" s="89" t="s">
        <v>816</v>
      </c>
      <c r="I525" s="89" t="s">
        <v>381</v>
      </c>
      <c r="L525">
        <v>10727</v>
      </c>
      <c r="M525" s="89" t="s">
        <v>623</v>
      </c>
      <c r="N525" s="89" t="s">
        <v>381</v>
      </c>
      <c r="V525" s="89" t="s">
        <v>869</v>
      </c>
      <c r="W525">
        <v>11100</v>
      </c>
    </row>
    <row r="526" spans="7:23">
      <c r="G526">
        <v>11048</v>
      </c>
      <c r="H526" s="89" t="s">
        <v>817</v>
      </c>
      <c r="I526" s="89" t="s">
        <v>381</v>
      </c>
      <c r="L526">
        <v>10728</v>
      </c>
      <c r="M526" s="89" t="s">
        <v>635</v>
      </c>
      <c r="N526" s="89" t="s">
        <v>381</v>
      </c>
      <c r="V526" s="89" t="s">
        <v>870</v>
      </c>
      <c r="W526">
        <v>11101</v>
      </c>
    </row>
    <row r="527" spans="7:23">
      <c r="G527">
        <v>11049</v>
      </c>
      <c r="H527" s="89" t="s">
        <v>818</v>
      </c>
      <c r="I527" s="89" t="s">
        <v>381</v>
      </c>
      <c r="L527">
        <v>10729</v>
      </c>
      <c r="M527" s="89" t="s">
        <v>634</v>
      </c>
      <c r="N527" s="89" t="s">
        <v>381</v>
      </c>
      <c r="V527" s="89" t="s">
        <v>871</v>
      </c>
      <c r="W527">
        <v>11102</v>
      </c>
    </row>
    <row r="528" spans="7:23">
      <c r="G528">
        <v>11050</v>
      </c>
      <c r="H528" s="89" t="s">
        <v>819</v>
      </c>
      <c r="I528" s="89" t="s">
        <v>381</v>
      </c>
      <c r="L528">
        <v>10730</v>
      </c>
      <c r="M528" s="89" t="s">
        <v>639</v>
      </c>
      <c r="N528" s="89" t="s">
        <v>381</v>
      </c>
      <c r="V528" s="89" t="s">
        <v>872</v>
      </c>
      <c r="W528">
        <v>11103</v>
      </c>
    </row>
    <row r="529" spans="7:23">
      <c r="G529">
        <v>11051</v>
      </c>
      <c r="H529" s="89" t="s">
        <v>820</v>
      </c>
      <c r="I529" s="89" t="s">
        <v>381</v>
      </c>
      <c r="L529">
        <v>10866</v>
      </c>
      <c r="M529" s="89" t="s">
        <v>493</v>
      </c>
      <c r="N529" s="89" t="s">
        <v>381</v>
      </c>
      <c r="V529" s="89" t="s">
        <v>873</v>
      </c>
      <c r="W529">
        <v>11104</v>
      </c>
    </row>
    <row r="530" spans="7:23">
      <c r="G530">
        <v>11052</v>
      </c>
      <c r="H530" s="89" t="s">
        <v>821</v>
      </c>
      <c r="I530" s="89" t="s">
        <v>381</v>
      </c>
      <c r="L530">
        <v>10867</v>
      </c>
      <c r="M530" s="89" t="s">
        <v>497</v>
      </c>
      <c r="N530" s="89" t="s">
        <v>381</v>
      </c>
      <c r="V530" s="89" t="s">
        <v>874</v>
      </c>
      <c r="W530">
        <v>11105</v>
      </c>
    </row>
    <row r="531" spans="7:23">
      <c r="G531">
        <v>11053</v>
      </c>
      <c r="H531" s="89" t="s">
        <v>822</v>
      </c>
      <c r="I531" s="89" t="s">
        <v>381</v>
      </c>
      <c r="L531">
        <v>10868</v>
      </c>
      <c r="M531" s="89" t="s">
        <v>499</v>
      </c>
      <c r="N531" s="89" t="s">
        <v>381</v>
      </c>
      <c r="V531" s="89" t="s">
        <v>875</v>
      </c>
      <c r="W531">
        <v>11106</v>
      </c>
    </row>
    <row r="532" spans="7:23">
      <c r="G532">
        <v>11054</v>
      </c>
      <c r="H532" s="89" t="s">
        <v>823</v>
      </c>
      <c r="I532" s="89" t="s">
        <v>381</v>
      </c>
      <c r="L532">
        <v>10869</v>
      </c>
      <c r="M532" s="89" t="s">
        <v>519</v>
      </c>
      <c r="N532" s="89" t="s">
        <v>381</v>
      </c>
      <c r="V532" s="89" t="s">
        <v>876</v>
      </c>
      <c r="W532">
        <v>11107</v>
      </c>
    </row>
    <row r="533" spans="7:23">
      <c r="G533">
        <v>11055</v>
      </c>
      <c r="H533" s="89" t="s">
        <v>824</v>
      </c>
      <c r="I533" s="89" t="s">
        <v>381</v>
      </c>
      <c r="L533">
        <v>10870</v>
      </c>
      <c r="M533" s="89" t="s">
        <v>786</v>
      </c>
      <c r="N533" s="89" t="s">
        <v>381</v>
      </c>
      <c r="V533" s="89" t="s">
        <v>877</v>
      </c>
      <c r="W533">
        <v>11108</v>
      </c>
    </row>
    <row r="534" spans="7:23">
      <c r="G534">
        <v>11056</v>
      </c>
      <c r="H534" s="89" t="s">
        <v>825</v>
      </c>
      <c r="I534" s="89" t="s">
        <v>381</v>
      </c>
      <c r="L534">
        <v>10871</v>
      </c>
      <c r="M534" s="89" t="s">
        <v>640</v>
      </c>
      <c r="N534" s="89" t="s">
        <v>381</v>
      </c>
      <c r="V534" s="89" t="s">
        <v>878</v>
      </c>
      <c r="W534">
        <v>11109</v>
      </c>
    </row>
    <row r="535" spans="7:23">
      <c r="G535">
        <v>11057</v>
      </c>
      <c r="H535" s="89" t="s">
        <v>826</v>
      </c>
      <c r="I535" s="89" t="s">
        <v>381</v>
      </c>
      <c r="L535">
        <v>10872</v>
      </c>
      <c r="M535" s="89" t="s">
        <v>641</v>
      </c>
      <c r="N535" s="89" t="s">
        <v>381</v>
      </c>
      <c r="V535" s="89" t="s">
        <v>879</v>
      </c>
      <c r="W535">
        <v>11110</v>
      </c>
    </row>
    <row r="536" spans="7:23">
      <c r="G536">
        <v>11058</v>
      </c>
      <c r="H536" s="89" t="s">
        <v>827</v>
      </c>
      <c r="I536" s="89" t="s">
        <v>381</v>
      </c>
      <c r="L536">
        <v>10873</v>
      </c>
      <c r="M536" s="89" t="s">
        <v>642</v>
      </c>
      <c r="N536" s="89" t="s">
        <v>381</v>
      </c>
      <c r="V536" s="89" t="s">
        <v>880</v>
      </c>
      <c r="W536">
        <v>11111</v>
      </c>
    </row>
    <row r="537" spans="7:23">
      <c r="G537">
        <v>11059</v>
      </c>
      <c r="H537" s="89" t="s">
        <v>828</v>
      </c>
      <c r="I537" s="89" t="s">
        <v>381</v>
      </c>
      <c r="L537">
        <v>10874</v>
      </c>
      <c r="M537" s="89" t="s">
        <v>643</v>
      </c>
      <c r="N537" s="89" t="s">
        <v>381</v>
      </c>
      <c r="V537" s="89" t="s">
        <v>881</v>
      </c>
      <c r="W537">
        <v>11112</v>
      </c>
    </row>
    <row r="538" spans="7:23">
      <c r="G538">
        <v>11060</v>
      </c>
      <c r="H538" s="89" t="s">
        <v>829</v>
      </c>
      <c r="I538" s="89" t="s">
        <v>381</v>
      </c>
      <c r="L538">
        <v>10875</v>
      </c>
      <c r="M538" s="89" t="s">
        <v>644</v>
      </c>
      <c r="N538" s="89" t="s">
        <v>381</v>
      </c>
      <c r="V538" s="89" t="s">
        <v>882</v>
      </c>
      <c r="W538">
        <v>11113</v>
      </c>
    </row>
    <row r="539" spans="7:23">
      <c r="G539">
        <v>11061</v>
      </c>
      <c r="H539" s="89" t="s">
        <v>830</v>
      </c>
      <c r="I539" s="89" t="s">
        <v>381</v>
      </c>
      <c r="L539">
        <v>10876</v>
      </c>
      <c r="M539" s="89" t="s">
        <v>645</v>
      </c>
      <c r="N539" s="89" t="s">
        <v>381</v>
      </c>
      <c r="V539" s="89" t="s">
        <v>883</v>
      </c>
      <c r="W539">
        <v>11114</v>
      </c>
    </row>
    <row r="540" spans="7:23">
      <c r="G540">
        <v>11062</v>
      </c>
      <c r="H540" s="89" t="s">
        <v>831</v>
      </c>
      <c r="I540" s="89" t="s">
        <v>381</v>
      </c>
      <c r="L540">
        <v>10877</v>
      </c>
      <c r="M540" s="89" t="s">
        <v>646</v>
      </c>
      <c r="N540" s="89" t="s">
        <v>381</v>
      </c>
      <c r="V540" s="89" t="s">
        <v>884</v>
      </c>
      <c r="W540">
        <v>11115</v>
      </c>
    </row>
    <row r="541" spans="7:23">
      <c r="G541">
        <v>11063</v>
      </c>
      <c r="H541" s="89" t="s">
        <v>832</v>
      </c>
      <c r="I541" s="89" t="s">
        <v>381</v>
      </c>
      <c r="L541">
        <v>10878</v>
      </c>
      <c r="M541" s="89" t="s">
        <v>647</v>
      </c>
      <c r="N541" s="89" t="s">
        <v>381</v>
      </c>
      <c r="V541" s="89" t="s">
        <v>885</v>
      </c>
      <c r="W541">
        <v>11116</v>
      </c>
    </row>
    <row r="542" spans="7:23">
      <c r="G542">
        <v>11064</v>
      </c>
      <c r="H542" s="89" t="s">
        <v>833</v>
      </c>
      <c r="I542" s="89" t="s">
        <v>381</v>
      </c>
      <c r="L542">
        <v>10879</v>
      </c>
      <c r="M542" s="89" t="s">
        <v>648</v>
      </c>
      <c r="N542" s="89" t="s">
        <v>381</v>
      </c>
      <c r="V542" s="89" t="s">
        <v>886</v>
      </c>
      <c r="W542">
        <v>11117</v>
      </c>
    </row>
    <row r="543" spans="7:23">
      <c r="G543">
        <v>11065</v>
      </c>
      <c r="H543" s="89" t="s">
        <v>834</v>
      </c>
      <c r="I543" s="89" t="s">
        <v>381</v>
      </c>
      <c r="L543">
        <v>10880</v>
      </c>
      <c r="M543" s="89" t="s">
        <v>649</v>
      </c>
      <c r="N543" s="89" t="s">
        <v>381</v>
      </c>
      <c r="V543" s="89" t="s">
        <v>887</v>
      </c>
      <c r="W543">
        <v>11118</v>
      </c>
    </row>
    <row r="544" spans="7:23">
      <c r="G544">
        <v>11066</v>
      </c>
      <c r="H544" s="89" t="s">
        <v>835</v>
      </c>
      <c r="I544" s="89" t="s">
        <v>381</v>
      </c>
      <c r="L544">
        <v>10881</v>
      </c>
      <c r="M544" s="89" t="s">
        <v>650</v>
      </c>
      <c r="N544" s="89" t="s">
        <v>381</v>
      </c>
      <c r="V544" s="89" t="s">
        <v>888</v>
      </c>
      <c r="W544">
        <v>11119</v>
      </c>
    </row>
    <row r="545" spans="7:23">
      <c r="G545">
        <v>215880</v>
      </c>
      <c r="H545" s="89" t="s">
        <v>2164</v>
      </c>
      <c r="I545" s="89" t="s">
        <v>381</v>
      </c>
      <c r="L545">
        <v>10882</v>
      </c>
      <c r="M545" s="89" t="s">
        <v>651</v>
      </c>
      <c r="N545" s="89" t="s">
        <v>381</v>
      </c>
      <c r="V545" s="89" t="s">
        <v>889</v>
      </c>
      <c r="W545">
        <v>11120</v>
      </c>
    </row>
    <row r="546" spans="7:23">
      <c r="G546">
        <v>11067</v>
      </c>
      <c r="H546" s="89" t="s">
        <v>836</v>
      </c>
      <c r="I546" s="89" t="s">
        <v>381</v>
      </c>
      <c r="L546">
        <v>10883</v>
      </c>
      <c r="M546" s="89" t="s">
        <v>652</v>
      </c>
      <c r="N546" s="89" t="s">
        <v>381</v>
      </c>
      <c r="V546" s="89" t="s">
        <v>890</v>
      </c>
      <c r="W546">
        <v>11121</v>
      </c>
    </row>
    <row r="547" spans="7:23">
      <c r="G547">
        <v>11068</v>
      </c>
      <c r="H547" s="89" t="s">
        <v>837</v>
      </c>
      <c r="I547" s="89" t="s">
        <v>381</v>
      </c>
      <c r="L547">
        <v>10884</v>
      </c>
      <c r="M547" s="89" t="s">
        <v>653</v>
      </c>
      <c r="N547" s="89" t="s">
        <v>381</v>
      </c>
      <c r="V547" s="89" t="s">
        <v>891</v>
      </c>
      <c r="W547">
        <v>11122</v>
      </c>
    </row>
    <row r="548" spans="7:23">
      <c r="G548">
        <v>11069</v>
      </c>
      <c r="H548" s="89" t="s">
        <v>838</v>
      </c>
      <c r="I548" s="89" t="s">
        <v>381</v>
      </c>
      <c r="L548">
        <v>10885</v>
      </c>
      <c r="M548" s="89" t="s">
        <v>654</v>
      </c>
      <c r="N548" s="89" t="s">
        <v>381</v>
      </c>
      <c r="V548" s="89" t="s">
        <v>892</v>
      </c>
      <c r="W548">
        <v>11123</v>
      </c>
    </row>
    <row r="549" spans="7:23">
      <c r="G549">
        <v>11070</v>
      </c>
      <c r="H549" s="89" t="s">
        <v>839</v>
      </c>
      <c r="I549" s="89" t="s">
        <v>381</v>
      </c>
      <c r="L549">
        <v>10886</v>
      </c>
      <c r="M549" s="89" t="s">
        <v>655</v>
      </c>
      <c r="N549" s="89" t="s">
        <v>381</v>
      </c>
      <c r="V549" s="89" t="s">
        <v>893</v>
      </c>
      <c r="W549">
        <v>11124</v>
      </c>
    </row>
    <row r="550" spans="7:23">
      <c r="G550">
        <v>11071</v>
      </c>
      <c r="H550" s="89" t="s">
        <v>840</v>
      </c>
      <c r="I550" s="89" t="s">
        <v>381</v>
      </c>
      <c r="L550">
        <v>10887</v>
      </c>
      <c r="M550" s="89" t="s">
        <v>656</v>
      </c>
      <c r="N550" s="89" t="s">
        <v>381</v>
      </c>
      <c r="V550" s="89" t="s">
        <v>894</v>
      </c>
      <c r="W550">
        <v>11125</v>
      </c>
    </row>
    <row r="551" spans="7:23">
      <c r="G551">
        <v>11072</v>
      </c>
      <c r="H551" s="89" t="s">
        <v>841</v>
      </c>
      <c r="I551" s="89" t="s">
        <v>381</v>
      </c>
      <c r="L551">
        <v>10888</v>
      </c>
      <c r="M551" s="89" t="s">
        <v>657</v>
      </c>
      <c r="N551" s="89" t="s">
        <v>381</v>
      </c>
      <c r="V551" s="89" t="s">
        <v>895</v>
      </c>
      <c r="W551">
        <v>11126</v>
      </c>
    </row>
    <row r="552" spans="7:23">
      <c r="G552">
        <v>11073</v>
      </c>
      <c r="H552" s="89" t="s">
        <v>842</v>
      </c>
      <c r="I552" s="89" t="s">
        <v>381</v>
      </c>
      <c r="L552">
        <v>10889</v>
      </c>
      <c r="M552" s="89" t="s">
        <v>658</v>
      </c>
      <c r="N552" s="89" t="s">
        <v>381</v>
      </c>
      <c r="V552" s="89" t="s">
        <v>896</v>
      </c>
      <c r="W552">
        <v>11127</v>
      </c>
    </row>
    <row r="553" spans="7:23">
      <c r="G553">
        <v>11074</v>
      </c>
      <c r="H553" s="89" t="s">
        <v>843</v>
      </c>
      <c r="I553" s="89" t="s">
        <v>381</v>
      </c>
      <c r="L553">
        <v>10890</v>
      </c>
      <c r="M553" s="89" t="s">
        <v>659</v>
      </c>
      <c r="N553" s="89" t="s">
        <v>381</v>
      </c>
      <c r="V553" s="89" t="s">
        <v>897</v>
      </c>
      <c r="W553">
        <v>11128</v>
      </c>
    </row>
    <row r="554" spans="7:23">
      <c r="G554">
        <v>11075</v>
      </c>
      <c r="H554" s="89" t="s">
        <v>844</v>
      </c>
      <c r="I554" s="89" t="s">
        <v>381</v>
      </c>
      <c r="L554">
        <v>10891</v>
      </c>
      <c r="M554" s="89" t="s">
        <v>660</v>
      </c>
      <c r="N554" s="89" t="s">
        <v>381</v>
      </c>
      <c r="V554" s="89" t="s">
        <v>898</v>
      </c>
      <c r="W554">
        <v>11129</v>
      </c>
    </row>
    <row r="555" spans="7:23">
      <c r="G555">
        <v>11076</v>
      </c>
      <c r="H555" s="89" t="s">
        <v>845</v>
      </c>
      <c r="I555" s="89" t="s">
        <v>381</v>
      </c>
      <c r="L555">
        <v>10892</v>
      </c>
      <c r="M555" s="89" t="s">
        <v>661</v>
      </c>
      <c r="N555" s="89" t="s">
        <v>381</v>
      </c>
      <c r="V555" s="89" t="s">
        <v>899</v>
      </c>
      <c r="W555">
        <v>11130</v>
      </c>
    </row>
    <row r="556" spans="7:23">
      <c r="G556">
        <v>11077</v>
      </c>
      <c r="H556" s="89" t="s">
        <v>846</v>
      </c>
      <c r="I556" s="89" t="s">
        <v>381</v>
      </c>
      <c r="L556">
        <v>10893</v>
      </c>
      <c r="M556" s="89" t="s">
        <v>662</v>
      </c>
      <c r="N556" s="89" t="s">
        <v>381</v>
      </c>
      <c r="V556" s="89" t="s">
        <v>900</v>
      </c>
      <c r="W556">
        <v>11131</v>
      </c>
    </row>
    <row r="557" spans="7:23">
      <c r="G557">
        <v>11078</v>
      </c>
      <c r="H557" s="89" t="s">
        <v>847</v>
      </c>
      <c r="I557" s="89" t="s">
        <v>381</v>
      </c>
      <c r="L557">
        <v>10894</v>
      </c>
      <c r="M557" s="89" t="s">
        <v>663</v>
      </c>
      <c r="N557" s="89" t="s">
        <v>381</v>
      </c>
      <c r="V557" s="89" t="s">
        <v>901</v>
      </c>
      <c r="W557">
        <v>11132</v>
      </c>
    </row>
    <row r="558" spans="7:23">
      <c r="G558">
        <v>11079</v>
      </c>
      <c r="H558" s="89" t="s">
        <v>848</v>
      </c>
      <c r="I558" s="89" t="s">
        <v>381</v>
      </c>
      <c r="L558">
        <v>10895</v>
      </c>
      <c r="M558" s="89" t="s">
        <v>664</v>
      </c>
      <c r="N558" s="89" t="s">
        <v>381</v>
      </c>
      <c r="V558" s="89" t="s">
        <v>902</v>
      </c>
      <c r="W558">
        <v>11133</v>
      </c>
    </row>
    <row r="559" spans="7:23">
      <c r="G559">
        <v>11080</v>
      </c>
      <c r="H559" s="89" t="s">
        <v>849</v>
      </c>
      <c r="I559" s="89" t="s">
        <v>381</v>
      </c>
      <c r="L559">
        <v>10896</v>
      </c>
      <c r="M559" s="89" t="s">
        <v>665</v>
      </c>
      <c r="N559" s="89" t="s">
        <v>381</v>
      </c>
      <c r="V559" s="89" t="s">
        <v>903</v>
      </c>
      <c r="W559">
        <v>11134</v>
      </c>
    </row>
    <row r="560" spans="7:23">
      <c r="G560">
        <v>11081</v>
      </c>
      <c r="H560" s="89" t="s">
        <v>850</v>
      </c>
      <c r="I560" s="89" t="s">
        <v>381</v>
      </c>
      <c r="L560">
        <v>10897</v>
      </c>
      <c r="M560" s="89" t="s">
        <v>666</v>
      </c>
      <c r="N560" s="89" t="s">
        <v>381</v>
      </c>
      <c r="V560" s="89" t="s">
        <v>904</v>
      </c>
      <c r="W560">
        <v>11135</v>
      </c>
    </row>
    <row r="561" spans="7:23">
      <c r="G561">
        <v>11082</v>
      </c>
      <c r="H561" s="89" t="s">
        <v>851</v>
      </c>
      <c r="I561" s="89" t="s">
        <v>381</v>
      </c>
      <c r="L561">
        <v>10898</v>
      </c>
      <c r="M561" s="89" t="s">
        <v>667</v>
      </c>
      <c r="N561" s="89" t="s">
        <v>381</v>
      </c>
      <c r="V561" s="89" t="s">
        <v>905</v>
      </c>
      <c r="W561">
        <v>11136</v>
      </c>
    </row>
    <row r="562" spans="7:23">
      <c r="G562">
        <v>11083</v>
      </c>
      <c r="H562" s="89" t="s">
        <v>852</v>
      </c>
      <c r="I562" s="89" t="s">
        <v>381</v>
      </c>
      <c r="L562">
        <v>10899</v>
      </c>
      <c r="M562" s="89" t="s">
        <v>668</v>
      </c>
      <c r="N562" s="89" t="s">
        <v>381</v>
      </c>
      <c r="V562" s="89" t="s">
        <v>906</v>
      </c>
      <c r="W562">
        <v>11137</v>
      </c>
    </row>
    <row r="563" spans="7:23">
      <c r="G563">
        <v>11084</v>
      </c>
      <c r="H563" s="89" t="s">
        <v>853</v>
      </c>
      <c r="I563" s="89" t="s">
        <v>381</v>
      </c>
      <c r="L563">
        <v>10900</v>
      </c>
      <c r="M563" s="89" t="s">
        <v>669</v>
      </c>
      <c r="N563" s="89" t="s">
        <v>381</v>
      </c>
      <c r="V563" s="89" t="s">
        <v>907</v>
      </c>
      <c r="W563">
        <v>11138</v>
      </c>
    </row>
    <row r="564" spans="7:23">
      <c r="G564">
        <v>11085</v>
      </c>
      <c r="H564" s="89" t="s">
        <v>854</v>
      </c>
      <c r="I564" s="89" t="s">
        <v>381</v>
      </c>
      <c r="L564">
        <v>10901</v>
      </c>
      <c r="M564" s="89" t="s">
        <v>670</v>
      </c>
      <c r="N564" s="89" t="s">
        <v>381</v>
      </c>
      <c r="V564" s="89" t="s">
        <v>908</v>
      </c>
      <c r="W564">
        <v>11139</v>
      </c>
    </row>
    <row r="565" spans="7:23">
      <c r="G565">
        <v>11086</v>
      </c>
      <c r="H565" s="89" t="s">
        <v>855</v>
      </c>
      <c r="I565" s="89" t="s">
        <v>381</v>
      </c>
      <c r="L565">
        <v>10902</v>
      </c>
      <c r="M565" s="89" t="s">
        <v>671</v>
      </c>
      <c r="N565" s="89" t="s">
        <v>381</v>
      </c>
      <c r="V565" s="89" t="s">
        <v>909</v>
      </c>
      <c r="W565">
        <v>11140</v>
      </c>
    </row>
    <row r="566" spans="7:23">
      <c r="G566">
        <v>11087</v>
      </c>
      <c r="H566" s="89" t="s">
        <v>856</v>
      </c>
      <c r="I566" s="89" t="s">
        <v>381</v>
      </c>
      <c r="L566">
        <v>10903</v>
      </c>
      <c r="M566" s="89" t="s">
        <v>672</v>
      </c>
      <c r="N566" s="89" t="s">
        <v>381</v>
      </c>
      <c r="V566" s="89" t="s">
        <v>910</v>
      </c>
      <c r="W566">
        <v>11141</v>
      </c>
    </row>
    <row r="567" spans="7:23">
      <c r="G567">
        <v>11088</v>
      </c>
      <c r="H567" s="89" t="s">
        <v>857</v>
      </c>
      <c r="I567" s="89" t="s">
        <v>381</v>
      </c>
      <c r="L567">
        <v>10904</v>
      </c>
      <c r="M567" s="89" t="s">
        <v>673</v>
      </c>
      <c r="N567" s="89" t="s">
        <v>381</v>
      </c>
      <c r="V567" s="89" t="s">
        <v>911</v>
      </c>
      <c r="W567">
        <v>11142</v>
      </c>
    </row>
    <row r="568" spans="7:23">
      <c r="G568">
        <v>11089</v>
      </c>
      <c r="H568" s="89" t="s">
        <v>858</v>
      </c>
      <c r="I568" s="89" t="s">
        <v>381</v>
      </c>
      <c r="L568">
        <v>10905</v>
      </c>
      <c r="M568" s="89" t="s">
        <v>674</v>
      </c>
      <c r="N568" s="89" t="s">
        <v>381</v>
      </c>
      <c r="V568" s="89" t="s">
        <v>912</v>
      </c>
      <c r="W568">
        <v>11143</v>
      </c>
    </row>
    <row r="569" spans="7:23">
      <c r="G569">
        <v>11090</v>
      </c>
      <c r="H569" s="89" t="s">
        <v>859</v>
      </c>
      <c r="I569" s="89" t="s">
        <v>381</v>
      </c>
      <c r="L569">
        <v>10906</v>
      </c>
      <c r="M569" s="89" t="s">
        <v>675</v>
      </c>
      <c r="N569" s="89" t="s">
        <v>381</v>
      </c>
      <c r="V569" s="89" t="s">
        <v>913</v>
      </c>
      <c r="W569">
        <v>11144</v>
      </c>
    </row>
    <row r="570" spans="7:23">
      <c r="G570">
        <v>11091</v>
      </c>
      <c r="H570" s="89" t="s">
        <v>860</v>
      </c>
      <c r="I570" s="89" t="s">
        <v>381</v>
      </c>
      <c r="L570">
        <v>10907</v>
      </c>
      <c r="M570" s="89" t="s">
        <v>676</v>
      </c>
      <c r="N570" s="89" t="s">
        <v>381</v>
      </c>
      <c r="V570" s="89" t="s">
        <v>914</v>
      </c>
      <c r="W570">
        <v>11145</v>
      </c>
    </row>
    <row r="571" spans="7:23">
      <c r="G571">
        <v>11092</v>
      </c>
      <c r="H571" s="89" t="s">
        <v>861</v>
      </c>
      <c r="I571" s="89" t="s">
        <v>381</v>
      </c>
      <c r="L571">
        <v>10908</v>
      </c>
      <c r="M571" s="89" t="s">
        <v>677</v>
      </c>
      <c r="N571" s="89" t="s">
        <v>381</v>
      </c>
      <c r="V571" s="89" t="s">
        <v>915</v>
      </c>
      <c r="W571">
        <v>11146</v>
      </c>
    </row>
    <row r="572" spans="7:23">
      <c r="G572">
        <v>11093</v>
      </c>
      <c r="H572" s="89" t="s">
        <v>862</v>
      </c>
      <c r="I572" s="89" t="s">
        <v>381</v>
      </c>
      <c r="L572">
        <v>10909</v>
      </c>
      <c r="M572" s="89" t="s">
        <v>678</v>
      </c>
      <c r="N572" s="89" t="s">
        <v>381</v>
      </c>
      <c r="V572" s="89" t="s">
        <v>916</v>
      </c>
      <c r="W572">
        <v>11147</v>
      </c>
    </row>
    <row r="573" spans="7:23">
      <c r="G573">
        <v>11094</v>
      </c>
      <c r="H573" s="89" t="s">
        <v>863</v>
      </c>
      <c r="I573" s="89" t="s">
        <v>381</v>
      </c>
      <c r="L573">
        <v>10910</v>
      </c>
      <c r="M573" s="89" t="s">
        <v>679</v>
      </c>
      <c r="N573" s="89" t="s">
        <v>381</v>
      </c>
      <c r="V573" s="89" t="s">
        <v>917</v>
      </c>
      <c r="W573">
        <v>11148</v>
      </c>
    </row>
    <row r="574" spans="7:23">
      <c r="G574">
        <v>11095</v>
      </c>
      <c r="H574" s="89" t="s">
        <v>864</v>
      </c>
      <c r="I574" s="89" t="s">
        <v>381</v>
      </c>
      <c r="L574">
        <v>10911</v>
      </c>
      <c r="M574" s="89" t="s">
        <v>680</v>
      </c>
      <c r="N574" s="89" t="s">
        <v>381</v>
      </c>
      <c r="V574" s="89" t="s">
        <v>918</v>
      </c>
      <c r="W574">
        <v>11149</v>
      </c>
    </row>
    <row r="575" spans="7:23">
      <c r="G575">
        <v>11096</v>
      </c>
      <c r="H575" s="89" t="s">
        <v>865</v>
      </c>
      <c r="I575" s="89" t="s">
        <v>381</v>
      </c>
      <c r="L575">
        <v>10912</v>
      </c>
      <c r="M575" s="89" t="s">
        <v>681</v>
      </c>
      <c r="N575" s="89" t="s">
        <v>381</v>
      </c>
      <c r="V575" s="89" t="s">
        <v>919</v>
      </c>
      <c r="W575">
        <v>11150</v>
      </c>
    </row>
    <row r="576" spans="7:23">
      <c r="G576">
        <v>11097</v>
      </c>
      <c r="H576" s="89" t="s">
        <v>866</v>
      </c>
      <c r="I576" s="89" t="s">
        <v>381</v>
      </c>
      <c r="L576">
        <v>10913</v>
      </c>
      <c r="M576" s="89" t="s">
        <v>682</v>
      </c>
      <c r="N576" s="89" t="s">
        <v>381</v>
      </c>
      <c r="V576" s="89" t="s">
        <v>920</v>
      </c>
      <c r="W576">
        <v>11151</v>
      </c>
    </row>
    <row r="577" spans="7:23">
      <c r="G577">
        <v>11098</v>
      </c>
      <c r="H577" s="89" t="s">
        <v>867</v>
      </c>
      <c r="I577" s="89" t="s">
        <v>381</v>
      </c>
      <c r="L577">
        <v>10914</v>
      </c>
      <c r="M577" s="89" t="s">
        <v>683</v>
      </c>
      <c r="N577" s="89" t="s">
        <v>381</v>
      </c>
      <c r="V577" s="89" t="s">
        <v>921</v>
      </c>
      <c r="W577">
        <v>11152</v>
      </c>
    </row>
    <row r="578" spans="7:23">
      <c r="G578">
        <v>11099</v>
      </c>
      <c r="H578" s="89" t="s">
        <v>868</v>
      </c>
      <c r="I578" s="89" t="s">
        <v>381</v>
      </c>
      <c r="L578">
        <v>10915</v>
      </c>
      <c r="M578" s="89" t="s">
        <v>684</v>
      </c>
      <c r="N578" s="89" t="s">
        <v>381</v>
      </c>
      <c r="V578" s="89" t="s">
        <v>922</v>
      </c>
      <c r="W578">
        <v>11153</v>
      </c>
    </row>
    <row r="579" spans="7:23">
      <c r="G579">
        <v>11100</v>
      </c>
      <c r="H579" s="89" t="s">
        <v>869</v>
      </c>
      <c r="I579" s="89" t="s">
        <v>381</v>
      </c>
      <c r="L579">
        <v>10916</v>
      </c>
      <c r="M579" s="89" t="s">
        <v>685</v>
      </c>
      <c r="N579" s="89" t="s">
        <v>381</v>
      </c>
      <c r="V579" s="89" t="s">
        <v>923</v>
      </c>
      <c r="W579">
        <v>11154</v>
      </c>
    </row>
    <row r="580" spans="7:23">
      <c r="G580">
        <v>11101</v>
      </c>
      <c r="H580" s="89" t="s">
        <v>870</v>
      </c>
      <c r="I580" s="89" t="s">
        <v>381</v>
      </c>
      <c r="L580">
        <v>10917</v>
      </c>
      <c r="M580" s="89" t="s">
        <v>686</v>
      </c>
      <c r="N580" s="89" t="s">
        <v>381</v>
      </c>
      <c r="V580" s="89" t="s">
        <v>924</v>
      </c>
      <c r="W580">
        <v>11155</v>
      </c>
    </row>
    <row r="581" spans="7:23">
      <c r="G581">
        <v>11102</v>
      </c>
      <c r="H581" s="89" t="s">
        <v>871</v>
      </c>
      <c r="I581" s="89" t="s">
        <v>381</v>
      </c>
      <c r="L581">
        <v>10918</v>
      </c>
      <c r="M581" s="89" t="s">
        <v>687</v>
      </c>
      <c r="N581" s="89" t="s">
        <v>381</v>
      </c>
      <c r="V581" s="89" t="s">
        <v>925</v>
      </c>
      <c r="W581">
        <v>11156</v>
      </c>
    </row>
    <row r="582" spans="7:23">
      <c r="G582">
        <v>11103</v>
      </c>
      <c r="H582" s="89" t="s">
        <v>872</v>
      </c>
      <c r="I582" s="89" t="s">
        <v>381</v>
      </c>
      <c r="L582">
        <v>10919</v>
      </c>
      <c r="M582" s="89" t="s">
        <v>688</v>
      </c>
      <c r="N582" s="89" t="s">
        <v>381</v>
      </c>
      <c r="V582" s="89" t="s">
        <v>926</v>
      </c>
      <c r="W582">
        <v>11157</v>
      </c>
    </row>
    <row r="583" spans="7:23">
      <c r="G583">
        <v>11104</v>
      </c>
      <c r="H583" s="89" t="s">
        <v>873</v>
      </c>
      <c r="I583" s="89" t="s">
        <v>381</v>
      </c>
      <c r="L583">
        <v>10920</v>
      </c>
      <c r="M583" s="89" t="s">
        <v>689</v>
      </c>
      <c r="N583" s="89" t="s">
        <v>381</v>
      </c>
      <c r="V583" s="89" t="s">
        <v>927</v>
      </c>
      <c r="W583">
        <v>11158</v>
      </c>
    </row>
    <row r="584" spans="7:23">
      <c r="G584">
        <v>11105</v>
      </c>
      <c r="H584" s="89" t="s">
        <v>874</v>
      </c>
      <c r="I584" s="89" t="s">
        <v>381</v>
      </c>
      <c r="L584">
        <v>10921</v>
      </c>
      <c r="M584" s="89" t="s">
        <v>690</v>
      </c>
      <c r="N584" s="89" t="s">
        <v>381</v>
      </c>
      <c r="V584" s="89" t="s">
        <v>928</v>
      </c>
      <c r="W584">
        <v>11159</v>
      </c>
    </row>
    <row r="585" spans="7:23">
      <c r="G585">
        <v>11106</v>
      </c>
      <c r="H585" s="89" t="s">
        <v>875</v>
      </c>
      <c r="I585" s="89" t="s">
        <v>381</v>
      </c>
      <c r="L585">
        <v>10922</v>
      </c>
      <c r="M585" s="89" t="s">
        <v>691</v>
      </c>
      <c r="N585" s="89" t="s">
        <v>381</v>
      </c>
      <c r="V585" s="89" t="s">
        <v>929</v>
      </c>
      <c r="W585">
        <v>11160</v>
      </c>
    </row>
    <row r="586" spans="7:23">
      <c r="G586">
        <v>11107</v>
      </c>
      <c r="H586" s="89" t="s">
        <v>876</v>
      </c>
      <c r="I586" s="89" t="s">
        <v>381</v>
      </c>
      <c r="L586">
        <v>10923</v>
      </c>
      <c r="M586" s="89" t="s">
        <v>692</v>
      </c>
      <c r="N586" s="89" t="s">
        <v>381</v>
      </c>
      <c r="V586" s="89" t="s">
        <v>930</v>
      </c>
      <c r="W586">
        <v>11161</v>
      </c>
    </row>
    <row r="587" spans="7:23">
      <c r="G587">
        <v>11108</v>
      </c>
      <c r="H587" s="89" t="s">
        <v>877</v>
      </c>
      <c r="I587" s="89" t="s">
        <v>381</v>
      </c>
      <c r="L587">
        <v>10924</v>
      </c>
      <c r="M587" s="89" t="s">
        <v>693</v>
      </c>
      <c r="N587" s="89" t="s">
        <v>381</v>
      </c>
      <c r="V587" s="89" t="s">
        <v>931</v>
      </c>
      <c r="W587">
        <v>11162</v>
      </c>
    </row>
    <row r="588" spans="7:23">
      <c r="G588">
        <v>11109</v>
      </c>
      <c r="H588" s="89" t="s">
        <v>878</v>
      </c>
      <c r="I588" s="89" t="s">
        <v>381</v>
      </c>
      <c r="L588">
        <v>10925</v>
      </c>
      <c r="M588" s="89" t="s">
        <v>694</v>
      </c>
      <c r="N588" s="89" t="s">
        <v>381</v>
      </c>
      <c r="V588" s="89" t="s">
        <v>932</v>
      </c>
      <c r="W588">
        <v>11163</v>
      </c>
    </row>
    <row r="589" spans="7:23">
      <c r="G589">
        <v>11110</v>
      </c>
      <c r="H589" s="89" t="s">
        <v>879</v>
      </c>
      <c r="I589" s="89" t="s">
        <v>381</v>
      </c>
      <c r="L589">
        <v>10926</v>
      </c>
      <c r="M589" s="89" t="s">
        <v>695</v>
      </c>
      <c r="N589" s="89" t="s">
        <v>381</v>
      </c>
      <c r="V589" s="89" t="s">
        <v>933</v>
      </c>
      <c r="W589">
        <v>11017</v>
      </c>
    </row>
    <row r="590" spans="7:23">
      <c r="G590">
        <v>11111</v>
      </c>
      <c r="H590" s="89" t="s">
        <v>880</v>
      </c>
      <c r="I590" s="89" t="s">
        <v>381</v>
      </c>
      <c r="L590">
        <v>10927</v>
      </c>
      <c r="M590" s="89" t="s">
        <v>696</v>
      </c>
      <c r="N590" s="89" t="s">
        <v>381</v>
      </c>
      <c r="V590" s="89" t="s">
        <v>934</v>
      </c>
      <c r="W590">
        <v>13466</v>
      </c>
    </row>
    <row r="591" spans="7:23">
      <c r="G591">
        <v>11112</v>
      </c>
      <c r="H591" s="89" t="s">
        <v>881</v>
      </c>
      <c r="I591" s="89" t="s">
        <v>381</v>
      </c>
      <c r="L591">
        <v>10928</v>
      </c>
      <c r="M591" s="89" t="s">
        <v>697</v>
      </c>
      <c r="N591" s="89" t="s">
        <v>381</v>
      </c>
      <c r="V591" s="89" t="s">
        <v>935</v>
      </c>
      <c r="W591">
        <v>6606</v>
      </c>
    </row>
    <row r="592" spans="7:23">
      <c r="G592">
        <v>11113</v>
      </c>
      <c r="H592" s="89" t="s">
        <v>882</v>
      </c>
      <c r="I592" s="89" t="s">
        <v>381</v>
      </c>
      <c r="L592">
        <v>10929</v>
      </c>
      <c r="M592" s="89" t="s">
        <v>698</v>
      </c>
      <c r="N592" s="89" t="s">
        <v>381</v>
      </c>
      <c r="V592" s="89" t="s">
        <v>936</v>
      </c>
      <c r="W592">
        <v>6607</v>
      </c>
    </row>
    <row r="593" spans="7:23">
      <c r="G593">
        <v>11114</v>
      </c>
      <c r="H593" s="89" t="s">
        <v>883</v>
      </c>
      <c r="I593" s="89" t="s">
        <v>381</v>
      </c>
      <c r="L593">
        <v>10930</v>
      </c>
      <c r="M593" s="89" t="s">
        <v>699</v>
      </c>
      <c r="N593" s="89" t="s">
        <v>381</v>
      </c>
      <c r="V593" s="89" t="s">
        <v>937</v>
      </c>
      <c r="W593">
        <v>6608</v>
      </c>
    </row>
    <row r="594" spans="7:23">
      <c r="G594">
        <v>11115</v>
      </c>
      <c r="H594" s="89" t="s">
        <v>884</v>
      </c>
      <c r="I594" s="89" t="s">
        <v>381</v>
      </c>
      <c r="L594">
        <v>10931</v>
      </c>
      <c r="M594" s="89" t="s">
        <v>700</v>
      </c>
      <c r="N594" s="89" t="s">
        <v>381</v>
      </c>
      <c r="V594" s="89" t="s">
        <v>938</v>
      </c>
      <c r="W594">
        <v>6609</v>
      </c>
    </row>
    <row r="595" spans="7:23">
      <c r="G595">
        <v>11116</v>
      </c>
      <c r="H595" s="89" t="s">
        <v>885</v>
      </c>
      <c r="I595" s="89" t="s">
        <v>381</v>
      </c>
      <c r="L595">
        <v>10932</v>
      </c>
      <c r="M595" s="89" t="s">
        <v>701</v>
      </c>
      <c r="N595" s="89" t="s">
        <v>381</v>
      </c>
      <c r="V595" s="89" t="s">
        <v>939</v>
      </c>
      <c r="W595">
        <v>18672</v>
      </c>
    </row>
    <row r="596" spans="7:23">
      <c r="G596">
        <v>11117</v>
      </c>
      <c r="H596" s="89" t="s">
        <v>886</v>
      </c>
      <c r="I596" s="89" t="s">
        <v>381</v>
      </c>
      <c r="L596">
        <v>10933</v>
      </c>
      <c r="M596" s="89" t="s">
        <v>702</v>
      </c>
      <c r="N596" s="89" t="s">
        <v>381</v>
      </c>
      <c r="V596" s="89" t="s">
        <v>940</v>
      </c>
      <c r="W596">
        <v>6610</v>
      </c>
    </row>
    <row r="597" spans="7:23">
      <c r="G597">
        <v>11118</v>
      </c>
      <c r="H597" s="89" t="s">
        <v>887</v>
      </c>
      <c r="I597" s="89" t="s">
        <v>381</v>
      </c>
      <c r="L597">
        <v>10934</v>
      </c>
      <c r="M597" s="89" t="s">
        <v>703</v>
      </c>
      <c r="N597" s="89" t="s">
        <v>381</v>
      </c>
      <c r="V597" s="89" t="s">
        <v>941</v>
      </c>
      <c r="W597">
        <v>6611</v>
      </c>
    </row>
    <row r="598" spans="7:23">
      <c r="G598">
        <v>11119</v>
      </c>
      <c r="H598" s="89" t="s">
        <v>888</v>
      </c>
      <c r="I598" s="89" t="s">
        <v>381</v>
      </c>
      <c r="L598">
        <v>10935</v>
      </c>
      <c r="M598" s="89" t="s">
        <v>704</v>
      </c>
      <c r="N598" s="89" t="s">
        <v>381</v>
      </c>
      <c r="V598" s="89" t="s">
        <v>942</v>
      </c>
      <c r="W598">
        <v>6612</v>
      </c>
    </row>
    <row r="599" spans="7:23">
      <c r="G599">
        <v>11120</v>
      </c>
      <c r="H599" s="89" t="s">
        <v>889</v>
      </c>
      <c r="I599" s="89" t="s">
        <v>381</v>
      </c>
      <c r="L599">
        <v>10936</v>
      </c>
      <c r="M599" s="89" t="s">
        <v>705</v>
      </c>
      <c r="N599" s="89" t="s">
        <v>381</v>
      </c>
      <c r="V599" s="89" t="s">
        <v>943</v>
      </c>
      <c r="W599">
        <v>6613</v>
      </c>
    </row>
    <row r="600" spans="7:23">
      <c r="G600">
        <v>11121</v>
      </c>
      <c r="H600" s="89" t="s">
        <v>890</v>
      </c>
      <c r="I600" s="89" t="s">
        <v>381</v>
      </c>
      <c r="L600">
        <v>10937</v>
      </c>
      <c r="M600" s="89" t="s">
        <v>706</v>
      </c>
      <c r="N600" s="89" t="s">
        <v>381</v>
      </c>
      <c r="V600" s="89" t="s">
        <v>944</v>
      </c>
      <c r="W600">
        <v>6614</v>
      </c>
    </row>
    <row r="601" spans="7:23">
      <c r="G601">
        <v>11122</v>
      </c>
      <c r="H601" s="89" t="s">
        <v>891</v>
      </c>
      <c r="I601" s="89" t="s">
        <v>381</v>
      </c>
      <c r="L601">
        <v>10938</v>
      </c>
      <c r="M601" s="89" t="s">
        <v>707</v>
      </c>
      <c r="N601" s="89" t="s">
        <v>381</v>
      </c>
      <c r="V601" s="89" t="s">
        <v>945</v>
      </c>
      <c r="W601">
        <v>6615</v>
      </c>
    </row>
    <row r="602" spans="7:23">
      <c r="G602">
        <v>11123</v>
      </c>
      <c r="H602" s="89" t="s">
        <v>892</v>
      </c>
      <c r="I602" s="89" t="s">
        <v>381</v>
      </c>
      <c r="L602">
        <v>10939</v>
      </c>
      <c r="M602" s="89" t="s">
        <v>708</v>
      </c>
      <c r="N602" s="89" t="s">
        <v>381</v>
      </c>
      <c r="V602" s="89" t="s">
        <v>946</v>
      </c>
      <c r="W602">
        <v>6616</v>
      </c>
    </row>
    <row r="603" spans="7:23">
      <c r="G603">
        <v>11124</v>
      </c>
      <c r="H603" s="89" t="s">
        <v>893</v>
      </c>
      <c r="I603" s="89" t="s">
        <v>381</v>
      </c>
      <c r="L603">
        <v>10940</v>
      </c>
      <c r="M603" s="89" t="s">
        <v>709</v>
      </c>
      <c r="N603" s="89" t="s">
        <v>381</v>
      </c>
      <c r="V603" s="89" t="s">
        <v>947</v>
      </c>
      <c r="W603">
        <v>6617</v>
      </c>
    </row>
    <row r="604" spans="7:23">
      <c r="G604">
        <v>11125</v>
      </c>
      <c r="H604" s="89" t="s">
        <v>894</v>
      </c>
      <c r="I604" s="89" t="s">
        <v>381</v>
      </c>
      <c r="L604">
        <v>10941</v>
      </c>
      <c r="M604" s="89" t="s">
        <v>710</v>
      </c>
      <c r="N604" s="89" t="s">
        <v>381</v>
      </c>
      <c r="V604" s="89" t="s">
        <v>948</v>
      </c>
      <c r="W604">
        <v>6618</v>
      </c>
    </row>
    <row r="605" spans="7:23">
      <c r="G605">
        <v>11126</v>
      </c>
      <c r="H605" s="89" t="s">
        <v>895</v>
      </c>
      <c r="I605" s="89" t="s">
        <v>381</v>
      </c>
      <c r="L605">
        <v>10942</v>
      </c>
      <c r="M605" s="89" t="s">
        <v>711</v>
      </c>
      <c r="N605" s="89" t="s">
        <v>381</v>
      </c>
      <c r="V605" s="89" t="s">
        <v>949</v>
      </c>
      <c r="W605">
        <v>6619</v>
      </c>
    </row>
    <row r="606" spans="7:23">
      <c r="G606">
        <v>11127</v>
      </c>
      <c r="H606" s="89" t="s">
        <v>896</v>
      </c>
      <c r="I606" s="89" t="s">
        <v>381</v>
      </c>
      <c r="L606">
        <v>10943</v>
      </c>
      <c r="M606" s="89" t="s">
        <v>712</v>
      </c>
      <c r="N606" s="89" t="s">
        <v>381</v>
      </c>
      <c r="V606" s="89" t="s">
        <v>950</v>
      </c>
      <c r="W606">
        <v>6620</v>
      </c>
    </row>
    <row r="607" spans="7:23">
      <c r="G607">
        <v>11128</v>
      </c>
      <c r="H607" s="89" t="s">
        <v>897</v>
      </c>
      <c r="I607" s="89" t="s">
        <v>381</v>
      </c>
      <c r="L607">
        <v>10944</v>
      </c>
      <c r="M607" s="89" t="s">
        <v>713</v>
      </c>
      <c r="N607" s="89" t="s">
        <v>381</v>
      </c>
      <c r="V607" s="89" t="s">
        <v>951</v>
      </c>
      <c r="W607">
        <v>6621</v>
      </c>
    </row>
    <row r="608" spans="7:23">
      <c r="G608">
        <v>11129</v>
      </c>
      <c r="H608" s="89" t="s">
        <v>898</v>
      </c>
      <c r="I608" s="89" t="s">
        <v>381</v>
      </c>
      <c r="L608">
        <v>10945</v>
      </c>
      <c r="M608" s="89" t="s">
        <v>714</v>
      </c>
      <c r="N608" s="89" t="s">
        <v>381</v>
      </c>
      <c r="V608" s="89" t="s">
        <v>952</v>
      </c>
      <c r="W608">
        <v>6622</v>
      </c>
    </row>
    <row r="609" spans="7:23">
      <c r="G609">
        <v>11130</v>
      </c>
      <c r="H609" s="89" t="s">
        <v>899</v>
      </c>
      <c r="I609" s="89" t="s">
        <v>381</v>
      </c>
      <c r="L609">
        <v>10946</v>
      </c>
      <c r="M609" s="89" t="s">
        <v>715</v>
      </c>
      <c r="N609" s="89" t="s">
        <v>381</v>
      </c>
      <c r="V609" s="89" t="s">
        <v>953</v>
      </c>
      <c r="W609">
        <v>6623</v>
      </c>
    </row>
    <row r="610" spans="7:23">
      <c r="G610">
        <v>11131</v>
      </c>
      <c r="H610" s="89" t="s">
        <v>900</v>
      </c>
      <c r="I610" s="89" t="s">
        <v>381</v>
      </c>
      <c r="L610">
        <v>10947</v>
      </c>
      <c r="M610" s="89" t="s">
        <v>716</v>
      </c>
      <c r="N610" s="89" t="s">
        <v>381</v>
      </c>
      <c r="V610" s="89" t="s">
        <v>954</v>
      </c>
      <c r="W610">
        <v>6624</v>
      </c>
    </row>
    <row r="611" spans="7:23">
      <c r="G611">
        <v>11132</v>
      </c>
      <c r="H611" s="89" t="s">
        <v>901</v>
      </c>
      <c r="I611" s="89" t="s">
        <v>381</v>
      </c>
      <c r="L611">
        <v>10948</v>
      </c>
      <c r="M611" s="89" t="s">
        <v>717</v>
      </c>
      <c r="N611" s="89" t="s">
        <v>381</v>
      </c>
      <c r="V611" s="89" t="s">
        <v>2165</v>
      </c>
      <c r="W611">
        <v>204280</v>
      </c>
    </row>
    <row r="612" spans="7:23">
      <c r="G612">
        <v>11133</v>
      </c>
      <c r="H612" s="89" t="s">
        <v>902</v>
      </c>
      <c r="I612" s="89" t="s">
        <v>381</v>
      </c>
      <c r="L612">
        <v>10949</v>
      </c>
      <c r="M612" s="89" t="s">
        <v>718</v>
      </c>
      <c r="N612" s="89" t="s">
        <v>381</v>
      </c>
      <c r="V612" s="89" t="s">
        <v>2166</v>
      </c>
      <c r="W612">
        <v>178286</v>
      </c>
    </row>
    <row r="613" spans="7:23">
      <c r="G613">
        <v>11134</v>
      </c>
      <c r="H613" s="89" t="s">
        <v>903</v>
      </c>
      <c r="I613" s="89" t="s">
        <v>381</v>
      </c>
      <c r="L613">
        <v>10950</v>
      </c>
      <c r="M613" s="89" t="s">
        <v>719</v>
      </c>
      <c r="N613" s="89" t="s">
        <v>381</v>
      </c>
      <c r="V613" s="89" t="s">
        <v>955</v>
      </c>
      <c r="W613">
        <v>20666</v>
      </c>
    </row>
    <row r="614" spans="7:23">
      <c r="G614">
        <v>11135</v>
      </c>
      <c r="H614" s="89" t="s">
        <v>904</v>
      </c>
      <c r="I614" s="89" t="s">
        <v>381</v>
      </c>
      <c r="L614">
        <v>10951</v>
      </c>
      <c r="M614" s="89" t="s">
        <v>720</v>
      </c>
      <c r="N614" s="89" t="s">
        <v>381</v>
      </c>
      <c r="V614" s="89" t="s">
        <v>956</v>
      </c>
      <c r="W614">
        <v>21066</v>
      </c>
    </row>
    <row r="615" spans="7:23">
      <c r="G615">
        <v>11136</v>
      </c>
      <c r="H615" s="89" t="s">
        <v>905</v>
      </c>
      <c r="I615" s="89" t="s">
        <v>381</v>
      </c>
      <c r="L615">
        <v>10952</v>
      </c>
      <c r="M615" s="89" t="s">
        <v>721</v>
      </c>
      <c r="N615" s="89" t="s">
        <v>381</v>
      </c>
      <c r="V615" s="89" t="s">
        <v>957</v>
      </c>
      <c r="W615">
        <v>23866</v>
      </c>
    </row>
    <row r="616" spans="7:23">
      <c r="G616">
        <v>11137</v>
      </c>
      <c r="H616" s="89" t="s">
        <v>906</v>
      </c>
      <c r="I616" s="89" t="s">
        <v>381</v>
      </c>
      <c r="L616">
        <v>10953</v>
      </c>
      <c r="M616" s="89" t="s">
        <v>722</v>
      </c>
      <c r="N616" s="89" t="s">
        <v>381</v>
      </c>
      <c r="V616" s="89" t="s">
        <v>2167</v>
      </c>
      <c r="W616">
        <v>108066</v>
      </c>
    </row>
    <row r="617" spans="7:23">
      <c r="G617">
        <v>11138</v>
      </c>
      <c r="H617" s="89" t="s">
        <v>907</v>
      </c>
      <c r="I617" s="89" t="s">
        <v>381</v>
      </c>
      <c r="L617">
        <v>10954</v>
      </c>
      <c r="M617" s="89" t="s">
        <v>723</v>
      </c>
      <c r="N617" s="89" t="s">
        <v>381</v>
      </c>
      <c r="V617" s="89" t="s">
        <v>958</v>
      </c>
      <c r="W617">
        <v>6625</v>
      </c>
    </row>
    <row r="618" spans="7:23">
      <c r="G618">
        <v>11139</v>
      </c>
      <c r="H618" s="89" t="s">
        <v>908</v>
      </c>
      <c r="I618" s="89" t="s">
        <v>381</v>
      </c>
      <c r="L618">
        <v>10955</v>
      </c>
      <c r="M618" s="89" t="s">
        <v>724</v>
      </c>
      <c r="N618" s="89" t="s">
        <v>381</v>
      </c>
      <c r="V618" s="89" t="s">
        <v>959</v>
      </c>
      <c r="W618">
        <v>6626</v>
      </c>
    </row>
    <row r="619" spans="7:23">
      <c r="G619">
        <v>11140</v>
      </c>
      <c r="H619" s="89" t="s">
        <v>909</v>
      </c>
      <c r="I619" s="89" t="s">
        <v>381</v>
      </c>
      <c r="L619">
        <v>10956</v>
      </c>
      <c r="M619" s="89" t="s">
        <v>725</v>
      </c>
      <c r="N619" s="89" t="s">
        <v>381</v>
      </c>
      <c r="V619" s="89" t="s">
        <v>960</v>
      </c>
      <c r="W619">
        <v>6627</v>
      </c>
    </row>
    <row r="620" spans="7:23">
      <c r="G620">
        <v>11141</v>
      </c>
      <c r="H620" s="89" t="s">
        <v>910</v>
      </c>
      <c r="I620" s="89" t="s">
        <v>381</v>
      </c>
      <c r="L620">
        <v>10957</v>
      </c>
      <c r="M620" s="89" t="s">
        <v>726</v>
      </c>
      <c r="N620" s="89" t="s">
        <v>381</v>
      </c>
      <c r="V620" s="89" t="s">
        <v>2168</v>
      </c>
      <c r="W620">
        <v>178288</v>
      </c>
    </row>
    <row r="621" spans="7:23">
      <c r="G621">
        <v>11142</v>
      </c>
      <c r="H621" s="89" t="s">
        <v>911</v>
      </c>
      <c r="I621" s="89" t="s">
        <v>381</v>
      </c>
      <c r="L621">
        <v>10958</v>
      </c>
      <c r="M621" s="89" t="s">
        <v>727</v>
      </c>
      <c r="N621" s="89" t="s">
        <v>381</v>
      </c>
      <c r="V621" s="89" t="s">
        <v>2169</v>
      </c>
      <c r="W621">
        <v>217870</v>
      </c>
    </row>
    <row r="622" spans="7:23">
      <c r="G622">
        <v>11143</v>
      </c>
      <c r="H622" s="89" t="s">
        <v>912</v>
      </c>
      <c r="I622" s="89" t="s">
        <v>381</v>
      </c>
      <c r="L622">
        <v>10959</v>
      </c>
      <c r="M622" s="89" t="s">
        <v>728</v>
      </c>
      <c r="N622" s="89" t="s">
        <v>381</v>
      </c>
      <c r="V622" s="89" t="s">
        <v>961</v>
      </c>
      <c r="W622">
        <v>6628</v>
      </c>
    </row>
    <row r="623" spans="7:23">
      <c r="G623">
        <v>11144</v>
      </c>
      <c r="H623" s="89" t="s">
        <v>913</v>
      </c>
      <c r="I623" s="89" t="s">
        <v>381</v>
      </c>
      <c r="L623">
        <v>10960</v>
      </c>
      <c r="M623" s="89" t="s">
        <v>729</v>
      </c>
      <c r="N623" s="89" t="s">
        <v>381</v>
      </c>
      <c r="V623" s="89" t="s">
        <v>962</v>
      </c>
      <c r="W623">
        <v>6629</v>
      </c>
    </row>
    <row r="624" spans="7:23">
      <c r="G624">
        <v>11145</v>
      </c>
      <c r="H624" s="89" t="s">
        <v>914</v>
      </c>
      <c r="I624" s="89" t="s">
        <v>381</v>
      </c>
      <c r="L624">
        <v>10961</v>
      </c>
      <c r="M624" s="89" t="s">
        <v>730</v>
      </c>
      <c r="N624" s="89" t="s">
        <v>381</v>
      </c>
      <c r="V624" s="89" t="s">
        <v>963</v>
      </c>
      <c r="W624">
        <v>21266</v>
      </c>
    </row>
    <row r="625" spans="7:23">
      <c r="G625">
        <v>11146</v>
      </c>
      <c r="H625" s="89" t="s">
        <v>915</v>
      </c>
      <c r="I625" s="89" t="s">
        <v>381</v>
      </c>
      <c r="L625">
        <v>10962</v>
      </c>
      <c r="M625" s="89" t="s">
        <v>731</v>
      </c>
      <c r="N625" s="89" t="s">
        <v>381</v>
      </c>
      <c r="V625" s="89" t="s">
        <v>2170</v>
      </c>
      <c r="W625">
        <v>178290</v>
      </c>
    </row>
    <row r="626" spans="7:23">
      <c r="G626">
        <v>11147</v>
      </c>
      <c r="H626" s="89" t="s">
        <v>916</v>
      </c>
      <c r="I626" s="89" t="s">
        <v>381</v>
      </c>
      <c r="L626">
        <v>10963</v>
      </c>
      <c r="M626" s="89" t="s">
        <v>732</v>
      </c>
      <c r="N626" s="89" t="s">
        <v>381</v>
      </c>
      <c r="V626" s="89" t="s">
        <v>964</v>
      </c>
      <c r="W626">
        <v>21666</v>
      </c>
    </row>
    <row r="627" spans="7:23">
      <c r="G627">
        <v>11148</v>
      </c>
      <c r="H627" s="89" t="s">
        <v>917</v>
      </c>
      <c r="I627" s="89" t="s">
        <v>381</v>
      </c>
      <c r="L627">
        <v>10964</v>
      </c>
      <c r="M627" s="89" t="s">
        <v>733</v>
      </c>
      <c r="N627" s="89" t="s">
        <v>381</v>
      </c>
      <c r="V627" s="89" t="s">
        <v>965</v>
      </c>
      <c r="W627">
        <v>6630</v>
      </c>
    </row>
    <row r="628" spans="7:23">
      <c r="G628">
        <v>11149</v>
      </c>
      <c r="H628" s="89" t="s">
        <v>918</v>
      </c>
      <c r="I628" s="89" t="s">
        <v>381</v>
      </c>
      <c r="L628">
        <v>10965</v>
      </c>
      <c r="M628" s="89" t="s">
        <v>734</v>
      </c>
      <c r="N628" s="89" t="s">
        <v>381</v>
      </c>
      <c r="V628" s="89" t="s">
        <v>966</v>
      </c>
      <c r="W628">
        <v>6631</v>
      </c>
    </row>
    <row r="629" spans="7:23">
      <c r="G629">
        <v>11150</v>
      </c>
      <c r="H629" s="89" t="s">
        <v>919</v>
      </c>
      <c r="I629" s="89" t="s">
        <v>381</v>
      </c>
      <c r="L629">
        <v>10966</v>
      </c>
      <c r="M629" s="89" t="s">
        <v>735</v>
      </c>
      <c r="N629" s="89" t="s">
        <v>381</v>
      </c>
      <c r="V629" s="89" t="s">
        <v>967</v>
      </c>
      <c r="W629">
        <v>6632</v>
      </c>
    </row>
    <row r="630" spans="7:23">
      <c r="G630">
        <v>11151</v>
      </c>
      <c r="H630" s="89" t="s">
        <v>920</v>
      </c>
      <c r="I630" s="89" t="s">
        <v>381</v>
      </c>
      <c r="L630">
        <v>10967</v>
      </c>
      <c r="M630" s="89" t="s">
        <v>736</v>
      </c>
      <c r="N630" s="89" t="s">
        <v>381</v>
      </c>
      <c r="V630" s="89" t="s">
        <v>968</v>
      </c>
      <c r="W630">
        <v>58099</v>
      </c>
    </row>
    <row r="631" spans="7:23">
      <c r="G631">
        <v>11152</v>
      </c>
      <c r="H631" s="89" t="s">
        <v>921</v>
      </c>
      <c r="I631" s="89" t="s">
        <v>381</v>
      </c>
      <c r="L631">
        <v>10968</v>
      </c>
      <c r="M631" s="89" t="s">
        <v>737</v>
      </c>
      <c r="N631" s="89" t="s">
        <v>381</v>
      </c>
      <c r="V631" s="89" t="s">
        <v>969</v>
      </c>
      <c r="W631">
        <v>6633</v>
      </c>
    </row>
    <row r="632" spans="7:23">
      <c r="G632">
        <v>11153</v>
      </c>
      <c r="H632" s="89" t="s">
        <v>922</v>
      </c>
      <c r="I632" s="89" t="s">
        <v>381</v>
      </c>
      <c r="L632">
        <v>10969</v>
      </c>
      <c r="M632" s="89" t="s">
        <v>738</v>
      </c>
      <c r="N632" s="89" t="s">
        <v>381</v>
      </c>
      <c r="V632" s="89" t="s">
        <v>970</v>
      </c>
      <c r="W632">
        <v>20866</v>
      </c>
    </row>
    <row r="633" spans="7:23">
      <c r="G633">
        <v>11154</v>
      </c>
      <c r="H633" s="89" t="s">
        <v>923</v>
      </c>
      <c r="I633" s="89" t="s">
        <v>381</v>
      </c>
      <c r="L633">
        <v>10970</v>
      </c>
      <c r="M633" s="89" t="s">
        <v>739</v>
      </c>
      <c r="N633" s="89" t="s">
        <v>381</v>
      </c>
      <c r="V633" s="89" t="s">
        <v>971</v>
      </c>
      <c r="W633">
        <v>21068</v>
      </c>
    </row>
    <row r="634" spans="7:23">
      <c r="G634">
        <v>11155</v>
      </c>
      <c r="H634" s="89" t="s">
        <v>924</v>
      </c>
      <c r="I634" s="89" t="s">
        <v>381</v>
      </c>
      <c r="L634">
        <v>10971</v>
      </c>
      <c r="M634" s="89" t="s">
        <v>740</v>
      </c>
      <c r="N634" s="89" t="s">
        <v>381</v>
      </c>
      <c r="V634" s="89" t="s">
        <v>972</v>
      </c>
      <c r="W634">
        <v>21069</v>
      </c>
    </row>
    <row r="635" spans="7:23">
      <c r="G635">
        <v>11156</v>
      </c>
      <c r="H635" s="89" t="s">
        <v>925</v>
      </c>
      <c r="I635" s="89" t="s">
        <v>381</v>
      </c>
      <c r="L635">
        <v>10972</v>
      </c>
      <c r="M635" s="89" t="s">
        <v>741</v>
      </c>
      <c r="N635" s="89" t="s">
        <v>381</v>
      </c>
      <c r="V635" s="89" t="s">
        <v>2171</v>
      </c>
      <c r="W635">
        <v>214870</v>
      </c>
    </row>
    <row r="636" spans="7:23">
      <c r="G636">
        <v>11157</v>
      </c>
      <c r="H636" s="89" t="s">
        <v>926</v>
      </c>
      <c r="I636" s="89" t="s">
        <v>381</v>
      </c>
      <c r="L636">
        <v>10973</v>
      </c>
      <c r="M636" s="89" t="s">
        <v>742</v>
      </c>
      <c r="N636" s="89" t="s">
        <v>381</v>
      </c>
      <c r="V636" s="89" t="s">
        <v>973</v>
      </c>
      <c r="W636">
        <v>6634</v>
      </c>
    </row>
    <row r="637" spans="7:23">
      <c r="G637">
        <v>11158</v>
      </c>
      <c r="H637" s="89" t="s">
        <v>927</v>
      </c>
      <c r="I637" s="89" t="s">
        <v>381</v>
      </c>
      <c r="L637">
        <v>10974</v>
      </c>
      <c r="M637" s="89" t="s">
        <v>743</v>
      </c>
      <c r="N637" s="89" t="s">
        <v>381</v>
      </c>
      <c r="V637" s="89" t="s">
        <v>974</v>
      </c>
      <c r="W637">
        <v>58101</v>
      </c>
    </row>
    <row r="638" spans="7:23">
      <c r="G638">
        <v>11159</v>
      </c>
      <c r="H638" s="89" t="s">
        <v>928</v>
      </c>
      <c r="I638" s="89" t="s">
        <v>381</v>
      </c>
      <c r="L638">
        <v>10975</v>
      </c>
      <c r="M638" s="89" t="s">
        <v>744</v>
      </c>
      <c r="N638" s="89" t="s">
        <v>381</v>
      </c>
      <c r="V638" s="89" t="s">
        <v>975</v>
      </c>
      <c r="W638">
        <v>6635</v>
      </c>
    </row>
    <row r="639" spans="7:23">
      <c r="G639">
        <v>11160</v>
      </c>
      <c r="H639" s="89" t="s">
        <v>929</v>
      </c>
      <c r="I639" s="89" t="s">
        <v>381</v>
      </c>
      <c r="L639">
        <v>10976</v>
      </c>
      <c r="M639" s="89" t="s">
        <v>745</v>
      </c>
      <c r="N639" s="89" t="s">
        <v>381</v>
      </c>
      <c r="V639" s="89" t="s">
        <v>2172</v>
      </c>
      <c r="W639">
        <v>216470</v>
      </c>
    </row>
    <row r="640" spans="7:23">
      <c r="G640">
        <v>11161</v>
      </c>
      <c r="H640" s="89" t="s">
        <v>930</v>
      </c>
      <c r="I640" s="89" t="s">
        <v>381</v>
      </c>
      <c r="L640">
        <v>10977</v>
      </c>
      <c r="M640" s="89" t="s">
        <v>746</v>
      </c>
      <c r="N640" s="89" t="s">
        <v>381</v>
      </c>
      <c r="V640" s="89" t="s">
        <v>976</v>
      </c>
      <c r="W640">
        <v>21466</v>
      </c>
    </row>
    <row r="641" spans="7:23">
      <c r="G641">
        <v>11162</v>
      </c>
      <c r="H641" s="89" t="s">
        <v>931</v>
      </c>
      <c r="I641" s="89" t="s">
        <v>381</v>
      </c>
      <c r="L641">
        <v>10978</v>
      </c>
      <c r="M641" s="89" t="s">
        <v>747</v>
      </c>
      <c r="N641" s="89" t="s">
        <v>381</v>
      </c>
      <c r="V641" s="89" t="s">
        <v>977</v>
      </c>
      <c r="W641">
        <v>6636</v>
      </c>
    </row>
    <row r="642" spans="7:23">
      <c r="G642">
        <v>11163</v>
      </c>
      <c r="H642" s="89" t="s">
        <v>932</v>
      </c>
      <c r="I642" s="89" t="s">
        <v>381</v>
      </c>
      <c r="L642">
        <v>10979</v>
      </c>
      <c r="M642" s="89" t="s">
        <v>748</v>
      </c>
      <c r="N642" s="89" t="s">
        <v>381</v>
      </c>
      <c r="V642" s="89" t="s">
        <v>978</v>
      </c>
      <c r="W642">
        <v>6637</v>
      </c>
    </row>
    <row r="643" spans="7:23">
      <c r="G643">
        <v>11017</v>
      </c>
      <c r="H643" s="89" t="s">
        <v>933</v>
      </c>
      <c r="I643" s="89" t="s">
        <v>381</v>
      </c>
      <c r="L643">
        <v>10980</v>
      </c>
      <c r="M643" s="89" t="s">
        <v>749</v>
      </c>
      <c r="N643" s="89" t="s">
        <v>381</v>
      </c>
      <c r="V643" s="89" t="s">
        <v>979</v>
      </c>
      <c r="W643">
        <v>6638</v>
      </c>
    </row>
    <row r="644" spans="7:23">
      <c r="G644">
        <v>13466</v>
      </c>
      <c r="H644" s="89" t="s">
        <v>934</v>
      </c>
      <c r="I644" s="89" t="s">
        <v>381</v>
      </c>
      <c r="L644">
        <v>10981</v>
      </c>
      <c r="M644" s="89" t="s">
        <v>750</v>
      </c>
      <c r="N644" s="89" t="s">
        <v>381</v>
      </c>
      <c r="V644" s="89" t="s">
        <v>980</v>
      </c>
      <c r="W644">
        <v>6639</v>
      </c>
    </row>
    <row r="645" spans="7:23">
      <c r="G645">
        <v>6606</v>
      </c>
      <c r="H645" s="89" t="s">
        <v>935</v>
      </c>
      <c r="I645" s="89" t="s">
        <v>381</v>
      </c>
      <c r="L645">
        <v>10982</v>
      </c>
      <c r="M645" s="89" t="s">
        <v>751</v>
      </c>
      <c r="N645" s="89" t="s">
        <v>381</v>
      </c>
      <c r="V645" s="89" t="s">
        <v>981</v>
      </c>
      <c r="W645">
        <v>6640</v>
      </c>
    </row>
    <row r="646" spans="7:23">
      <c r="G646">
        <v>6607</v>
      </c>
      <c r="H646" s="89" t="s">
        <v>936</v>
      </c>
      <c r="I646" s="89" t="s">
        <v>381</v>
      </c>
      <c r="L646">
        <v>10983</v>
      </c>
      <c r="M646" s="89" t="s">
        <v>752</v>
      </c>
      <c r="N646" s="89" t="s">
        <v>381</v>
      </c>
      <c r="V646" s="89" t="s">
        <v>982</v>
      </c>
      <c r="W646">
        <v>6641</v>
      </c>
    </row>
    <row r="647" spans="7:23">
      <c r="G647">
        <v>6608</v>
      </c>
      <c r="H647" s="89" t="s">
        <v>937</v>
      </c>
      <c r="I647" s="89" t="s">
        <v>381</v>
      </c>
      <c r="L647">
        <v>10984</v>
      </c>
      <c r="M647" s="89" t="s">
        <v>753</v>
      </c>
      <c r="N647" s="89" t="s">
        <v>381</v>
      </c>
      <c r="V647" s="89" t="s">
        <v>983</v>
      </c>
      <c r="W647">
        <v>6642</v>
      </c>
    </row>
    <row r="648" spans="7:23">
      <c r="G648">
        <v>6609</v>
      </c>
      <c r="H648" s="89" t="s">
        <v>938</v>
      </c>
      <c r="I648" s="89" t="s">
        <v>381</v>
      </c>
      <c r="L648">
        <v>10985</v>
      </c>
      <c r="M648" s="89" t="s">
        <v>754</v>
      </c>
      <c r="N648" s="89" t="s">
        <v>381</v>
      </c>
      <c r="V648" s="89" t="s">
        <v>984</v>
      </c>
      <c r="W648">
        <v>6643</v>
      </c>
    </row>
    <row r="649" spans="7:23">
      <c r="G649">
        <v>18672</v>
      </c>
      <c r="H649" s="89" t="s">
        <v>939</v>
      </c>
      <c r="I649" s="89" t="s">
        <v>381</v>
      </c>
      <c r="L649">
        <v>10986</v>
      </c>
      <c r="M649" s="89" t="s">
        <v>755</v>
      </c>
      <c r="N649" s="89" t="s">
        <v>381</v>
      </c>
      <c r="V649" s="89" t="s">
        <v>985</v>
      </c>
      <c r="W649">
        <v>6644</v>
      </c>
    </row>
    <row r="650" spans="7:23">
      <c r="G650">
        <v>6610</v>
      </c>
      <c r="H650" s="89" t="s">
        <v>940</v>
      </c>
      <c r="I650" s="89" t="s">
        <v>381</v>
      </c>
      <c r="L650">
        <v>10987</v>
      </c>
      <c r="M650" s="89" t="s">
        <v>756</v>
      </c>
      <c r="N650" s="89" t="s">
        <v>381</v>
      </c>
      <c r="V650" s="89" t="s">
        <v>986</v>
      </c>
      <c r="W650">
        <v>6645</v>
      </c>
    </row>
    <row r="651" spans="7:23">
      <c r="G651">
        <v>6611</v>
      </c>
      <c r="H651" s="89" t="s">
        <v>941</v>
      </c>
      <c r="I651" s="89" t="s">
        <v>381</v>
      </c>
      <c r="L651">
        <v>10988</v>
      </c>
      <c r="M651" s="89" t="s">
        <v>757</v>
      </c>
      <c r="N651" s="89" t="s">
        <v>381</v>
      </c>
      <c r="V651" s="89" t="s">
        <v>987</v>
      </c>
      <c r="W651">
        <v>6646</v>
      </c>
    </row>
    <row r="652" spans="7:23">
      <c r="G652">
        <v>6612</v>
      </c>
      <c r="H652" s="89" t="s">
        <v>942</v>
      </c>
      <c r="I652" s="89" t="s">
        <v>381</v>
      </c>
      <c r="L652">
        <v>10989</v>
      </c>
      <c r="M652" s="89" t="s">
        <v>758</v>
      </c>
      <c r="N652" s="89" t="s">
        <v>381</v>
      </c>
      <c r="V652" s="89" t="s">
        <v>988</v>
      </c>
      <c r="W652">
        <v>6647</v>
      </c>
    </row>
    <row r="653" spans="7:23">
      <c r="G653">
        <v>6613</v>
      </c>
      <c r="H653" s="89" t="s">
        <v>943</v>
      </c>
      <c r="I653" s="89" t="s">
        <v>381</v>
      </c>
      <c r="L653">
        <v>10990</v>
      </c>
      <c r="M653" s="89" t="s">
        <v>759</v>
      </c>
      <c r="N653" s="89" t="s">
        <v>381</v>
      </c>
      <c r="V653" s="89" t="s">
        <v>989</v>
      </c>
      <c r="W653">
        <v>6648</v>
      </c>
    </row>
    <row r="654" spans="7:23">
      <c r="G654">
        <v>6614</v>
      </c>
      <c r="H654" s="89" t="s">
        <v>944</v>
      </c>
      <c r="I654" s="89" t="s">
        <v>381</v>
      </c>
      <c r="L654">
        <v>10991</v>
      </c>
      <c r="M654" s="89" t="s">
        <v>760</v>
      </c>
      <c r="N654" s="89" t="s">
        <v>381</v>
      </c>
      <c r="V654" s="89" t="s">
        <v>990</v>
      </c>
      <c r="W654">
        <v>6649</v>
      </c>
    </row>
    <row r="655" spans="7:23">
      <c r="G655">
        <v>6615</v>
      </c>
      <c r="H655" s="89" t="s">
        <v>945</v>
      </c>
      <c r="I655" s="89" t="s">
        <v>381</v>
      </c>
      <c r="L655">
        <v>10992</v>
      </c>
      <c r="M655" s="89" t="s">
        <v>761</v>
      </c>
      <c r="N655" s="89" t="s">
        <v>381</v>
      </c>
      <c r="V655" s="89" t="s">
        <v>991</v>
      </c>
      <c r="W655">
        <v>6650</v>
      </c>
    </row>
    <row r="656" spans="7:23">
      <c r="G656">
        <v>6616</v>
      </c>
      <c r="H656" s="89" t="s">
        <v>946</v>
      </c>
      <c r="I656" s="89" t="s">
        <v>381</v>
      </c>
      <c r="L656">
        <v>10993</v>
      </c>
      <c r="M656" s="89" t="s">
        <v>762</v>
      </c>
      <c r="N656" s="89" t="s">
        <v>381</v>
      </c>
      <c r="V656" s="89" t="s">
        <v>992</v>
      </c>
      <c r="W656">
        <v>6651</v>
      </c>
    </row>
    <row r="657" spans="7:23">
      <c r="G657">
        <v>6617</v>
      </c>
      <c r="H657" s="89" t="s">
        <v>947</v>
      </c>
      <c r="I657" s="89" t="s">
        <v>381</v>
      </c>
      <c r="L657">
        <v>10994</v>
      </c>
      <c r="M657" s="89" t="s">
        <v>763</v>
      </c>
      <c r="N657" s="89" t="s">
        <v>381</v>
      </c>
      <c r="V657" s="89" t="s">
        <v>993</v>
      </c>
      <c r="W657">
        <v>6652</v>
      </c>
    </row>
    <row r="658" spans="7:23">
      <c r="G658">
        <v>6618</v>
      </c>
      <c r="H658" s="89" t="s">
        <v>948</v>
      </c>
      <c r="I658" s="89" t="s">
        <v>381</v>
      </c>
      <c r="L658">
        <v>10995</v>
      </c>
      <c r="M658" s="89" t="s">
        <v>764</v>
      </c>
      <c r="N658" s="89" t="s">
        <v>381</v>
      </c>
      <c r="V658" s="89" t="s">
        <v>994</v>
      </c>
      <c r="W658">
        <v>6653</v>
      </c>
    </row>
    <row r="659" spans="7:23">
      <c r="G659">
        <v>6619</v>
      </c>
      <c r="H659" s="89" t="s">
        <v>949</v>
      </c>
      <c r="I659" s="89" t="s">
        <v>381</v>
      </c>
      <c r="L659">
        <v>10996</v>
      </c>
      <c r="M659" s="89" t="s">
        <v>765</v>
      </c>
      <c r="N659" s="89" t="s">
        <v>381</v>
      </c>
      <c r="V659" s="89" t="s">
        <v>995</v>
      </c>
      <c r="W659">
        <v>6654</v>
      </c>
    </row>
    <row r="660" spans="7:23">
      <c r="G660">
        <v>6620</v>
      </c>
      <c r="H660" s="89" t="s">
        <v>950</v>
      </c>
      <c r="I660" s="89" t="s">
        <v>381</v>
      </c>
      <c r="L660">
        <v>10997</v>
      </c>
      <c r="M660" s="89" t="s">
        <v>766</v>
      </c>
      <c r="N660" s="89" t="s">
        <v>381</v>
      </c>
      <c r="V660" s="89" t="s">
        <v>996</v>
      </c>
      <c r="W660">
        <v>6655</v>
      </c>
    </row>
    <row r="661" spans="7:23">
      <c r="G661">
        <v>6621</v>
      </c>
      <c r="H661" s="89" t="s">
        <v>951</v>
      </c>
      <c r="I661" s="89" t="s">
        <v>381</v>
      </c>
      <c r="L661">
        <v>10998</v>
      </c>
      <c r="M661" s="89" t="s">
        <v>767</v>
      </c>
      <c r="N661" s="89" t="s">
        <v>381</v>
      </c>
      <c r="V661" s="89" t="s">
        <v>997</v>
      </c>
      <c r="W661">
        <v>6656</v>
      </c>
    </row>
    <row r="662" spans="7:23">
      <c r="G662">
        <v>6622</v>
      </c>
      <c r="H662" s="89" t="s">
        <v>952</v>
      </c>
      <c r="I662" s="89" t="s">
        <v>381</v>
      </c>
      <c r="L662">
        <v>10999</v>
      </c>
      <c r="M662" s="89" t="s">
        <v>768</v>
      </c>
      <c r="N662" s="89" t="s">
        <v>381</v>
      </c>
      <c r="V662" s="89" t="s">
        <v>998</v>
      </c>
      <c r="W662">
        <v>6657</v>
      </c>
    </row>
    <row r="663" spans="7:23">
      <c r="G663">
        <v>6623</v>
      </c>
      <c r="H663" s="89" t="s">
        <v>953</v>
      </c>
      <c r="I663" s="89" t="s">
        <v>381</v>
      </c>
      <c r="L663">
        <v>11000</v>
      </c>
      <c r="M663" s="89" t="s">
        <v>769</v>
      </c>
      <c r="N663" s="89" t="s">
        <v>381</v>
      </c>
      <c r="V663" s="89" t="s">
        <v>999</v>
      </c>
      <c r="W663">
        <v>6658</v>
      </c>
    </row>
    <row r="664" spans="7:23">
      <c r="G664">
        <v>6624</v>
      </c>
      <c r="H664" s="89" t="s">
        <v>954</v>
      </c>
      <c r="I664" s="89" t="s">
        <v>381</v>
      </c>
      <c r="L664">
        <v>11001</v>
      </c>
      <c r="M664" s="89" t="s">
        <v>770</v>
      </c>
      <c r="N664" s="89" t="s">
        <v>381</v>
      </c>
      <c r="V664" s="89" t="s">
        <v>1000</v>
      </c>
      <c r="W664">
        <v>6659</v>
      </c>
    </row>
    <row r="665" spans="7:23">
      <c r="G665">
        <v>204280</v>
      </c>
      <c r="H665" s="89" t="s">
        <v>2165</v>
      </c>
      <c r="I665" s="89" t="s">
        <v>381</v>
      </c>
      <c r="L665">
        <v>11002</v>
      </c>
      <c r="M665" s="89" t="s">
        <v>771</v>
      </c>
      <c r="N665" s="89" t="s">
        <v>381</v>
      </c>
      <c r="V665" s="89" t="s">
        <v>1001</v>
      </c>
      <c r="W665">
        <v>6660</v>
      </c>
    </row>
    <row r="666" spans="7:23">
      <c r="G666">
        <v>178286</v>
      </c>
      <c r="H666" s="89" t="s">
        <v>2166</v>
      </c>
      <c r="I666" s="89" t="s">
        <v>381</v>
      </c>
      <c r="L666">
        <v>11003</v>
      </c>
      <c r="M666" s="89" t="s">
        <v>772</v>
      </c>
      <c r="N666" s="89" t="s">
        <v>381</v>
      </c>
      <c r="V666" s="89" t="s">
        <v>1002</v>
      </c>
      <c r="W666">
        <v>6661</v>
      </c>
    </row>
    <row r="667" spans="7:23">
      <c r="G667">
        <v>20666</v>
      </c>
      <c r="H667" s="89" t="s">
        <v>955</v>
      </c>
      <c r="I667" s="89" t="s">
        <v>381</v>
      </c>
      <c r="L667">
        <v>11004</v>
      </c>
      <c r="M667" s="89" t="s">
        <v>773</v>
      </c>
      <c r="N667" s="89" t="s">
        <v>381</v>
      </c>
      <c r="V667" s="89" t="s">
        <v>1003</v>
      </c>
      <c r="W667">
        <v>6662</v>
      </c>
    </row>
    <row r="668" spans="7:23">
      <c r="G668">
        <v>21066</v>
      </c>
      <c r="H668" s="89" t="s">
        <v>956</v>
      </c>
      <c r="I668" s="89" t="s">
        <v>381</v>
      </c>
      <c r="L668">
        <v>11005</v>
      </c>
      <c r="M668" s="89" t="s">
        <v>774</v>
      </c>
      <c r="N668" s="89" t="s">
        <v>381</v>
      </c>
      <c r="V668" s="89" t="s">
        <v>1004</v>
      </c>
      <c r="W668">
        <v>6663</v>
      </c>
    </row>
    <row r="669" spans="7:23">
      <c r="G669">
        <v>23866</v>
      </c>
      <c r="H669" s="89" t="s">
        <v>957</v>
      </c>
      <c r="I669" s="89" t="s">
        <v>381</v>
      </c>
      <c r="L669">
        <v>11006</v>
      </c>
      <c r="M669" s="89" t="s">
        <v>775</v>
      </c>
      <c r="N669" s="89" t="s">
        <v>381</v>
      </c>
      <c r="V669" s="89" t="s">
        <v>1005</v>
      </c>
      <c r="W669">
        <v>6664</v>
      </c>
    </row>
    <row r="670" spans="7:23">
      <c r="G670">
        <v>108066</v>
      </c>
      <c r="H670" s="89" t="s">
        <v>2167</v>
      </c>
      <c r="I670" s="89" t="s">
        <v>381</v>
      </c>
      <c r="L670">
        <v>11007</v>
      </c>
      <c r="M670" s="89" t="s">
        <v>776</v>
      </c>
      <c r="N670" s="89" t="s">
        <v>381</v>
      </c>
      <c r="V670" s="89" t="s">
        <v>1006</v>
      </c>
      <c r="W670">
        <v>6665</v>
      </c>
    </row>
    <row r="671" spans="7:23">
      <c r="G671">
        <v>6625</v>
      </c>
      <c r="H671" s="89" t="s">
        <v>958</v>
      </c>
      <c r="I671" s="89" t="s">
        <v>381</v>
      </c>
      <c r="L671">
        <v>11008</v>
      </c>
      <c r="M671" s="89" t="s">
        <v>777</v>
      </c>
      <c r="N671" s="89" t="s">
        <v>381</v>
      </c>
      <c r="V671" s="89" t="s">
        <v>1007</v>
      </c>
      <c r="W671">
        <v>6666</v>
      </c>
    </row>
    <row r="672" spans="7:23">
      <c r="G672">
        <v>6626</v>
      </c>
      <c r="H672" s="89" t="s">
        <v>959</v>
      </c>
      <c r="I672" s="89" t="s">
        <v>381</v>
      </c>
      <c r="L672">
        <v>11009</v>
      </c>
      <c r="M672" s="89" t="s">
        <v>778</v>
      </c>
      <c r="N672" s="89" t="s">
        <v>381</v>
      </c>
      <c r="V672" s="89" t="s">
        <v>1008</v>
      </c>
      <c r="W672">
        <v>6667</v>
      </c>
    </row>
    <row r="673" spans="7:23">
      <c r="G673">
        <v>6627</v>
      </c>
      <c r="H673" s="89" t="s">
        <v>960</v>
      </c>
      <c r="I673" s="89" t="s">
        <v>381</v>
      </c>
      <c r="L673">
        <v>11010</v>
      </c>
      <c r="M673" s="89" t="s">
        <v>779</v>
      </c>
      <c r="N673" s="89" t="s">
        <v>381</v>
      </c>
      <c r="V673" s="89" t="s">
        <v>1009</v>
      </c>
      <c r="W673">
        <v>6668</v>
      </c>
    </row>
    <row r="674" spans="7:23">
      <c r="G674">
        <v>178288</v>
      </c>
      <c r="H674" s="89" t="s">
        <v>2168</v>
      </c>
      <c r="I674" s="89" t="s">
        <v>381</v>
      </c>
      <c r="L674">
        <v>11011</v>
      </c>
      <c r="M674" s="89" t="s">
        <v>780</v>
      </c>
      <c r="N674" s="89" t="s">
        <v>381</v>
      </c>
      <c r="V674" s="89" t="s">
        <v>2173</v>
      </c>
      <c r="W674">
        <v>175666</v>
      </c>
    </row>
    <row r="675" spans="7:23">
      <c r="G675">
        <v>217870</v>
      </c>
      <c r="H675" s="89" t="s">
        <v>2169</v>
      </c>
      <c r="I675" s="89" t="s">
        <v>381</v>
      </c>
      <c r="L675">
        <v>11012</v>
      </c>
      <c r="M675" s="89" t="s">
        <v>781</v>
      </c>
      <c r="N675" s="89" t="s">
        <v>381</v>
      </c>
      <c r="V675" s="89" t="s">
        <v>1010</v>
      </c>
      <c r="W675">
        <v>6669</v>
      </c>
    </row>
    <row r="676" spans="7:23">
      <c r="G676">
        <v>6628</v>
      </c>
      <c r="H676" s="89" t="s">
        <v>961</v>
      </c>
      <c r="I676" s="89" t="s">
        <v>381</v>
      </c>
      <c r="L676">
        <v>11013</v>
      </c>
      <c r="M676" s="89" t="s">
        <v>782</v>
      </c>
      <c r="N676" s="89" t="s">
        <v>381</v>
      </c>
      <c r="V676" s="89" t="s">
        <v>2174</v>
      </c>
      <c r="W676">
        <v>214270</v>
      </c>
    </row>
    <row r="677" spans="7:23">
      <c r="G677">
        <v>6629</v>
      </c>
      <c r="H677" s="89" t="s">
        <v>962</v>
      </c>
      <c r="I677" s="89" t="s">
        <v>381</v>
      </c>
      <c r="L677">
        <v>11014</v>
      </c>
      <c r="M677" s="89" t="s">
        <v>783</v>
      </c>
      <c r="N677" s="89" t="s">
        <v>381</v>
      </c>
      <c r="V677" s="89" t="s">
        <v>2175</v>
      </c>
      <c r="W677">
        <v>199069</v>
      </c>
    </row>
    <row r="678" spans="7:23">
      <c r="G678">
        <v>21266</v>
      </c>
      <c r="H678" s="89" t="s">
        <v>963</v>
      </c>
      <c r="I678" s="89" t="s">
        <v>381</v>
      </c>
      <c r="L678">
        <v>11015</v>
      </c>
      <c r="M678" s="89" t="s">
        <v>784</v>
      </c>
      <c r="N678" s="89" t="s">
        <v>381</v>
      </c>
      <c r="V678" s="89" t="s">
        <v>2176</v>
      </c>
      <c r="W678">
        <v>199073</v>
      </c>
    </row>
    <row r="679" spans="7:23">
      <c r="G679">
        <v>178290</v>
      </c>
      <c r="H679" s="89" t="s">
        <v>2170</v>
      </c>
      <c r="I679" s="89" t="s">
        <v>381</v>
      </c>
      <c r="L679">
        <v>11016</v>
      </c>
      <c r="M679" s="89" t="s">
        <v>785</v>
      </c>
      <c r="N679" s="89" t="s">
        <v>381</v>
      </c>
      <c r="V679" s="89" t="s">
        <v>1011</v>
      </c>
      <c r="W679">
        <v>6670</v>
      </c>
    </row>
    <row r="680" spans="7:23">
      <c r="G680">
        <v>21666</v>
      </c>
      <c r="H680" s="89" t="s">
        <v>964</v>
      </c>
      <c r="I680" s="89" t="s">
        <v>381</v>
      </c>
      <c r="L680">
        <v>11017</v>
      </c>
      <c r="M680" s="89" t="s">
        <v>933</v>
      </c>
      <c r="N680" s="89" t="s">
        <v>381</v>
      </c>
      <c r="V680" s="89" t="s">
        <v>1012</v>
      </c>
      <c r="W680">
        <v>6671</v>
      </c>
    </row>
    <row r="681" spans="7:23">
      <c r="G681">
        <v>6630</v>
      </c>
      <c r="H681" s="89" t="s">
        <v>965</v>
      </c>
      <c r="I681" s="89" t="s">
        <v>381</v>
      </c>
      <c r="L681">
        <v>11018</v>
      </c>
      <c r="M681" s="89" t="s">
        <v>787</v>
      </c>
      <c r="N681" s="89" t="s">
        <v>381</v>
      </c>
      <c r="V681" s="89" t="s">
        <v>1013</v>
      </c>
      <c r="W681">
        <v>6672</v>
      </c>
    </row>
    <row r="682" spans="7:23">
      <c r="G682">
        <v>6631</v>
      </c>
      <c r="H682" s="89" t="s">
        <v>966</v>
      </c>
      <c r="I682" s="89" t="s">
        <v>381</v>
      </c>
      <c r="L682">
        <v>11019</v>
      </c>
      <c r="M682" s="89" t="s">
        <v>788</v>
      </c>
      <c r="N682" s="89" t="s">
        <v>381</v>
      </c>
      <c r="V682" s="89" t="s">
        <v>1014</v>
      </c>
      <c r="W682">
        <v>6673</v>
      </c>
    </row>
    <row r="683" spans="7:23">
      <c r="G683">
        <v>6632</v>
      </c>
      <c r="H683" s="89" t="s">
        <v>967</v>
      </c>
      <c r="I683" s="89" t="s">
        <v>381</v>
      </c>
      <c r="L683">
        <v>11020</v>
      </c>
      <c r="M683" s="89" t="s">
        <v>789</v>
      </c>
      <c r="N683" s="89" t="s">
        <v>381</v>
      </c>
      <c r="V683" s="89" t="s">
        <v>1015</v>
      </c>
      <c r="W683">
        <v>6674</v>
      </c>
    </row>
    <row r="684" spans="7:23">
      <c r="G684">
        <v>58099</v>
      </c>
      <c r="H684" s="89" t="s">
        <v>968</v>
      </c>
      <c r="I684" s="89" t="s">
        <v>381</v>
      </c>
      <c r="L684">
        <v>11021</v>
      </c>
      <c r="M684" s="89" t="s">
        <v>790</v>
      </c>
      <c r="N684" s="89" t="s">
        <v>381</v>
      </c>
      <c r="V684" s="89" t="s">
        <v>1016</v>
      </c>
      <c r="W684">
        <v>56266</v>
      </c>
    </row>
    <row r="685" spans="7:23">
      <c r="G685">
        <v>6633</v>
      </c>
      <c r="H685" s="89" t="s">
        <v>969</v>
      </c>
      <c r="I685" s="89" t="s">
        <v>381</v>
      </c>
      <c r="L685">
        <v>11022</v>
      </c>
      <c r="M685" s="89" t="s">
        <v>791</v>
      </c>
      <c r="N685" s="89" t="s">
        <v>381</v>
      </c>
      <c r="V685" s="89" t="s">
        <v>1017</v>
      </c>
      <c r="W685">
        <v>6675</v>
      </c>
    </row>
    <row r="686" spans="7:23">
      <c r="G686">
        <v>20866</v>
      </c>
      <c r="H686" s="89" t="s">
        <v>970</v>
      </c>
      <c r="I686" s="89" t="s">
        <v>381</v>
      </c>
      <c r="L686">
        <v>11023</v>
      </c>
      <c r="M686" s="89" t="s">
        <v>792</v>
      </c>
      <c r="N686" s="89" t="s">
        <v>381</v>
      </c>
      <c r="V686" s="89" t="s">
        <v>1018</v>
      </c>
      <c r="W686">
        <v>6676</v>
      </c>
    </row>
    <row r="687" spans="7:23">
      <c r="G687">
        <v>21068</v>
      </c>
      <c r="H687" s="89" t="s">
        <v>971</v>
      </c>
      <c r="I687" s="89" t="s">
        <v>381</v>
      </c>
      <c r="L687">
        <v>11024</v>
      </c>
      <c r="M687" s="89" t="s">
        <v>793</v>
      </c>
      <c r="N687" s="89" t="s">
        <v>381</v>
      </c>
      <c r="V687" s="89" t="s">
        <v>1019</v>
      </c>
      <c r="W687">
        <v>6677</v>
      </c>
    </row>
    <row r="688" spans="7:23">
      <c r="G688">
        <v>21069</v>
      </c>
      <c r="H688" s="89" t="s">
        <v>972</v>
      </c>
      <c r="I688" s="89" t="s">
        <v>381</v>
      </c>
      <c r="L688">
        <v>11025</v>
      </c>
      <c r="M688" s="89" t="s">
        <v>794</v>
      </c>
      <c r="N688" s="89" t="s">
        <v>381</v>
      </c>
      <c r="V688" s="89" t="s">
        <v>1020</v>
      </c>
      <c r="W688">
        <v>6678</v>
      </c>
    </row>
    <row r="689" spans="7:23">
      <c r="G689">
        <v>214870</v>
      </c>
      <c r="H689" s="89" t="s">
        <v>2171</v>
      </c>
      <c r="I689" s="89" t="s">
        <v>381</v>
      </c>
      <c r="L689">
        <v>11026</v>
      </c>
      <c r="M689" s="89" t="s">
        <v>795</v>
      </c>
      <c r="N689" s="89" t="s">
        <v>381</v>
      </c>
      <c r="V689" s="89" t="s">
        <v>1021</v>
      </c>
      <c r="W689">
        <v>6679</v>
      </c>
    </row>
    <row r="690" spans="7:23">
      <c r="G690">
        <v>6634</v>
      </c>
      <c r="H690" s="89" t="s">
        <v>973</v>
      </c>
      <c r="I690" s="89" t="s">
        <v>381</v>
      </c>
      <c r="L690">
        <v>11027</v>
      </c>
      <c r="M690" s="89" t="s">
        <v>796</v>
      </c>
      <c r="N690" s="89" t="s">
        <v>381</v>
      </c>
      <c r="V690" s="89" t="s">
        <v>1022</v>
      </c>
      <c r="W690">
        <v>6680</v>
      </c>
    </row>
    <row r="691" spans="7:23">
      <c r="G691">
        <v>58101</v>
      </c>
      <c r="H691" s="89" t="s">
        <v>974</v>
      </c>
      <c r="I691" s="89" t="s">
        <v>381</v>
      </c>
      <c r="L691">
        <v>11028</v>
      </c>
      <c r="M691" s="89" t="s">
        <v>797</v>
      </c>
      <c r="N691" s="89" t="s">
        <v>381</v>
      </c>
      <c r="V691" s="89" t="s">
        <v>1023</v>
      </c>
      <c r="W691">
        <v>6681</v>
      </c>
    </row>
    <row r="692" spans="7:23">
      <c r="G692">
        <v>6635</v>
      </c>
      <c r="H692" s="89" t="s">
        <v>975</v>
      </c>
      <c r="I692" s="89" t="s">
        <v>381</v>
      </c>
      <c r="L692">
        <v>11029</v>
      </c>
      <c r="M692" s="89" t="s">
        <v>798</v>
      </c>
      <c r="N692" s="89" t="s">
        <v>381</v>
      </c>
      <c r="V692" s="89" t="s">
        <v>1024</v>
      </c>
      <c r="W692">
        <v>6682</v>
      </c>
    </row>
    <row r="693" spans="7:23">
      <c r="G693">
        <v>216470</v>
      </c>
      <c r="H693" s="89" t="s">
        <v>2172</v>
      </c>
      <c r="I693" s="89" t="s">
        <v>381</v>
      </c>
      <c r="L693">
        <v>11030</v>
      </c>
      <c r="M693" s="89" t="s">
        <v>799</v>
      </c>
      <c r="N693" s="89" t="s">
        <v>381</v>
      </c>
      <c r="V693" s="89" t="s">
        <v>1025</v>
      </c>
      <c r="W693">
        <v>6683</v>
      </c>
    </row>
    <row r="694" spans="7:23">
      <c r="G694">
        <v>21466</v>
      </c>
      <c r="H694" s="89" t="s">
        <v>976</v>
      </c>
      <c r="I694" s="89" t="s">
        <v>381</v>
      </c>
      <c r="L694">
        <v>11031</v>
      </c>
      <c r="M694" s="89" t="s">
        <v>800</v>
      </c>
      <c r="N694" s="89" t="s">
        <v>381</v>
      </c>
      <c r="V694" s="89" t="s">
        <v>1026</v>
      </c>
      <c r="W694">
        <v>6684</v>
      </c>
    </row>
    <row r="695" spans="7:23">
      <c r="G695">
        <v>6636</v>
      </c>
      <c r="H695" s="89" t="s">
        <v>977</v>
      </c>
      <c r="I695" s="89" t="s">
        <v>381</v>
      </c>
      <c r="L695">
        <v>11032</v>
      </c>
      <c r="M695" s="89" t="s">
        <v>801</v>
      </c>
      <c r="N695" s="89" t="s">
        <v>381</v>
      </c>
      <c r="V695" s="89" t="s">
        <v>1027</v>
      </c>
      <c r="W695">
        <v>6685</v>
      </c>
    </row>
    <row r="696" spans="7:23">
      <c r="G696">
        <v>6637</v>
      </c>
      <c r="H696" s="89" t="s">
        <v>978</v>
      </c>
      <c r="I696" s="89" t="s">
        <v>381</v>
      </c>
      <c r="L696">
        <v>11033</v>
      </c>
      <c r="M696" s="89" t="s">
        <v>802</v>
      </c>
      <c r="N696" s="89" t="s">
        <v>381</v>
      </c>
      <c r="V696" s="89" t="s">
        <v>1028</v>
      </c>
      <c r="W696">
        <v>6686</v>
      </c>
    </row>
    <row r="697" spans="7:23">
      <c r="G697">
        <v>6638</v>
      </c>
      <c r="H697" s="89" t="s">
        <v>979</v>
      </c>
      <c r="I697" s="89" t="s">
        <v>381</v>
      </c>
      <c r="L697">
        <v>11034</v>
      </c>
      <c r="M697" s="89" t="s">
        <v>803</v>
      </c>
      <c r="N697" s="89" t="s">
        <v>381</v>
      </c>
      <c r="V697" s="89" t="s">
        <v>1029</v>
      </c>
      <c r="W697">
        <v>6687</v>
      </c>
    </row>
    <row r="698" spans="7:23">
      <c r="G698">
        <v>6639</v>
      </c>
      <c r="H698" s="89" t="s">
        <v>980</v>
      </c>
      <c r="I698" s="89" t="s">
        <v>381</v>
      </c>
      <c r="L698">
        <v>11035</v>
      </c>
      <c r="M698" s="89" t="s">
        <v>804</v>
      </c>
      <c r="N698" s="89" t="s">
        <v>381</v>
      </c>
      <c r="V698" s="89" t="s">
        <v>1030</v>
      </c>
      <c r="W698">
        <v>6688</v>
      </c>
    </row>
    <row r="699" spans="7:23">
      <c r="G699">
        <v>6640</v>
      </c>
      <c r="H699" s="89" t="s">
        <v>981</v>
      </c>
      <c r="I699" s="89" t="s">
        <v>381</v>
      </c>
      <c r="L699">
        <v>11036</v>
      </c>
      <c r="M699" s="89" t="s">
        <v>805</v>
      </c>
      <c r="N699" s="89" t="s">
        <v>381</v>
      </c>
      <c r="V699" s="89" t="s">
        <v>1031</v>
      </c>
      <c r="W699">
        <v>6689</v>
      </c>
    </row>
    <row r="700" spans="7:23">
      <c r="G700">
        <v>6641</v>
      </c>
      <c r="H700" s="89" t="s">
        <v>982</v>
      </c>
      <c r="I700" s="89" t="s">
        <v>381</v>
      </c>
      <c r="L700">
        <v>11037</v>
      </c>
      <c r="M700" s="89" t="s">
        <v>806</v>
      </c>
      <c r="N700" s="89" t="s">
        <v>381</v>
      </c>
      <c r="V700" s="89" t="s">
        <v>1032</v>
      </c>
      <c r="W700">
        <v>6690</v>
      </c>
    </row>
    <row r="701" spans="7:23">
      <c r="G701">
        <v>6642</v>
      </c>
      <c r="H701" s="89" t="s">
        <v>983</v>
      </c>
      <c r="I701" s="89" t="s">
        <v>381</v>
      </c>
      <c r="L701">
        <v>11038</v>
      </c>
      <c r="M701" s="89" t="s">
        <v>807</v>
      </c>
      <c r="N701" s="89" t="s">
        <v>381</v>
      </c>
      <c r="V701" s="89" t="s">
        <v>1033</v>
      </c>
      <c r="W701">
        <v>6691</v>
      </c>
    </row>
    <row r="702" spans="7:23">
      <c r="G702">
        <v>6643</v>
      </c>
      <c r="H702" s="89" t="s">
        <v>984</v>
      </c>
      <c r="I702" s="89" t="s">
        <v>381</v>
      </c>
      <c r="L702">
        <v>11039</v>
      </c>
      <c r="M702" s="89" t="s">
        <v>808</v>
      </c>
      <c r="N702" s="89" t="s">
        <v>381</v>
      </c>
      <c r="V702" s="89" t="s">
        <v>1034</v>
      </c>
      <c r="W702">
        <v>6692</v>
      </c>
    </row>
    <row r="703" spans="7:23">
      <c r="G703">
        <v>6644</v>
      </c>
      <c r="H703" s="89" t="s">
        <v>985</v>
      </c>
      <c r="I703" s="89" t="s">
        <v>381</v>
      </c>
      <c r="L703">
        <v>11040</v>
      </c>
      <c r="M703" s="89" t="s">
        <v>809</v>
      </c>
      <c r="N703" s="89" t="s">
        <v>381</v>
      </c>
      <c r="V703" s="89" t="s">
        <v>1035</v>
      </c>
      <c r="W703">
        <v>18669</v>
      </c>
    </row>
    <row r="704" spans="7:23">
      <c r="G704">
        <v>6645</v>
      </c>
      <c r="H704" s="89" t="s">
        <v>986</v>
      </c>
      <c r="I704" s="89" t="s">
        <v>381</v>
      </c>
      <c r="L704">
        <v>11041</v>
      </c>
      <c r="M704" s="89" t="s">
        <v>810</v>
      </c>
      <c r="N704" s="89" t="s">
        <v>381</v>
      </c>
      <c r="V704" s="89" t="s">
        <v>1036</v>
      </c>
      <c r="W704">
        <v>6693</v>
      </c>
    </row>
    <row r="705" spans="7:23">
      <c r="G705">
        <v>6646</v>
      </c>
      <c r="H705" s="89" t="s">
        <v>987</v>
      </c>
      <c r="I705" s="89" t="s">
        <v>381</v>
      </c>
      <c r="L705">
        <v>11042</v>
      </c>
      <c r="M705" s="89" t="s">
        <v>811</v>
      </c>
      <c r="N705" s="89" t="s">
        <v>381</v>
      </c>
      <c r="V705" s="89" t="s">
        <v>1037</v>
      </c>
      <c r="W705">
        <v>6694</v>
      </c>
    </row>
    <row r="706" spans="7:23">
      <c r="G706">
        <v>6647</v>
      </c>
      <c r="H706" s="89" t="s">
        <v>988</v>
      </c>
      <c r="I706" s="89" t="s">
        <v>381</v>
      </c>
      <c r="L706">
        <v>11043</v>
      </c>
      <c r="M706" s="89" t="s">
        <v>812</v>
      </c>
      <c r="N706" s="89" t="s">
        <v>381</v>
      </c>
      <c r="V706" s="89" t="s">
        <v>1038</v>
      </c>
      <c r="W706">
        <v>6695</v>
      </c>
    </row>
    <row r="707" spans="7:23">
      <c r="G707">
        <v>6648</v>
      </c>
      <c r="H707" s="89" t="s">
        <v>989</v>
      </c>
      <c r="I707" s="89" t="s">
        <v>381</v>
      </c>
      <c r="L707">
        <v>11044</v>
      </c>
      <c r="M707" s="89" t="s">
        <v>813</v>
      </c>
      <c r="N707" s="89" t="s">
        <v>381</v>
      </c>
      <c r="V707" s="89" t="s">
        <v>1039</v>
      </c>
      <c r="W707">
        <v>6696</v>
      </c>
    </row>
    <row r="708" spans="7:23">
      <c r="G708">
        <v>6649</v>
      </c>
      <c r="H708" s="89" t="s">
        <v>990</v>
      </c>
      <c r="I708" s="89" t="s">
        <v>381</v>
      </c>
      <c r="L708">
        <v>11045</v>
      </c>
      <c r="M708" s="89" t="s">
        <v>814</v>
      </c>
      <c r="N708" s="89" t="s">
        <v>381</v>
      </c>
      <c r="V708" s="89" t="s">
        <v>1040</v>
      </c>
      <c r="W708">
        <v>6697</v>
      </c>
    </row>
    <row r="709" spans="7:23">
      <c r="G709">
        <v>6650</v>
      </c>
      <c r="H709" s="89" t="s">
        <v>991</v>
      </c>
      <c r="I709" s="89" t="s">
        <v>381</v>
      </c>
      <c r="L709">
        <v>11046</v>
      </c>
      <c r="M709" s="89" t="s">
        <v>815</v>
      </c>
      <c r="N709" s="89" t="s">
        <v>381</v>
      </c>
      <c r="V709" s="89" t="s">
        <v>1041</v>
      </c>
      <c r="W709">
        <v>6698</v>
      </c>
    </row>
    <row r="710" spans="7:23">
      <c r="G710">
        <v>6651</v>
      </c>
      <c r="H710" s="89" t="s">
        <v>992</v>
      </c>
      <c r="I710" s="89" t="s">
        <v>381</v>
      </c>
      <c r="L710">
        <v>11047</v>
      </c>
      <c r="M710" s="89" t="s">
        <v>816</v>
      </c>
      <c r="N710" s="89" t="s">
        <v>381</v>
      </c>
      <c r="V710" s="89" t="s">
        <v>1042</v>
      </c>
      <c r="W710">
        <v>6699</v>
      </c>
    </row>
    <row r="711" spans="7:23">
      <c r="G711">
        <v>6652</v>
      </c>
      <c r="H711" s="89" t="s">
        <v>993</v>
      </c>
      <c r="I711" s="89" t="s">
        <v>381</v>
      </c>
      <c r="L711">
        <v>11048</v>
      </c>
      <c r="M711" s="89" t="s">
        <v>817</v>
      </c>
      <c r="N711" s="89" t="s">
        <v>381</v>
      </c>
      <c r="V711" s="89" t="s">
        <v>1043</v>
      </c>
      <c r="W711">
        <v>6700</v>
      </c>
    </row>
    <row r="712" spans="7:23">
      <c r="G712">
        <v>6653</v>
      </c>
      <c r="H712" s="89" t="s">
        <v>994</v>
      </c>
      <c r="I712" s="89" t="s">
        <v>381</v>
      </c>
      <c r="L712">
        <v>11049</v>
      </c>
      <c r="M712" s="89" t="s">
        <v>818</v>
      </c>
      <c r="N712" s="89" t="s">
        <v>381</v>
      </c>
      <c r="V712" s="89" t="s">
        <v>1044</v>
      </c>
      <c r="W712">
        <v>6701</v>
      </c>
    </row>
    <row r="713" spans="7:23">
      <c r="G713">
        <v>6654</v>
      </c>
      <c r="H713" s="89" t="s">
        <v>995</v>
      </c>
      <c r="I713" s="89" t="s">
        <v>381</v>
      </c>
      <c r="L713">
        <v>11050</v>
      </c>
      <c r="M713" s="89" t="s">
        <v>819</v>
      </c>
      <c r="N713" s="89" t="s">
        <v>381</v>
      </c>
      <c r="V713" s="89" t="s">
        <v>1045</v>
      </c>
      <c r="W713">
        <v>6702</v>
      </c>
    </row>
    <row r="714" spans="7:23">
      <c r="G714">
        <v>6655</v>
      </c>
      <c r="H714" s="89" t="s">
        <v>996</v>
      </c>
      <c r="I714" s="89" t="s">
        <v>381</v>
      </c>
      <c r="L714">
        <v>11051</v>
      </c>
      <c r="M714" s="89" t="s">
        <v>820</v>
      </c>
      <c r="N714" s="89" t="s">
        <v>381</v>
      </c>
      <c r="V714" s="89" t="s">
        <v>1046</v>
      </c>
      <c r="W714">
        <v>6703</v>
      </c>
    </row>
    <row r="715" spans="7:23">
      <c r="G715">
        <v>6656</v>
      </c>
      <c r="H715" s="89" t="s">
        <v>997</v>
      </c>
      <c r="I715" s="89" t="s">
        <v>381</v>
      </c>
      <c r="L715">
        <v>11052</v>
      </c>
      <c r="M715" s="89" t="s">
        <v>821</v>
      </c>
      <c r="N715" s="89" t="s">
        <v>381</v>
      </c>
      <c r="V715" s="89" t="s">
        <v>1047</v>
      </c>
      <c r="W715">
        <v>6704</v>
      </c>
    </row>
    <row r="716" spans="7:23">
      <c r="G716">
        <v>6657</v>
      </c>
      <c r="H716" s="89" t="s">
        <v>998</v>
      </c>
      <c r="I716" s="89" t="s">
        <v>381</v>
      </c>
      <c r="L716">
        <v>11053</v>
      </c>
      <c r="M716" s="89" t="s">
        <v>822</v>
      </c>
      <c r="N716" s="89" t="s">
        <v>381</v>
      </c>
      <c r="V716" s="89" t="s">
        <v>1048</v>
      </c>
      <c r="W716">
        <v>6705</v>
      </c>
    </row>
    <row r="717" spans="7:23">
      <c r="G717">
        <v>6658</v>
      </c>
      <c r="H717" s="89" t="s">
        <v>999</v>
      </c>
      <c r="I717" s="89" t="s">
        <v>381</v>
      </c>
      <c r="L717">
        <v>11054</v>
      </c>
      <c r="M717" s="89" t="s">
        <v>823</v>
      </c>
      <c r="N717" s="89" t="s">
        <v>381</v>
      </c>
      <c r="V717" s="89" t="s">
        <v>1049</v>
      </c>
      <c r="W717">
        <v>6706</v>
      </c>
    </row>
    <row r="718" spans="7:23">
      <c r="G718">
        <v>6659</v>
      </c>
      <c r="H718" s="89" t="s">
        <v>1000</v>
      </c>
      <c r="I718" s="89" t="s">
        <v>381</v>
      </c>
      <c r="L718">
        <v>11055</v>
      </c>
      <c r="M718" s="89" t="s">
        <v>824</v>
      </c>
      <c r="N718" s="89" t="s">
        <v>381</v>
      </c>
      <c r="V718" s="89" t="s">
        <v>1050</v>
      </c>
      <c r="W718">
        <v>6707</v>
      </c>
    </row>
    <row r="719" spans="7:23">
      <c r="G719">
        <v>6660</v>
      </c>
      <c r="H719" s="89" t="s">
        <v>1001</v>
      </c>
      <c r="I719" s="89" t="s">
        <v>381</v>
      </c>
      <c r="L719">
        <v>11056</v>
      </c>
      <c r="M719" s="89" t="s">
        <v>825</v>
      </c>
      <c r="N719" s="89" t="s">
        <v>381</v>
      </c>
      <c r="V719" s="89" t="s">
        <v>1051</v>
      </c>
      <c r="W719">
        <v>28466</v>
      </c>
    </row>
    <row r="720" spans="7:23">
      <c r="G720">
        <v>6661</v>
      </c>
      <c r="H720" s="89" t="s">
        <v>1002</v>
      </c>
      <c r="I720" s="89" t="s">
        <v>381</v>
      </c>
      <c r="L720">
        <v>11057</v>
      </c>
      <c r="M720" s="89" t="s">
        <v>826</v>
      </c>
      <c r="N720" s="89" t="s">
        <v>381</v>
      </c>
      <c r="V720" s="89" t="s">
        <v>2177</v>
      </c>
      <c r="W720">
        <v>81466</v>
      </c>
    </row>
    <row r="721" spans="7:23">
      <c r="G721">
        <v>6662</v>
      </c>
      <c r="H721" s="89" t="s">
        <v>1003</v>
      </c>
      <c r="I721" s="89" t="s">
        <v>381</v>
      </c>
      <c r="L721">
        <v>11058</v>
      </c>
      <c r="M721" s="89" t="s">
        <v>827</v>
      </c>
      <c r="N721" s="89" t="s">
        <v>381</v>
      </c>
      <c r="V721" s="89" t="s">
        <v>2178</v>
      </c>
      <c r="W721">
        <v>107066</v>
      </c>
    </row>
    <row r="722" spans="7:23">
      <c r="G722">
        <v>6663</v>
      </c>
      <c r="H722" s="89" t="s">
        <v>1004</v>
      </c>
      <c r="I722" s="89" t="s">
        <v>381</v>
      </c>
      <c r="L722">
        <v>11059</v>
      </c>
      <c r="M722" s="89" t="s">
        <v>828</v>
      </c>
      <c r="N722" s="89" t="s">
        <v>381</v>
      </c>
      <c r="V722" s="89" t="s">
        <v>1052</v>
      </c>
      <c r="W722">
        <v>6708</v>
      </c>
    </row>
    <row r="723" spans="7:23">
      <c r="G723">
        <v>6664</v>
      </c>
      <c r="H723" s="89" t="s">
        <v>1005</v>
      </c>
      <c r="I723" s="89" t="s">
        <v>381</v>
      </c>
      <c r="L723">
        <v>11060</v>
      </c>
      <c r="M723" s="89" t="s">
        <v>829</v>
      </c>
      <c r="N723" s="89" t="s">
        <v>381</v>
      </c>
      <c r="V723" s="89" t="s">
        <v>1053</v>
      </c>
      <c r="W723">
        <v>6709</v>
      </c>
    </row>
    <row r="724" spans="7:23">
      <c r="G724">
        <v>6665</v>
      </c>
      <c r="H724" s="89" t="s">
        <v>1006</v>
      </c>
      <c r="I724" s="89" t="s">
        <v>381</v>
      </c>
      <c r="L724">
        <v>11061</v>
      </c>
      <c r="M724" s="89" t="s">
        <v>830</v>
      </c>
      <c r="N724" s="89" t="s">
        <v>381</v>
      </c>
      <c r="V724" s="89" t="s">
        <v>2179</v>
      </c>
      <c r="W724">
        <v>213870</v>
      </c>
    </row>
    <row r="725" spans="7:23">
      <c r="G725">
        <v>6666</v>
      </c>
      <c r="H725" s="89" t="s">
        <v>1007</v>
      </c>
      <c r="I725" s="89" t="s">
        <v>381</v>
      </c>
      <c r="L725">
        <v>11062</v>
      </c>
      <c r="M725" s="89" t="s">
        <v>831</v>
      </c>
      <c r="N725" s="89" t="s">
        <v>381</v>
      </c>
      <c r="V725" s="89" t="s">
        <v>1054</v>
      </c>
      <c r="W725">
        <v>6710</v>
      </c>
    </row>
    <row r="726" spans="7:23">
      <c r="G726">
        <v>6667</v>
      </c>
      <c r="H726" s="89" t="s">
        <v>1008</v>
      </c>
      <c r="I726" s="89" t="s">
        <v>381</v>
      </c>
      <c r="L726">
        <v>11063</v>
      </c>
      <c r="M726" s="89" t="s">
        <v>832</v>
      </c>
      <c r="N726" s="89" t="s">
        <v>381</v>
      </c>
      <c r="V726" s="89" t="s">
        <v>1055</v>
      </c>
      <c r="W726">
        <v>6711</v>
      </c>
    </row>
    <row r="727" spans="7:23">
      <c r="G727">
        <v>6668</v>
      </c>
      <c r="H727" s="89" t="s">
        <v>1009</v>
      </c>
      <c r="I727" s="89" t="s">
        <v>381</v>
      </c>
      <c r="L727">
        <v>11064</v>
      </c>
      <c r="M727" s="89" t="s">
        <v>833</v>
      </c>
      <c r="N727" s="89" t="s">
        <v>381</v>
      </c>
      <c r="V727" s="89" t="s">
        <v>1056</v>
      </c>
      <c r="W727">
        <v>6712</v>
      </c>
    </row>
    <row r="728" spans="7:23">
      <c r="G728">
        <v>175666</v>
      </c>
      <c r="H728" s="89" t="s">
        <v>2173</v>
      </c>
      <c r="I728" s="89" t="s">
        <v>381</v>
      </c>
      <c r="L728">
        <v>11065</v>
      </c>
      <c r="M728" s="89" t="s">
        <v>834</v>
      </c>
      <c r="N728" s="89" t="s">
        <v>381</v>
      </c>
      <c r="V728" s="89" t="s">
        <v>1057</v>
      </c>
      <c r="W728">
        <v>6713</v>
      </c>
    </row>
    <row r="729" spans="7:23">
      <c r="G729">
        <v>6669</v>
      </c>
      <c r="H729" s="89" t="s">
        <v>1010</v>
      </c>
      <c r="I729" s="89" t="s">
        <v>381</v>
      </c>
      <c r="L729">
        <v>11066</v>
      </c>
      <c r="M729" s="89" t="s">
        <v>835</v>
      </c>
      <c r="N729" s="89" t="s">
        <v>381</v>
      </c>
      <c r="V729" s="89" t="s">
        <v>2180</v>
      </c>
      <c r="W729">
        <v>166266</v>
      </c>
    </row>
    <row r="730" spans="7:23">
      <c r="G730">
        <v>214270</v>
      </c>
      <c r="H730" s="89" t="s">
        <v>2174</v>
      </c>
      <c r="I730" s="89" t="s">
        <v>381</v>
      </c>
      <c r="L730">
        <v>11067</v>
      </c>
      <c r="M730" s="89" t="s">
        <v>836</v>
      </c>
      <c r="N730" s="89" t="s">
        <v>381</v>
      </c>
      <c r="V730" s="89" t="s">
        <v>1058</v>
      </c>
      <c r="W730">
        <v>6714</v>
      </c>
    </row>
    <row r="731" spans="7:23">
      <c r="G731">
        <v>199069</v>
      </c>
      <c r="H731" s="89" t="s">
        <v>2175</v>
      </c>
      <c r="I731" s="89" t="s">
        <v>381</v>
      </c>
      <c r="L731">
        <v>11068</v>
      </c>
      <c r="M731" s="89" t="s">
        <v>837</v>
      </c>
      <c r="N731" s="89" t="s">
        <v>381</v>
      </c>
      <c r="V731" s="89" t="s">
        <v>1059</v>
      </c>
      <c r="W731">
        <v>6715</v>
      </c>
    </row>
    <row r="732" spans="7:23">
      <c r="G732">
        <v>199073</v>
      </c>
      <c r="H732" s="89" t="s">
        <v>2176</v>
      </c>
      <c r="I732" s="89" t="s">
        <v>381</v>
      </c>
      <c r="L732">
        <v>11069</v>
      </c>
      <c r="M732" s="89" t="s">
        <v>838</v>
      </c>
      <c r="N732" s="89" t="s">
        <v>381</v>
      </c>
      <c r="V732" s="89" t="s">
        <v>1060</v>
      </c>
      <c r="W732">
        <v>6716</v>
      </c>
    </row>
    <row r="733" spans="7:23">
      <c r="G733">
        <v>6670</v>
      </c>
      <c r="H733" s="89" t="s">
        <v>1011</v>
      </c>
      <c r="I733" s="89" t="s">
        <v>381</v>
      </c>
      <c r="L733">
        <v>11070</v>
      </c>
      <c r="M733" s="89" t="s">
        <v>839</v>
      </c>
      <c r="N733" s="89" t="s">
        <v>381</v>
      </c>
      <c r="V733" s="89" t="s">
        <v>1061</v>
      </c>
      <c r="W733">
        <v>6717</v>
      </c>
    </row>
    <row r="734" spans="7:23">
      <c r="G734">
        <v>6671</v>
      </c>
      <c r="H734" s="89" t="s">
        <v>1012</v>
      </c>
      <c r="I734" s="89" t="s">
        <v>381</v>
      </c>
      <c r="L734">
        <v>11071</v>
      </c>
      <c r="M734" s="89" t="s">
        <v>840</v>
      </c>
      <c r="N734" s="89" t="s">
        <v>381</v>
      </c>
      <c r="V734" s="89" t="s">
        <v>1062</v>
      </c>
      <c r="W734">
        <v>6718</v>
      </c>
    </row>
    <row r="735" spans="7:23">
      <c r="G735">
        <v>6672</v>
      </c>
      <c r="H735" s="89" t="s">
        <v>1013</v>
      </c>
      <c r="I735" s="89" t="s">
        <v>381</v>
      </c>
      <c r="L735">
        <v>11072</v>
      </c>
      <c r="M735" s="89" t="s">
        <v>841</v>
      </c>
      <c r="N735" s="89" t="s">
        <v>381</v>
      </c>
      <c r="V735" s="89" t="s">
        <v>1063</v>
      </c>
      <c r="W735">
        <v>6719</v>
      </c>
    </row>
    <row r="736" spans="7:23">
      <c r="G736">
        <v>6673</v>
      </c>
      <c r="H736" s="89" t="s">
        <v>1014</v>
      </c>
      <c r="I736" s="89" t="s">
        <v>381</v>
      </c>
      <c r="L736">
        <v>11073</v>
      </c>
      <c r="M736" s="89" t="s">
        <v>842</v>
      </c>
      <c r="N736" s="89" t="s">
        <v>381</v>
      </c>
      <c r="V736" s="89" t="s">
        <v>1064</v>
      </c>
      <c r="W736">
        <v>6720</v>
      </c>
    </row>
    <row r="737" spans="7:23">
      <c r="G737">
        <v>6674</v>
      </c>
      <c r="H737" s="89" t="s">
        <v>1015</v>
      </c>
      <c r="I737" s="89" t="s">
        <v>381</v>
      </c>
      <c r="L737">
        <v>11074</v>
      </c>
      <c r="M737" s="89" t="s">
        <v>843</v>
      </c>
      <c r="N737" s="89" t="s">
        <v>381</v>
      </c>
      <c r="V737" s="89" t="s">
        <v>2181</v>
      </c>
      <c r="W737">
        <v>81468</v>
      </c>
    </row>
    <row r="738" spans="7:23">
      <c r="G738">
        <v>56266</v>
      </c>
      <c r="H738" s="89" t="s">
        <v>1016</v>
      </c>
      <c r="I738" s="89" t="s">
        <v>381</v>
      </c>
      <c r="L738">
        <v>11075</v>
      </c>
      <c r="M738" s="89" t="s">
        <v>844</v>
      </c>
      <c r="N738" s="89" t="s">
        <v>381</v>
      </c>
      <c r="V738" s="89" t="s">
        <v>1065</v>
      </c>
      <c r="W738">
        <v>6721</v>
      </c>
    </row>
    <row r="739" spans="7:23">
      <c r="G739">
        <v>6675</v>
      </c>
      <c r="H739" s="89" t="s">
        <v>1017</v>
      </c>
      <c r="I739" s="89" t="s">
        <v>381</v>
      </c>
      <c r="L739">
        <v>11076</v>
      </c>
      <c r="M739" s="89" t="s">
        <v>845</v>
      </c>
      <c r="N739" s="89" t="s">
        <v>381</v>
      </c>
      <c r="V739" s="89" t="s">
        <v>1066</v>
      </c>
      <c r="W739">
        <v>6722</v>
      </c>
    </row>
    <row r="740" spans="7:23">
      <c r="G740">
        <v>6676</v>
      </c>
      <c r="H740" s="89" t="s">
        <v>1018</v>
      </c>
      <c r="I740" s="89" t="s">
        <v>381</v>
      </c>
      <c r="L740">
        <v>11077</v>
      </c>
      <c r="M740" s="89" t="s">
        <v>846</v>
      </c>
      <c r="N740" s="89" t="s">
        <v>381</v>
      </c>
      <c r="V740" s="89" t="s">
        <v>2182</v>
      </c>
      <c r="W740">
        <v>178294</v>
      </c>
    </row>
    <row r="741" spans="7:23">
      <c r="G741">
        <v>6677</v>
      </c>
      <c r="H741" s="89" t="s">
        <v>1019</v>
      </c>
      <c r="I741" s="89" t="s">
        <v>381</v>
      </c>
      <c r="L741">
        <v>11078</v>
      </c>
      <c r="M741" s="89" t="s">
        <v>847</v>
      </c>
      <c r="N741" s="89" t="s">
        <v>381</v>
      </c>
      <c r="V741" s="89" t="s">
        <v>1067</v>
      </c>
      <c r="W741">
        <v>6723</v>
      </c>
    </row>
    <row r="742" spans="7:23">
      <c r="G742">
        <v>6678</v>
      </c>
      <c r="H742" s="89" t="s">
        <v>1020</v>
      </c>
      <c r="I742" s="89" t="s">
        <v>381</v>
      </c>
      <c r="L742">
        <v>11079</v>
      </c>
      <c r="M742" s="89" t="s">
        <v>848</v>
      </c>
      <c r="N742" s="89" t="s">
        <v>381</v>
      </c>
      <c r="V742" s="89" t="s">
        <v>1068</v>
      </c>
      <c r="W742">
        <v>6724</v>
      </c>
    </row>
    <row r="743" spans="7:23">
      <c r="G743">
        <v>6679</v>
      </c>
      <c r="H743" s="89" t="s">
        <v>1021</v>
      </c>
      <c r="I743" s="89" t="s">
        <v>381</v>
      </c>
      <c r="L743">
        <v>11080</v>
      </c>
      <c r="M743" s="89" t="s">
        <v>849</v>
      </c>
      <c r="N743" s="89" t="s">
        <v>381</v>
      </c>
      <c r="V743" s="89" t="s">
        <v>2183</v>
      </c>
      <c r="W743">
        <v>205275</v>
      </c>
    </row>
    <row r="744" spans="7:23">
      <c r="G744">
        <v>6680</v>
      </c>
      <c r="H744" s="89" t="s">
        <v>1022</v>
      </c>
      <c r="I744" s="89" t="s">
        <v>381</v>
      </c>
      <c r="L744">
        <v>11081</v>
      </c>
      <c r="M744" s="89" t="s">
        <v>850</v>
      </c>
      <c r="N744" s="89" t="s">
        <v>381</v>
      </c>
      <c r="V744" s="89" t="s">
        <v>2184</v>
      </c>
      <c r="W744">
        <v>205271</v>
      </c>
    </row>
    <row r="745" spans="7:23">
      <c r="G745">
        <v>6681</v>
      </c>
      <c r="H745" s="89" t="s">
        <v>1023</v>
      </c>
      <c r="I745" s="89" t="s">
        <v>381</v>
      </c>
      <c r="L745">
        <v>11082</v>
      </c>
      <c r="M745" s="89" t="s">
        <v>851</v>
      </c>
      <c r="N745" s="89" t="s">
        <v>381</v>
      </c>
      <c r="V745" s="89" t="s">
        <v>1069</v>
      </c>
      <c r="W745">
        <v>6725</v>
      </c>
    </row>
    <row r="746" spans="7:23">
      <c r="G746">
        <v>6682</v>
      </c>
      <c r="H746" s="89" t="s">
        <v>1024</v>
      </c>
      <c r="I746" s="89" t="s">
        <v>381</v>
      </c>
      <c r="L746">
        <v>11083</v>
      </c>
      <c r="M746" s="89" t="s">
        <v>852</v>
      </c>
      <c r="N746" s="89" t="s">
        <v>381</v>
      </c>
      <c r="V746" s="89" t="s">
        <v>1070</v>
      </c>
      <c r="W746">
        <v>6726</v>
      </c>
    </row>
    <row r="747" spans="7:23">
      <c r="G747">
        <v>6683</v>
      </c>
      <c r="H747" s="89" t="s">
        <v>1025</v>
      </c>
      <c r="I747" s="89" t="s">
        <v>381</v>
      </c>
      <c r="L747">
        <v>11084</v>
      </c>
      <c r="M747" s="89" t="s">
        <v>853</v>
      </c>
      <c r="N747" s="89" t="s">
        <v>381</v>
      </c>
      <c r="V747" s="89" t="s">
        <v>1071</v>
      </c>
      <c r="W747">
        <v>18671</v>
      </c>
    </row>
    <row r="748" spans="7:23">
      <c r="G748">
        <v>6684</v>
      </c>
      <c r="H748" s="89" t="s">
        <v>1026</v>
      </c>
      <c r="I748" s="89" t="s">
        <v>381</v>
      </c>
      <c r="L748">
        <v>11085</v>
      </c>
      <c r="M748" s="89" t="s">
        <v>854</v>
      </c>
      <c r="N748" s="89" t="s">
        <v>381</v>
      </c>
      <c r="V748" s="89" t="s">
        <v>1072</v>
      </c>
      <c r="W748">
        <v>6727</v>
      </c>
    </row>
    <row r="749" spans="7:23">
      <c r="G749">
        <v>6685</v>
      </c>
      <c r="H749" s="89" t="s">
        <v>1027</v>
      </c>
      <c r="I749" s="89" t="s">
        <v>381</v>
      </c>
      <c r="L749">
        <v>11086</v>
      </c>
      <c r="M749" s="89" t="s">
        <v>855</v>
      </c>
      <c r="N749" s="89" t="s">
        <v>381</v>
      </c>
      <c r="V749" s="89" t="s">
        <v>1073</v>
      </c>
      <c r="W749">
        <v>6728</v>
      </c>
    </row>
    <row r="750" spans="7:23">
      <c r="G750">
        <v>6686</v>
      </c>
      <c r="H750" s="89" t="s">
        <v>1028</v>
      </c>
      <c r="I750" s="89" t="s">
        <v>381</v>
      </c>
      <c r="L750">
        <v>11087</v>
      </c>
      <c r="M750" s="89" t="s">
        <v>856</v>
      </c>
      <c r="N750" s="89" t="s">
        <v>381</v>
      </c>
      <c r="V750" s="89" t="s">
        <v>1074</v>
      </c>
      <c r="W750">
        <v>6729</v>
      </c>
    </row>
    <row r="751" spans="7:23">
      <c r="G751">
        <v>6687</v>
      </c>
      <c r="H751" s="89" t="s">
        <v>1029</v>
      </c>
      <c r="I751" s="89" t="s">
        <v>381</v>
      </c>
      <c r="L751">
        <v>11088</v>
      </c>
      <c r="M751" s="89" t="s">
        <v>857</v>
      </c>
      <c r="N751" s="89" t="s">
        <v>381</v>
      </c>
      <c r="V751" s="89" t="s">
        <v>1075</v>
      </c>
      <c r="W751">
        <v>6730</v>
      </c>
    </row>
    <row r="752" spans="7:23">
      <c r="G752">
        <v>6688</v>
      </c>
      <c r="H752" s="89" t="s">
        <v>1030</v>
      </c>
      <c r="I752" s="89" t="s">
        <v>381</v>
      </c>
      <c r="L752">
        <v>11089</v>
      </c>
      <c r="M752" s="89" t="s">
        <v>858</v>
      </c>
      <c r="N752" s="89" t="s">
        <v>381</v>
      </c>
      <c r="V752" s="89" t="s">
        <v>1076</v>
      </c>
      <c r="W752">
        <v>6731</v>
      </c>
    </row>
    <row r="753" spans="7:23">
      <c r="G753">
        <v>6689</v>
      </c>
      <c r="H753" s="89" t="s">
        <v>1031</v>
      </c>
      <c r="I753" s="89" t="s">
        <v>381</v>
      </c>
      <c r="L753">
        <v>11090</v>
      </c>
      <c r="M753" s="89" t="s">
        <v>859</v>
      </c>
      <c r="N753" s="89" t="s">
        <v>381</v>
      </c>
      <c r="V753" s="89" t="s">
        <v>1077</v>
      </c>
      <c r="W753">
        <v>6732</v>
      </c>
    </row>
    <row r="754" spans="7:23">
      <c r="G754">
        <v>6690</v>
      </c>
      <c r="H754" s="89" t="s">
        <v>1032</v>
      </c>
      <c r="I754" s="89" t="s">
        <v>381</v>
      </c>
      <c r="L754">
        <v>11091</v>
      </c>
      <c r="M754" s="89" t="s">
        <v>860</v>
      </c>
      <c r="N754" s="89" t="s">
        <v>381</v>
      </c>
      <c r="V754" s="89" t="s">
        <v>1078</v>
      </c>
      <c r="W754">
        <v>6733</v>
      </c>
    </row>
    <row r="755" spans="7:23">
      <c r="G755">
        <v>6691</v>
      </c>
      <c r="H755" s="89" t="s">
        <v>1033</v>
      </c>
      <c r="I755" s="89" t="s">
        <v>381</v>
      </c>
      <c r="L755">
        <v>11092</v>
      </c>
      <c r="M755" s="89" t="s">
        <v>861</v>
      </c>
      <c r="N755" s="89" t="s">
        <v>381</v>
      </c>
      <c r="V755" s="89" t="s">
        <v>1079</v>
      </c>
      <c r="W755">
        <v>6734</v>
      </c>
    </row>
    <row r="756" spans="7:23">
      <c r="G756">
        <v>6692</v>
      </c>
      <c r="H756" s="89" t="s">
        <v>1034</v>
      </c>
      <c r="I756" s="89" t="s">
        <v>381</v>
      </c>
      <c r="L756">
        <v>11093</v>
      </c>
      <c r="M756" s="89" t="s">
        <v>862</v>
      </c>
      <c r="N756" s="89" t="s">
        <v>381</v>
      </c>
      <c r="V756" s="89" t="s">
        <v>1080</v>
      </c>
      <c r="W756">
        <v>6735</v>
      </c>
    </row>
    <row r="757" spans="7:23">
      <c r="G757">
        <v>18669</v>
      </c>
      <c r="H757" s="89" t="s">
        <v>1035</v>
      </c>
      <c r="I757" s="89" t="s">
        <v>381</v>
      </c>
      <c r="L757">
        <v>11094</v>
      </c>
      <c r="M757" s="89" t="s">
        <v>863</v>
      </c>
      <c r="N757" s="89" t="s">
        <v>381</v>
      </c>
      <c r="V757" s="89" t="s">
        <v>1081</v>
      </c>
      <c r="W757">
        <v>6736</v>
      </c>
    </row>
    <row r="758" spans="7:23">
      <c r="G758">
        <v>6693</v>
      </c>
      <c r="H758" s="89" t="s">
        <v>1036</v>
      </c>
      <c r="I758" s="89" t="s">
        <v>381</v>
      </c>
      <c r="L758">
        <v>11095</v>
      </c>
      <c r="M758" s="89" t="s">
        <v>864</v>
      </c>
      <c r="N758" s="89" t="s">
        <v>381</v>
      </c>
      <c r="V758" s="89" t="s">
        <v>1082</v>
      </c>
      <c r="W758">
        <v>6737</v>
      </c>
    </row>
    <row r="759" spans="7:23">
      <c r="G759">
        <v>6694</v>
      </c>
      <c r="H759" s="89" t="s">
        <v>1037</v>
      </c>
      <c r="I759" s="89" t="s">
        <v>381</v>
      </c>
      <c r="L759">
        <v>11096</v>
      </c>
      <c r="M759" s="89" t="s">
        <v>865</v>
      </c>
      <c r="N759" s="89" t="s">
        <v>381</v>
      </c>
      <c r="V759" s="89" t="s">
        <v>1083</v>
      </c>
      <c r="W759">
        <v>6738</v>
      </c>
    </row>
    <row r="760" spans="7:23">
      <c r="G760">
        <v>6695</v>
      </c>
      <c r="H760" s="89" t="s">
        <v>1038</v>
      </c>
      <c r="I760" s="89" t="s">
        <v>381</v>
      </c>
      <c r="L760">
        <v>11097</v>
      </c>
      <c r="M760" s="89" t="s">
        <v>866</v>
      </c>
      <c r="N760" s="89" t="s">
        <v>381</v>
      </c>
      <c r="V760" s="89" t="s">
        <v>1084</v>
      </c>
      <c r="W760">
        <v>6739</v>
      </c>
    </row>
    <row r="761" spans="7:23">
      <c r="G761">
        <v>6696</v>
      </c>
      <c r="H761" s="89" t="s">
        <v>1039</v>
      </c>
      <c r="I761" s="89" t="s">
        <v>381</v>
      </c>
      <c r="L761">
        <v>11098</v>
      </c>
      <c r="M761" s="89" t="s">
        <v>867</v>
      </c>
      <c r="N761" s="89" t="s">
        <v>381</v>
      </c>
      <c r="V761" s="89" t="s">
        <v>1085</v>
      </c>
      <c r="W761">
        <v>6740</v>
      </c>
    </row>
    <row r="762" spans="7:23">
      <c r="G762">
        <v>6697</v>
      </c>
      <c r="H762" s="89" t="s">
        <v>1040</v>
      </c>
      <c r="I762" s="89" t="s">
        <v>381</v>
      </c>
      <c r="L762">
        <v>11099</v>
      </c>
      <c r="M762" s="89" t="s">
        <v>868</v>
      </c>
      <c r="N762" s="89" t="s">
        <v>381</v>
      </c>
      <c r="V762" s="89" t="s">
        <v>1086</v>
      </c>
      <c r="W762">
        <v>6741</v>
      </c>
    </row>
    <row r="763" spans="7:23">
      <c r="G763">
        <v>6698</v>
      </c>
      <c r="H763" s="89" t="s">
        <v>1041</v>
      </c>
      <c r="I763" s="89" t="s">
        <v>381</v>
      </c>
      <c r="L763">
        <v>11100</v>
      </c>
      <c r="M763" s="89" t="s">
        <v>869</v>
      </c>
      <c r="N763" s="89" t="s">
        <v>381</v>
      </c>
      <c r="V763" s="89" t="s">
        <v>1087</v>
      </c>
      <c r="W763">
        <v>6742</v>
      </c>
    </row>
    <row r="764" spans="7:23">
      <c r="G764">
        <v>6699</v>
      </c>
      <c r="H764" s="89" t="s">
        <v>1042</v>
      </c>
      <c r="I764" s="89" t="s">
        <v>381</v>
      </c>
      <c r="L764">
        <v>11101</v>
      </c>
      <c r="M764" s="89" t="s">
        <v>870</v>
      </c>
      <c r="N764" s="89" t="s">
        <v>381</v>
      </c>
      <c r="V764" s="89" t="s">
        <v>1088</v>
      </c>
      <c r="W764">
        <v>6743</v>
      </c>
    </row>
    <row r="765" spans="7:23">
      <c r="G765">
        <v>6700</v>
      </c>
      <c r="H765" s="89" t="s">
        <v>1043</v>
      </c>
      <c r="I765" s="89" t="s">
        <v>381</v>
      </c>
      <c r="L765">
        <v>11102</v>
      </c>
      <c r="M765" s="89" t="s">
        <v>871</v>
      </c>
      <c r="N765" s="89" t="s">
        <v>381</v>
      </c>
      <c r="V765" s="89" t="s">
        <v>1089</v>
      </c>
      <c r="W765">
        <v>6744</v>
      </c>
    </row>
    <row r="766" spans="7:23">
      <c r="G766">
        <v>6701</v>
      </c>
      <c r="H766" s="89" t="s">
        <v>1044</v>
      </c>
      <c r="I766" s="89" t="s">
        <v>381</v>
      </c>
      <c r="L766">
        <v>11103</v>
      </c>
      <c r="M766" s="89" t="s">
        <v>872</v>
      </c>
      <c r="N766" s="89" t="s">
        <v>381</v>
      </c>
      <c r="V766" s="89" t="s">
        <v>1090</v>
      </c>
      <c r="W766">
        <v>6745</v>
      </c>
    </row>
    <row r="767" spans="7:23">
      <c r="G767">
        <v>6702</v>
      </c>
      <c r="H767" s="89" t="s">
        <v>1045</v>
      </c>
      <c r="I767" s="89" t="s">
        <v>381</v>
      </c>
      <c r="L767">
        <v>11104</v>
      </c>
      <c r="M767" s="89" t="s">
        <v>873</v>
      </c>
      <c r="N767" s="89" t="s">
        <v>381</v>
      </c>
      <c r="V767" s="89" t="s">
        <v>1091</v>
      </c>
      <c r="W767">
        <v>6746</v>
      </c>
    </row>
    <row r="768" spans="7:23">
      <c r="G768">
        <v>6703</v>
      </c>
      <c r="H768" s="89" t="s">
        <v>1046</v>
      </c>
      <c r="I768" s="89" t="s">
        <v>381</v>
      </c>
      <c r="L768">
        <v>11105</v>
      </c>
      <c r="M768" s="89" t="s">
        <v>874</v>
      </c>
      <c r="N768" s="89" t="s">
        <v>381</v>
      </c>
      <c r="V768" s="89" t="s">
        <v>1092</v>
      </c>
      <c r="W768">
        <v>6747</v>
      </c>
    </row>
    <row r="769" spans="7:23">
      <c r="G769">
        <v>6704</v>
      </c>
      <c r="H769" s="89" t="s">
        <v>1047</v>
      </c>
      <c r="I769" s="89" t="s">
        <v>381</v>
      </c>
      <c r="L769">
        <v>11106</v>
      </c>
      <c r="M769" s="89" t="s">
        <v>875</v>
      </c>
      <c r="N769" s="89" t="s">
        <v>381</v>
      </c>
      <c r="V769" s="89" t="s">
        <v>1093</v>
      </c>
      <c r="W769">
        <v>6748</v>
      </c>
    </row>
    <row r="770" spans="7:23">
      <c r="G770">
        <v>6705</v>
      </c>
      <c r="H770" s="89" t="s">
        <v>1048</v>
      </c>
      <c r="I770" s="89" t="s">
        <v>381</v>
      </c>
      <c r="L770">
        <v>11107</v>
      </c>
      <c r="M770" s="89" t="s">
        <v>876</v>
      </c>
      <c r="N770" s="89" t="s">
        <v>381</v>
      </c>
      <c r="V770" s="89" t="s">
        <v>1094</v>
      </c>
      <c r="W770">
        <v>6749</v>
      </c>
    </row>
    <row r="771" spans="7:23">
      <c r="G771">
        <v>6706</v>
      </c>
      <c r="H771" s="89" t="s">
        <v>1049</v>
      </c>
      <c r="I771" s="89" t="s">
        <v>381</v>
      </c>
      <c r="L771">
        <v>11108</v>
      </c>
      <c r="M771" s="89" t="s">
        <v>877</v>
      </c>
      <c r="N771" s="89" t="s">
        <v>381</v>
      </c>
      <c r="V771" s="89" t="s">
        <v>1095</v>
      </c>
      <c r="W771">
        <v>6750</v>
      </c>
    </row>
    <row r="772" spans="7:23">
      <c r="G772">
        <v>6707</v>
      </c>
      <c r="H772" s="89" t="s">
        <v>1050</v>
      </c>
      <c r="I772" s="89" t="s">
        <v>381</v>
      </c>
      <c r="L772">
        <v>11109</v>
      </c>
      <c r="M772" s="89" t="s">
        <v>878</v>
      </c>
      <c r="N772" s="89" t="s">
        <v>381</v>
      </c>
      <c r="V772" s="89" t="s">
        <v>1096</v>
      </c>
      <c r="W772">
        <v>6751</v>
      </c>
    </row>
    <row r="773" spans="7:23">
      <c r="G773">
        <v>28466</v>
      </c>
      <c r="H773" s="89" t="s">
        <v>1051</v>
      </c>
      <c r="I773" s="89" t="s">
        <v>381</v>
      </c>
      <c r="L773">
        <v>11110</v>
      </c>
      <c r="M773" s="89" t="s">
        <v>879</v>
      </c>
      <c r="N773" s="89" t="s">
        <v>381</v>
      </c>
      <c r="V773" s="89" t="s">
        <v>1097</v>
      </c>
      <c r="W773">
        <v>6752</v>
      </c>
    </row>
    <row r="774" spans="7:23">
      <c r="G774">
        <v>81466</v>
      </c>
      <c r="H774" s="89" t="s">
        <v>2177</v>
      </c>
      <c r="I774" s="89" t="s">
        <v>381</v>
      </c>
      <c r="L774">
        <v>11111</v>
      </c>
      <c r="M774" s="89" t="s">
        <v>880</v>
      </c>
      <c r="N774" s="89" t="s">
        <v>381</v>
      </c>
      <c r="V774" s="89" t="s">
        <v>1098</v>
      </c>
      <c r="W774">
        <v>6753</v>
      </c>
    </row>
    <row r="775" spans="7:23">
      <c r="G775">
        <v>107066</v>
      </c>
      <c r="H775" s="89" t="s">
        <v>2178</v>
      </c>
      <c r="I775" s="89" t="s">
        <v>381</v>
      </c>
      <c r="L775">
        <v>11112</v>
      </c>
      <c r="M775" s="89" t="s">
        <v>881</v>
      </c>
      <c r="N775" s="89" t="s">
        <v>381</v>
      </c>
      <c r="V775" s="89" t="s">
        <v>1099</v>
      </c>
      <c r="W775">
        <v>6754</v>
      </c>
    </row>
    <row r="776" spans="7:23">
      <c r="G776">
        <v>6708</v>
      </c>
      <c r="H776" s="89" t="s">
        <v>1052</v>
      </c>
      <c r="I776" s="89" t="s">
        <v>381</v>
      </c>
      <c r="L776">
        <v>11113</v>
      </c>
      <c r="M776" s="89" t="s">
        <v>882</v>
      </c>
      <c r="N776" s="89" t="s">
        <v>381</v>
      </c>
      <c r="V776" s="89" t="s">
        <v>1100</v>
      </c>
      <c r="W776">
        <v>6755</v>
      </c>
    </row>
    <row r="777" spans="7:23">
      <c r="G777">
        <v>6709</v>
      </c>
      <c r="H777" s="89" t="s">
        <v>1053</v>
      </c>
      <c r="I777" s="89" t="s">
        <v>381</v>
      </c>
      <c r="L777">
        <v>11114</v>
      </c>
      <c r="M777" s="89" t="s">
        <v>883</v>
      </c>
      <c r="N777" s="89" t="s">
        <v>381</v>
      </c>
      <c r="V777" s="89" t="s">
        <v>1101</v>
      </c>
      <c r="W777">
        <v>6756</v>
      </c>
    </row>
    <row r="778" spans="7:23">
      <c r="G778">
        <v>213870</v>
      </c>
      <c r="H778" s="89" t="s">
        <v>2179</v>
      </c>
      <c r="I778" s="89" t="s">
        <v>381</v>
      </c>
      <c r="L778">
        <v>11115</v>
      </c>
      <c r="M778" s="89" t="s">
        <v>884</v>
      </c>
      <c r="N778" s="89" t="s">
        <v>381</v>
      </c>
      <c r="V778" s="89" t="s">
        <v>2185</v>
      </c>
      <c r="W778">
        <v>6757</v>
      </c>
    </row>
    <row r="779" spans="7:23">
      <c r="G779">
        <v>6710</v>
      </c>
      <c r="H779" s="89" t="s">
        <v>1054</v>
      </c>
      <c r="I779" s="89" t="s">
        <v>381</v>
      </c>
      <c r="L779">
        <v>11116</v>
      </c>
      <c r="M779" s="89" t="s">
        <v>885</v>
      </c>
      <c r="N779" s="89" t="s">
        <v>381</v>
      </c>
      <c r="V779" s="89" t="s">
        <v>2186</v>
      </c>
      <c r="W779">
        <v>6758</v>
      </c>
    </row>
    <row r="780" spans="7:23">
      <c r="G780">
        <v>6711</v>
      </c>
      <c r="H780" s="89" t="s">
        <v>1055</v>
      </c>
      <c r="I780" s="89" t="s">
        <v>381</v>
      </c>
      <c r="L780">
        <v>11117</v>
      </c>
      <c r="M780" s="89" t="s">
        <v>886</v>
      </c>
      <c r="N780" s="89" t="s">
        <v>381</v>
      </c>
      <c r="V780" s="89" t="s">
        <v>2187</v>
      </c>
      <c r="W780">
        <v>213670</v>
      </c>
    </row>
    <row r="781" spans="7:23">
      <c r="G781">
        <v>6712</v>
      </c>
      <c r="H781" s="89" t="s">
        <v>1056</v>
      </c>
      <c r="I781" s="89" t="s">
        <v>381</v>
      </c>
      <c r="L781">
        <v>11118</v>
      </c>
      <c r="M781" s="89" t="s">
        <v>887</v>
      </c>
      <c r="N781" s="89" t="s">
        <v>381</v>
      </c>
      <c r="V781" s="89" t="s">
        <v>1102</v>
      </c>
      <c r="W781">
        <v>55387</v>
      </c>
    </row>
    <row r="782" spans="7:23">
      <c r="G782">
        <v>6713</v>
      </c>
      <c r="H782" s="89" t="s">
        <v>1057</v>
      </c>
      <c r="I782" s="89" t="s">
        <v>381</v>
      </c>
      <c r="L782">
        <v>11119</v>
      </c>
      <c r="M782" s="89" t="s">
        <v>888</v>
      </c>
      <c r="N782" s="89" t="s">
        <v>381</v>
      </c>
      <c r="V782" s="89" t="s">
        <v>2188</v>
      </c>
      <c r="W782">
        <v>6759</v>
      </c>
    </row>
    <row r="783" spans="7:23">
      <c r="G783">
        <v>166266</v>
      </c>
      <c r="H783" s="89" t="s">
        <v>2180</v>
      </c>
      <c r="I783" s="89" t="s">
        <v>381</v>
      </c>
      <c r="L783">
        <v>11120</v>
      </c>
      <c r="M783" s="89" t="s">
        <v>889</v>
      </c>
      <c r="N783" s="89" t="s">
        <v>381</v>
      </c>
      <c r="V783" s="89" t="s">
        <v>2189</v>
      </c>
      <c r="W783">
        <v>6760</v>
      </c>
    </row>
    <row r="784" spans="7:23">
      <c r="G784">
        <v>6714</v>
      </c>
      <c r="H784" s="89" t="s">
        <v>1058</v>
      </c>
      <c r="I784" s="89" t="s">
        <v>381</v>
      </c>
      <c r="L784">
        <v>11121</v>
      </c>
      <c r="M784" s="89" t="s">
        <v>890</v>
      </c>
      <c r="N784" s="89" t="s">
        <v>381</v>
      </c>
      <c r="V784" s="89" t="s">
        <v>2190</v>
      </c>
      <c r="W784">
        <v>6761</v>
      </c>
    </row>
    <row r="785" spans="7:23">
      <c r="G785">
        <v>6715</v>
      </c>
      <c r="H785" s="89" t="s">
        <v>1059</v>
      </c>
      <c r="I785" s="89" t="s">
        <v>381</v>
      </c>
      <c r="L785">
        <v>11122</v>
      </c>
      <c r="M785" s="89" t="s">
        <v>891</v>
      </c>
      <c r="N785" s="89" t="s">
        <v>381</v>
      </c>
      <c r="V785" s="89" t="s">
        <v>2191</v>
      </c>
      <c r="W785">
        <v>6762</v>
      </c>
    </row>
    <row r="786" spans="7:23">
      <c r="G786">
        <v>6716</v>
      </c>
      <c r="H786" s="89" t="s">
        <v>1060</v>
      </c>
      <c r="I786" s="89" t="s">
        <v>381</v>
      </c>
      <c r="L786">
        <v>11123</v>
      </c>
      <c r="M786" s="89" t="s">
        <v>892</v>
      </c>
      <c r="N786" s="89" t="s">
        <v>381</v>
      </c>
      <c r="V786" s="89" t="s">
        <v>2192</v>
      </c>
      <c r="W786">
        <v>207070</v>
      </c>
    </row>
    <row r="787" spans="7:23">
      <c r="G787">
        <v>6717</v>
      </c>
      <c r="H787" s="89" t="s">
        <v>1061</v>
      </c>
      <c r="I787" s="89" t="s">
        <v>381</v>
      </c>
      <c r="L787">
        <v>11124</v>
      </c>
      <c r="M787" s="89" t="s">
        <v>893</v>
      </c>
      <c r="N787" s="89" t="s">
        <v>381</v>
      </c>
      <c r="V787" s="89" t="s">
        <v>2193</v>
      </c>
      <c r="W787">
        <v>199081</v>
      </c>
    </row>
    <row r="788" spans="7:23">
      <c r="G788">
        <v>6718</v>
      </c>
      <c r="H788" s="89" t="s">
        <v>1062</v>
      </c>
      <c r="I788" s="89" t="s">
        <v>381</v>
      </c>
      <c r="L788">
        <v>11125</v>
      </c>
      <c r="M788" s="89" t="s">
        <v>894</v>
      </c>
      <c r="N788" s="89" t="s">
        <v>381</v>
      </c>
      <c r="V788" s="89" t="s">
        <v>1103</v>
      </c>
      <c r="W788">
        <v>6763</v>
      </c>
    </row>
    <row r="789" spans="7:23">
      <c r="G789">
        <v>6719</v>
      </c>
      <c r="H789" s="89" t="s">
        <v>1063</v>
      </c>
      <c r="I789" s="89" t="s">
        <v>381</v>
      </c>
      <c r="L789">
        <v>11126</v>
      </c>
      <c r="M789" s="89" t="s">
        <v>895</v>
      </c>
      <c r="N789" s="89" t="s">
        <v>381</v>
      </c>
      <c r="V789" s="89" t="s">
        <v>2194</v>
      </c>
      <c r="W789">
        <v>207273</v>
      </c>
    </row>
    <row r="790" spans="7:23">
      <c r="G790">
        <v>6720</v>
      </c>
      <c r="H790" s="89" t="s">
        <v>1064</v>
      </c>
      <c r="I790" s="89" t="s">
        <v>381</v>
      </c>
      <c r="L790">
        <v>11127</v>
      </c>
      <c r="M790" s="89" t="s">
        <v>896</v>
      </c>
      <c r="N790" s="89" t="s">
        <v>381</v>
      </c>
      <c r="V790" s="89" t="s">
        <v>2195</v>
      </c>
      <c r="W790">
        <v>207269</v>
      </c>
    </row>
    <row r="791" spans="7:23">
      <c r="G791">
        <v>81468</v>
      </c>
      <c r="H791" s="89" t="s">
        <v>2181</v>
      </c>
      <c r="I791" s="89" t="s">
        <v>381</v>
      </c>
      <c r="L791">
        <v>11128</v>
      </c>
      <c r="M791" s="89" t="s">
        <v>897</v>
      </c>
      <c r="N791" s="89" t="s">
        <v>381</v>
      </c>
      <c r="V791" s="89" t="s">
        <v>1104</v>
      </c>
      <c r="W791">
        <v>6764</v>
      </c>
    </row>
    <row r="792" spans="7:23">
      <c r="G792">
        <v>6721</v>
      </c>
      <c r="H792" s="89" t="s">
        <v>1065</v>
      </c>
      <c r="I792" s="89" t="s">
        <v>381</v>
      </c>
      <c r="L792">
        <v>11129</v>
      </c>
      <c r="M792" s="89" t="s">
        <v>898</v>
      </c>
      <c r="N792" s="89" t="s">
        <v>381</v>
      </c>
      <c r="V792" s="89" t="s">
        <v>1105</v>
      </c>
      <c r="W792">
        <v>6765</v>
      </c>
    </row>
    <row r="793" spans="7:23">
      <c r="G793">
        <v>6722</v>
      </c>
      <c r="H793" s="89" t="s">
        <v>1066</v>
      </c>
      <c r="I793" s="89" t="s">
        <v>381</v>
      </c>
      <c r="L793">
        <v>11130</v>
      </c>
      <c r="M793" s="89" t="s">
        <v>899</v>
      </c>
      <c r="N793" s="89" t="s">
        <v>381</v>
      </c>
      <c r="V793" s="89" t="s">
        <v>1106</v>
      </c>
      <c r="W793">
        <v>6766</v>
      </c>
    </row>
    <row r="794" spans="7:23">
      <c r="G794">
        <v>178294</v>
      </c>
      <c r="H794" s="89" t="s">
        <v>2182</v>
      </c>
      <c r="I794" s="89" t="s">
        <v>381</v>
      </c>
      <c r="L794">
        <v>11131</v>
      </c>
      <c r="M794" s="89" t="s">
        <v>900</v>
      </c>
      <c r="N794" s="89" t="s">
        <v>381</v>
      </c>
      <c r="V794" s="89" t="s">
        <v>1107</v>
      </c>
      <c r="W794">
        <v>6767</v>
      </c>
    </row>
    <row r="795" spans="7:23">
      <c r="G795">
        <v>6723</v>
      </c>
      <c r="H795" s="89" t="s">
        <v>1067</v>
      </c>
      <c r="I795" s="89" t="s">
        <v>381</v>
      </c>
      <c r="L795">
        <v>11132</v>
      </c>
      <c r="M795" s="89" t="s">
        <v>901</v>
      </c>
      <c r="N795" s="89" t="s">
        <v>381</v>
      </c>
      <c r="V795" s="89" t="s">
        <v>1108</v>
      </c>
      <c r="W795">
        <v>6768</v>
      </c>
    </row>
    <row r="796" spans="7:23">
      <c r="G796">
        <v>6724</v>
      </c>
      <c r="H796" s="89" t="s">
        <v>1068</v>
      </c>
      <c r="I796" s="89" t="s">
        <v>381</v>
      </c>
      <c r="L796">
        <v>11133</v>
      </c>
      <c r="M796" s="89" t="s">
        <v>902</v>
      </c>
      <c r="N796" s="89" t="s">
        <v>381</v>
      </c>
      <c r="V796" s="89" t="s">
        <v>1109</v>
      </c>
      <c r="W796">
        <v>6769</v>
      </c>
    </row>
    <row r="797" spans="7:23">
      <c r="G797">
        <v>205275</v>
      </c>
      <c r="H797" s="89" t="s">
        <v>2183</v>
      </c>
      <c r="I797" s="89" t="s">
        <v>381</v>
      </c>
      <c r="L797">
        <v>11134</v>
      </c>
      <c r="M797" s="89" t="s">
        <v>903</v>
      </c>
      <c r="N797" s="89" t="s">
        <v>381</v>
      </c>
      <c r="V797" s="89" t="s">
        <v>2196</v>
      </c>
      <c r="W797">
        <v>204069</v>
      </c>
    </row>
    <row r="798" spans="7:23">
      <c r="G798">
        <v>205271</v>
      </c>
      <c r="H798" s="89" t="s">
        <v>2184</v>
      </c>
      <c r="I798" s="89" t="s">
        <v>381</v>
      </c>
      <c r="L798">
        <v>11135</v>
      </c>
      <c r="M798" s="89" t="s">
        <v>904</v>
      </c>
      <c r="N798" s="89" t="s">
        <v>381</v>
      </c>
      <c r="V798" s="89" t="s">
        <v>1110</v>
      </c>
      <c r="W798">
        <v>6770</v>
      </c>
    </row>
    <row r="799" spans="7:23">
      <c r="G799">
        <v>6725</v>
      </c>
      <c r="H799" s="89" t="s">
        <v>1069</v>
      </c>
      <c r="I799" s="89" t="s">
        <v>381</v>
      </c>
      <c r="L799">
        <v>11136</v>
      </c>
      <c r="M799" s="89" t="s">
        <v>905</v>
      </c>
      <c r="N799" s="89" t="s">
        <v>381</v>
      </c>
      <c r="V799" s="89" t="s">
        <v>1111</v>
      </c>
      <c r="W799">
        <v>6771</v>
      </c>
    </row>
    <row r="800" spans="7:23">
      <c r="G800">
        <v>6726</v>
      </c>
      <c r="H800" s="89" t="s">
        <v>1070</v>
      </c>
      <c r="I800" s="89" t="s">
        <v>381</v>
      </c>
      <c r="L800">
        <v>11137</v>
      </c>
      <c r="M800" s="89" t="s">
        <v>906</v>
      </c>
      <c r="N800" s="89" t="s">
        <v>381</v>
      </c>
      <c r="V800" s="89" t="s">
        <v>1112</v>
      </c>
      <c r="W800">
        <v>6772</v>
      </c>
    </row>
    <row r="801" spans="7:23">
      <c r="G801">
        <v>18671</v>
      </c>
      <c r="H801" s="89" t="s">
        <v>1071</v>
      </c>
      <c r="I801" s="89" t="s">
        <v>381</v>
      </c>
      <c r="L801">
        <v>11138</v>
      </c>
      <c r="M801" s="89" t="s">
        <v>907</v>
      </c>
      <c r="N801" s="89" t="s">
        <v>381</v>
      </c>
      <c r="V801" s="89" t="s">
        <v>1113</v>
      </c>
      <c r="W801">
        <v>6773</v>
      </c>
    </row>
    <row r="802" spans="7:23">
      <c r="G802">
        <v>6727</v>
      </c>
      <c r="H802" s="89" t="s">
        <v>1072</v>
      </c>
      <c r="I802" s="89" t="s">
        <v>381</v>
      </c>
      <c r="L802">
        <v>11139</v>
      </c>
      <c r="M802" s="89" t="s">
        <v>908</v>
      </c>
      <c r="N802" s="89" t="s">
        <v>381</v>
      </c>
      <c r="V802" s="89" t="s">
        <v>1114</v>
      </c>
      <c r="W802">
        <v>6774</v>
      </c>
    </row>
    <row r="803" spans="7:23">
      <c r="G803">
        <v>6728</v>
      </c>
      <c r="H803" s="89" t="s">
        <v>1073</v>
      </c>
      <c r="I803" s="89" t="s">
        <v>381</v>
      </c>
      <c r="L803">
        <v>11140</v>
      </c>
      <c r="M803" s="89" t="s">
        <v>909</v>
      </c>
      <c r="N803" s="89" t="s">
        <v>381</v>
      </c>
      <c r="V803" s="89" t="s">
        <v>1115</v>
      </c>
      <c r="W803">
        <v>6775</v>
      </c>
    </row>
    <row r="804" spans="7:23">
      <c r="G804">
        <v>6729</v>
      </c>
      <c r="H804" s="89" t="s">
        <v>1074</v>
      </c>
      <c r="I804" s="89" t="s">
        <v>381</v>
      </c>
      <c r="L804">
        <v>11141</v>
      </c>
      <c r="M804" s="89" t="s">
        <v>910</v>
      </c>
      <c r="N804" s="89" t="s">
        <v>381</v>
      </c>
      <c r="V804" s="89" t="s">
        <v>1116</v>
      </c>
      <c r="W804">
        <v>6776</v>
      </c>
    </row>
    <row r="805" spans="7:23">
      <c r="G805">
        <v>6730</v>
      </c>
      <c r="H805" s="89" t="s">
        <v>1075</v>
      </c>
      <c r="I805" s="89" t="s">
        <v>381</v>
      </c>
      <c r="L805">
        <v>11142</v>
      </c>
      <c r="M805" s="89" t="s">
        <v>911</v>
      </c>
      <c r="N805" s="89" t="s">
        <v>381</v>
      </c>
      <c r="V805" s="89" t="s">
        <v>1117</v>
      </c>
      <c r="W805">
        <v>6777</v>
      </c>
    </row>
    <row r="806" spans="7:23">
      <c r="G806">
        <v>6731</v>
      </c>
      <c r="H806" s="89" t="s">
        <v>1076</v>
      </c>
      <c r="I806" s="89" t="s">
        <v>381</v>
      </c>
      <c r="L806">
        <v>11143</v>
      </c>
      <c r="M806" s="89" t="s">
        <v>912</v>
      </c>
      <c r="N806" s="89" t="s">
        <v>381</v>
      </c>
      <c r="V806" s="89" t="s">
        <v>1118</v>
      </c>
      <c r="W806">
        <v>6778</v>
      </c>
    </row>
    <row r="807" spans="7:23">
      <c r="G807">
        <v>6732</v>
      </c>
      <c r="H807" s="89" t="s">
        <v>1077</v>
      </c>
      <c r="I807" s="89" t="s">
        <v>381</v>
      </c>
      <c r="L807">
        <v>11144</v>
      </c>
      <c r="M807" s="89" t="s">
        <v>913</v>
      </c>
      <c r="N807" s="89" t="s">
        <v>381</v>
      </c>
      <c r="V807" s="89" t="s">
        <v>1119</v>
      </c>
      <c r="W807">
        <v>6779</v>
      </c>
    </row>
    <row r="808" spans="7:23">
      <c r="G808">
        <v>6733</v>
      </c>
      <c r="H808" s="89" t="s">
        <v>1078</v>
      </c>
      <c r="I808" s="89" t="s">
        <v>381</v>
      </c>
      <c r="L808">
        <v>11145</v>
      </c>
      <c r="M808" s="89" t="s">
        <v>914</v>
      </c>
      <c r="N808" s="89" t="s">
        <v>381</v>
      </c>
      <c r="V808" s="89" t="s">
        <v>1120</v>
      </c>
      <c r="W808">
        <v>6780</v>
      </c>
    </row>
    <row r="809" spans="7:23">
      <c r="G809">
        <v>6734</v>
      </c>
      <c r="H809" s="89" t="s">
        <v>1079</v>
      </c>
      <c r="I809" s="89" t="s">
        <v>381</v>
      </c>
      <c r="L809">
        <v>11146</v>
      </c>
      <c r="M809" s="89" t="s">
        <v>915</v>
      </c>
      <c r="N809" s="89" t="s">
        <v>381</v>
      </c>
      <c r="V809" s="89" t="s">
        <v>1121</v>
      </c>
      <c r="W809">
        <v>6781</v>
      </c>
    </row>
    <row r="810" spans="7:23">
      <c r="G810">
        <v>6735</v>
      </c>
      <c r="H810" s="89" t="s">
        <v>1080</v>
      </c>
      <c r="I810" s="89" t="s">
        <v>381</v>
      </c>
      <c r="L810">
        <v>11147</v>
      </c>
      <c r="M810" s="89" t="s">
        <v>916</v>
      </c>
      <c r="N810" s="89" t="s">
        <v>381</v>
      </c>
      <c r="V810" s="89" t="s">
        <v>1122</v>
      </c>
      <c r="W810">
        <v>6782</v>
      </c>
    </row>
    <row r="811" spans="7:23">
      <c r="G811">
        <v>6736</v>
      </c>
      <c r="H811" s="89" t="s">
        <v>1081</v>
      </c>
      <c r="I811" s="89" t="s">
        <v>381</v>
      </c>
      <c r="L811">
        <v>11148</v>
      </c>
      <c r="M811" s="89" t="s">
        <v>917</v>
      </c>
      <c r="N811" s="89" t="s">
        <v>381</v>
      </c>
      <c r="V811" s="89" t="s">
        <v>1123</v>
      </c>
      <c r="W811">
        <v>6783</v>
      </c>
    </row>
    <row r="812" spans="7:23">
      <c r="G812">
        <v>6737</v>
      </c>
      <c r="H812" s="89" t="s">
        <v>1082</v>
      </c>
      <c r="I812" s="89" t="s">
        <v>381</v>
      </c>
      <c r="L812">
        <v>11149</v>
      </c>
      <c r="M812" s="89" t="s">
        <v>918</v>
      </c>
      <c r="N812" s="89" t="s">
        <v>381</v>
      </c>
      <c r="V812" s="89" t="s">
        <v>1124</v>
      </c>
      <c r="W812">
        <v>6784</v>
      </c>
    </row>
    <row r="813" spans="7:23">
      <c r="G813">
        <v>6738</v>
      </c>
      <c r="H813" s="89" t="s">
        <v>1083</v>
      </c>
      <c r="I813" s="89" t="s">
        <v>381</v>
      </c>
      <c r="L813">
        <v>11150</v>
      </c>
      <c r="M813" s="89" t="s">
        <v>919</v>
      </c>
      <c r="N813" s="89" t="s">
        <v>381</v>
      </c>
      <c r="V813" s="89" t="s">
        <v>1125</v>
      </c>
      <c r="W813">
        <v>6785</v>
      </c>
    </row>
    <row r="814" spans="7:23">
      <c r="G814">
        <v>6739</v>
      </c>
      <c r="H814" s="89" t="s">
        <v>1084</v>
      </c>
      <c r="I814" s="89" t="s">
        <v>381</v>
      </c>
      <c r="L814">
        <v>11151</v>
      </c>
      <c r="M814" s="89" t="s">
        <v>920</v>
      </c>
      <c r="N814" s="89" t="s">
        <v>381</v>
      </c>
      <c r="V814" s="89" t="s">
        <v>1126</v>
      </c>
      <c r="W814">
        <v>6786</v>
      </c>
    </row>
    <row r="815" spans="7:23">
      <c r="G815">
        <v>6740</v>
      </c>
      <c r="H815" s="89" t="s">
        <v>1085</v>
      </c>
      <c r="I815" s="89" t="s">
        <v>381</v>
      </c>
      <c r="L815">
        <v>11152</v>
      </c>
      <c r="M815" s="89" t="s">
        <v>921</v>
      </c>
      <c r="N815" s="89" t="s">
        <v>381</v>
      </c>
      <c r="V815" s="89" t="s">
        <v>1127</v>
      </c>
      <c r="W815">
        <v>6787</v>
      </c>
    </row>
    <row r="816" spans="7:23">
      <c r="G816">
        <v>6741</v>
      </c>
      <c r="H816" s="89" t="s">
        <v>1086</v>
      </c>
      <c r="I816" s="89" t="s">
        <v>381</v>
      </c>
      <c r="L816">
        <v>11153</v>
      </c>
      <c r="M816" s="89" t="s">
        <v>922</v>
      </c>
      <c r="N816" s="89" t="s">
        <v>381</v>
      </c>
      <c r="V816" s="89" t="s">
        <v>1128</v>
      </c>
      <c r="W816">
        <v>6788</v>
      </c>
    </row>
    <row r="817" spans="7:23">
      <c r="G817">
        <v>6742</v>
      </c>
      <c r="H817" s="89" t="s">
        <v>1087</v>
      </c>
      <c r="I817" s="89" t="s">
        <v>381</v>
      </c>
      <c r="L817">
        <v>11154</v>
      </c>
      <c r="M817" s="89" t="s">
        <v>923</v>
      </c>
      <c r="N817" s="89" t="s">
        <v>381</v>
      </c>
      <c r="V817" s="89" t="s">
        <v>1129</v>
      </c>
      <c r="W817">
        <v>6789</v>
      </c>
    </row>
    <row r="818" spans="7:23">
      <c r="G818">
        <v>6743</v>
      </c>
      <c r="H818" s="89" t="s">
        <v>1088</v>
      </c>
      <c r="I818" s="89" t="s">
        <v>381</v>
      </c>
      <c r="L818">
        <v>11155</v>
      </c>
      <c r="M818" s="89" t="s">
        <v>924</v>
      </c>
      <c r="N818" s="89" t="s">
        <v>381</v>
      </c>
      <c r="V818" s="89" t="s">
        <v>1130</v>
      </c>
      <c r="W818">
        <v>6790</v>
      </c>
    </row>
    <row r="819" spans="7:23">
      <c r="G819">
        <v>6744</v>
      </c>
      <c r="H819" s="89" t="s">
        <v>1089</v>
      </c>
      <c r="I819" s="89" t="s">
        <v>381</v>
      </c>
      <c r="L819">
        <v>11156</v>
      </c>
      <c r="M819" s="89" t="s">
        <v>925</v>
      </c>
      <c r="N819" s="89" t="s">
        <v>381</v>
      </c>
      <c r="V819" s="89" t="s">
        <v>1131</v>
      </c>
      <c r="W819">
        <v>6791</v>
      </c>
    </row>
    <row r="820" spans="7:23">
      <c r="G820">
        <v>6745</v>
      </c>
      <c r="H820" s="89" t="s">
        <v>1090</v>
      </c>
      <c r="I820" s="89" t="s">
        <v>381</v>
      </c>
      <c r="L820">
        <v>11157</v>
      </c>
      <c r="M820" s="89" t="s">
        <v>926</v>
      </c>
      <c r="N820" s="89" t="s">
        <v>381</v>
      </c>
      <c r="V820" s="89" t="s">
        <v>1132</v>
      </c>
      <c r="W820">
        <v>6792</v>
      </c>
    </row>
    <row r="821" spans="7:23">
      <c r="G821">
        <v>6746</v>
      </c>
      <c r="H821" s="89" t="s">
        <v>1091</v>
      </c>
      <c r="I821" s="89" t="s">
        <v>381</v>
      </c>
      <c r="L821">
        <v>11158</v>
      </c>
      <c r="M821" s="89" t="s">
        <v>927</v>
      </c>
      <c r="N821" s="89" t="s">
        <v>381</v>
      </c>
      <c r="V821" s="89" t="s">
        <v>1133</v>
      </c>
      <c r="W821">
        <v>6793</v>
      </c>
    </row>
    <row r="822" spans="7:23">
      <c r="G822">
        <v>6747</v>
      </c>
      <c r="H822" s="89" t="s">
        <v>1092</v>
      </c>
      <c r="I822" s="89" t="s">
        <v>381</v>
      </c>
      <c r="L822">
        <v>11159</v>
      </c>
      <c r="M822" s="89" t="s">
        <v>928</v>
      </c>
      <c r="N822" s="89" t="s">
        <v>381</v>
      </c>
      <c r="V822" s="89" t="s">
        <v>1134</v>
      </c>
      <c r="W822">
        <v>6794</v>
      </c>
    </row>
    <row r="823" spans="7:23">
      <c r="G823">
        <v>6748</v>
      </c>
      <c r="H823" s="89" t="s">
        <v>1093</v>
      </c>
      <c r="I823" s="89" t="s">
        <v>381</v>
      </c>
      <c r="L823">
        <v>11160</v>
      </c>
      <c r="M823" s="89" t="s">
        <v>929</v>
      </c>
      <c r="N823" s="89" t="s">
        <v>381</v>
      </c>
      <c r="V823" s="89" t="s">
        <v>1135</v>
      </c>
      <c r="W823">
        <v>6795</v>
      </c>
    </row>
    <row r="824" spans="7:23">
      <c r="G824">
        <v>6749</v>
      </c>
      <c r="H824" s="89" t="s">
        <v>1094</v>
      </c>
      <c r="I824" s="89" t="s">
        <v>381</v>
      </c>
      <c r="L824">
        <v>11161</v>
      </c>
      <c r="M824" s="89" t="s">
        <v>930</v>
      </c>
      <c r="N824" s="89" t="s">
        <v>381</v>
      </c>
      <c r="V824" s="89" t="s">
        <v>1136</v>
      </c>
      <c r="W824">
        <v>6796</v>
      </c>
    </row>
    <row r="825" spans="7:23">
      <c r="G825">
        <v>6750</v>
      </c>
      <c r="H825" s="89" t="s">
        <v>1095</v>
      </c>
      <c r="I825" s="89" t="s">
        <v>381</v>
      </c>
      <c r="L825">
        <v>11162</v>
      </c>
      <c r="M825" s="89" t="s">
        <v>931</v>
      </c>
      <c r="N825" s="89" t="s">
        <v>381</v>
      </c>
      <c r="V825" s="89" t="s">
        <v>1137</v>
      </c>
      <c r="W825">
        <v>6797</v>
      </c>
    </row>
    <row r="826" spans="7:23">
      <c r="G826">
        <v>6751</v>
      </c>
      <c r="H826" s="89" t="s">
        <v>1096</v>
      </c>
      <c r="I826" s="89" t="s">
        <v>381</v>
      </c>
      <c r="L826">
        <v>11163</v>
      </c>
      <c r="M826" s="89" t="s">
        <v>932</v>
      </c>
      <c r="N826" s="89" t="s">
        <v>381</v>
      </c>
      <c r="V826" s="89" t="s">
        <v>1138</v>
      </c>
      <c r="W826">
        <v>6798</v>
      </c>
    </row>
    <row r="827" spans="7:23">
      <c r="G827">
        <v>6752</v>
      </c>
      <c r="H827" s="89" t="s">
        <v>1097</v>
      </c>
      <c r="I827" s="89" t="s">
        <v>381</v>
      </c>
      <c r="L827">
        <v>11266</v>
      </c>
      <c r="M827" s="89" t="s">
        <v>327</v>
      </c>
      <c r="V827" s="89" t="s">
        <v>1139</v>
      </c>
      <c r="W827">
        <v>6799</v>
      </c>
    </row>
    <row r="828" spans="7:23">
      <c r="G828">
        <v>6753</v>
      </c>
      <c r="H828" s="89" t="s">
        <v>1098</v>
      </c>
      <c r="I828" s="89" t="s">
        <v>381</v>
      </c>
      <c r="L828">
        <v>11269</v>
      </c>
      <c r="M828" s="89" t="s">
        <v>326</v>
      </c>
      <c r="V828" s="89" t="s">
        <v>1140</v>
      </c>
      <c r="W828">
        <v>6800</v>
      </c>
    </row>
    <row r="829" spans="7:23">
      <c r="G829">
        <v>6754</v>
      </c>
      <c r="H829" s="89" t="s">
        <v>1099</v>
      </c>
      <c r="I829" s="89" t="s">
        <v>381</v>
      </c>
      <c r="L829">
        <v>11285</v>
      </c>
      <c r="M829" s="89" t="s">
        <v>2228</v>
      </c>
      <c r="N829" s="89" t="s">
        <v>327</v>
      </c>
      <c r="V829" s="89" t="s">
        <v>1141</v>
      </c>
      <c r="W829">
        <v>6801</v>
      </c>
    </row>
    <row r="830" spans="7:23">
      <c r="G830">
        <v>6755</v>
      </c>
      <c r="H830" s="89" t="s">
        <v>1100</v>
      </c>
      <c r="I830" s="89" t="s">
        <v>381</v>
      </c>
      <c r="L830">
        <v>11286</v>
      </c>
      <c r="M830" s="89" t="s">
        <v>2229</v>
      </c>
      <c r="N830" s="89" t="s">
        <v>327</v>
      </c>
      <c r="V830" s="89" t="s">
        <v>1142</v>
      </c>
      <c r="W830">
        <v>6802</v>
      </c>
    </row>
    <row r="831" spans="7:23">
      <c r="G831">
        <v>6756</v>
      </c>
      <c r="H831" s="89" t="s">
        <v>1101</v>
      </c>
      <c r="I831" s="89" t="s">
        <v>381</v>
      </c>
      <c r="L831">
        <v>11287</v>
      </c>
      <c r="M831" s="89" t="s">
        <v>2230</v>
      </c>
      <c r="N831" s="89" t="s">
        <v>327</v>
      </c>
      <c r="V831" s="89" t="s">
        <v>1143</v>
      </c>
      <c r="W831">
        <v>6803</v>
      </c>
    </row>
    <row r="832" spans="7:23">
      <c r="G832">
        <v>6757</v>
      </c>
      <c r="H832" s="89" t="s">
        <v>2185</v>
      </c>
      <c r="I832" s="89" t="s">
        <v>381</v>
      </c>
      <c r="L832">
        <v>11288</v>
      </c>
      <c r="M832" s="89" t="s">
        <v>2231</v>
      </c>
      <c r="N832" s="89" t="s">
        <v>327</v>
      </c>
      <c r="V832" s="89" t="s">
        <v>1144</v>
      </c>
      <c r="W832">
        <v>6804</v>
      </c>
    </row>
    <row r="833" spans="7:23">
      <c r="G833">
        <v>6758</v>
      </c>
      <c r="H833" s="89" t="s">
        <v>2186</v>
      </c>
      <c r="I833" s="89" t="s">
        <v>381</v>
      </c>
      <c r="L833">
        <v>11289</v>
      </c>
      <c r="M833" s="89" t="s">
        <v>2232</v>
      </c>
      <c r="N833" s="89" t="s">
        <v>327</v>
      </c>
      <c r="V833" s="89" t="s">
        <v>1145</v>
      </c>
      <c r="W833">
        <v>6805</v>
      </c>
    </row>
    <row r="834" spans="7:23">
      <c r="G834">
        <v>213670</v>
      </c>
      <c r="H834" s="89" t="s">
        <v>2187</v>
      </c>
      <c r="I834" s="89" t="s">
        <v>381</v>
      </c>
      <c r="L834">
        <v>11290</v>
      </c>
      <c r="M834" s="89" t="s">
        <v>2235</v>
      </c>
      <c r="N834" s="89" t="s">
        <v>327</v>
      </c>
      <c r="V834" s="89" t="s">
        <v>1146</v>
      </c>
      <c r="W834">
        <v>6806</v>
      </c>
    </row>
    <row r="835" spans="7:23">
      <c r="G835">
        <v>55387</v>
      </c>
      <c r="H835" s="89" t="s">
        <v>1102</v>
      </c>
      <c r="I835" s="89" t="s">
        <v>381</v>
      </c>
      <c r="L835">
        <v>11292</v>
      </c>
      <c r="M835" s="89" t="s">
        <v>2236</v>
      </c>
      <c r="N835" s="89" t="s">
        <v>327</v>
      </c>
      <c r="V835" s="89" t="s">
        <v>1147</v>
      </c>
      <c r="W835">
        <v>6807</v>
      </c>
    </row>
    <row r="836" spans="7:23">
      <c r="G836">
        <v>6759</v>
      </c>
      <c r="H836" s="89" t="s">
        <v>2188</v>
      </c>
      <c r="I836" s="89" t="s">
        <v>381</v>
      </c>
      <c r="L836">
        <v>11293</v>
      </c>
      <c r="M836" s="89" t="s">
        <v>2237</v>
      </c>
      <c r="N836" s="89" t="s">
        <v>327</v>
      </c>
      <c r="V836" s="89" t="s">
        <v>1148</v>
      </c>
      <c r="W836">
        <v>6808</v>
      </c>
    </row>
    <row r="837" spans="7:23">
      <c r="G837">
        <v>6760</v>
      </c>
      <c r="H837" s="89" t="s">
        <v>2189</v>
      </c>
      <c r="I837" s="89" t="s">
        <v>381</v>
      </c>
      <c r="L837">
        <v>11294</v>
      </c>
      <c r="M837" s="89" t="s">
        <v>2230</v>
      </c>
      <c r="N837" s="89" t="s">
        <v>327</v>
      </c>
      <c r="V837" s="89" t="s">
        <v>1149</v>
      </c>
      <c r="W837">
        <v>6809</v>
      </c>
    </row>
    <row r="838" spans="7:23">
      <c r="G838">
        <v>6761</v>
      </c>
      <c r="H838" s="89" t="s">
        <v>2190</v>
      </c>
      <c r="I838" s="89" t="s">
        <v>381</v>
      </c>
      <c r="L838">
        <v>11295</v>
      </c>
      <c r="M838" s="89" t="s">
        <v>2238</v>
      </c>
      <c r="N838" s="89" t="s">
        <v>327</v>
      </c>
      <c r="V838" s="89" t="s">
        <v>1150</v>
      </c>
      <c r="W838">
        <v>6810</v>
      </c>
    </row>
    <row r="839" spans="7:23">
      <c r="G839">
        <v>6762</v>
      </c>
      <c r="H839" s="89" t="s">
        <v>2191</v>
      </c>
      <c r="I839" s="89" t="s">
        <v>381</v>
      </c>
      <c r="L839">
        <v>11296</v>
      </c>
      <c r="M839" s="89" t="s">
        <v>2241</v>
      </c>
      <c r="N839" s="89" t="s">
        <v>327</v>
      </c>
      <c r="V839" s="89" t="s">
        <v>1151</v>
      </c>
      <c r="W839">
        <v>6811</v>
      </c>
    </row>
    <row r="840" spans="7:23">
      <c r="G840">
        <v>207070</v>
      </c>
      <c r="H840" s="89" t="s">
        <v>2192</v>
      </c>
      <c r="I840" s="89" t="s">
        <v>381</v>
      </c>
      <c r="L840">
        <v>11298</v>
      </c>
      <c r="M840" s="89" t="s">
        <v>2242</v>
      </c>
      <c r="N840" s="89" t="s">
        <v>327</v>
      </c>
      <c r="V840" s="89" t="s">
        <v>1152</v>
      </c>
      <c r="W840">
        <v>6812</v>
      </c>
    </row>
    <row r="841" spans="7:23">
      <c r="G841">
        <v>199081</v>
      </c>
      <c r="H841" s="89" t="s">
        <v>2193</v>
      </c>
      <c r="I841" s="89" t="s">
        <v>381</v>
      </c>
      <c r="L841">
        <v>11299</v>
      </c>
      <c r="M841" s="89" t="s">
        <v>2245</v>
      </c>
      <c r="N841" s="89" t="s">
        <v>327</v>
      </c>
      <c r="V841" s="89" t="s">
        <v>1153</v>
      </c>
      <c r="W841">
        <v>6813</v>
      </c>
    </row>
    <row r="842" spans="7:23">
      <c r="G842">
        <v>6763</v>
      </c>
      <c r="H842" s="89" t="s">
        <v>1103</v>
      </c>
      <c r="I842" s="89" t="s">
        <v>381</v>
      </c>
      <c r="L842">
        <v>11301</v>
      </c>
      <c r="M842" s="89" t="s">
        <v>2246</v>
      </c>
      <c r="N842" s="89" t="s">
        <v>327</v>
      </c>
      <c r="V842" s="89" t="s">
        <v>1154</v>
      </c>
      <c r="W842">
        <v>6814</v>
      </c>
    </row>
    <row r="843" spans="7:23">
      <c r="G843">
        <v>207273</v>
      </c>
      <c r="H843" s="89" t="s">
        <v>2194</v>
      </c>
      <c r="I843" s="89" t="s">
        <v>381</v>
      </c>
      <c r="L843">
        <v>11302</v>
      </c>
      <c r="M843" s="89" t="s">
        <v>2249</v>
      </c>
      <c r="N843" s="89" t="s">
        <v>327</v>
      </c>
      <c r="V843" s="89" t="s">
        <v>1155</v>
      </c>
      <c r="W843">
        <v>6815</v>
      </c>
    </row>
    <row r="844" spans="7:23">
      <c r="G844">
        <v>207269</v>
      </c>
      <c r="H844" s="89" t="s">
        <v>2195</v>
      </c>
      <c r="I844" s="89" t="s">
        <v>381</v>
      </c>
      <c r="L844">
        <v>11304</v>
      </c>
      <c r="M844" s="89" t="s">
        <v>2250</v>
      </c>
      <c r="N844" s="89" t="s">
        <v>327</v>
      </c>
      <c r="V844" s="89" t="s">
        <v>1156</v>
      </c>
      <c r="W844">
        <v>6816</v>
      </c>
    </row>
    <row r="845" spans="7:23">
      <c r="G845">
        <v>6764</v>
      </c>
      <c r="H845" s="89" t="s">
        <v>1104</v>
      </c>
      <c r="I845" s="89" t="s">
        <v>381</v>
      </c>
      <c r="L845">
        <v>11305</v>
      </c>
      <c r="M845" s="89" t="s">
        <v>2255</v>
      </c>
      <c r="N845" s="89" t="s">
        <v>327</v>
      </c>
      <c r="V845" s="89" t="s">
        <v>1157</v>
      </c>
      <c r="W845">
        <v>6817</v>
      </c>
    </row>
    <row r="846" spans="7:23">
      <c r="G846">
        <v>6765</v>
      </c>
      <c r="H846" s="89" t="s">
        <v>1105</v>
      </c>
      <c r="I846" s="89" t="s">
        <v>381</v>
      </c>
      <c r="L846">
        <v>11306</v>
      </c>
      <c r="M846" s="89" t="s">
        <v>2233</v>
      </c>
      <c r="N846" s="89" t="s">
        <v>327</v>
      </c>
      <c r="V846" s="89" t="s">
        <v>1158</v>
      </c>
      <c r="W846">
        <v>6818</v>
      </c>
    </row>
    <row r="847" spans="7:23">
      <c r="G847">
        <v>6766</v>
      </c>
      <c r="H847" s="89" t="s">
        <v>1106</v>
      </c>
      <c r="I847" s="89" t="s">
        <v>381</v>
      </c>
      <c r="L847">
        <v>11307</v>
      </c>
      <c r="M847" s="89" t="s">
        <v>2239</v>
      </c>
      <c r="N847" s="89" t="s">
        <v>327</v>
      </c>
      <c r="V847" s="89" t="s">
        <v>1159</v>
      </c>
      <c r="W847">
        <v>6819</v>
      </c>
    </row>
    <row r="848" spans="7:23">
      <c r="G848">
        <v>6767</v>
      </c>
      <c r="H848" s="89" t="s">
        <v>1107</v>
      </c>
      <c r="I848" s="89" t="s">
        <v>381</v>
      </c>
      <c r="L848">
        <v>11308</v>
      </c>
      <c r="M848" s="89" t="s">
        <v>2243</v>
      </c>
      <c r="N848" s="89" t="s">
        <v>327</v>
      </c>
      <c r="V848" s="89" t="s">
        <v>1160</v>
      </c>
      <c r="W848">
        <v>14273</v>
      </c>
    </row>
    <row r="849" spans="7:23">
      <c r="G849">
        <v>6768</v>
      </c>
      <c r="H849" s="89" t="s">
        <v>1108</v>
      </c>
      <c r="I849" s="89" t="s">
        <v>381</v>
      </c>
      <c r="L849">
        <v>11309</v>
      </c>
      <c r="M849" s="89" t="s">
        <v>2247</v>
      </c>
      <c r="N849" s="89" t="s">
        <v>327</v>
      </c>
      <c r="V849" s="89" t="s">
        <v>1161</v>
      </c>
      <c r="W849">
        <v>6821</v>
      </c>
    </row>
    <row r="850" spans="7:23">
      <c r="G850">
        <v>6769</v>
      </c>
      <c r="H850" s="89" t="s">
        <v>1109</v>
      </c>
      <c r="I850" s="89" t="s">
        <v>381</v>
      </c>
      <c r="L850">
        <v>11310</v>
      </c>
      <c r="M850" s="89" t="s">
        <v>2234</v>
      </c>
      <c r="N850" s="89" t="s">
        <v>327</v>
      </c>
      <c r="V850" s="89" t="s">
        <v>1162</v>
      </c>
      <c r="W850">
        <v>6822</v>
      </c>
    </row>
    <row r="851" spans="7:23">
      <c r="G851">
        <v>204069</v>
      </c>
      <c r="H851" s="89" t="s">
        <v>2196</v>
      </c>
      <c r="I851" s="89" t="s">
        <v>381</v>
      </c>
      <c r="L851">
        <v>11311</v>
      </c>
      <c r="M851" s="89" t="s">
        <v>2240</v>
      </c>
      <c r="N851" s="89" t="s">
        <v>327</v>
      </c>
      <c r="V851" s="89" t="s">
        <v>1163</v>
      </c>
      <c r="W851">
        <v>6823</v>
      </c>
    </row>
    <row r="852" spans="7:23">
      <c r="G852">
        <v>6770</v>
      </c>
      <c r="H852" s="89" t="s">
        <v>1110</v>
      </c>
      <c r="I852" s="89" t="s">
        <v>381</v>
      </c>
      <c r="L852">
        <v>11312</v>
      </c>
      <c r="M852" s="89" t="s">
        <v>2244</v>
      </c>
      <c r="N852" s="89" t="s">
        <v>327</v>
      </c>
      <c r="V852" s="89" t="s">
        <v>1164</v>
      </c>
      <c r="W852">
        <v>6824</v>
      </c>
    </row>
    <row r="853" spans="7:23">
      <c r="G853">
        <v>6771</v>
      </c>
      <c r="H853" s="89" t="s">
        <v>1111</v>
      </c>
      <c r="I853" s="89" t="s">
        <v>381</v>
      </c>
      <c r="L853">
        <v>11313</v>
      </c>
      <c r="M853" s="89" t="s">
        <v>2248</v>
      </c>
      <c r="N853" s="89" t="s">
        <v>327</v>
      </c>
      <c r="V853" s="89" t="s">
        <v>1165</v>
      </c>
      <c r="W853">
        <v>6825</v>
      </c>
    </row>
    <row r="854" spans="7:23">
      <c r="G854">
        <v>6772</v>
      </c>
      <c r="H854" s="89" t="s">
        <v>1112</v>
      </c>
      <c r="I854" s="89" t="s">
        <v>381</v>
      </c>
      <c r="L854">
        <v>11314</v>
      </c>
      <c r="M854" s="89" t="s">
        <v>2251</v>
      </c>
      <c r="N854" s="89" t="s">
        <v>327</v>
      </c>
      <c r="V854" s="89" t="s">
        <v>1166</v>
      </c>
      <c r="W854">
        <v>14066</v>
      </c>
    </row>
    <row r="855" spans="7:23">
      <c r="G855">
        <v>6773</v>
      </c>
      <c r="H855" s="89" t="s">
        <v>1113</v>
      </c>
      <c r="I855" s="89" t="s">
        <v>381</v>
      </c>
      <c r="L855">
        <v>11467</v>
      </c>
      <c r="M855" s="89" t="s">
        <v>2256</v>
      </c>
      <c r="N855" s="89" t="s">
        <v>327</v>
      </c>
      <c r="V855" s="89" t="s">
        <v>1167</v>
      </c>
      <c r="W855">
        <v>6826</v>
      </c>
    </row>
    <row r="856" spans="7:23">
      <c r="G856">
        <v>6774</v>
      </c>
      <c r="H856" s="89" t="s">
        <v>1114</v>
      </c>
      <c r="I856" s="89" t="s">
        <v>381</v>
      </c>
      <c r="L856">
        <v>11468</v>
      </c>
      <c r="M856" s="89" t="s">
        <v>2257</v>
      </c>
      <c r="N856" s="89" t="s">
        <v>327</v>
      </c>
      <c r="V856" s="89" t="s">
        <v>1168</v>
      </c>
      <c r="W856">
        <v>6827</v>
      </c>
    </row>
    <row r="857" spans="7:23">
      <c r="G857">
        <v>6775</v>
      </c>
      <c r="H857" s="89" t="s">
        <v>1115</v>
      </c>
      <c r="I857" s="89" t="s">
        <v>381</v>
      </c>
      <c r="L857">
        <v>11469</v>
      </c>
      <c r="M857" s="89" t="s">
        <v>2258</v>
      </c>
      <c r="N857" s="89" t="s">
        <v>327</v>
      </c>
      <c r="V857" s="89" t="s">
        <v>1169</v>
      </c>
      <c r="W857">
        <v>6828</v>
      </c>
    </row>
    <row r="858" spans="7:23">
      <c r="G858">
        <v>6776</v>
      </c>
      <c r="H858" s="89" t="s">
        <v>1116</v>
      </c>
      <c r="I858" s="89" t="s">
        <v>381</v>
      </c>
      <c r="L858">
        <v>11470</v>
      </c>
      <c r="M858" s="89" t="s">
        <v>2259</v>
      </c>
      <c r="N858" s="89" t="s">
        <v>327</v>
      </c>
      <c r="V858" s="89" t="s">
        <v>1170</v>
      </c>
      <c r="W858">
        <v>6829</v>
      </c>
    </row>
    <row r="859" spans="7:23">
      <c r="G859">
        <v>6777</v>
      </c>
      <c r="H859" s="89" t="s">
        <v>1117</v>
      </c>
      <c r="I859" s="89" t="s">
        <v>381</v>
      </c>
      <c r="L859">
        <v>11471</v>
      </c>
      <c r="M859" s="89" t="s">
        <v>2261</v>
      </c>
      <c r="N859" s="89" t="s">
        <v>327</v>
      </c>
      <c r="V859" s="89" t="s">
        <v>1171</v>
      </c>
      <c r="W859">
        <v>6830</v>
      </c>
    </row>
    <row r="860" spans="7:23">
      <c r="G860">
        <v>6778</v>
      </c>
      <c r="H860" s="89" t="s">
        <v>1118</v>
      </c>
      <c r="I860" s="89" t="s">
        <v>381</v>
      </c>
      <c r="L860">
        <v>11473</v>
      </c>
      <c r="M860" s="89" t="s">
        <v>2263</v>
      </c>
      <c r="N860" s="89" t="s">
        <v>327</v>
      </c>
      <c r="V860" s="89" t="s">
        <v>1172</v>
      </c>
      <c r="W860">
        <v>6831</v>
      </c>
    </row>
    <row r="861" spans="7:23">
      <c r="G861">
        <v>6779</v>
      </c>
      <c r="H861" s="89" t="s">
        <v>1119</v>
      </c>
      <c r="I861" s="89" t="s">
        <v>381</v>
      </c>
      <c r="L861">
        <v>11474</v>
      </c>
      <c r="M861" s="89" t="s">
        <v>2264</v>
      </c>
      <c r="N861" s="89" t="s">
        <v>327</v>
      </c>
      <c r="V861" s="89" t="s">
        <v>2197</v>
      </c>
      <c r="W861">
        <v>6832</v>
      </c>
    </row>
    <row r="862" spans="7:23">
      <c r="G862">
        <v>6780</v>
      </c>
      <c r="H862" s="89" t="s">
        <v>1120</v>
      </c>
      <c r="I862" s="89" t="s">
        <v>381</v>
      </c>
      <c r="L862">
        <v>11475</v>
      </c>
      <c r="M862" s="89" t="s">
        <v>2258</v>
      </c>
      <c r="N862" s="89" t="s">
        <v>327</v>
      </c>
      <c r="V862" s="89" t="s">
        <v>1173</v>
      </c>
      <c r="W862">
        <v>6833</v>
      </c>
    </row>
    <row r="863" spans="7:23">
      <c r="G863">
        <v>6781</v>
      </c>
      <c r="H863" s="89" t="s">
        <v>1121</v>
      </c>
      <c r="I863" s="89" t="s">
        <v>381</v>
      </c>
      <c r="L863">
        <v>11476</v>
      </c>
      <c r="M863" s="89" t="s">
        <v>2265</v>
      </c>
      <c r="N863" s="89" t="s">
        <v>327</v>
      </c>
      <c r="V863" s="89" t="s">
        <v>1174</v>
      </c>
      <c r="W863">
        <v>6834</v>
      </c>
    </row>
    <row r="864" spans="7:23">
      <c r="G864">
        <v>6782</v>
      </c>
      <c r="H864" s="89" t="s">
        <v>1122</v>
      </c>
      <c r="I864" s="89" t="s">
        <v>381</v>
      </c>
      <c r="L864">
        <v>11477</v>
      </c>
      <c r="M864" s="89" t="s">
        <v>2267</v>
      </c>
      <c r="N864" s="89" t="s">
        <v>327</v>
      </c>
      <c r="V864" s="89" t="s">
        <v>1175</v>
      </c>
      <c r="W864">
        <v>6835</v>
      </c>
    </row>
    <row r="865" spans="7:23">
      <c r="G865">
        <v>6783</v>
      </c>
      <c r="H865" s="89" t="s">
        <v>1123</v>
      </c>
      <c r="I865" s="89" t="s">
        <v>381</v>
      </c>
      <c r="L865">
        <v>11479</v>
      </c>
      <c r="M865" s="89" t="s">
        <v>2269</v>
      </c>
      <c r="N865" s="89" t="s">
        <v>327</v>
      </c>
      <c r="V865" s="89" t="s">
        <v>1176</v>
      </c>
      <c r="W865">
        <v>6836</v>
      </c>
    </row>
    <row r="866" spans="7:23">
      <c r="G866">
        <v>6784</v>
      </c>
      <c r="H866" s="89" t="s">
        <v>1124</v>
      </c>
      <c r="I866" s="89" t="s">
        <v>381</v>
      </c>
      <c r="L866">
        <v>11485</v>
      </c>
      <c r="M866" s="89" t="s">
        <v>2277</v>
      </c>
      <c r="N866" s="89" t="s">
        <v>327</v>
      </c>
      <c r="V866" s="89" t="s">
        <v>1177</v>
      </c>
      <c r="W866">
        <v>6837</v>
      </c>
    </row>
    <row r="867" spans="7:23">
      <c r="G867">
        <v>6785</v>
      </c>
      <c r="H867" s="89" t="s">
        <v>1125</v>
      </c>
      <c r="I867" s="89" t="s">
        <v>381</v>
      </c>
      <c r="L867">
        <v>11486</v>
      </c>
      <c r="M867" s="89" t="s">
        <v>2279</v>
      </c>
      <c r="N867" s="89" t="s">
        <v>327</v>
      </c>
      <c r="V867" s="89" t="s">
        <v>1178</v>
      </c>
      <c r="W867">
        <v>14068</v>
      </c>
    </row>
    <row r="868" spans="7:23">
      <c r="G868">
        <v>6786</v>
      </c>
      <c r="H868" s="89" t="s">
        <v>1126</v>
      </c>
      <c r="I868" s="89" t="s">
        <v>381</v>
      </c>
      <c r="L868">
        <v>11490</v>
      </c>
      <c r="M868" s="89" t="s">
        <v>2280</v>
      </c>
      <c r="N868" s="89" t="s">
        <v>327</v>
      </c>
      <c r="V868" s="89" t="s">
        <v>1179</v>
      </c>
      <c r="W868">
        <v>6838</v>
      </c>
    </row>
    <row r="869" spans="7:23">
      <c r="G869">
        <v>6787</v>
      </c>
      <c r="H869" s="89" t="s">
        <v>1127</v>
      </c>
      <c r="I869" s="89" t="s">
        <v>381</v>
      </c>
      <c r="L869">
        <v>11491</v>
      </c>
      <c r="M869" s="89" t="s">
        <v>2281</v>
      </c>
      <c r="N869" s="89" t="s">
        <v>327</v>
      </c>
      <c r="V869" s="89" t="s">
        <v>1180</v>
      </c>
      <c r="W869">
        <v>6839</v>
      </c>
    </row>
    <row r="870" spans="7:23">
      <c r="G870">
        <v>6788</v>
      </c>
      <c r="H870" s="89" t="s">
        <v>1128</v>
      </c>
      <c r="I870" s="89" t="s">
        <v>381</v>
      </c>
      <c r="L870">
        <v>11492</v>
      </c>
      <c r="M870" s="89" t="s">
        <v>2282</v>
      </c>
      <c r="N870" s="89" t="s">
        <v>327</v>
      </c>
      <c r="V870" s="89" t="s">
        <v>1181</v>
      </c>
      <c r="W870">
        <v>6840</v>
      </c>
    </row>
    <row r="871" spans="7:23">
      <c r="G871">
        <v>6789</v>
      </c>
      <c r="H871" s="89" t="s">
        <v>1129</v>
      </c>
      <c r="I871" s="89" t="s">
        <v>381</v>
      </c>
      <c r="L871">
        <v>11496</v>
      </c>
      <c r="M871" s="89" t="s">
        <v>2287</v>
      </c>
      <c r="N871" s="89" t="s">
        <v>327</v>
      </c>
      <c r="V871" s="89" t="s">
        <v>1182</v>
      </c>
      <c r="W871">
        <v>6841</v>
      </c>
    </row>
    <row r="872" spans="7:23">
      <c r="G872">
        <v>6790</v>
      </c>
      <c r="H872" s="89" t="s">
        <v>1130</v>
      </c>
      <c r="I872" s="89" t="s">
        <v>381</v>
      </c>
      <c r="L872">
        <v>11497</v>
      </c>
      <c r="M872" s="89" t="s">
        <v>2288</v>
      </c>
      <c r="N872" s="89" t="s">
        <v>327</v>
      </c>
      <c r="V872" s="89" t="s">
        <v>1183</v>
      </c>
      <c r="W872">
        <v>6842</v>
      </c>
    </row>
    <row r="873" spans="7:23">
      <c r="G873">
        <v>6791</v>
      </c>
      <c r="H873" s="89" t="s">
        <v>1131</v>
      </c>
      <c r="I873" s="89" t="s">
        <v>381</v>
      </c>
      <c r="L873">
        <v>11502</v>
      </c>
      <c r="M873" s="89" t="s">
        <v>2293</v>
      </c>
      <c r="N873" s="89" t="s">
        <v>327</v>
      </c>
      <c r="V873" s="89" t="s">
        <v>1184</v>
      </c>
      <c r="W873">
        <v>6843</v>
      </c>
    </row>
    <row r="874" spans="7:23">
      <c r="G874">
        <v>6792</v>
      </c>
      <c r="H874" s="89" t="s">
        <v>1132</v>
      </c>
      <c r="I874" s="89" t="s">
        <v>381</v>
      </c>
      <c r="L874">
        <v>11505</v>
      </c>
      <c r="M874" s="89" t="s">
        <v>2299</v>
      </c>
      <c r="N874" s="89" t="s">
        <v>327</v>
      </c>
      <c r="V874" s="89" t="s">
        <v>1185</v>
      </c>
      <c r="W874">
        <v>6844</v>
      </c>
    </row>
    <row r="875" spans="7:23">
      <c r="G875">
        <v>6793</v>
      </c>
      <c r="H875" s="89" t="s">
        <v>1133</v>
      </c>
      <c r="I875" s="89" t="s">
        <v>381</v>
      </c>
      <c r="L875">
        <v>11508</v>
      </c>
      <c r="M875" s="89" t="s">
        <v>2303</v>
      </c>
      <c r="N875" s="89" t="s">
        <v>327</v>
      </c>
      <c r="V875" s="89" t="s">
        <v>1186</v>
      </c>
      <c r="W875">
        <v>6845</v>
      </c>
    </row>
    <row r="876" spans="7:23">
      <c r="G876">
        <v>6794</v>
      </c>
      <c r="H876" s="89" t="s">
        <v>1134</v>
      </c>
      <c r="I876" s="89" t="s">
        <v>381</v>
      </c>
      <c r="L876">
        <v>11509</v>
      </c>
      <c r="M876" s="89" t="s">
        <v>2305</v>
      </c>
      <c r="N876" s="89" t="s">
        <v>327</v>
      </c>
      <c r="V876" s="89" t="s">
        <v>1187</v>
      </c>
      <c r="W876">
        <v>6846</v>
      </c>
    </row>
    <row r="877" spans="7:23">
      <c r="G877">
        <v>6795</v>
      </c>
      <c r="H877" s="89" t="s">
        <v>1135</v>
      </c>
      <c r="I877" s="89" t="s">
        <v>381</v>
      </c>
      <c r="L877">
        <v>11510</v>
      </c>
      <c r="M877" s="89" t="s">
        <v>2260</v>
      </c>
      <c r="N877" s="89" t="s">
        <v>327</v>
      </c>
      <c r="V877" s="89" t="s">
        <v>2198</v>
      </c>
      <c r="W877">
        <v>6847</v>
      </c>
    </row>
    <row r="878" spans="7:23">
      <c r="G878">
        <v>6796</v>
      </c>
      <c r="H878" s="89" t="s">
        <v>1136</v>
      </c>
      <c r="I878" s="89" t="s">
        <v>381</v>
      </c>
      <c r="L878">
        <v>11511</v>
      </c>
      <c r="M878" s="89" t="s">
        <v>2262</v>
      </c>
      <c r="N878" s="89" t="s">
        <v>327</v>
      </c>
      <c r="V878" s="89" t="s">
        <v>1188</v>
      </c>
      <c r="W878">
        <v>6848</v>
      </c>
    </row>
    <row r="879" spans="7:23">
      <c r="G879">
        <v>6797</v>
      </c>
      <c r="H879" s="89" t="s">
        <v>1137</v>
      </c>
      <c r="I879" s="89" t="s">
        <v>381</v>
      </c>
      <c r="L879">
        <v>11512</v>
      </c>
      <c r="M879" s="89" t="s">
        <v>1213</v>
      </c>
      <c r="N879" s="89" t="s">
        <v>327</v>
      </c>
      <c r="V879" s="89" t="s">
        <v>1189</v>
      </c>
      <c r="W879">
        <v>6849</v>
      </c>
    </row>
    <row r="880" spans="7:23">
      <c r="G880">
        <v>6798</v>
      </c>
      <c r="H880" s="89" t="s">
        <v>1138</v>
      </c>
      <c r="I880" s="89" t="s">
        <v>381</v>
      </c>
      <c r="L880">
        <v>11513</v>
      </c>
      <c r="M880" s="89" t="s">
        <v>1212</v>
      </c>
      <c r="N880" s="89" t="s">
        <v>327</v>
      </c>
      <c r="V880" s="89" t="s">
        <v>1190</v>
      </c>
      <c r="W880">
        <v>6850</v>
      </c>
    </row>
    <row r="881" spans="7:23">
      <c r="G881">
        <v>6799</v>
      </c>
      <c r="H881" s="89" t="s">
        <v>1139</v>
      </c>
      <c r="I881" s="89" t="s">
        <v>381</v>
      </c>
      <c r="L881">
        <v>11516</v>
      </c>
      <c r="M881" s="89" t="s">
        <v>2266</v>
      </c>
      <c r="N881" s="89" t="s">
        <v>327</v>
      </c>
      <c r="V881" s="89" t="s">
        <v>1191</v>
      </c>
      <c r="W881">
        <v>6851</v>
      </c>
    </row>
    <row r="882" spans="7:23">
      <c r="G882">
        <v>6800</v>
      </c>
      <c r="H882" s="89" t="s">
        <v>1140</v>
      </c>
      <c r="I882" s="89" t="s">
        <v>381</v>
      </c>
      <c r="L882">
        <v>11517</v>
      </c>
      <c r="M882" s="89" t="s">
        <v>2268</v>
      </c>
      <c r="N882" s="89" t="s">
        <v>327</v>
      </c>
      <c r="V882" s="89" t="s">
        <v>1192</v>
      </c>
      <c r="W882">
        <v>6852</v>
      </c>
    </row>
    <row r="883" spans="7:23">
      <c r="G883">
        <v>6801</v>
      </c>
      <c r="H883" s="89" t="s">
        <v>1141</v>
      </c>
      <c r="I883" s="89" t="s">
        <v>381</v>
      </c>
      <c r="L883">
        <v>11518</v>
      </c>
      <c r="M883" s="89" t="s">
        <v>2270</v>
      </c>
      <c r="N883" s="89" t="s">
        <v>327</v>
      </c>
      <c r="V883" s="89" t="s">
        <v>1193</v>
      </c>
      <c r="W883">
        <v>6853</v>
      </c>
    </row>
    <row r="884" spans="7:23">
      <c r="G884">
        <v>6802</v>
      </c>
      <c r="H884" s="89" t="s">
        <v>1142</v>
      </c>
      <c r="I884" s="89" t="s">
        <v>381</v>
      </c>
      <c r="L884">
        <v>11519</v>
      </c>
      <c r="M884" s="89" t="s">
        <v>2271</v>
      </c>
      <c r="N884" s="89" t="s">
        <v>327</v>
      </c>
      <c r="V884" s="89" t="s">
        <v>1194</v>
      </c>
      <c r="W884">
        <v>6854</v>
      </c>
    </row>
    <row r="885" spans="7:23">
      <c r="G885">
        <v>6803</v>
      </c>
      <c r="H885" s="89" t="s">
        <v>1143</v>
      </c>
      <c r="I885" s="89" t="s">
        <v>381</v>
      </c>
      <c r="L885">
        <v>11520</v>
      </c>
      <c r="M885" s="89" t="s">
        <v>2272</v>
      </c>
      <c r="N885" s="89" t="s">
        <v>327</v>
      </c>
      <c r="V885" s="89" t="s">
        <v>1195</v>
      </c>
      <c r="W885">
        <v>6855</v>
      </c>
    </row>
    <row r="886" spans="7:23">
      <c r="G886">
        <v>6804</v>
      </c>
      <c r="H886" s="89" t="s">
        <v>1144</v>
      </c>
      <c r="I886" s="89" t="s">
        <v>381</v>
      </c>
      <c r="L886">
        <v>11521</v>
      </c>
      <c r="M886" s="89" t="s">
        <v>2273</v>
      </c>
      <c r="N886" s="89" t="s">
        <v>327</v>
      </c>
      <c r="V886" s="89" t="s">
        <v>1196</v>
      </c>
      <c r="W886">
        <v>6856</v>
      </c>
    </row>
    <row r="887" spans="7:23">
      <c r="G887">
        <v>6805</v>
      </c>
      <c r="H887" s="89" t="s">
        <v>1145</v>
      </c>
      <c r="I887" s="89" t="s">
        <v>381</v>
      </c>
      <c r="L887">
        <v>11522</v>
      </c>
      <c r="M887" s="89" t="s">
        <v>2274</v>
      </c>
      <c r="N887" s="89" t="s">
        <v>327</v>
      </c>
      <c r="V887" s="89" t="s">
        <v>1197</v>
      </c>
      <c r="W887">
        <v>6857</v>
      </c>
    </row>
    <row r="888" spans="7:23">
      <c r="G888">
        <v>6806</v>
      </c>
      <c r="H888" s="89" t="s">
        <v>1146</v>
      </c>
      <c r="I888" s="89" t="s">
        <v>381</v>
      </c>
      <c r="L888">
        <v>11523</v>
      </c>
      <c r="M888" s="89" t="s">
        <v>2275</v>
      </c>
      <c r="N888" s="89" t="s">
        <v>327</v>
      </c>
      <c r="V888" s="89" t="s">
        <v>1198</v>
      </c>
      <c r="W888">
        <v>6858</v>
      </c>
    </row>
    <row r="889" spans="7:23">
      <c r="G889">
        <v>6807</v>
      </c>
      <c r="H889" s="89" t="s">
        <v>1147</v>
      </c>
      <c r="I889" s="89" t="s">
        <v>381</v>
      </c>
      <c r="L889">
        <v>11524</v>
      </c>
      <c r="M889" s="89" t="s">
        <v>2276</v>
      </c>
      <c r="N889" s="89" t="s">
        <v>327</v>
      </c>
      <c r="V889" s="89" t="s">
        <v>1199</v>
      </c>
      <c r="W889">
        <v>6859</v>
      </c>
    </row>
    <row r="890" spans="7:23">
      <c r="G890">
        <v>6808</v>
      </c>
      <c r="H890" s="89" t="s">
        <v>1148</v>
      </c>
      <c r="I890" s="89" t="s">
        <v>381</v>
      </c>
      <c r="L890">
        <v>11525</v>
      </c>
      <c r="M890" s="89" t="s">
        <v>2278</v>
      </c>
      <c r="N890" s="89" t="s">
        <v>327</v>
      </c>
      <c r="V890" s="89" t="s">
        <v>1200</v>
      </c>
      <c r="W890">
        <v>14266</v>
      </c>
    </row>
    <row r="891" spans="7:23">
      <c r="G891">
        <v>6809</v>
      </c>
      <c r="H891" s="89" t="s">
        <v>1149</v>
      </c>
      <c r="I891" s="89" t="s">
        <v>381</v>
      </c>
      <c r="L891">
        <v>11526</v>
      </c>
      <c r="M891" s="89" t="s">
        <v>1215</v>
      </c>
      <c r="N891" s="89" t="s">
        <v>327</v>
      </c>
      <c r="V891" s="89" t="s">
        <v>1628</v>
      </c>
      <c r="W891">
        <v>201669</v>
      </c>
    </row>
    <row r="892" spans="7:23">
      <c r="G892">
        <v>6810</v>
      </c>
      <c r="H892" s="89" t="s">
        <v>1150</v>
      </c>
      <c r="I892" s="89" t="s">
        <v>381</v>
      </c>
      <c r="L892">
        <v>11527</v>
      </c>
      <c r="M892" s="89" t="s">
        <v>1213</v>
      </c>
      <c r="N892" s="89" t="s">
        <v>327</v>
      </c>
      <c r="V892" s="89" t="s">
        <v>1201</v>
      </c>
      <c r="W892">
        <v>14267</v>
      </c>
    </row>
    <row r="893" spans="7:23">
      <c r="G893">
        <v>6811</v>
      </c>
      <c r="H893" s="89" t="s">
        <v>1151</v>
      </c>
      <c r="I893" s="89" t="s">
        <v>381</v>
      </c>
      <c r="L893">
        <v>11530</v>
      </c>
      <c r="M893" s="89" t="s">
        <v>2283</v>
      </c>
      <c r="N893" s="89" t="s">
        <v>327</v>
      </c>
      <c r="V893" s="89" t="s">
        <v>1202</v>
      </c>
      <c r="W893">
        <v>14268</v>
      </c>
    </row>
    <row r="894" spans="7:23">
      <c r="G894">
        <v>6812</v>
      </c>
      <c r="H894" s="89" t="s">
        <v>1152</v>
      </c>
      <c r="I894" s="89" t="s">
        <v>381</v>
      </c>
      <c r="L894">
        <v>11531</v>
      </c>
      <c r="M894" s="89" t="s">
        <v>2284</v>
      </c>
      <c r="N894" s="89" t="s">
        <v>327</v>
      </c>
      <c r="V894" s="89" t="s">
        <v>1203</v>
      </c>
      <c r="W894">
        <v>14270</v>
      </c>
    </row>
    <row r="895" spans="7:23">
      <c r="G895">
        <v>6813</v>
      </c>
      <c r="H895" s="89" t="s">
        <v>1153</v>
      </c>
      <c r="I895" s="89" t="s">
        <v>381</v>
      </c>
      <c r="L895">
        <v>11532</v>
      </c>
      <c r="M895" s="89" t="s">
        <v>2285</v>
      </c>
      <c r="N895" s="89" t="s">
        <v>327</v>
      </c>
      <c r="V895" s="89" t="s">
        <v>1204</v>
      </c>
      <c r="W895">
        <v>6861</v>
      </c>
    </row>
    <row r="896" spans="7:23">
      <c r="G896">
        <v>6814</v>
      </c>
      <c r="H896" s="89" t="s">
        <v>1154</v>
      </c>
      <c r="I896" s="89" t="s">
        <v>381</v>
      </c>
      <c r="L896">
        <v>11533</v>
      </c>
      <c r="M896" s="89" t="s">
        <v>2286</v>
      </c>
      <c r="N896" s="89" t="s">
        <v>327</v>
      </c>
      <c r="V896" s="89" t="s">
        <v>1205</v>
      </c>
      <c r="W896">
        <v>6862</v>
      </c>
    </row>
    <row r="897" spans="7:23">
      <c r="G897">
        <v>6815</v>
      </c>
      <c r="H897" s="89" t="s">
        <v>1155</v>
      </c>
      <c r="I897" s="89" t="s">
        <v>381</v>
      </c>
      <c r="L897">
        <v>11534</v>
      </c>
      <c r="M897" s="89" t="s">
        <v>2289</v>
      </c>
      <c r="N897" s="89" t="s">
        <v>327</v>
      </c>
      <c r="V897" s="89" t="s">
        <v>1206</v>
      </c>
      <c r="W897">
        <v>14269</v>
      </c>
    </row>
    <row r="898" spans="7:23">
      <c r="G898">
        <v>6816</v>
      </c>
      <c r="H898" s="89" t="s">
        <v>1156</v>
      </c>
      <c r="I898" s="89" t="s">
        <v>381</v>
      </c>
      <c r="L898">
        <v>11535</v>
      </c>
      <c r="M898" s="89" t="s">
        <v>2290</v>
      </c>
      <c r="N898" s="89" t="s">
        <v>327</v>
      </c>
      <c r="V898" s="89" t="s">
        <v>1207</v>
      </c>
      <c r="W898">
        <v>6863</v>
      </c>
    </row>
    <row r="899" spans="7:23">
      <c r="G899">
        <v>6817</v>
      </c>
      <c r="H899" s="89" t="s">
        <v>1157</v>
      </c>
      <c r="I899" s="89" t="s">
        <v>381</v>
      </c>
      <c r="L899">
        <v>11536</v>
      </c>
      <c r="M899" s="89" t="s">
        <v>2291</v>
      </c>
      <c r="N899" s="89" t="s">
        <v>327</v>
      </c>
      <c r="V899" s="89" t="s">
        <v>1208</v>
      </c>
      <c r="W899">
        <v>6864</v>
      </c>
    </row>
    <row r="900" spans="7:23">
      <c r="G900">
        <v>6818</v>
      </c>
      <c r="H900" s="89" t="s">
        <v>1158</v>
      </c>
      <c r="I900" s="89" t="s">
        <v>381</v>
      </c>
      <c r="L900">
        <v>11537</v>
      </c>
      <c r="M900" s="89" t="s">
        <v>2292</v>
      </c>
      <c r="N900" s="89" t="s">
        <v>327</v>
      </c>
      <c r="V900" s="89" t="s">
        <v>1629</v>
      </c>
      <c r="W900">
        <v>201673</v>
      </c>
    </row>
    <row r="901" spans="7:23">
      <c r="G901">
        <v>6819</v>
      </c>
      <c r="H901" s="89" t="s">
        <v>1159</v>
      </c>
      <c r="I901" s="89" t="s">
        <v>381</v>
      </c>
      <c r="L901">
        <v>11538</v>
      </c>
      <c r="M901" s="89" t="s">
        <v>2294</v>
      </c>
      <c r="N901" s="89" t="s">
        <v>327</v>
      </c>
      <c r="V901" s="89" t="s">
        <v>1209</v>
      </c>
      <c r="W901">
        <v>14271</v>
      </c>
    </row>
    <row r="902" spans="7:23">
      <c r="G902">
        <v>14273</v>
      </c>
      <c r="H902" s="89" t="s">
        <v>1160</v>
      </c>
      <c r="I902" s="89" t="s">
        <v>381</v>
      </c>
      <c r="L902">
        <v>11539</v>
      </c>
      <c r="M902" s="89" t="s">
        <v>2295</v>
      </c>
      <c r="N902" s="89" t="s">
        <v>327</v>
      </c>
      <c r="V902" s="89" t="s">
        <v>1210</v>
      </c>
      <c r="W902">
        <v>14272</v>
      </c>
    </row>
    <row r="903" spans="7:23">
      <c r="G903">
        <v>6821</v>
      </c>
      <c r="H903" s="89" t="s">
        <v>1161</v>
      </c>
      <c r="I903" s="89" t="s">
        <v>381</v>
      </c>
      <c r="L903">
        <v>11540</v>
      </c>
      <c r="M903" s="89" t="s">
        <v>2296</v>
      </c>
      <c r="N903" s="89" t="s">
        <v>327</v>
      </c>
      <c r="V903" s="89" t="s">
        <v>1211</v>
      </c>
      <c r="W903">
        <v>6865</v>
      </c>
    </row>
    <row r="904" spans="7:23">
      <c r="G904">
        <v>6822</v>
      </c>
      <c r="H904" s="89" t="s">
        <v>1162</v>
      </c>
      <c r="I904" s="89" t="s">
        <v>381</v>
      </c>
      <c r="L904">
        <v>11541</v>
      </c>
      <c r="M904" s="89" t="s">
        <v>2300</v>
      </c>
      <c r="N904" s="89" t="s">
        <v>327</v>
      </c>
      <c r="V904" s="89" t="s">
        <v>2199</v>
      </c>
      <c r="W904">
        <v>201721</v>
      </c>
    </row>
    <row r="905" spans="7:23">
      <c r="G905">
        <v>6823</v>
      </c>
      <c r="H905" s="89" t="s">
        <v>1163</v>
      </c>
      <c r="I905" s="89" t="s">
        <v>381</v>
      </c>
      <c r="L905">
        <v>11542</v>
      </c>
      <c r="M905" s="89" t="s">
        <v>2301</v>
      </c>
      <c r="N905" s="89" t="s">
        <v>327</v>
      </c>
      <c r="V905" s="89" t="s">
        <v>2200</v>
      </c>
      <c r="W905">
        <v>201725</v>
      </c>
    </row>
    <row r="906" spans="7:23">
      <c r="G906">
        <v>6824</v>
      </c>
      <c r="H906" s="89" t="s">
        <v>1164</v>
      </c>
      <c r="I906" s="89" t="s">
        <v>381</v>
      </c>
      <c r="L906">
        <v>11543</v>
      </c>
      <c r="M906" s="89" t="s">
        <v>2302</v>
      </c>
      <c r="N906" s="89" t="s">
        <v>327</v>
      </c>
      <c r="V906" s="89" t="s">
        <v>2201</v>
      </c>
      <c r="W906">
        <v>201713</v>
      </c>
    </row>
    <row r="907" spans="7:23">
      <c r="G907">
        <v>6825</v>
      </c>
      <c r="H907" s="89" t="s">
        <v>1165</v>
      </c>
      <c r="I907" s="89" t="s">
        <v>381</v>
      </c>
      <c r="L907">
        <v>11544</v>
      </c>
      <c r="M907" s="89" t="s">
        <v>2304</v>
      </c>
      <c r="N907" s="89" t="s">
        <v>327</v>
      </c>
      <c r="V907" s="89" t="s">
        <v>2202</v>
      </c>
      <c r="W907">
        <v>201709</v>
      </c>
    </row>
    <row r="908" spans="7:23">
      <c r="G908">
        <v>14066</v>
      </c>
      <c r="H908" s="89" t="s">
        <v>1166</v>
      </c>
      <c r="I908" s="89" t="s">
        <v>381</v>
      </c>
      <c r="L908">
        <v>11547</v>
      </c>
      <c r="M908" s="89" t="s">
        <v>1214</v>
      </c>
      <c r="N908" s="89" t="s">
        <v>327</v>
      </c>
      <c r="V908" s="89" t="s">
        <v>2203</v>
      </c>
      <c r="W908">
        <v>201729</v>
      </c>
    </row>
    <row r="909" spans="7:23">
      <c r="G909">
        <v>6826</v>
      </c>
      <c r="H909" s="89" t="s">
        <v>1167</v>
      </c>
      <c r="I909" s="89" t="s">
        <v>381</v>
      </c>
      <c r="L909">
        <v>11549</v>
      </c>
      <c r="M909" s="89" t="s">
        <v>2298</v>
      </c>
      <c r="N909" s="89" t="s">
        <v>327</v>
      </c>
      <c r="V909" s="89" t="s">
        <v>2204</v>
      </c>
      <c r="W909">
        <v>201733</v>
      </c>
    </row>
    <row r="910" spans="7:23">
      <c r="G910">
        <v>6827</v>
      </c>
      <c r="H910" s="89" t="s">
        <v>1168</v>
      </c>
      <c r="I910" s="89" t="s">
        <v>381</v>
      </c>
      <c r="L910">
        <v>11551</v>
      </c>
      <c r="M910" s="89" t="s">
        <v>2297</v>
      </c>
      <c r="N910" s="89" t="s">
        <v>327</v>
      </c>
      <c r="V910" s="89" t="s">
        <v>2205</v>
      </c>
      <c r="W910">
        <v>201705</v>
      </c>
    </row>
    <row r="911" spans="7:23">
      <c r="G911">
        <v>6828</v>
      </c>
      <c r="H911" s="89" t="s">
        <v>1169</v>
      </c>
      <c r="I911" s="89" t="s">
        <v>381</v>
      </c>
      <c r="L911">
        <v>11553</v>
      </c>
      <c r="M911" s="89" t="s">
        <v>1240</v>
      </c>
      <c r="N911" s="89" t="s">
        <v>326</v>
      </c>
      <c r="V911" s="89" t="s">
        <v>2206</v>
      </c>
      <c r="W911">
        <v>201701</v>
      </c>
    </row>
    <row r="912" spans="7:23">
      <c r="G912">
        <v>6829</v>
      </c>
      <c r="H912" s="89" t="s">
        <v>1170</v>
      </c>
      <c r="I912" s="89" t="s">
        <v>381</v>
      </c>
      <c r="L912">
        <v>11556</v>
      </c>
      <c r="M912" s="89" t="s">
        <v>2347</v>
      </c>
      <c r="N912" s="89" t="s">
        <v>326</v>
      </c>
      <c r="V912" s="89" t="s">
        <v>2207</v>
      </c>
      <c r="W912">
        <v>201697</v>
      </c>
    </row>
    <row r="913" spans="7:23">
      <c r="G913">
        <v>6830</v>
      </c>
      <c r="H913" s="89" t="s">
        <v>1171</v>
      </c>
      <c r="I913" s="89" t="s">
        <v>381</v>
      </c>
      <c r="L913">
        <v>11559</v>
      </c>
      <c r="M913" s="89" t="s">
        <v>2354</v>
      </c>
      <c r="N913" s="89" t="s">
        <v>326</v>
      </c>
      <c r="V913" s="89" t="s">
        <v>2208</v>
      </c>
      <c r="W913">
        <v>201693</v>
      </c>
    </row>
    <row r="914" spans="7:23">
      <c r="G914">
        <v>6831</v>
      </c>
      <c r="H914" s="89" t="s">
        <v>1172</v>
      </c>
      <c r="I914" s="89" t="s">
        <v>381</v>
      </c>
      <c r="L914">
        <v>11560</v>
      </c>
      <c r="M914" s="89" t="s">
        <v>2356</v>
      </c>
      <c r="N914" s="89" t="s">
        <v>326</v>
      </c>
      <c r="V914" s="89" t="s">
        <v>2209</v>
      </c>
      <c r="W914">
        <v>201689</v>
      </c>
    </row>
    <row r="915" spans="7:23">
      <c r="G915">
        <v>6832</v>
      </c>
      <c r="H915" s="89" t="s">
        <v>2197</v>
      </c>
      <c r="I915" s="89" t="s">
        <v>381</v>
      </c>
      <c r="L915">
        <v>11563</v>
      </c>
      <c r="M915" s="89" t="s">
        <v>2359</v>
      </c>
      <c r="N915" s="89" t="s">
        <v>326</v>
      </c>
      <c r="V915" s="89" t="s">
        <v>2210</v>
      </c>
      <c r="W915">
        <v>201685</v>
      </c>
    </row>
    <row r="916" spans="7:23">
      <c r="G916">
        <v>6833</v>
      </c>
      <c r="H916" s="89" t="s">
        <v>1173</v>
      </c>
      <c r="I916" s="89" t="s">
        <v>381</v>
      </c>
      <c r="L916">
        <v>11564</v>
      </c>
      <c r="M916" s="89" t="s">
        <v>2364</v>
      </c>
      <c r="N916" s="89" t="s">
        <v>326</v>
      </c>
      <c r="V916" s="89" t="s">
        <v>2211</v>
      </c>
      <c r="W916">
        <v>201681</v>
      </c>
    </row>
    <row r="917" spans="7:23">
      <c r="G917">
        <v>6834</v>
      </c>
      <c r="H917" s="89" t="s">
        <v>1174</v>
      </c>
      <c r="I917" s="89" t="s">
        <v>381</v>
      </c>
      <c r="L917">
        <v>11568</v>
      </c>
      <c r="M917" s="89" t="s">
        <v>2365</v>
      </c>
      <c r="N917" s="89" t="s">
        <v>326</v>
      </c>
      <c r="V917" s="89" t="s">
        <v>2212</v>
      </c>
      <c r="W917">
        <v>201677</v>
      </c>
    </row>
    <row r="918" spans="7:23">
      <c r="G918">
        <v>6835</v>
      </c>
      <c r="H918" s="89" t="s">
        <v>1175</v>
      </c>
      <c r="I918" s="89" t="s">
        <v>381</v>
      </c>
      <c r="L918">
        <v>11569</v>
      </c>
      <c r="M918" s="89" t="s">
        <v>2366</v>
      </c>
      <c r="N918" s="89" t="s">
        <v>326</v>
      </c>
      <c r="V918" s="89" t="s">
        <v>2213</v>
      </c>
      <c r="W918">
        <v>217074</v>
      </c>
    </row>
    <row r="919" spans="7:23">
      <c r="G919">
        <v>6836</v>
      </c>
      <c r="H919" s="89" t="s">
        <v>1176</v>
      </c>
      <c r="I919" s="89" t="s">
        <v>381</v>
      </c>
      <c r="L919">
        <v>11570</v>
      </c>
      <c r="M919" s="89" t="s">
        <v>2367</v>
      </c>
      <c r="N919" s="89" t="s">
        <v>326</v>
      </c>
      <c r="V919" s="89" t="s">
        <v>2214</v>
      </c>
      <c r="W919">
        <v>217671</v>
      </c>
    </row>
    <row r="920" spans="7:23">
      <c r="G920">
        <v>6837</v>
      </c>
      <c r="H920" s="89" t="s">
        <v>1177</v>
      </c>
      <c r="I920" s="89" t="s">
        <v>381</v>
      </c>
      <c r="L920">
        <v>11571</v>
      </c>
      <c r="M920" s="89" t="s">
        <v>2369</v>
      </c>
      <c r="N920" s="89" t="s">
        <v>326</v>
      </c>
      <c r="V920" s="89" t="s">
        <v>2215</v>
      </c>
      <c r="W920">
        <v>58526</v>
      </c>
    </row>
    <row r="921" spans="7:23">
      <c r="G921">
        <v>14068</v>
      </c>
      <c r="H921" s="89" t="s">
        <v>1178</v>
      </c>
      <c r="I921" s="89" t="s">
        <v>381</v>
      </c>
      <c r="L921">
        <v>11572</v>
      </c>
      <c r="M921" s="89" t="s">
        <v>2370</v>
      </c>
      <c r="N921" s="89" t="s">
        <v>326</v>
      </c>
      <c r="V921" s="89" t="s">
        <v>2216</v>
      </c>
      <c r="W921">
        <v>58524</v>
      </c>
    </row>
    <row r="922" spans="7:23">
      <c r="G922">
        <v>6838</v>
      </c>
      <c r="H922" s="89" t="s">
        <v>1179</v>
      </c>
      <c r="I922" s="89" t="s">
        <v>381</v>
      </c>
      <c r="L922">
        <v>11573</v>
      </c>
      <c r="M922" s="89" t="s">
        <v>2371</v>
      </c>
      <c r="N922" s="89" t="s">
        <v>326</v>
      </c>
      <c r="V922" s="89" t="s">
        <v>1950</v>
      </c>
      <c r="W922">
        <v>58530</v>
      </c>
    </row>
    <row r="923" spans="7:23">
      <c r="G923">
        <v>6839</v>
      </c>
      <c r="H923" s="89" t="s">
        <v>1180</v>
      </c>
      <c r="I923" s="89" t="s">
        <v>381</v>
      </c>
      <c r="L923">
        <v>11574</v>
      </c>
      <c r="M923" s="89" t="s">
        <v>2372</v>
      </c>
      <c r="N923" s="89" t="s">
        <v>326</v>
      </c>
      <c r="V923" s="89" t="s">
        <v>2217</v>
      </c>
      <c r="W923">
        <v>66666</v>
      </c>
    </row>
    <row r="924" spans="7:23">
      <c r="G924">
        <v>6840</v>
      </c>
      <c r="H924" s="89" t="s">
        <v>1181</v>
      </c>
      <c r="I924" s="89" t="s">
        <v>381</v>
      </c>
      <c r="L924">
        <v>11575</v>
      </c>
      <c r="M924" s="89" t="s">
        <v>2373</v>
      </c>
      <c r="N924" s="89" t="s">
        <v>326</v>
      </c>
      <c r="V924" s="89" t="s">
        <v>2218</v>
      </c>
      <c r="W924">
        <v>197682</v>
      </c>
    </row>
    <row r="925" spans="7:23">
      <c r="G925">
        <v>6841</v>
      </c>
      <c r="H925" s="89" t="s">
        <v>1182</v>
      </c>
      <c r="I925" s="89" t="s">
        <v>381</v>
      </c>
      <c r="L925">
        <v>11576</v>
      </c>
      <c r="M925" s="89" t="s">
        <v>2376</v>
      </c>
      <c r="N925" s="89" t="s">
        <v>326</v>
      </c>
      <c r="V925" s="89" t="s">
        <v>2219</v>
      </c>
      <c r="W925">
        <v>178670</v>
      </c>
    </row>
    <row r="926" spans="7:23">
      <c r="G926">
        <v>6842</v>
      </c>
      <c r="H926" s="89" t="s">
        <v>1183</v>
      </c>
      <c r="I926" s="89" t="s">
        <v>381</v>
      </c>
      <c r="L926">
        <v>11578</v>
      </c>
      <c r="M926" s="89" t="s">
        <v>2378</v>
      </c>
      <c r="N926" s="89" t="s">
        <v>326</v>
      </c>
      <c r="V926" s="89" t="s">
        <v>2220</v>
      </c>
      <c r="W926">
        <v>198683</v>
      </c>
    </row>
    <row r="927" spans="7:23">
      <c r="G927">
        <v>6843</v>
      </c>
      <c r="H927" s="89" t="s">
        <v>1184</v>
      </c>
      <c r="I927" s="89" t="s">
        <v>381</v>
      </c>
      <c r="L927">
        <v>11579</v>
      </c>
      <c r="M927" s="89" t="s">
        <v>2381</v>
      </c>
      <c r="N927" s="89" t="s">
        <v>326</v>
      </c>
      <c r="V927" s="89" t="s">
        <v>2221</v>
      </c>
      <c r="W927">
        <v>198679</v>
      </c>
    </row>
    <row r="928" spans="7:23">
      <c r="G928">
        <v>6844</v>
      </c>
      <c r="H928" s="89" t="s">
        <v>1185</v>
      </c>
      <c r="I928" s="89" t="s">
        <v>381</v>
      </c>
      <c r="L928">
        <v>11581</v>
      </c>
      <c r="M928" s="89" t="s">
        <v>2382</v>
      </c>
      <c r="N928" s="89" t="s">
        <v>326</v>
      </c>
      <c r="V928" s="89" t="s">
        <v>2222</v>
      </c>
      <c r="W928">
        <v>178666</v>
      </c>
    </row>
    <row r="929" spans="7:23">
      <c r="G929">
        <v>6845</v>
      </c>
      <c r="H929" s="89" t="s">
        <v>1186</v>
      </c>
      <c r="I929" s="89" t="s">
        <v>381</v>
      </c>
      <c r="L929">
        <v>11582</v>
      </c>
      <c r="M929" s="89" t="s">
        <v>2384</v>
      </c>
      <c r="N929" s="89" t="s">
        <v>326</v>
      </c>
      <c r="V929" s="89" t="s">
        <v>2223</v>
      </c>
      <c r="W929">
        <v>181297</v>
      </c>
    </row>
    <row r="930" spans="7:23">
      <c r="G930">
        <v>6846</v>
      </c>
      <c r="H930" s="89" t="s">
        <v>1187</v>
      </c>
      <c r="I930" s="89" t="s">
        <v>381</v>
      </c>
      <c r="L930">
        <v>11584</v>
      </c>
      <c r="M930" s="89" t="s">
        <v>2386</v>
      </c>
      <c r="N930" s="89" t="s">
        <v>326</v>
      </c>
      <c r="V930" s="89" t="s">
        <v>2224</v>
      </c>
      <c r="W930">
        <v>181293</v>
      </c>
    </row>
    <row r="931" spans="7:23">
      <c r="G931">
        <v>6847</v>
      </c>
      <c r="H931" s="89" t="s">
        <v>2198</v>
      </c>
      <c r="I931" s="89" t="s">
        <v>381</v>
      </c>
      <c r="L931">
        <v>11585</v>
      </c>
      <c r="M931" s="89" t="s">
        <v>2387</v>
      </c>
      <c r="N931" s="89" t="s">
        <v>326</v>
      </c>
      <c r="V931" s="89" t="s">
        <v>2225</v>
      </c>
      <c r="W931">
        <v>181289</v>
      </c>
    </row>
    <row r="932" spans="7:23">
      <c r="G932">
        <v>6848</v>
      </c>
      <c r="H932" s="89" t="s">
        <v>1188</v>
      </c>
      <c r="I932" s="89" t="s">
        <v>381</v>
      </c>
      <c r="L932">
        <v>11586</v>
      </c>
      <c r="M932" s="89" t="s">
        <v>2355</v>
      </c>
      <c r="N932" s="89" t="s">
        <v>326</v>
      </c>
      <c r="V932" s="89" t="s">
        <v>2226</v>
      </c>
      <c r="W932">
        <v>181285</v>
      </c>
    </row>
    <row r="933" spans="7:23">
      <c r="G933">
        <v>6849</v>
      </c>
      <c r="H933" s="89" t="s">
        <v>1189</v>
      </c>
      <c r="I933" s="89" t="s">
        <v>381</v>
      </c>
      <c r="L933">
        <v>11587</v>
      </c>
      <c r="M933" s="89" t="s">
        <v>2361</v>
      </c>
      <c r="N933" s="89" t="s">
        <v>326</v>
      </c>
      <c r="V933" s="89" t="s">
        <v>2227</v>
      </c>
      <c r="W933">
        <v>201717</v>
      </c>
    </row>
    <row r="934" spans="7:23">
      <c r="G934">
        <v>6850</v>
      </c>
      <c r="H934" s="89" t="s">
        <v>1190</v>
      </c>
      <c r="I934" s="89" t="s">
        <v>381</v>
      </c>
      <c r="L934">
        <v>11591</v>
      </c>
      <c r="M934" s="89" t="s">
        <v>2368</v>
      </c>
      <c r="N934" s="89" t="s">
        <v>326</v>
      </c>
    </row>
    <row r="935" spans="7:23">
      <c r="G935">
        <v>6851</v>
      </c>
      <c r="H935" s="89" t="s">
        <v>1191</v>
      </c>
      <c r="I935" s="89" t="s">
        <v>381</v>
      </c>
      <c r="L935">
        <v>11593</v>
      </c>
      <c r="M935" s="89" t="s">
        <v>2374</v>
      </c>
      <c r="N935" s="89" t="s">
        <v>326</v>
      </c>
    </row>
    <row r="936" spans="7:23">
      <c r="G936">
        <v>6852</v>
      </c>
      <c r="H936" s="89" t="s">
        <v>1192</v>
      </c>
      <c r="I936" s="89" t="s">
        <v>381</v>
      </c>
      <c r="L936">
        <v>11594</v>
      </c>
      <c r="M936" s="89" t="s">
        <v>2377</v>
      </c>
      <c r="N936" s="89" t="s">
        <v>326</v>
      </c>
      <c r="V936" s="89" t="s">
        <v>1212</v>
      </c>
      <c r="W936">
        <v>11513</v>
      </c>
    </row>
    <row r="937" spans="7:23">
      <c r="G937">
        <v>6853</v>
      </c>
      <c r="H937" s="89" t="s">
        <v>1193</v>
      </c>
      <c r="I937" s="89" t="s">
        <v>381</v>
      </c>
      <c r="L937">
        <v>11595</v>
      </c>
      <c r="M937" s="89" t="s">
        <v>2379</v>
      </c>
      <c r="N937" s="89" t="s">
        <v>326</v>
      </c>
      <c r="V937" s="89" t="s">
        <v>1213</v>
      </c>
      <c r="W937">
        <v>11512</v>
      </c>
    </row>
    <row r="938" spans="7:23">
      <c r="G938">
        <v>6854</v>
      </c>
      <c r="H938" s="89" t="s">
        <v>1194</v>
      </c>
      <c r="I938" s="89" t="s">
        <v>381</v>
      </c>
      <c r="L938">
        <v>11596</v>
      </c>
      <c r="M938" s="89" t="s">
        <v>2380</v>
      </c>
      <c r="N938" s="89" t="s">
        <v>326</v>
      </c>
      <c r="V938" s="89" t="s">
        <v>2228</v>
      </c>
      <c r="W938">
        <v>11285</v>
      </c>
    </row>
    <row r="939" spans="7:23">
      <c r="G939">
        <v>6855</v>
      </c>
      <c r="H939" s="89" t="s">
        <v>1195</v>
      </c>
      <c r="I939" s="89" t="s">
        <v>381</v>
      </c>
      <c r="L939">
        <v>11597</v>
      </c>
      <c r="M939" s="89" t="s">
        <v>2383</v>
      </c>
      <c r="N939" s="89" t="s">
        <v>326</v>
      </c>
      <c r="V939" s="89" t="s">
        <v>2229</v>
      </c>
      <c r="W939">
        <v>11286</v>
      </c>
    </row>
    <row r="940" spans="7:23">
      <c r="G940">
        <v>6856</v>
      </c>
      <c r="H940" s="89" t="s">
        <v>1196</v>
      </c>
      <c r="I940" s="89" t="s">
        <v>381</v>
      </c>
      <c r="L940">
        <v>11598</v>
      </c>
      <c r="M940" s="89" t="s">
        <v>2385</v>
      </c>
      <c r="N940" s="89" t="s">
        <v>326</v>
      </c>
      <c r="V940" s="89" t="s">
        <v>2230</v>
      </c>
      <c r="W940">
        <v>11287</v>
      </c>
    </row>
    <row r="941" spans="7:23">
      <c r="G941">
        <v>6857</v>
      </c>
      <c r="H941" s="89" t="s">
        <v>1197</v>
      </c>
      <c r="I941" s="89" t="s">
        <v>381</v>
      </c>
      <c r="L941">
        <v>11599</v>
      </c>
      <c r="M941" s="89" t="s">
        <v>1290</v>
      </c>
      <c r="V941" s="89" t="s">
        <v>2231</v>
      </c>
      <c r="W941">
        <v>11288</v>
      </c>
    </row>
    <row r="942" spans="7:23">
      <c r="G942">
        <v>6858</v>
      </c>
      <c r="H942" s="89" t="s">
        <v>1198</v>
      </c>
      <c r="I942" s="89" t="s">
        <v>381</v>
      </c>
      <c r="L942">
        <v>11605</v>
      </c>
      <c r="M942" s="89" t="s">
        <v>1301</v>
      </c>
      <c r="N942" s="89" t="s">
        <v>1290</v>
      </c>
      <c r="V942" s="89" t="s">
        <v>2232</v>
      </c>
      <c r="W942">
        <v>11289</v>
      </c>
    </row>
    <row r="943" spans="7:23">
      <c r="G943">
        <v>6859</v>
      </c>
      <c r="H943" s="89" t="s">
        <v>1199</v>
      </c>
      <c r="I943" s="89" t="s">
        <v>381</v>
      </c>
      <c r="L943">
        <v>11606</v>
      </c>
      <c r="M943" s="89" t="s">
        <v>1302</v>
      </c>
      <c r="N943" s="89" t="s">
        <v>1290</v>
      </c>
      <c r="V943" s="89" t="s">
        <v>2233</v>
      </c>
      <c r="W943">
        <v>11306</v>
      </c>
    </row>
    <row r="944" spans="7:23">
      <c r="G944">
        <v>14266</v>
      </c>
      <c r="H944" s="89" t="s">
        <v>1200</v>
      </c>
      <c r="I944" s="89" t="s">
        <v>381</v>
      </c>
      <c r="L944">
        <v>11608</v>
      </c>
      <c r="M944" s="89" t="s">
        <v>2342</v>
      </c>
      <c r="N944" s="89" t="s">
        <v>1290</v>
      </c>
      <c r="V944" s="89" t="s">
        <v>2234</v>
      </c>
      <c r="W944">
        <v>11310</v>
      </c>
    </row>
    <row r="945" spans="7:23">
      <c r="G945">
        <v>201669</v>
      </c>
      <c r="H945" s="89" t="s">
        <v>1628</v>
      </c>
      <c r="I945" s="89" t="s">
        <v>381</v>
      </c>
      <c r="L945">
        <v>11609</v>
      </c>
      <c r="M945" s="89" t="s">
        <v>2343</v>
      </c>
      <c r="N945" s="89" t="s">
        <v>1290</v>
      </c>
      <c r="V945" s="89" t="s">
        <v>2235</v>
      </c>
      <c r="W945">
        <v>11290</v>
      </c>
    </row>
    <row r="946" spans="7:23">
      <c r="G946">
        <v>14267</v>
      </c>
      <c r="H946" s="89" t="s">
        <v>1201</v>
      </c>
      <c r="I946" s="89" t="s">
        <v>381</v>
      </c>
      <c r="L946">
        <v>11610</v>
      </c>
      <c r="M946" s="89" t="s">
        <v>1303</v>
      </c>
      <c r="N946" s="89" t="s">
        <v>1290</v>
      </c>
      <c r="V946" s="89" t="s">
        <v>2236</v>
      </c>
      <c r="W946">
        <v>11292</v>
      </c>
    </row>
    <row r="947" spans="7:23">
      <c r="G947">
        <v>14268</v>
      </c>
      <c r="H947" s="89" t="s">
        <v>1202</v>
      </c>
      <c r="I947" s="89" t="s">
        <v>381</v>
      </c>
      <c r="L947">
        <v>11613</v>
      </c>
      <c r="M947" s="89" t="s">
        <v>1304</v>
      </c>
      <c r="N947" s="89" t="s">
        <v>1290</v>
      </c>
      <c r="V947" s="89" t="s">
        <v>2237</v>
      </c>
      <c r="W947">
        <v>11293</v>
      </c>
    </row>
    <row r="948" spans="7:23">
      <c r="G948">
        <v>14270</v>
      </c>
      <c r="H948" s="89" t="s">
        <v>1203</v>
      </c>
      <c r="I948" s="89" t="s">
        <v>381</v>
      </c>
      <c r="L948">
        <v>11614</v>
      </c>
      <c r="M948" s="89" t="s">
        <v>1305</v>
      </c>
      <c r="N948" s="89" t="s">
        <v>1290</v>
      </c>
      <c r="V948" s="89" t="s">
        <v>2230</v>
      </c>
      <c r="W948">
        <v>11294</v>
      </c>
    </row>
    <row r="949" spans="7:23">
      <c r="G949">
        <v>6861</v>
      </c>
      <c r="H949" s="89" t="s">
        <v>1204</v>
      </c>
      <c r="I949" s="89" t="s">
        <v>381</v>
      </c>
      <c r="L949">
        <v>11615</v>
      </c>
      <c r="M949" s="89" t="s">
        <v>1306</v>
      </c>
      <c r="N949" s="89" t="s">
        <v>1290</v>
      </c>
      <c r="V949" s="89" t="s">
        <v>2238</v>
      </c>
      <c r="W949">
        <v>11295</v>
      </c>
    </row>
    <row r="950" spans="7:23">
      <c r="G950">
        <v>6862</v>
      </c>
      <c r="H950" s="89" t="s">
        <v>1205</v>
      </c>
      <c r="I950" s="89" t="s">
        <v>381</v>
      </c>
      <c r="L950">
        <v>11616</v>
      </c>
      <c r="M950" s="89" t="s">
        <v>1307</v>
      </c>
      <c r="N950" s="89" t="s">
        <v>1290</v>
      </c>
      <c r="V950" s="89" t="s">
        <v>2239</v>
      </c>
      <c r="W950">
        <v>11307</v>
      </c>
    </row>
    <row r="951" spans="7:23">
      <c r="G951">
        <v>14269</v>
      </c>
      <c r="H951" s="89" t="s">
        <v>1206</v>
      </c>
      <c r="I951" s="89" t="s">
        <v>381</v>
      </c>
      <c r="L951">
        <v>11617</v>
      </c>
      <c r="M951" s="89" t="s">
        <v>1308</v>
      </c>
      <c r="N951" s="89" t="s">
        <v>1290</v>
      </c>
      <c r="V951" s="89" t="s">
        <v>2240</v>
      </c>
      <c r="W951">
        <v>11311</v>
      </c>
    </row>
    <row r="952" spans="7:23">
      <c r="G952">
        <v>6863</v>
      </c>
      <c r="H952" s="89" t="s">
        <v>1207</v>
      </c>
      <c r="I952" s="89" t="s">
        <v>381</v>
      </c>
      <c r="L952">
        <v>11618</v>
      </c>
      <c r="M952" s="89" t="s">
        <v>1309</v>
      </c>
      <c r="N952" s="89" t="s">
        <v>1290</v>
      </c>
      <c r="V952" s="89" t="s">
        <v>2241</v>
      </c>
      <c r="W952">
        <v>11296</v>
      </c>
    </row>
    <row r="953" spans="7:23">
      <c r="G953">
        <v>6864</v>
      </c>
      <c r="H953" s="89" t="s">
        <v>1208</v>
      </c>
      <c r="I953" s="89" t="s">
        <v>381</v>
      </c>
      <c r="L953">
        <v>11620</v>
      </c>
      <c r="M953" s="89" t="s">
        <v>1310</v>
      </c>
      <c r="N953" s="89" t="s">
        <v>1290</v>
      </c>
      <c r="V953" s="89" t="s">
        <v>2242</v>
      </c>
      <c r="W953">
        <v>11298</v>
      </c>
    </row>
    <row r="954" spans="7:23">
      <c r="G954">
        <v>201673</v>
      </c>
      <c r="H954" s="89" t="s">
        <v>1629</v>
      </c>
      <c r="I954" s="89" t="s">
        <v>381</v>
      </c>
      <c r="L954">
        <v>11623</v>
      </c>
      <c r="M954" s="89" t="s">
        <v>1311</v>
      </c>
      <c r="N954" s="89" t="s">
        <v>1290</v>
      </c>
      <c r="V954" s="89" t="s">
        <v>2243</v>
      </c>
      <c r="W954">
        <v>11308</v>
      </c>
    </row>
    <row r="955" spans="7:23">
      <c r="G955">
        <v>14271</v>
      </c>
      <c r="H955" s="89" t="s">
        <v>1209</v>
      </c>
      <c r="I955" s="89" t="s">
        <v>381</v>
      </c>
      <c r="L955">
        <v>11624</v>
      </c>
      <c r="M955" s="89" t="s">
        <v>1312</v>
      </c>
      <c r="N955" s="89" t="s">
        <v>1290</v>
      </c>
      <c r="V955" s="89" t="s">
        <v>2244</v>
      </c>
      <c r="W955">
        <v>11312</v>
      </c>
    </row>
    <row r="956" spans="7:23">
      <c r="G956">
        <v>14272</v>
      </c>
      <c r="H956" s="89" t="s">
        <v>1210</v>
      </c>
      <c r="I956" s="89" t="s">
        <v>381</v>
      </c>
      <c r="L956">
        <v>11625</v>
      </c>
      <c r="M956" s="89" t="s">
        <v>1313</v>
      </c>
      <c r="N956" s="89" t="s">
        <v>1290</v>
      </c>
      <c r="V956" s="89" t="s">
        <v>2245</v>
      </c>
      <c r="W956">
        <v>11299</v>
      </c>
    </row>
    <row r="957" spans="7:23">
      <c r="G957">
        <v>6865</v>
      </c>
      <c r="H957" s="89" t="s">
        <v>1211</v>
      </c>
      <c r="I957" s="89" t="s">
        <v>381</v>
      </c>
      <c r="L957">
        <v>11626</v>
      </c>
      <c r="M957" s="89" t="s">
        <v>1314</v>
      </c>
      <c r="N957" s="89" t="s">
        <v>1290</v>
      </c>
      <c r="V957" s="89" t="s">
        <v>2246</v>
      </c>
      <c r="W957">
        <v>11301</v>
      </c>
    </row>
    <row r="958" spans="7:23">
      <c r="G958">
        <v>201721</v>
      </c>
      <c r="H958" s="89" t="s">
        <v>2199</v>
      </c>
      <c r="I958" s="89" t="s">
        <v>381</v>
      </c>
      <c r="L958">
        <v>11627</v>
      </c>
      <c r="M958" s="89" t="s">
        <v>1315</v>
      </c>
      <c r="N958" s="89" t="s">
        <v>1290</v>
      </c>
      <c r="V958" s="89" t="s">
        <v>2247</v>
      </c>
      <c r="W958">
        <v>11309</v>
      </c>
    </row>
    <row r="959" spans="7:23">
      <c r="G959">
        <v>201725</v>
      </c>
      <c r="H959" s="89" t="s">
        <v>2200</v>
      </c>
      <c r="I959" s="89" t="s">
        <v>381</v>
      </c>
      <c r="L959">
        <v>11628</v>
      </c>
      <c r="M959" s="89" t="s">
        <v>1316</v>
      </c>
      <c r="N959" s="89" t="s">
        <v>1290</v>
      </c>
      <c r="V959" s="89" t="s">
        <v>2248</v>
      </c>
      <c r="W959">
        <v>11313</v>
      </c>
    </row>
    <row r="960" spans="7:23">
      <c r="G960">
        <v>201713</v>
      </c>
      <c r="H960" s="89" t="s">
        <v>2201</v>
      </c>
      <c r="I960" s="89" t="s">
        <v>381</v>
      </c>
      <c r="L960">
        <v>11629</v>
      </c>
      <c r="M960" s="89" t="s">
        <v>1317</v>
      </c>
      <c r="N960" s="89" t="s">
        <v>1290</v>
      </c>
      <c r="V960" s="89" t="s">
        <v>2249</v>
      </c>
      <c r="W960">
        <v>11302</v>
      </c>
    </row>
    <row r="961" spans="7:23">
      <c r="G961">
        <v>201709</v>
      </c>
      <c r="H961" s="89" t="s">
        <v>2202</v>
      </c>
      <c r="I961" s="89" t="s">
        <v>381</v>
      </c>
      <c r="L961">
        <v>11630</v>
      </c>
      <c r="M961" s="89" t="s">
        <v>1318</v>
      </c>
      <c r="N961" s="89" t="s">
        <v>1290</v>
      </c>
      <c r="V961" s="89" t="s">
        <v>2250</v>
      </c>
      <c r="W961">
        <v>11304</v>
      </c>
    </row>
    <row r="962" spans="7:23">
      <c r="G962">
        <v>201729</v>
      </c>
      <c r="H962" s="89" t="s">
        <v>2203</v>
      </c>
      <c r="I962" s="89" t="s">
        <v>381</v>
      </c>
      <c r="L962">
        <v>11633</v>
      </c>
      <c r="M962" s="89" t="s">
        <v>1320</v>
      </c>
      <c r="N962" s="89" t="s">
        <v>1290</v>
      </c>
      <c r="V962" s="89" t="s">
        <v>2251</v>
      </c>
      <c r="W962">
        <v>11314</v>
      </c>
    </row>
    <row r="963" spans="7:23">
      <c r="G963">
        <v>201733</v>
      </c>
      <c r="H963" s="89" t="s">
        <v>2204</v>
      </c>
      <c r="I963" s="89" t="s">
        <v>381</v>
      </c>
      <c r="L963">
        <v>11634</v>
      </c>
      <c r="M963" s="89" t="s">
        <v>1321</v>
      </c>
      <c r="N963" s="89" t="s">
        <v>1290</v>
      </c>
      <c r="V963" s="89" t="s">
        <v>2252</v>
      </c>
      <c r="W963">
        <v>83466</v>
      </c>
    </row>
    <row r="964" spans="7:23">
      <c r="G964">
        <v>201705</v>
      </c>
      <c r="H964" s="89" t="s">
        <v>2205</v>
      </c>
      <c r="I964" s="89" t="s">
        <v>381</v>
      </c>
      <c r="L964">
        <v>11635</v>
      </c>
      <c r="M964" s="89" t="s">
        <v>1322</v>
      </c>
      <c r="N964" s="89" t="s">
        <v>1290</v>
      </c>
      <c r="V964" s="89" t="s">
        <v>2253</v>
      </c>
      <c r="W964">
        <v>83467</v>
      </c>
    </row>
    <row r="965" spans="7:23">
      <c r="G965">
        <v>201701</v>
      </c>
      <c r="H965" s="89" t="s">
        <v>2206</v>
      </c>
      <c r="I965" s="89" t="s">
        <v>381</v>
      </c>
      <c r="L965">
        <v>11636</v>
      </c>
      <c r="M965" s="89" t="s">
        <v>1323</v>
      </c>
      <c r="N965" s="89" t="s">
        <v>1290</v>
      </c>
      <c r="V965" s="89" t="s">
        <v>2254</v>
      </c>
      <c r="W965">
        <v>83470</v>
      </c>
    </row>
    <row r="966" spans="7:23">
      <c r="G966">
        <v>201697</v>
      </c>
      <c r="H966" s="89" t="s">
        <v>2207</v>
      </c>
      <c r="I966" s="89" t="s">
        <v>381</v>
      </c>
      <c r="L966">
        <v>11637</v>
      </c>
      <c r="M966" s="89" t="s">
        <v>1324</v>
      </c>
      <c r="N966" s="89" t="s">
        <v>1290</v>
      </c>
      <c r="V966" s="89" t="s">
        <v>2255</v>
      </c>
      <c r="W966">
        <v>11305</v>
      </c>
    </row>
    <row r="967" spans="7:23">
      <c r="G967">
        <v>201693</v>
      </c>
      <c r="H967" s="89" t="s">
        <v>2208</v>
      </c>
      <c r="I967" s="89" t="s">
        <v>381</v>
      </c>
      <c r="L967">
        <v>11638</v>
      </c>
      <c r="M967" s="89" t="s">
        <v>1325</v>
      </c>
      <c r="N967" s="89" t="s">
        <v>1290</v>
      </c>
      <c r="V967" s="89" t="s">
        <v>2256</v>
      </c>
      <c r="W967">
        <v>11467</v>
      </c>
    </row>
    <row r="968" spans="7:23">
      <c r="G968">
        <v>201689</v>
      </c>
      <c r="H968" s="89" t="s">
        <v>2209</v>
      </c>
      <c r="I968" s="89" t="s">
        <v>381</v>
      </c>
      <c r="L968">
        <v>11639</v>
      </c>
      <c r="M968" s="89" t="s">
        <v>1326</v>
      </c>
      <c r="N968" s="89" t="s">
        <v>1290</v>
      </c>
      <c r="V968" s="89" t="s">
        <v>2257</v>
      </c>
      <c r="W968">
        <v>11468</v>
      </c>
    </row>
    <row r="969" spans="7:23">
      <c r="G969">
        <v>201685</v>
      </c>
      <c r="H969" s="89" t="s">
        <v>2210</v>
      </c>
      <c r="I969" s="89" t="s">
        <v>381</v>
      </c>
      <c r="L969">
        <v>11641</v>
      </c>
      <c r="M969" s="89" t="s">
        <v>1327</v>
      </c>
      <c r="N969" s="89" t="s">
        <v>1290</v>
      </c>
      <c r="V969" s="89" t="s">
        <v>2258</v>
      </c>
      <c r="W969">
        <v>11469</v>
      </c>
    </row>
    <row r="970" spans="7:23">
      <c r="G970">
        <v>201681</v>
      </c>
      <c r="H970" s="89" t="s">
        <v>2211</v>
      </c>
      <c r="I970" s="89" t="s">
        <v>381</v>
      </c>
      <c r="L970">
        <v>11642</v>
      </c>
      <c r="M970" s="89" t="s">
        <v>232</v>
      </c>
      <c r="N970" s="89" t="s">
        <v>1290</v>
      </c>
      <c r="V970" s="89" t="s">
        <v>2259</v>
      </c>
      <c r="W970">
        <v>11470</v>
      </c>
    </row>
    <row r="971" spans="7:23">
      <c r="G971">
        <v>201677</v>
      </c>
      <c r="H971" s="89" t="s">
        <v>2212</v>
      </c>
      <c r="I971" s="89" t="s">
        <v>381</v>
      </c>
      <c r="L971">
        <v>11645</v>
      </c>
      <c r="M971" s="89" t="s">
        <v>1332</v>
      </c>
      <c r="N971" s="89" t="s">
        <v>1290</v>
      </c>
      <c r="V971" s="89" t="s">
        <v>2260</v>
      </c>
      <c r="W971">
        <v>11510</v>
      </c>
    </row>
    <row r="972" spans="7:23">
      <c r="G972">
        <v>217074</v>
      </c>
      <c r="H972" s="89" t="s">
        <v>2213</v>
      </c>
      <c r="I972" s="89" t="s">
        <v>381</v>
      </c>
      <c r="L972">
        <v>11646</v>
      </c>
      <c r="M972" s="89" t="s">
        <v>1343</v>
      </c>
      <c r="N972" s="89" t="s">
        <v>1290</v>
      </c>
      <c r="V972" s="89" t="s">
        <v>2261</v>
      </c>
      <c r="W972">
        <v>11471</v>
      </c>
    </row>
    <row r="973" spans="7:23">
      <c r="G973">
        <v>217671</v>
      </c>
      <c r="H973" s="89" t="s">
        <v>2214</v>
      </c>
      <c r="I973" s="89" t="s">
        <v>381</v>
      </c>
      <c r="L973">
        <v>11647</v>
      </c>
      <c r="M973" s="89" t="s">
        <v>1344</v>
      </c>
      <c r="N973" s="89" t="s">
        <v>1290</v>
      </c>
      <c r="V973" s="89" t="s">
        <v>2262</v>
      </c>
      <c r="W973">
        <v>11511</v>
      </c>
    </row>
    <row r="974" spans="7:23">
      <c r="G974">
        <v>58526</v>
      </c>
      <c r="H974" s="89" t="s">
        <v>2215</v>
      </c>
      <c r="I974" s="89" t="s">
        <v>381</v>
      </c>
      <c r="L974">
        <v>11648</v>
      </c>
      <c r="M974" s="89" t="s">
        <v>1345</v>
      </c>
      <c r="N974" s="89" t="s">
        <v>1290</v>
      </c>
      <c r="V974" s="89" t="s">
        <v>2263</v>
      </c>
      <c r="W974">
        <v>11473</v>
      </c>
    </row>
    <row r="975" spans="7:23">
      <c r="G975">
        <v>58524</v>
      </c>
      <c r="H975" s="89" t="s">
        <v>2216</v>
      </c>
      <c r="I975" s="89" t="s">
        <v>381</v>
      </c>
      <c r="L975">
        <v>11649</v>
      </c>
      <c r="M975" s="89" t="s">
        <v>1346</v>
      </c>
      <c r="N975" s="89" t="s">
        <v>1290</v>
      </c>
      <c r="V975" s="89" t="s">
        <v>2264</v>
      </c>
      <c r="W975">
        <v>11474</v>
      </c>
    </row>
    <row r="976" spans="7:23">
      <c r="G976">
        <v>58530</v>
      </c>
      <c r="H976" s="89" t="s">
        <v>1950</v>
      </c>
      <c r="I976" s="89" t="s">
        <v>381</v>
      </c>
      <c r="L976">
        <v>11650</v>
      </c>
      <c r="M976" s="89" t="s">
        <v>1347</v>
      </c>
      <c r="N976" s="89" t="s">
        <v>1290</v>
      </c>
      <c r="V976" s="89" t="s">
        <v>2258</v>
      </c>
      <c r="W976">
        <v>11475</v>
      </c>
    </row>
    <row r="977" spans="7:23">
      <c r="G977">
        <v>66666</v>
      </c>
      <c r="H977" s="89" t="s">
        <v>2217</v>
      </c>
      <c r="I977" s="89" t="s">
        <v>381</v>
      </c>
      <c r="L977">
        <v>11651</v>
      </c>
      <c r="M977" s="89" t="s">
        <v>1348</v>
      </c>
      <c r="N977" s="89" t="s">
        <v>1290</v>
      </c>
      <c r="V977" s="89" t="s">
        <v>2265</v>
      </c>
      <c r="W977">
        <v>11476</v>
      </c>
    </row>
    <row r="978" spans="7:23">
      <c r="G978">
        <v>197682</v>
      </c>
      <c r="H978" s="89" t="s">
        <v>2218</v>
      </c>
      <c r="I978" s="89" t="s">
        <v>381</v>
      </c>
      <c r="L978">
        <v>11652</v>
      </c>
      <c r="M978" s="89" t="s">
        <v>1349</v>
      </c>
      <c r="N978" s="89" t="s">
        <v>1290</v>
      </c>
      <c r="V978" s="89" t="s">
        <v>2266</v>
      </c>
      <c r="W978">
        <v>11516</v>
      </c>
    </row>
    <row r="979" spans="7:23">
      <c r="G979">
        <v>178670</v>
      </c>
      <c r="H979" s="89" t="s">
        <v>2219</v>
      </c>
      <c r="I979" s="89" t="s">
        <v>381</v>
      </c>
      <c r="L979">
        <v>11653</v>
      </c>
      <c r="M979" s="89" t="s">
        <v>1350</v>
      </c>
      <c r="N979" s="89" t="s">
        <v>1290</v>
      </c>
      <c r="V979" s="89" t="s">
        <v>2267</v>
      </c>
      <c r="W979">
        <v>11477</v>
      </c>
    </row>
    <row r="980" spans="7:23">
      <c r="G980">
        <v>198683</v>
      </c>
      <c r="H980" s="89" t="s">
        <v>2220</v>
      </c>
      <c r="I980" s="89" t="s">
        <v>381</v>
      </c>
      <c r="L980">
        <v>11654</v>
      </c>
      <c r="M980" s="89" t="s">
        <v>1351</v>
      </c>
      <c r="N980" s="89" t="s">
        <v>1290</v>
      </c>
      <c r="V980" s="89" t="s">
        <v>2268</v>
      </c>
      <c r="W980">
        <v>11517</v>
      </c>
    </row>
    <row r="981" spans="7:23">
      <c r="G981">
        <v>198679</v>
      </c>
      <c r="H981" s="89" t="s">
        <v>2221</v>
      </c>
      <c r="I981" s="89" t="s">
        <v>381</v>
      </c>
      <c r="L981">
        <v>11657</v>
      </c>
      <c r="M981" s="89" t="s">
        <v>1352</v>
      </c>
      <c r="N981" s="89" t="s">
        <v>1290</v>
      </c>
      <c r="V981" s="89" t="s">
        <v>2269</v>
      </c>
      <c r="W981">
        <v>11479</v>
      </c>
    </row>
    <row r="982" spans="7:23">
      <c r="G982">
        <v>178666</v>
      </c>
      <c r="H982" s="89" t="s">
        <v>2222</v>
      </c>
      <c r="I982" s="89" t="s">
        <v>381</v>
      </c>
      <c r="L982">
        <v>11658</v>
      </c>
      <c r="M982" s="89" t="s">
        <v>1353</v>
      </c>
      <c r="N982" s="89" t="s">
        <v>1290</v>
      </c>
      <c r="V982" s="89" t="s">
        <v>2270</v>
      </c>
      <c r="W982">
        <v>11518</v>
      </c>
    </row>
    <row r="983" spans="7:23">
      <c r="G983">
        <v>181297</v>
      </c>
      <c r="H983" s="89" t="s">
        <v>2223</v>
      </c>
      <c r="I983" s="89" t="s">
        <v>381</v>
      </c>
      <c r="L983">
        <v>11659</v>
      </c>
      <c r="M983" s="89" t="s">
        <v>1354</v>
      </c>
      <c r="N983" s="89" t="s">
        <v>1290</v>
      </c>
      <c r="V983" s="89" t="s">
        <v>2271</v>
      </c>
      <c r="W983">
        <v>11519</v>
      </c>
    </row>
    <row r="984" spans="7:23">
      <c r="G984">
        <v>181293</v>
      </c>
      <c r="H984" s="89" t="s">
        <v>2224</v>
      </c>
      <c r="I984" s="89" t="s">
        <v>381</v>
      </c>
      <c r="L984">
        <v>11660</v>
      </c>
      <c r="M984" s="89" t="s">
        <v>1355</v>
      </c>
      <c r="N984" s="89" t="s">
        <v>1290</v>
      </c>
      <c r="V984" s="89" t="s">
        <v>2272</v>
      </c>
      <c r="W984">
        <v>11520</v>
      </c>
    </row>
    <row r="985" spans="7:23">
      <c r="G985">
        <v>181289</v>
      </c>
      <c r="H985" s="89" t="s">
        <v>2225</v>
      </c>
      <c r="I985" s="89" t="s">
        <v>381</v>
      </c>
      <c r="L985">
        <v>11661</v>
      </c>
      <c r="M985" s="89" t="s">
        <v>1356</v>
      </c>
      <c r="N985" s="89" t="s">
        <v>1290</v>
      </c>
      <c r="V985" s="89" t="s">
        <v>2273</v>
      </c>
      <c r="W985">
        <v>11521</v>
      </c>
    </row>
    <row r="986" spans="7:23">
      <c r="G986">
        <v>181285</v>
      </c>
      <c r="H986" s="89" t="s">
        <v>2226</v>
      </c>
      <c r="I986" s="89" t="s">
        <v>381</v>
      </c>
      <c r="L986">
        <v>11662</v>
      </c>
      <c r="M986" s="89" t="s">
        <v>1357</v>
      </c>
      <c r="N986" s="89" t="s">
        <v>1290</v>
      </c>
      <c r="V986" s="89" t="s">
        <v>2274</v>
      </c>
      <c r="W986">
        <v>11522</v>
      </c>
    </row>
    <row r="987" spans="7:23">
      <c r="G987">
        <v>201717</v>
      </c>
      <c r="H987" s="89" t="s">
        <v>2227</v>
      </c>
      <c r="I987" s="89" t="s">
        <v>381</v>
      </c>
      <c r="L987">
        <v>11663</v>
      </c>
      <c r="M987" s="89" t="s">
        <v>1358</v>
      </c>
      <c r="N987" s="89" t="s">
        <v>1290</v>
      </c>
      <c r="V987" s="89" t="s">
        <v>2275</v>
      </c>
      <c r="W987">
        <v>11523</v>
      </c>
    </row>
    <row r="988" spans="7:23">
      <c r="G988">
        <v>11266</v>
      </c>
      <c r="H988" s="89" t="s">
        <v>327</v>
      </c>
      <c r="L988">
        <v>11664</v>
      </c>
      <c r="M988" s="89" t="s">
        <v>1359</v>
      </c>
      <c r="N988" s="89" t="s">
        <v>1290</v>
      </c>
      <c r="V988" s="89" t="s">
        <v>2276</v>
      </c>
      <c r="W988">
        <v>11524</v>
      </c>
    </row>
    <row r="989" spans="7:23">
      <c r="G989">
        <v>11513</v>
      </c>
      <c r="H989" s="89" t="s">
        <v>1212</v>
      </c>
      <c r="I989" s="89" t="s">
        <v>327</v>
      </c>
      <c r="L989">
        <v>11665</v>
      </c>
      <c r="M989" s="89" t="s">
        <v>1360</v>
      </c>
      <c r="N989" s="89" t="s">
        <v>1290</v>
      </c>
      <c r="V989" s="89" t="s">
        <v>2277</v>
      </c>
      <c r="W989">
        <v>11485</v>
      </c>
    </row>
    <row r="990" spans="7:23">
      <c r="G990">
        <v>11512</v>
      </c>
      <c r="H990" s="89" t="s">
        <v>1213</v>
      </c>
      <c r="I990" s="89" t="s">
        <v>327</v>
      </c>
      <c r="L990">
        <v>11666</v>
      </c>
      <c r="M990" s="89" t="s">
        <v>1361</v>
      </c>
      <c r="N990" s="89" t="s">
        <v>1290</v>
      </c>
      <c r="V990" s="89" t="s">
        <v>2278</v>
      </c>
      <c r="W990">
        <v>11525</v>
      </c>
    </row>
    <row r="991" spans="7:23">
      <c r="G991">
        <v>11285</v>
      </c>
      <c r="H991" s="89" t="s">
        <v>2228</v>
      </c>
      <c r="I991" s="89" t="s">
        <v>327</v>
      </c>
      <c r="L991">
        <v>11667</v>
      </c>
      <c r="M991" s="89" t="s">
        <v>1362</v>
      </c>
      <c r="N991" s="89" t="s">
        <v>1290</v>
      </c>
      <c r="V991" s="89" t="s">
        <v>2279</v>
      </c>
      <c r="W991">
        <v>11486</v>
      </c>
    </row>
    <row r="992" spans="7:23">
      <c r="G992">
        <v>11286</v>
      </c>
      <c r="H992" s="89" t="s">
        <v>2229</v>
      </c>
      <c r="I992" s="89" t="s">
        <v>327</v>
      </c>
      <c r="L992">
        <v>11668</v>
      </c>
      <c r="M992" s="89" t="s">
        <v>1363</v>
      </c>
      <c r="N992" s="89" t="s">
        <v>1290</v>
      </c>
      <c r="V992" s="89" t="s">
        <v>1214</v>
      </c>
      <c r="W992">
        <v>11547</v>
      </c>
    </row>
    <row r="993" spans="7:23">
      <c r="G993">
        <v>11287</v>
      </c>
      <c r="H993" s="89" t="s">
        <v>2230</v>
      </c>
      <c r="I993" s="89" t="s">
        <v>327</v>
      </c>
      <c r="L993">
        <v>11670</v>
      </c>
      <c r="M993" s="89" t="s">
        <v>1364</v>
      </c>
      <c r="N993" s="89" t="s">
        <v>1290</v>
      </c>
      <c r="V993" s="89" t="s">
        <v>1215</v>
      </c>
      <c r="W993">
        <v>11526</v>
      </c>
    </row>
    <row r="994" spans="7:23">
      <c r="G994">
        <v>11288</v>
      </c>
      <c r="H994" s="89" t="s">
        <v>2231</v>
      </c>
      <c r="I994" s="89" t="s">
        <v>327</v>
      </c>
      <c r="L994">
        <v>11673</v>
      </c>
      <c r="M994" s="89" t="s">
        <v>1379</v>
      </c>
      <c r="N994" s="89" t="s">
        <v>1290</v>
      </c>
      <c r="V994" s="89" t="s">
        <v>1213</v>
      </c>
      <c r="W994">
        <v>11527</v>
      </c>
    </row>
    <row r="995" spans="7:23">
      <c r="G995">
        <v>11289</v>
      </c>
      <c r="H995" s="89" t="s">
        <v>2232</v>
      </c>
      <c r="I995" s="89" t="s">
        <v>327</v>
      </c>
      <c r="L995">
        <v>11674</v>
      </c>
      <c r="M995" s="89" t="s">
        <v>1380</v>
      </c>
      <c r="N995" s="89" t="s">
        <v>1290</v>
      </c>
      <c r="V995" s="89" t="s">
        <v>2280</v>
      </c>
      <c r="W995">
        <v>11490</v>
      </c>
    </row>
    <row r="996" spans="7:23">
      <c r="G996">
        <v>11306</v>
      </c>
      <c r="H996" s="89" t="s">
        <v>2233</v>
      </c>
      <c r="I996" s="89" t="s">
        <v>327</v>
      </c>
      <c r="L996">
        <v>11675</v>
      </c>
      <c r="M996" s="89" t="s">
        <v>1381</v>
      </c>
      <c r="N996" s="89" t="s">
        <v>1290</v>
      </c>
      <c r="V996" s="89" t="s">
        <v>2281</v>
      </c>
      <c r="W996">
        <v>11491</v>
      </c>
    </row>
    <row r="997" spans="7:23">
      <c r="G997">
        <v>11310</v>
      </c>
      <c r="H997" s="89" t="s">
        <v>2234</v>
      </c>
      <c r="I997" s="89" t="s">
        <v>327</v>
      </c>
      <c r="L997">
        <v>11676</v>
      </c>
      <c r="M997" s="89" t="s">
        <v>1382</v>
      </c>
      <c r="N997" s="89" t="s">
        <v>1290</v>
      </c>
      <c r="V997" s="89" t="s">
        <v>2282</v>
      </c>
      <c r="W997">
        <v>11492</v>
      </c>
    </row>
    <row r="998" spans="7:23">
      <c r="G998">
        <v>11290</v>
      </c>
      <c r="H998" s="89" t="s">
        <v>2235</v>
      </c>
      <c r="I998" s="89" t="s">
        <v>327</v>
      </c>
      <c r="L998">
        <v>11677</v>
      </c>
      <c r="M998" s="89" t="s">
        <v>1383</v>
      </c>
      <c r="N998" s="89" t="s">
        <v>1290</v>
      </c>
      <c r="V998" s="89" t="s">
        <v>2283</v>
      </c>
      <c r="W998">
        <v>11530</v>
      </c>
    </row>
    <row r="999" spans="7:23">
      <c r="G999">
        <v>11292</v>
      </c>
      <c r="H999" s="89" t="s">
        <v>2236</v>
      </c>
      <c r="I999" s="89" t="s">
        <v>327</v>
      </c>
      <c r="L999">
        <v>11678</v>
      </c>
      <c r="M999" s="89" t="s">
        <v>1384</v>
      </c>
      <c r="N999" s="89" t="s">
        <v>1290</v>
      </c>
      <c r="V999" s="89" t="s">
        <v>2284</v>
      </c>
      <c r="W999">
        <v>11531</v>
      </c>
    </row>
    <row r="1000" spans="7:23">
      <c r="G1000">
        <v>11293</v>
      </c>
      <c r="H1000" s="89" t="s">
        <v>2237</v>
      </c>
      <c r="I1000" s="89" t="s">
        <v>327</v>
      </c>
      <c r="L1000">
        <v>11679</v>
      </c>
      <c r="M1000" s="89" t="s">
        <v>1385</v>
      </c>
      <c r="N1000" s="89" t="s">
        <v>1290</v>
      </c>
      <c r="V1000" s="89" t="s">
        <v>2285</v>
      </c>
      <c r="W1000">
        <v>11532</v>
      </c>
    </row>
    <row r="1001" spans="7:23">
      <c r="G1001">
        <v>11294</v>
      </c>
      <c r="H1001" s="89" t="s">
        <v>2230</v>
      </c>
      <c r="I1001" s="89" t="s">
        <v>327</v>
      </c>
      <c r="L1001">
        <v>11680</v>
      </c>
      <c r="M1001" s="89" t="s">
        <v>1386</v>
      </c>
      <c r="N1001" s="89" t="s">
        <v>1290</v>
      </c>
      <c r="V1001" s="89" t="s">
        <v>2286</v>
      </c>
      <c r="W1001">
        <v>11533</v>
      </c>
    </row>
    <row r="1002" spans="7:23">
      <c r="G1002">
        <v>11295</v>
      </c>
      <c r="H1002" s="89" t="s">
        <v>2238</v>
      </c>
      <c r="I1002" s="89" t="s">
        <v>327</v>
      </c>
      <c r="L1002">
        <v>11681</v>
      </c>
      <c r="M1002" s="89" t="s">
        <v>1387</v>
      </c>
      <c r="N1002" s="89" t="s">
        <v>1290</v>
      </c>
      <c r="V1002" s="89" t="s">
        <v>2287</v>
      </c>
      <c r="W1002">
        <v>11496</v>
      </c>
    </row>
    <row r="1003" spans="7:23">
      <c r="G1003">
        <v>11307</v>
      </c>
      <c r="H1003" s="89" t="s">
        <v>2239</v>
      </c>
      <c r="I1003" s="89" t="s">
        <v>327</v>
      </c>
      <c r="L1003">
        <v>11682</v>
      </c>
      <c r="M1003" s="89" t="s">
        <v>1388</v>
      </c>
      <c r="N1003" s="89" t="s">
        <v>1290</v>
      </c>
      <c r="V1003" s="89" t="s">
        <v>2288</v>
      </c>
      <c r="W1003">
        <v>11497</v>
      </c>
    </row>
    <row r="1004" spans="7:23">
      <c r="G1004">
        <v>11311</v>
      </c>
      <c r="H1004" s="89" t="s">
        <v>2240</v>
      </c>
      <c r="I1004" s="89" t="s">
        <v>327</v>
      </c>
      <c r="L1004">
        <v>11684</v>
      </c>
      <c r="M1004" s="89" t="s">
        <v>271</v>
      </c>
      <c r="N1004" s="89" t="s">
        <v>1290</v>
      </c>
      <c r="V1004" s="89" t="s">
        <v>2289</v>
      </c>
      <c r="W1004">
        <v>11534</v>
      </c>
    </row>
    <row r="1005" spans="7:23">
      <c r="G1005">
        <v>11296</v>
      </c>
      <c r="H1005" s="89" t="s">
        <v>2241</v>
      </c>
      <c r="I1005" s="89" t="s">
        <v>327</v>
      </c>
      <c r="L1005">
        <v>11687</v>
      </c>
      <c r="M1005" s="89" t="s">
        <v>1389</v>
      </c>
      <c r="N1005" s="89" t="s">
        <v>1290</v>
      </c>
      <c r="V1005" s="89" t="s">
        <v>2290</v>
      </c>
      <c r="W1005">
        <v>11535</v>
      </c>
    </row>
    <row r="1006" spans="7:23">
      <c r="G1006">
        <v>11298</v>
      </c>
      <c r="H1006" s="89" t="s">
        <v>2242</v>
      </c>
      <c r="I1006" s="89" t="s">
        <v>327</v>
      </c>
      <c r="L1006">
        <v>11689</v>
      </c>
      <c r="M1006" s="89" t="s">
        <v>1390</v>
      </c>
      <c r="N1006" s="89" t="s">
        <v>1290</v>
      </c>
      <c r="V1006" s="89" t="s">
        <v>2291</v>
      </c>
      <c r="W1006">
        <v>11536</v>
      </c>
    </row>
    <row r="1007" spans="7:23">
      <c r="G1007">
        <v>11308</v>
      </c>
      <c r="H1007" s="89" t="s">
        <v>2243</v>
      </c>
      <c r="I1007" s="89" t="s">
        <v>327</v>
      </c>
      <c r="L1007">
        <v>11690</v>
      </c>
      <c r="M1007" s="89" t="s">
        <v>1391</v>
      </c>
      <c r="N1007" s="89" t="s">
        <v>1290</v>
      </c>
      <c r="V1007" s="89" t="s">
        <v>2292</v>
      </c>
      <c r="W1007">
        <v>11537</v>
      </c>
    </row>
    <row r="1008" spans="7:23">
      <c r="G1008">
        <v>11312</v>
      </c>
      <c r="H1008" s="89" t="s">
        <v>2244</v>
      </c>
      <c r="I1008" s="89" t="s">
        <v>327</v>
      </c>
      <c r="L1008">
        <v>11691</v>
      </c>
      <c r="M1008" s="89" t="s">
        <v>1392</v>
      </c>
      <c r="N1008" s="89" t="s">
        <v>1290</v>
      </c>
      <c r="V1008" s="89" t="s">
        <v>2293</v>
      </c>
      <c r="W1008">
        <v>11502</v>
      </c>
    </row>
    <row r="1009" spans="7:23">
      <c r="G1009">
        <v>11299</v>
      </c>
      <c r="H1009" s="89" t="s">
        <v>2245</v>
      </c>
      <c r="I1009" s="89" t="s">
        <v>327</v>
      </c>
      <c r="L1009">
        <v>11694</v>
      </c>
      <c r="M1009" s="89" t="s">
        <v>1476</v>
      </c>
      <c r="N1009" s="89" t="s">
        <v>1290</v>
      </c>
      <c r="V1009" s="89" t="s">
        <v>2294</v>
      </c>
      <c r="W1009">
        <v>11538</v>
      </c>
    </row>
    <row r="1010" spans="7:23">
      <c r="G1010">
        <v>11301</v>
      </c>
      <c r="H1010" s="89" t="s">
        <v>2246</v>
      </c>
      <c r="I1010" s="89" t="s">
        <v>327</v>
      </c>
      <c r="L1010">
        <v>11695</v>
      </c>
      <c r="M1010" s="89" t="s">
        <v>1477</v>
      </c>
      <c r="N1010" s="89" t="s">
        <v>1290</v>
      </c>
      <c r="V1010" s="89" t="s">
        <v>2295</v>
      </c>
      <c r="W1010">
        <v>11539</v>
      </c>
    </row>
    <row r="1011" spans="7:23">
      <c r="G1011">
        <v>11309</v>
      </c>
      <c r="H1011" s="89" t="s">
        <v>2247</v>
      </c>
      <c r="I1011" s="89" t="s">
        <v>327</v>
      </c>
      <c r="L1011">
        <v>11696</v>
      </c>
      <c r="M1011" s="89" t="s">
        <v>1478</v>
      </c>
      <c r="N1011" s="89" t="s">
        <v>1290</v>
      </c>
      <c r="V1011" s="89" t="s">
        <v>2296</v>
      </c>
      <c r="W1011">
        <v>11540</v>
      </c>
    </row>
    <row r="1012" spans="7:23">
      <c r="G1012">
        <v>11313</v>
      </c>
      <c r="H1012" s="89" t="s">
        <v>2248</v>
      </c>
      <c r="I1012" s="89" t="s">
        <v>327</v>
      </c>
      <c r="L1012">
        <v>11697</v>
      </c>
      <c r="M1012" s="89" t="s">
        <v>2496</v>
      </c>
      <c r="N1012" s="89" t="s">
        <v>1290</v>
      </c>
      <c r="V1012" s="89" t="s">
        <v>2297</v>
      </c>
      <c r="W1012">
        <v>11551</v>
      </c>
    </row>
    <row r="1013" spans="7:23">
      <c r="G1013">
        <v>11302</v>
      </c>
      <c r="H1013" s="89" t="s">
        <v>2249</v>
      </c>
      <c r="I1013" s="89" t="s">
        <v>327</v>
      </c>
      <c r="L1013">
        <v>11698</v>
      </c>
      <c r="M1013" s="89" t="s">
        <v>1479</v>
      </c>
      <c r="N1013" s="89" t="s">
        <v>1290</v>
      </c>
      <c r="V1013" s="89" t="s">
        <v>2298</v>
      </c>
      <c r="W1013">
        <v>11549</v>
      </c>
    </row>
    <row r="1014" spans="7:23">
      <c r="G1014">
        <v>11304</v>
      </c>
      <c r="H1014" s="89" t="s">
        <v>2250</v>
      </c>
      <c r="I1014" s="89" t="s">
        <v>327</v>
      </c>
      <c r="L1014">
        <v>11699</v>
      </c>
      <c r="M1014" s="89" t="s">
        <v>1480</v>
      </c>
      <c r="N1014" s="89" t="s">
        <v>1290</v>
      </c>
      <c r="V1014" s="89" t="s">
        <v>2299</v>
      </c>
      <c r="W1014">
        <v>11505</v>
      </c>
    </row>
    <row r="1015" spans="7:23">
      <c r="G1015">
        <v>11314</v>
      </c>
      <c r="H1015" s="89" t="s">
        <v>2251</v>
      </c>
      <c r="I1015" s="89" t="s">
        <v>327</v>
      </c>
      <c r="L1015">
        <v>11700</v>
      </c>
      <c r="M1015" s="89" t="s">
        <v>1481</v>
      </c>
      <c r="N1015" s="89" t="s">
        <v>1290</v>
      </c>
      <c r="V1015" s="89" t="s">
        <v>2300</v>
      </c>
      <c r="W1015">
        <v>11541</v>
      </c>
    </row>
    <row r="1016" spans="7:23">
      <c r="G1016">
        <v>83466</v>
      </c>
      <c r="H1016" s="89" t="s">
        <v>2252</v>
      </c>
      <c r="I1016" s="89" t="s">
        <v>327</v>
      </c>
      <c r="L1016">
        <v>11701</v>
      </c>
      <c r="M1016" s="89" t="s">
        <v>2512</v>
      </c>
      <c r="N1016" s="89" t="s">
        <v>1290</v>
      </c>
      <c r="V1016" s="89" t="s">
        <v>2301</v>
      </c>
      <c r="W1016">
        <v>11542</v>
      </c>
    </row>
    <row r="1017" spans="7:23">
      <c r="G1017">
        <v>83467</v>
      </c>
      <c r="H1017" s="89" t="s">
        <v>2253</v>
      </c>
      <c r="I1017" s="89" t="s">
        <v>327</v>
      </c>
      <c r="L1017">
        <v>11702</v>
      </c>
      <c r="M1017" s="89" t="s">
        <v>1482</v>
      </c>
      <c r="N1017" s="89" t="s">
        <v>1290</v>
      </c>
      <c r="V1017" s="89" t="s">
        <v>2302</v>
      </c>
      <c r="W1017">
        <v>11543</v>
      </c>
    </row>
    <row r="1018" spans="7:23">
      <c r="G1018">
        <v>83470</v>
      </c>
      <c r="H1018" s="89" t="s">
        <v>2254</v>
      </c>
      <c r="I1018" s="89" t="s">
        <v>327</v>
      </c>
      <c r="L1018">
        <v>11705</v>
      </c>
      <c r="M1018" s="89" t="s">
        <v>1483</v>
      </c>
      <c r="N1018" s="89" t="s">
        <v>1290</v>
      </c>
      <c r="V1018" s="89" t="s">
        <v>2303</v>
      </c>
      <c r="W1018">
        <v>11508</v>
      </c>
    </row>
    <row r="1019" spans="7:23">
      <c r="G1019">
        <v>11305</v>
      </c>
      <c r="H1019" s="89" t="s">
        <v>2255</v>
      </c>
      <c r="I1019" s="89" t="s">
        <v>327</v>
      </c>
      <c r="L1019">
        <v>11706</v>
      </c>
      <c r="M1019" s="89" t="s">
        <v>1484</v>
      </c>
      <c r="N1019" s="89" t="s">
        <v>1290</v>
      </c>
      <c r="V1019" s="89" t="s">
        <v>2304</v>
      </c>
      <c r="W1019">
        <v>11544</v>
      </c>
    </row>
    <row r="1020" spans="7:23">
      <c r="G1020">
        <v>11467</v>
      </c>
      <c r="H1020" s="89" t="s">
        <v>2256</v>
      </c>
      <c r="I1020" s="89" t="s">
        <v>327</v>
      </c>
      <c r="L1020">
        <v>11707</v>
      </c>
      <c r="M1020" s="89" t="s">
        <v>2521</v>
      </c>
      <c r="N1020" s="89" t="s">
        <v>1290</v>
      </c>
      <c r="V1020" s="89" t="s">
        <v>2305</v>
      </c>
      <c r="W1020">
        <v>11509</v>
      </c>
    </row>
    <row r="1021" spans="7:23">
      <c r="G1021">
        <v>11468</v>
      </c>
      <c r="H1021" s="89" t="s">
        <v>2257</v>
      </c>
      <c r="I1021" s="89" t="s">
        <v>327</v>
      </c>
      <c r="L1021">
        <v>11708</v>
      </c>
      <c r="M1021" s="89" t="s">
        <v>1485</v>
      </c>
      <c r="N1021" s="89" t="s">
        <v>1290</v>
      </c>
      <c r="V1021" s="89" t="s">
        <v>2306</v>
      </c>
      <c r="W1021">
        <v>199681</v>
      </c>
    </row>
    <row r="1022" spans="7:23">
      <c r="G1022">
        <v>11469</v>
      </c>
      <c r="H1022" s="89" t="s">
        <v>2258</v>
      </c>
      <c r="I1022" s="89" t="s">
        <v>327</v>
      </c>
      <c r="L1022">
        <v>11709</v>
      </c>
      <c r="M1022" s="89" t="s">
        <v>1486</v>
      </c>
      <c r="N1022" s="89" t="s">
        <v>1290</v>
      </c>
      <c r="V1022" s="89" t="s">
        <v>2307</v>
      </c>
      <c r="W1022">
        <v>201066</v>
      </c>
    </row>
    <row r="1023" spans="7:23">
      <c r="G1023">
        <v>11470</v>
      </c>
      <c r="H1023" s="89" t="s">
        <v>2259</v>
      </c>
      <c r="I1023" s="89" t="s">
        <v>327</v>
      </c>
      <c r="L1023">
        <v>11711</v>
      </c>
      <c r="M1023" s="89" t="s">
        <v>1487</v>
      </c>
      <c r="N1023" s="89" t="s">
        <v>1290</v>
      </c>
      <c r="V1023" s="89" t="s">
        <v>1216</v>
      </c>
      <c r="W1023">
        <v>27868</v>
      </c>
    </row>
    <row r="1024" spans="7:23">
      <c r="G1024">
        <v>11510</v>
      </c>
      <c r="H1024" s="89" t="s">
        <v>2260</v>
      </c>
      <c r="I1024" s="89" t="s">
        <v>327</v>
      </c>
      <c r="L1024">
        <v>11866</v>
      </c>
      <c r="M1024" s="89" t="s">
        <v>325</v>
      </c>
      <c r="V1024" s="89" t="s">
        <v>1217</v>
      </c>
      <c r="W1024">
        <v>27869</v>
      </c>
    </row>
    <row r="1025" spans="7:23">
      <c r="G1025">
        <v>11471</v>
      </c>
      <c r="H1025" s="89" t="s">
        <v>2261</v>
      </c>
      <c r="I1025" s="89" t="s">
        <v>327</v>
      </c>
      <c r="L1025">
        <v>12070</v>
      </c>
      <c r="M1025" s="89" t="s">
        <v>1301</v>
      </c>
      <c r="N1025" s="89" t="s">
        <v>325</v>
      </c>
      <c r="V1025" s="89" t="s">
        <v>1218</v>
      </c>
      <c r="W1025">
        <v>27870</v>
      </c>
    </row>
    <row r="1026" spans="7:23">
      <c r="G1026">
        <v>11511</v>
      </c>
      <c r="H1026" s="89" t="s">
        <v>2262</v>
      </c>
      <c r="I1026" s="89" t="s">
        <v>327</v>
      </c>
      <c r="L1026">
        <v>12071</v>
      </c>
      <c r="M1026" s="89" t="s">
        <v>1302</v>
      </c>
      <c r="N1026" s="89" t="s">
        <v>325</v>
      </c>
      <c r="V1026" s="89" t="s">
        <v>1219</v>
      </c>
      <c r="W1026">
        <v>59974</v>
      </c>
    </row>
    <row r="1027" spans="7:23">
      <c r="G1027">
        <v>11473</v>
      </c>
      <c r="H1027" s="89" t="s">
        <v>2263</v>
      </c>
      <c r="I1027" s="89" t="s">
        <v>327</v>
      </c>
      <c r="L1027">
        <v>12073</v>
      </c>
      <c r="M1027" s="89" t="s">
        <v>2342</v>
      </c>
      <c r="N1027" s="89" t="s">
        <v>325</v>
      </c>
      <c r="V1027" s="89" t="s">
        <v>1220</v>
      </c>
      <c r="W1027">
        <v>59975</v>
      </c>
    </row>
    <row r="1028" spans="7:23">
      <c r="G1028">
        <v>11474</v>
      </c>
      <c r="H1028" s="89" t="s">
        <v>2264</v>
      </c>
      <c r="I1028" s="89" t="s">
        <v>327</v>
      </c>
      <c r="L1028">
        <v>12074</v>
      </c>
      <c r="M1028" s="89" t="s">
        <v>2343</v>
      </c>
      <c r="N1028" s="89" t="s">
        <v>325</v>
      </c>
      <c r="V1028" s="89" t="s">
        <v>1221</v>
      </c>
      <c r="W1028">
        <v>59976</v>
      </c>
    </row>
    <row r="1029" spans="7:23">
      <c r="G1029">
        <v>11475</v>
      </c>
      <c r="H1029" s="89" t="s">
        <v>2258</v>
      </c>
      <c r="I1029" s="89" t="s">
        <v>327</v>
      </c>
      <c r="L1029">
        <v>12075</v>
      </c>
      <c r="M1029" s="89" t="s">
        <v>1303</v>
      </c>
      <c r="N1029" s="89" t="s">
        <v>325</v>
      </c>
      <c r="V1029" s="89" t="s">
        <v>1222</v>
      </c>
      <c r="W1029">
        <v>60095</v>
      </c>
    </row>
    <row r="1030" spans="7:23">
      <c r="G1030">
        <v>11476</v>
      </c>
      <c r="H1030" s="89" t="s">
        <v>2265</v>
      </c>
      <c r="I1030" s="89" t="s">
        <v>327</v>
      </c>
      <c r="L1030">
        <v>12078</v>
      </c>
      <c r="M1030" s="89" t="s">
        <v>1304</v>
      </c>
      <c r="N1030" s="89" t="s">
        <v>325</v>
      </c>
      <c r="V1030" s="89" t="s">
        <v>1223</v>
      </c>
      <c r="W1030">
        <v>60097</v>
      </c>
    </row>
    <row r="1031" spans="7:23">
      <c r="G1031">
        <v>11516</v>
      </c>
      <c r="H1031" s="89" t="s">
        <v>2266</v>
      </c>
      <c r="I1031" s="89" t="s">
        <v>327</v>
      </c>
      <c r="L1031">
        <v>12079</v>
      </c>
      <c r="M1031" s="89" t="s">
        <v>1305</v>
      </c>
      <c r="N1031" s="89" t="s">
        <v>325</v>
      </c>
      <c r="V1031" s="89" t="s">
        <v>2308</v>
      </c>
      <c r="W1031">
        <v>145475</v>
      </c>
    </row>
    <row r="1032" spans="7:23">
      <c r="G1032">
        <v>11477</v>
      </c>
      <c r="H1032" s="89" t="s">
        <v>2267</v>
      </c>
      <c r="I1032" s="89" t="s">
        <v>327</v>
      </c>
      <c r="L1032">
        <v>12080</v>
      </c>
      <c r="M1032" s="89" t="s">
        <v>1306</v>
      </c>
      <c r="N1032" s="89" t="s">
        <v>325</v>
      </c>
      <c r="V1032" s="89" t="s">
        <v>2309</v>
      </c>
      <c r="W1032">
        <v>145476</v>
      </c>
    </row>
    <row r="1033" spans="7:23">
      <c r="G1033">
        <v>11517</v>
      </c>
      <c r="H1033" s="89" t="s">
        <v>2268</v>
      </c>
      <c r="I1033" s="89" t="s">
        <v>327</v>
      </c>
      <c r="L1033">
        <v>12081</v>
      </c>
      <c r="M1033" s="89" t="s">
        <v>1307</v>
      </c>
      <c r="N1033" s="89" t="s">
        <v>325</v>
      </c>
      <c r="V1033" s="89" t="s">
        <v>2310</v>
      </c>
      <c r="W1033">
        <v>161472</v>
      </c>
    </row>
    <row r="1034" spans="7:23">
      <c r="G1034">
        <v>11479</v>
      </c>
      <c r="H1034" s="89" t="s">
        <v>2269</v>
      </c>
      <c r="I1034" s="89" t="s">
        <v>327</v>
      </c>
      <c r="L1034">
        <v>12082</v>
      </c>
      <c r="M1034" s="89" t="s">
        <v>1308</v>
      </c>
      <c r="N1034" s="89" t="s">
        <v>325</v>
      </c>
      <c r="V1034" s="89" t="s">
        <v>2311</v>
      </c>
      <c r="W1034">
        <v>161473</v>
      </c>
    </row>
    <row r="1035" spans="7:23">
      <c r="G1035">
        <v>11518</v>
      </c>
      <c r="H1035" s="89" t="s">
        <v>2270</v>
      </c>
      <c r="I1035" s="89" t="s">
        <v>327</v>
      </c>
      <c r="L1035">
        <v>12083</v>
      </c>
      <c r="M1035" s="89" t="s">
        <v>1309</v>
      </c>
      <c r="N1035" s="89" t="s">
        <v>325</v>
      </c>
      <c r="V1035" s="89" t="s">
        <v>2312</v>
      </c>
      <c r="W1035">
        <v>161474</v>
      </c>
    </row>
    <row r="1036" spans="7:23">
      <c r="G1036">
        <v>11519</v>
      </c>
      <c r="H1036" s="89" t="s">
        <v>2271</v>
      </c>
      <c r="I1036" s="89" t="s">
        <v>327</v>
      </c>
      <c r="L1036">
        <v>12085</v>
      </c>
      <c r="M1036" s="89" t="s">
        <v>1310</v>
      </c>
      <c r="N1036" s="89" t="s">
        <v>325</v>
      </c>
      <c r="V1036" s="89" t="s">
        <v>1224</v>
      </c>
      <c r="W1036">
        <v>27667</v>
      </c>
    </row>
    <row r="1037" spans="7:23">
      <c r="G1037">
        <v>11520</v>
      </c>
      <c r="H1037" s="89" t="s">
        <v>2272</v>
      </c>
      <c r="I1037" s="89" t="s">
        <v>327</v>
      </c>
      <c r="L1037">
        <v>12088</v>
      </c>
      <c r="M1037" s="89" t="s">
        <v>1311</v>
      </c>
      <c r="N1037" s="89" t="s">
        <v>325</v>
      </c>
      <c r="V1037" s="89" t="s">
        <v>1225</v>
      </c>
      <c r="W1037">
        <v>27563</v>
      </c>
    </row>
    <row r="1038" spans="7:23">
      <c r="G1038">
        <v>11521</v>
      </c>
      <c r="H1038" s="89" t="s">
        <v>2273</v>
      </c>
      <c r="I1038" s="89" t="s">
        <v>327</v>
      </c>
      <c r="L1038">
        <v>12089</v>
      </c>
      <c r="M1038" s="89" t="s">
        <v>1312</v>
      </c>
      <c r="N1038" s="89" t="s">
        <v>325</v>
      </c>
      <c r="V1038" s="89" t="s">
        <v>1226</v>
      </c>
      <c r="W1038">
        <v>27668</v>
      </c>
    </row>
    <row r="1039" spans="7:23">
      <c r="G1039">
        <v>11522</v>
      </c>
      <c r="H1039" s="89" t="s">
        <v>2274</v>
      </c>
      <c r="I1039" s="89" t="s">
        <v>327</v>
      </c>
      <c r="L1039">
        <v>12090</v>
      </c>
      <c r="M1039" s="89" t="s">
        <v>1313</v>
      </c>
      <c r="N1039" s="89" t="s">
        <v>325</v>
      </c>
      <c r="V1039" s="89" t="s">
        <v>2313</v>
      </c>
      <c r="W1039">
        <v>205075</v>
      </c>
    </row>
    <row r="1040" spans="7:23">
      <c r="G1040">
        <v>11523</v>
      </c>
      <c r="H1040" s="89" t="s">
        <v>2275</v>
      </c>
      <c r="I1040" s="89" t="s">
        <v>327</v>
      </c>
      <c r="L1040">
        <v>12091</v>
      </c>
      <c r="M1040" s="89" t="s">
        <v>1314</v>
      </c>
      <c r="N1040" s="89" t="s">
        <v>325</v>
      </c>
      <c r="V1040" s="89" t="s">
        <v>2314</v>
      </c>
      <c r="W1040">
        <v>205076</v>
      </c>
    </row>
    <row r="1041" spans="7:23">
      <c r="G1041">
        <v>11524</v>
      </c>
      <c r="H1041" s="89" t="s">
        <v>2276</v>
      </c>
      <c r="I1041" s="89" t="s">
        <v>327</v>
      </c>
      <c r="L1041">
        <v>12092</v>
      </c>
      <c r="M1041" s="89" t="s">
        <v>1315</v>
      </c>
      <c r="N1041" s="89" t="s">
        <v>325</v>
      </c>
      <c r="V1041" s="89" t="s">
        <v>2315</v>
      </c>
      <c r="W1041">
        <v>205077</v>
      </c>
    </row>
    <row r="1042" spans="7:23">
      <c r="G1042">
        <v>11485</v>
      </c>
      <c r="H1042" s="89" t="s">
        <v>2277</v>
      </c>
      <c r="I1042" s="89" t="s">
        <v>327</v>
      </c>
      <c r="L1042">
        <v>12093</v>
      </c>
      <c r="M1042" s="89" t="s">
        <v>1316</v>
      </c>
      <c r="N1042" s="89" t="s">
        <v>325</v>
      </c>
      <c r="V1042" s="89" t="s">
        <v>2316</v>
      </c>
      <c r="W1042">
        <v>205078</v>
      </c>
    </row>
    <row r="1043" spans="7:23">
      <c r="G1043">
        <v>11525</v>
      </c>
      <c r="H1043" s="89" t="s">
        <v>2278</v>
      </c>
      <c r="I1043" s="89" t="s">
        <v>327</v>
      </c>
      <c r="L1043">
        <v>12094</v>
      </c>
      <c r="M1043" s="89" t="s">
        <v>1317</v>
      </c>
      <c r="N1043" s="89" t="s">
        <v>325</v>
      </c>
      <c r="V1043" s="89" t="s">
        <v>2317</v>
      </c>
      <c r="W1043">
        <v>205079</v>
      </c>
    </row>
    <row r="1044" spans="7:23">
      <c r="G1044">
        <v>11486</v>
      </c>
      <c r="H1044" s="89" t="s">
        <v>2279</v>
      </c>
      <c r="I1044" s="89" t="s">
        <v>327</v>
      </c>
      <c r="L1044">
        <v>12095</v>
      </c>
      <c r="M1044" s="89" t="s">
        <v>1318</v>
      </c>
      <c r="N1044" s="89" t="s">
        <v>325</v>
      </c>
      <c r="V1044" s="89" t="s">
        <v>2318</v>
      </c>
      <c r="W1044">
        <v>205080</v>
      </c>
    </row>
    <row r="1045" spans="7:23">
      <c r="G1045">
        <v>11547</v>
      </c>
      <c r="H1045" s="89" t="s">
        <v>1214</v>
      </c>
      <c r="I1045" s="89" t="s">
        <v>327</v>
      </c>
      <c r="L1045">
        <v>12098</v>
      </c>
      <c r="M1045" s="89" t="s">
        <v>1320</v>
      </c>
      <c r="N1045" s="89" t="s">
        <v>325</v>
      </c>
      <c r="V1045" s="89" t="s">
        <v>2319</v>
      </c>
      <c r="W1045">
        <v>205081</v>
      </c>
    </row>
    <row r="1046" spans="7:23">
      <c r="G1046">
        <v>11526</v>
      </c>
      <c r="H1046" s="89" t="s">
        <v>1215</v>
      </c>
      <c r="I1046" s="89" t="s">
        <v>327</v>
      </c>
      <c r="L1046">
        <v>12099</v>
      </c>
      <c r="M1046" s="89" t="s">
        <v>1321</v>
      </c>
      <c r="N1046" s="89" t="s">
        <v>325</v>
      </c>
      <c r="V1046" s="89" t="s">
        <v>2320</v>
      </c>
      <c r="W1046">
        <v>205082</v>
      </c>
    </row>
    <row r="1047" spans="7:23">
      <c r="G1047">
        <v>11527</v>
      </c>
      <c r="H1047" s="89" t="s">
        <v>1213</v>
      </c>
      <c r="I1047" s="89" t="s">
        <v>327</v>
      </c>
      <c r="L1047">
        <v>12100</v>
      </c>
      <c r="M1047" s="89" t="s">
        <v>1322</v>
      </c>
      <c r="N1047" s="89" t="s">
        <v>325</v>
      </c>
      <c r="V1047" s="89" t="s">
        <v>2321</v>
      </c>
      <c r="W1047">
        <v>205083</v>
      </c>
    </row>
    <row r="1048" spans="7:23">
      <c r="G1048">
        <v>11490</v>
      </c>
      <c r="H1048" s="89" t="s">
        <v>2280</v>
      </c>
      <c r="I1048" s="89" t="s">
        <v>327</v>
      </c>
      <c r="L1048">
        <v>12101</v>
      </c>
      <c r="M1048" s="89" t="s">
        <v>1323</v>
      </c>
      <c r="N1048" s="89" t="s">
        <v>325</v>
      </c>
      <c r="V1048" s="89" t="s">
        <v>2322</v>
      </c>
      <c r="W1048">
        <v>205084</v>
      </c>
    </row>
    <row r="1049" spans="7:23">
      <c r="G1049">
        <v>11491</v>
      </c>
      <c r="H1049" s="89" t="s">
        <v>2281</v>
      </c>
      <c r="I1049" s="89" t="s">
        <v>327</v>
      </c>
      <c r="L1049">
        <v>12102</v>
      </c>
      <c r="M1049" s="89" t="s">
        <v>1324</v>
      </c>
      <c r="N1049" s="89" t="s">
        <v>325</v>
      </c>
      <c r="V1049" s="89" t="s">
        <v>2323</v>
      </c>
      <c r="W1049">
        <v>205085</v>
      </c>
    </row>
    <row r="1050" spans="7:23">
      <c r="G1050">
        <v>11492</v>
      </c>
      <c r="H1050" s="89" t="s">
        <v>2282</v>
      </c>
      <c r="I1050" s="89" t="s">
        <v>327</v>
      </c>
      <c r="L1050">
        <v>12103</v>
      </c>
      <c r="M1050" s="89" t="s">
        <v>1325</v>
      </c>
      <c r="N1050" s="89" t="s">
        <v>325</v>
      </c>
      <c r="V1050" s="89" t="s">
        <v>2324</v>
      </c>
      <c r="W1050">
        <v>205087</v>
      </c>
    </row>
    <row r="1051" spans="7:23">
      <c r="G1051">
        <v>11530</v>
      </c>
      <c r="H1051" s="89" t="s">
        <v>2283</v>
      </c>
      <c r="I1051" s="89" t="s">
        <v>327</v>
      </c>
      <c r="L1051">
        <v>12104</v>
      </c>
      <c r="M1051" s="89" t="s">
        <v>1326</v>
      </c>
      <c r="N1051" s="89" t="s">
        <v>325</v>
      </c>
      <c r="V1051" s="89" t="s">
        <v>2325</v>
      </c>
      <c r="W1051">
        <v>205088</v>
      </c>
    </row>
    <row r="1052" spans="7:23">
      <c r="G1052">
        <v>11531</v>
      </c>
      <c r="H1052" s="89" t="s">
        <v>2284</v>
      </c>
      <c r="I1052" s="89" t="s">
        <v>327</v>
      </c>
      <c r="L1052">
        <v>12106</v>
      </c>
      <c r="M1052" s="89" t="s">
        <v>1327</v>
      </c>
      <c r="N1052" s="89" t="s">
        <v>325</v>
      </c>
      <c r="V1052" s="89" t="s">
        <v>1227</v>
      </c>
      <c r="W1052">
        <v>48267</v>
      </c>
    </row>
    <row r="1053" spans="7:23">
      <c r="G1053">
        <v>11532</v>
      </c>
      <c r="H1053" s="89" t="s">
        <v>2285</v>
      </c>
      <c r="I1053" s="89" t="s">
        <v>327</v>
      </c>
      <c r="L1053">
        <v>12107</v>
      </c>
      <c r="M1053" s="89" t="s">
        <v>232</v>
      </c>
      <c r="N1053" s="89" t="s">
        <v>325</v>
      </c>
      <c r="V1053" s="89" t="s">
        <v>1228</v>
      </c>
      <c r="W1053">
        <v>48266</v>
      </c>
    </row>
    <row r="1054" spans="7:23">
      <c r="G1054">
        <v>11533</v>
      </c>
      <c r="H1054" s="89" t="s">
        <v>2286</v>
      </c>
      <c r="I1054" s="89" t="s">
        <v>327</v>
      </c>
      <c r="L1054">
        <v>12110</v>
      </c>
      <c r="M1054" s="89" t="s">
        <v>1332</v>
      </c>
      <c r="N1054" s="89" t="s">
        <v>325</v>
      </c>
    </row>
    <row r="1055" spans="7:23">
      <c r="G1055">
        <v>11496</v>
      </c>
      <c r="H1055" s="89" t="s">
        <v>2287</v>
      </c>
      <c r="I1055" s="89" t="s">
        <v>327</v>
      </c>
      <c r="L1055">
        <v>12111</v>
      </c>
      <c r="M1055" s="89" t="s">
        <v>1343</v>
      </c>
      <c r="N1055" s="89" t="s">
        <v>325</v>
      </c>
    </row>
    <row r="1056" spans="7:23">
      <c r="G1056">
        <v>11497</v>
      </c>
      <c r="H1056" s="89" t="s">
        <v>2288</v>
      </c>
      <c r="I1056" s="89" t="s">
        <v>327</v>
      </c>
      <c r="L1056">
        <v>12112</v>
      </c>
      <c r="M1056" s="89" t="s">
        <v>1344</v>
      </c>
      <c r="N1056" s="89" t="s">
        <v>325</v>
      </c>
      <c r="V1056" s="89" t="s">
        <v>1229</v>
      </c>
      <c r="W1056">
        <v>60114</v>
      </c>
    </row>
    <row r="1057" spans="7:23">
      <c r="G1057">
        <v>11534</v>
      </c>
      <c r="H1057" s="89" t="s">
        <v>2289</v>
      </c>
      <c r="I1057" s="89" t="s">
        <v>327</v>
      </c>
      <c r="L1057">
        <v>12113</v>
      </c>
      <c r="M1057" s="89" t="s">
        <v>1345</v>
      </c>
      <c r="N1057" s="89" t="s">
        <v>325</v>
      </c>
      <c r="V1057" s="89" t="s">
        <v>1230</v>
      </c>
      <c r="W1057">
        <v>65868</v>
      </c>
    </row>
    <row r="1058" spans="7:23">
      <c r="G1058">
        <v>11535</v>
      </c>
      <c r="H1058" s="89" t="s">
        <v>2290</v>
      </c>
      <c r="I1058" s="89" t="s">
        <v>327</v>
      </c>
      <c r="L1058">
        <v>12114</v>
      </c>
      <c r="M1058" s="89" t="s">
        <v>1346</v>
      </c>
      <c r="N1058" s="89" t="s">
        <v>325</v>
      </c>
      <c r="V1058" s="89" t="s">
        <v>2326</v>
      </c>
      <c r="W1058">
        <v>204468</v>
      </c>
    </row>
    <row r="1059" spans="7:23">
      <c r="G1059">
        <v>11536</v>
      </c>
      <c r="H1059" s="89" t="s">
        <v>2291</v>
      </c>
      <c r="I1059" s="89" t="s">
        <v>327</v>
      </c>
      <c r="L1059">
        <v>12115</v>
      </c>
      <c r="M1059" s="89" t="s">
        <v>1347</v>
      </c>
      <c r="N1059" s="89" t="s">
        <v>325</v>
      </c>
      <c r="V1059" s="89" t="s">
        <v>2327</v>
      </c>
      <c r="W1059">
        <v>204469</v>
      </c>
    </row>
    <row r="1060" spans="7:23">
      <c r="G1060">
        <v>11537</v>
      </c>
      <c r="H1060" s="89" t="s">
        <v>2292</v>
      </c>
      <c r="I1060" s="89" t="s">
        <v>327</v>
      </c>
      <c r="L1060">
        <v>12116</v>
      </c>
      <c r="M1060" s="89" t="s">
        <v>1348</v>
      </c>
      <c r="N1060" s="89" t="s">
        <v>325</v>
      </c>
      <c r="V1060" s="89" t="s">
        <v>2328</v>
      </c>
      <c r="W1060">
        <v>204884</v>
      </c>
    </row>
    <row r="1061" spans="7:23">
      <c r="G1061">
        <v>11502</v>
      </c>
      <c r="H1061" s="89" t="s">
        <v>2293</v>
      </c>
      <c r="I1061" s="89" t="s">
        <v>327</v>
      </c>
      <c r="L1061">
        <v>12117</v>
      </c>
      <c r="M1061" s="89" t="s">
        <v>1349</v>
      </c>
      <c r="N1061" s="89" t="s">
        <v>325</v>
      </c>
      <c r="V1061" s="89" t="s">
        <v>351</v>
      </c>
      <c r="W1061">
        <v>60101</v>
      </c>
    </row>
    <row r="1062" spans="7:23">
      <c r="G1062">
        <v>11538</v>
      </c>
      <c r="H1062" s="89" t="s">
        <v>2294</v>
      </c>
      <c r="I1062" s="89" t="s">
        <v>327</v>
      </c>
      <c r="L1062">
        <v>12118</v>
      </c>
      <c r="M1062" s="89" t="s">
        <v>1350</v>
      </c>
      <c r="N1062" s="89" t="s">
        <v>325</v>
      </c>
      <c r="V1062" s="89" t="s">
        <v>1231</v>
      </c>
      <c r="W1062">
        <v>60102</v>
      </c>
    </row>
    <row r="1063" spans="7:23">
      <c r="G1063">
        <v>11539</v>
      </c>
      <c r="H1063" s="89" t="s">
        <v>2295</v>
      </c>
      <c r="I1063" s="89" t="s">
        <v>327</v>
      </c>
      <c r="L1063">
        <v>12119</v>
      </c>
      <c r="M1063" s="89" t="s">
        <v>1351</v>
      </c>
      <c r="N1063" s="89" t="s">
        <v>325</v>
      </c>
      <c r="V1063" s="89" t="s">
        <v>1232</v>
      </c>
      <c r="W1063">
        <v>60103</v>
      </c>
    </row>
    <row r="1064" spans="7:23">
      <c r="G1064">
        <v>11540</v>
      </c>
      <c r="H1064" s="89" t="s">
        <v>2296</v>
      </c>
      <c r="I1064" s="89" t="s">
        <v>327</v>
      </c>
      <c r="L1064">
        <v>12122</v>
      </c>
      <c r="M1064" s="89" t="s">
        <v>1352</v>
      </c>
      <c r="N1064" s="89" t="s">
        <v>325</v>
      </c>
      <c r="V1064" s="89" t="s">
        <v>1233</v>
      </c>
      <c r="W1064">
        <v>60104</v>
      </c>
    </row>
    <row r="1065" spans="7:23">
      <c r="G1065">
        <v>11551</v>
      </c>
      <c r="H1065" s="89" t="s">
        <v>2297</v>
      </c>
      <c r="I1065" s="89" t="s">
        <v>327</v>
      </c>
      <c r="L1065">
        <v>12123</v>
      </c>
      <c r="M1065" s="89" t="s">
        <v>1353</v>
      </c>
      <c r="N1065" s="89" t="s">
        <v>325</v>
      </c>
      <c r="V1065" s="89" t="s">
        <v>1234</v>
      </c>
      <c r="W1065">
        <v>65673</v>
      </c>
    </row>
    <row r="1066" spans="7:23">
      <c r="G1066">
        <v>11549</v>
      </c>
      <c r="H1066" s="89" t="s">
        <v>2298</v>
      </c>
      <c r="I1066" s="89" t="s">
        <v>327</v>
      </c>
      <c r="L1066">
        <v>12124</v>
      </c>
      <c r="M1066" s="89" t="s">
        <v>1354</v>
      </c>
      <c r="N1066" s="89" t="s">
        <v>325</v>
      </c>
      <c r="V1066" s="89" t="s">
        <v>1235</v>
      </c>
      <c r="W1066">
        <v>72299</v>
      </c>
    </row>
    <row r="1067" spans="7:23">
      <c r="G1067">
        <v>11505</v>
      </c>
      <c r="H1067" s="89" t="s">
        <v>2299</v>
      </c>
      <c r="I1067" s="89" t="s">
        <v>327</v>
      </c>
      <c r="L1067">
        <v>12125</v>
      </c>
      <c r="M1067" s="89" t="s">
        <v>1355</v>
      </c>
      <c r="N1067" s="89" t="s">
        <v>325</v>
      </c>
      <c r="V1067" s="89" t="s">
        <v>1236</v>
      </c>
      <c r="W1067">
        <v>65686</v>
      </c>
    </row>
    <row r="1068" spans="7:23">
      <c r="G1068">
        <v>11541</v>
      </c>
      <c r="H1068" s="89" t="s">
        <v>2300</v>
      </c>
      <c r="I1068" s="89" t="s">
        <v>327</v>
      </c>
      <c r="L1068">
        <v>12126</v>
      </c>
      <c r="M1068" s="89" t="s">
        <v>1356</v>
      </c>
      <c r="N1068" s="89" t="s">
        <v>325</v>
      </c>
      <c r="V1068" s="89" t="s">
        <v>1237</v>
      </c>
      <c r="W1068">
        <v>65672</v>
      </c>
    </row>
    <row r="1069" spans="7:23">
      <c r="G1069">
        <v>11542</v>
      </c>
      <c r="H1069" s="89" t="s">
        <v>2301</v>
      </c>
      <c r="I1069" s="89" t="s">
        <v>327</v>
      </c>
      <c r="L1069">
        <v>12127</v>
      </c>
      <c r="M1069" s="89" t="s">
        <v>1357</v>
      </c>
      <c r="N1069" s="89" t="s">
        <v>325</v>
      </c>
      <c r="V1069" s="89" t="s">
        <v>2329</v>
      </c>
      <c r="W1069">
        <v>83066</v>
      </c>
    </row>
    <row r="1070" spans="7:23">
      <c r="G1070">
        <v>11543</v>
      </c>
      <c r="H1070" s="89" t="s">
        <v>2302</v>
      </c>
      <c r="I1070" s="89" t="s">
        <v>327</v>
      </c>
      <c r="L1070">
        <v>12128</v>
      </c>
      <c r="M1070" s="89" t="s">
        <v>1358</v>
      </c>
      <c r="N1070" s="89" t="s">
        <v>325</v>
      </c>
      <c r="V1070" s="89" t="s">
        <v>2330</v>
      </c>
      <c r="W1070">
        <v>211670</v>
      </c>
    </row>
    <row r="1071" spans="7:23">
      <c r="G1071">
        <v>11508</v>
      </c>
      <c r="H1071" s="89" t="s">
        <v>2303</v>
      </c>
      <c r="I1071" s="89" t="s">
        <v>327</v>
      </c>
      <c r="L1071">
        <v>12129</v>
      </c>
      <c r="M1071" s="89" t="s">
        <v>1359</v>
      </c>
      <c r="N1071" s="89" t="s">
        <v>325</v>
      </c>
      <c r="V1071" s="89" t="s">
        <v>2331</v>
      </c>
      <c r="W1071">
        <v>211677</v>
      </c>
    </row>
    <row r="1072" spans="7:23">
      <c r="G1072">
        <v>11544</v>
      </c>
      <c r="H1072" s="89" t="s">
        <v>2304</v>
      </c>
      <c r="I1072" s="89" t="s">
        <v>327</v>
      </c>
      <c r="L1072">
        <v>12130</v>
      </c>
      <c r="M1072" s="89" t="s">
        <v>1360</v>
      </c>
      <c r="N1072" s="89" t="s">
        <v>325</v>
      </c>
      <c r="V1072" s="89" t="s">
        <v>2332</v>
      </c>
      <c r="W1072">
        <v>211675</v>
      </c>
    </row>
    <row r="1073" spans="7:23">
      <c r="G1073">
        <v>11509</v>
      </c>
      <c r="H1073" s="89" t="s">
        <v>2305</v>
      </c>
      <c r="I1073" s="89" t="s">
        <v>327</v>
      </c>
      <c r="L1073">
        <v>12131</v>
      </c>
      <c r="M1073" s="89" t="s">
        <v>1361</v>
      </c>
      <c r="N1073" s="89" t="s">
        <v>325</v>
      </c>
      <c r="V1073" s="89" t="s">
        <v>2333</v>
      </c>
      <c r="W1073">
        <v>211673</v>
      </c>
    </row>
    <row r="1074" spans="7:23">
      <c r="G1074">
        <v>199681</v>
      </c>
      <c r="H1074" s="89" t="s">
        <v>2306</v>
      </c>
      <c r="I1074" s="89" t="s">
        <v>327</v>
      </c>
      <c r="L1074">
        <v>12132</v>
      </c>
      <c r="M1074" s="89" t="s">
        <v>1362</v>
      </c>
      <c r="N1074" s="89" t="s">
        <v>325</v>
      </c>
      <c r="V1074" s="89" t="s">
        <v>2335</v>
      </c>
      <c r="W1074">
        <v>211672</v>
      </c>
    </row>
    <row r="1075" spans="7:23">
      <c r="G1075">
        <v>201066</v>
      </c>
      <c r="H1075" s="89" t="s">
        <v>2307</v>
      </c>
      <c r="I1075" s="89" t="s">
        <v>327</v>
      </c>
      <c r="L1075">
        <v>12133</v>
      </c>
      <c r="M1075" s="89" t="s">
        <v>1363</v>
      </c>
      <c r="N1075" s="89" t="s">
        <v>325</v>
      </c>
      <c r="V1075" s="89" t="s">
        <v>2338</v>
      </c>
      <c r="W1075">
        <v>211671</v>
      </c>
    </row>
    <row r="1076" spans="7:23">
      <c r="G1076">
        <v>27868</v>
      </c>
      <c r="H1076" s="89" t="s">
        <v>1216</v>
      </c>
      <c r="I1076" s="89" t="s">
        <v>327</v>
      </c>
      <c r="L1076">
        <v>12135</v>
      </c>
      <c r="M1076" s="89" t="s">
        <v>1364</v>
      </c>
      <c r="N1076" s="89" t="s">
        <v>325</v>
      </c>
      <c r="V1076" s="89" t="s">
        <v>2339</v>
      </c>
      <c r="W1076">
        <v>211682</v>
      </c>
    </row>
    <row r="1077" spans="7:23">
      <c r="G1077">
        <v>27869</v>
      </c>
      <c r="H1077" s="89" t="s">
        <v>1217</v>
      </c>
      <c r="I1077" s="89" t="s">
        <v>327</v>
      </c>
      <c r="L1077">
        <v>12138</v>
      </c>
      <c r="M1077" s="89" t="s">
        <v>1379</v>
      </c>
      <c r="N1077" s="89" t="s">
        <v>325</v>
      </c>
      <c r="V1077" s="89" t="s">
        <v>2341</v>
      </c>
      <c r="W1077">
        <v>211681</v>
      </c>
    </row>
    <row r="1078" spans="7:23">
      <c r="G1078">
        <v>27870</v>
      </c>
      <c r="H1078" s="89" t="s">
        <v>1218</v>
      </c>
      <c r="I1078" s="89" t="s">
        <v>327</v>
      </c>
      <c r="L1078">
        <v>12139</v>
      </c>
      <c r="M1078" s="89" t="s">
        <v>1380</v>
      </c>
      <c r="N1078" s="89" t="s">
        <v>325</v>
      </c>
      <c r="V1078" s="89" t="s">
        <v>2344</v>
      </c>
      <c r="W1078">
        <v>211666</v>
      </c>
    </row>
    <row r="1079" spans="7:23">
      <c r="G1079">
        <v>59974</v>
      </c>
      <c r="H1079" s="89" t="s">
        <v>1219</v>
      </c>
      <c r="I1079" s="89" t="s">
        <v>327</v>
      </c>
      <c r="L1079">
        <v>12140</v>
      </c>
      <c r="M1079" s="89" t="s">
        <v>1381</v>
      </c>
      <c r="N1079" s="89" t="s">
        <v>325</v>
      </c>
      <c r="V1079" s="89" t="s">
        <v>2345</v>
      </c>
      <c r="W1079">
        <v>211669</v>
      </c>
    </row>
    <row r="1080" spans="7:23">
      <c r="G1080">
        <v>59975</v>
      </c>
      <c r="H1080" s="89" t="s">
        <v>1220</v>
      </c>
      <c r="I1080" s="89" t="s">
        <v>327</v>
      </c>
      <c r="L1080">
        <v>12141</v>
      </c>
      <c r="M1080" s="89" t="s">
        <v>1382</v>
      </c>
      <c r="N1080" s="89" t="s">
        <v>325</v>
      </c>
      <c r="V1080" s="89" t="s">
        <v>2347</v>
      </c>
      <c r="W1080">
        <v>11556</v>
      </c>
    </row>
    <row r="1081" spans="7:23">
      <c r="G1081">
        <v>59976</v>
      </c>
      <c r="H1081" s="89" t="s">
        <v>1221</v>
      </c>
      <c r="I1081" s="89" t="s">
        <v>327</v>
      </c>
      <c r="L1081">
        <v>12142</v>
      </c>
      <c r="M1081" s="89" t="s">
        <v>1383</v>
      </c>
      <c r="N1081" s="89" t="s">
        <v>325</v>
      </c>
      <c r="V1081" s="89" t="s">
        <v>2349</v>
      </c>
      <c r="W1081">
        <v>84800</v>
      </c>
    </row>
    <row r="1082" spans="7:23">
      <c r="G1082">
        <v>60095</v>
      </c>
      <c r="H1082" s="89" t="s">
        <v>1222</v>
      </c>
      <c r="I1082" s="89" t="s">
        <v>327</v>
      </c>
      <c r="L1082">
        <v>12143</v>
      </c>
      <c r="M1082" s="89" t="s">
        <v>1384</v>
      </c>
      <c r="N1082" s="89" t="s">
        <v>325</v>
      </c>
      <c r="V1082" s="89" t="s">
        <v>2350</v>
      </c>
      <c r="W1082">
        <v>84806</v>
      </c>
    </row>
    <row r="1083" spans="7:23">
      <c r="G1083">
        <v>60097</v>
      </c>
      <c r="H1083" s="89" t="s">
        <v>1223</v>
      </c>
      <c r="I1083" s="89" t="s">
        <v>327</v>
      </c>
      <c r="L1083">
        <v>12144</v>
      </c>
      <c r="M1083" s="89" t="s">
        <v>1385</v>
      </c>
      <c r="N1083" s="89" t="s">
        <v>325</v>
      </c>
      <c r="V1083" s="89" t="s">
        <v>2351</v>
      </c>
      <c r="W1083">
        <v>84805</v>
      </c>
    </row>
    <row r="1084" spans="7:23">
      <c r="G1084">
        <v>145475</v>
      </c>
      <c r="H1084" s="89" t="s">
        <v>2308</v>
      </c>
      <c r="I1084" s="89" t="s">
        <v>327</v>
      </c>
      <c r="L1084">
        <v>12145</v>
      </c>
      <c r="M1084" s="89" t="s">
        <v>1386</v>
      </c>
      <c r="N1084" s="89" t="s">
        <v>325</v>
      </c>
      <c r="V1084" s="89" t="s">
        <v>2352</v>
      </c>
      <c r="W1084">
        <v>84803</v>
      </c>
    </row>
    <row r="1085" spans="7:23">
      <c r="G1085">
        <v>145476</v>
      </c>
      <c r="H1085" s="89" t="s">
        <v>2309</v>
      </c>
      <c r="I1085" s="89" t="s">
        <v>327</v>
      </c>
      <c r="L1085">
        <v>12146</v>
      </c>
      <c r="M1085" s="89" t="s">
        <v>1387</v>
      </c>
      <c r="N1085" s="89" t="s">
        <v>325</v>
      </c>
      <c r="V1085" s="89" t="s">
        <v>2354</v>
      </c>
      <c r="W1085">
        <v>11559</v>
      </c>
    </row>
    <row r="1086" spans="7:23">
      <c r="G1086">
        <v>161472</v>
      </c>
      <c r="H1086" s="89" t="s">
        <v>2310</v>
      </c>
      <c r="I1086" s="89" t="s">
        <v>327</v>
      </c>
      <c r="L1086">
        <v>12147</v>
      </c>
      <c r="M1086" s="89" t="s">
        <v>1388</v>
      </c>
      <c r="N1086" s="89" t="s">
        <v>325</v>
      </c>
      <c r="V1086" s="89" t="s">
        <v>2355</v>
      </c>
      <c r="W1086">
        <v>11586</v>
      </c>
    </row>
    <row r="1087" spans="7:23">
      <c r="G1087">
        <v>161473</v>
      </c>
      <c r="H1087" s="89" t="s">
        <v>2311</v>
      </c>
      <c r="I1087" s="89" t="s">
        <v>327</v>
      </c>
      <c r="L1087">
        <v>12149</v>
      </c>
      <c r="M1087" s="89" t="s">
        <v>271</v>
      </c>
      <c r="N1087" s="89" t="s">
        <v>325</v>
      </c>
      <c r="V1087" s="89" t="s">
        <v>1238</v>
      </c>
      <c r="W1087">
        <v>75266</v>
      </c>
    </row>
    <row r="1088" spans="7:23">
      <c r="G1088">
        <v>161474</v>
      </c>
      <c r="H1088" s="89" t="s">
        <v>2312</v>
      </c>
      <c r="I1088" s="89" t="s">
        <v>327</v>
      </c>
      <c r="L1088">
        <v>12152</v>
      </c>
      <c r="M1088" s="89" t="s">
        <v>1389</v>
      </c>
      <c r="N1088" s="89" t="s">
        <v>325</v>
      </c>
      <c r="V1088" s="89" t="s">
        <v>2356</v>
      </c>
      <c r="W1088">
        <v>11560</v>
      </c>
    </row>
    <row r="1089" spans="7:23">
      <c r="G1089">
        <v>27667</v>
      </c>
      <c r="H1089" s="89" t="s">
        <v>1224</v>
      </c>
      <c r="I1089" s="89" t="s">
        <v>327</v>
      </c>
      <c r="L1089">
        <v>12154</v>
      </c>
      <c r="M1089" s="89" t="s">
        <v>1390</v>
      </c>
      <c r="N1089" s="89" t="s">
        <v>325</v>
      </c>
      <c r="V1089" s="89" t="s">
        <v>2358</v>
      </c>
      <c r="W1089">
        <v>56876</v>
      </c>
    </row>
    <row r="1090" spans="7:23">
      <c r="G1090">
        <v>27563</v>
      </c>
      <c r="H1090" s="89" t="s">
        <v>1225</v>
      </c>
      <c r="I1090" s="89" t="s">
        <v>327</v>
      </c>
      <c r="L1090">
        <v>12155</v>
      </c>
      <c r="M1090" s="89" t="s">
        <v>1391</v>
      </c>
      <c r="N1090" s="89" t="s">
        <v>325</v>
      </c>
      <c r="V1090" s="89" t="s">
        <v>2359</v>
      </c>
      <c r="W1090">
        <v>11563</v>
      </c>
    </row>
    <row r="1091" spans="7:23">
      <c r="G1091">
        <v>27668</v>
      </c>
      <c r="H1091" s="89" t="s">
        <v>1226</v>
      </c>
      <c r="I1091" s="89" t="s">
        <v>327</v>
      </c>
      <c r="L1091">
        <v>12156</v>
      </c>
      <c r="M1091" s="89" t="s">
        <v>1392</v>
      </c>
      <c r="N1091" s="89" t="s">
        <v>325</v>
      </c>
      <c r="V1091" s="89" t="s">
        <v>2360</v>
      </c>
      <c r="W1091">
        <v>56877</v>
      </c>
    </row>
    <row r="1092" spans="7:23">
      <c r="G1092">
        <v>205075</v>
      </c>
      <c r="H1092" s="89" t="s">
        <v>2313</v>
      </c>
      <c r="I1092" s="89" t="s">
        <v>327</v>
      </c>
      <c r="L1092">
        <v>12159</v>
      </c>
      <c r="M1092" s="89" t="s">
        <v>1476</v>
      </c>
      <c r="N1092" s="89" t="s">
        <v>325</v>
      </c>
      <c r="V1092" s="89" t="s">
        <v>2361</v>
      </c>
      <c r="W1092">
        <v>11587</v>
      </c>
    </row>
    <row r="1093" spans="7:23">
      <c r="G1093">
        <v>205076</v>
      </c>
      <c r="H1093" s="89" t="s">
        <v>2314</v>
      </c>
      <c r="I1093" s="89" t="s">
        <v>327</v>
      </c>
      <c r="L1093">
        <v>12160</v>
      </c>
      <c r="M1093" s="89" t="s">
        <v>1477</v>
      </c>
      <c r="N1093" s="89" t="s">
        <v>325</v>
      </c>
      <c r="V1093" s="89" t="s">
        <v>1239</v>
      </c>
      <c r="W1093">
        <v>75267</v>
      </c>
    </row>
    <row r="1094" spans="7:23">
      <c r="G1094">
        <v>205077</v>
      </c>
      <c r="H1094" s="89" t="s">
        <v>2315</v>
      </c>
      <c r="I1094" s="89" t="s">
        <v>327</v>
      </c>
      <c r="L1094">
        <v>12161</v>
      </c>
      <c r="M1094" s="89" t="s">
        <v>1478</v>
      </c>
      <c r="N1094" s="89" t="s">
        <v>325</v>
      </c>
      <c r="V1094" s="89" t="s">
        <v>2362</v>
      </c>
      <c r="W1094">
        <v>142473</v>
      </c>
    </row>
    <row r="1095" spans="7:23">
      <c r="G1095">
        <v>205078</v>
      </c>
      <c r="H1095" s="89" t="s">
        <v>2316</v>
      </c>
      <c r="I1095" s="89" t="s">
        <v>327</v>
      </c>
      <c r="L1095">
        <v>12162</v>
      </c>
      <c r="M1095" s="89" t="s">
        <v>2496</v>
      </c>
      <c r="N1095" s="89" t="s">
        <v>325</v>
      </c>
      <c r="V1095" s="89" t="s">
        <v>2363</v>
      </c>
      <c r="W1095">
        <v>142471</v>
      </c>
    </row>
    <row r="1096" spans="7:23">
      <c r="G1096">
        <v>205079</v>
      </c>
      <c r="H1096" s="89" t="s">
        <v>2317</v>
      </c>
      <c r="I1096" s="89" t="s">
        <v>327</v>
      </c>
      <c r="L1096">
        <v>12163</v>
      </c>
      <c r="M1096" s="89" t="s">
        <v>1479</v>
      </c>
      <c r="N1096" s="89" t="s">
        <v>325</v>
      </c>
      <c r="V1096" s="89" t="s">
        <v>2364</v>
      </c>
      <c r="W1096">
        <v>11564</v>
      </c>
    </row>
    <row r="1097" spans="7:23">
      <c r="G1097">
        <v>205080</v>
      </c>
      <c r="H1097" s="89" t="s">
        <v>2318</v>
      </c>
      <c r="I1097" s="89" t="s">
        <v>327</v>
      </c>
      <c r="L1097">
        <v>12164</v>
      </c>
      <c r="M1097" s="89" t="s">
        <v>1480</v>
      </c>
      <c r="N1097" s="89" t="s">
        <v>325</v>
      </c>
      <c r="V1097" s="89" t="s">
        <v>2365</v>
      </c>
      <c r="W1097">
        <v>11568</v>
      </c>
    </row>
    <row r="1098" spans="7:23">
      <c r="G1098">
        <v>205081</v>
      </c>
      <c r="H1098" s="89" t="s">
        <v>2319</v>
      </c>
      <c r="I1098" s="89" t="s">
        <v>327</v>
      </c>
      <c r="L1098">
        <v>12165</v>
      </c>
      <c r="M1098" s="89" t="s">
        <v>1481</v>
      </c>
      <c r="N1098" s="89" t="s">
        <v>325</v>
      </c>
      <c r="V1098" s="89" t="s">
        <v>2366</v>
      </c>
      <c r="W1098">
        <v>11569</v>
      </c>
    </row>
    <row r="1099" spans="7:23">
      <c r="G1099">
        <v>205082</v>
      </c>
      <c r="H1099" s="89" t="s">
        <v>2320</v>
      </c>
      <c r="I1099" s="89" t="s">
        <v>327</v>
      </c>
      <c r="L1099">
        <v>12166</v>
      </c>
      <c r="M1099" s="89" t="s">
        <v>2512</v>
      </c>
      <c r="N1099" s="89" t="s">
        <v>325</v>
      </c>
      <c r="V1099" s="89" t="s">
        <v>2367</v>
      </c>
      <c r="W1099">
        <v>11570</v>
      </c>
    </row>
    <row r="1100" spans="7:23">
      <c r="G1100">
        <v>205083</v>
      </c>
      <c r="H1100" s="89" t="s">
        <v>2321</v>
      </c>
      <c r="I1100" s="89" t="s">
        <v>327</v>
      </c>
      <c r="L1100">
        <v>12167</v>
      </c>
      <c r="M1100" s="89" t="s">
        <v>1482</v>
      </c>
      <c r="N1100" s="89" t="s">
        <v>325</v>
      </c>
      <c r="V1100" s="89" t="s">
        <v>2368</v>
      </c>
      <c r="W1100">
        <v>11591</v>
      </c>
    </row>
    <row r="1101" spans="7:23">
      <c r="G1101">
        <v>205084</v>
      </c>
      <c r="H1101" s="89" t="s">
        <v>2322</v>
      </c>
      <c r="I1101" s="89" t="s">
        <v>327</v>
      </c>
      <c r="L1101">
        <v>12170</v>
      </c>
      <c r="M1101" s="89" t="s">
        <v>1483</v>
      </c>
      <c r="N1101" s="89" t="s">
        <v>325</v>
      </c>
      <c r="V1101" s="89" t="s">
        <v>2369</v>
      </c>
      <c r="W1101">
        <v>11571</v>
      </c>
    </row>
    <row r="1102" spans="7:23">
      <c r="G1102">
        <v>205085</v>
      </c>
      <c r="H1102" s="89" t="s">
        <v>2323</v>
      </c>
      <c r="I1102" s="89" t="s">
        <v>327</v>
      </c>
      <c r="L1102">
        <v>12171</v>
      </c>
      <c r="M1102" s="89" t="s">
        <v>1484</v>
      </c>
      <c r="N1102" s="89" t="s">
        <v>325</v>
      </c>
      <c r="V1102" s="89" t="s">
        <v>2370</v>
      </c>
      <c r="W1102">
        <v>11572</v>
      </c>
    </row>
    <row r="1103" spans="7:23">
      <c r="G1103">
        <v>205087</v>
      </c>
      <c r="H1103" s="89" t="s">
        <v>2324</v>
      </c>
      <c r="I1103" s="89" t="s">
        <v>327</v>
      </c>
      <c r="L1103">
        <v>12172</v>
      </c>
      <c r="M1103" s="89" t="s">
        <v>2521</v>
      </c>
      <c r="N1103" s="89" t="s">
        <v>325</v>
      </c>
      <c r="V1103" s="89" t="s">
        <v>2371</v>
      </c>
      <c r="W1103">
        <v>11573</v>
      </c>
    </row>
    <row r="1104" spans="7:23">
      <c r="G1104">
        <v>205088</v>
      </c>
      <c r="H1104" s="89" t="s">
        <v>2325</v>
      </c>
      <c r="I1104" s="89" t="s">
        <v>327</v>
      </c>
      <c r="L1104">
        <v>12173</v>
      </c>
      <c r="M1104" s="89" t="s">
        <v>1485</v>
      </c>
      <c r="N1104" s="89" t="s">
        <v>325</v>
      </c>
      <c r="V1104" s="89" t="s">
        <v>2372</v>
      </c>
      <c r="W1104">
        <v>11574</v>
      </c>
    </row>
    <row r="1105" spans="7:23">
      <c r="G1105">
        <v>48267</v>
      </c>
      <c r="H1105" s="89" t="s">
        <v>1227</v>
      </c>
      <c r="I1105" s="89" t="s">
        <v>327</v>
      </c>
      <c r="L1105">
        <v>12174</v>
      </c>
      <c r="M1105" s="89" t="s">
        <v>1486</v>
      </c>
      <c r="N1105" s="89" t="s">
        <v>325</v>
      </c>
      <c r="V1105" s="89" t="s">
        <v>2373</v>
      </c>
      <c r="W1105">
        <v>11575</v>
      </c>
    </row>
    <row r="1106" spans="7:23">
      <c r="G1106">
        <v>48266</v>
      </c>
      <c r="H1106" s="89" t="s">
        <v>1228</v>
      </c>
      <c r="I1106" s="89" t="s">
        <v>327</v>
      </c>
      <c r="L1106">
        <v>12176</v>
      </c>
      <c r="M1106" s="89" t="s">
        <v>1487</v>
      </c>
      <c r="N1106" s="89" t="s">
        <v>325</v>
      </c>
      <c r="V1106" s="89" t="s">
        <v>2374</v>
      </c>
      <c r="W1106">
        <v>11593</v>
      </c>
    </row>
    <row r="1107" spans="7:23">
      <c r="G1107">
        <v>11599</v>
      </c>
      <c r="H1107" s="89" t="s">
        <v>1290</v>
      </c>
      <c r="L1107">
        <v>12182</v>
      </c>
      <c r="M1107" s="89" t="s">
        <v>1583</v>
      </c>
      <c r="V1107" s="89" t="s">
        <v>2376</v>
      </c>
      <c r="W1107">
        <v>11576</v>
      </c>
    </row>
    <row r="1108" spans="7:23">
      <c r="G1108">
        <v>11269</v>
      </c>
      <c r="H1108" s="89" t="s">
        <v>326</v>
      </c>
      <c r="L1108">
        <v>12187</v>
      </c>
      <c r="M1108" s="89" t="s">
        <v>1301</v>
      </c>
      <c r="N1108" s="89" t="s">
        <v>1583</v>
      </c>
      <c r="V1108" s="89" t="s">
        <v>2377</v>
      </c>
      <c r="W1108">
        <v>11594</v>
      </c>
    </row>
    <row r="1109" spans="7:23">
      <c r="G1109">
        <v>60114</v>
      </c>
      <c r="H1109" s="89" t="s">
        <v>1229</v>
      </c>
      <c r="I1109" s="89" t="s">
        <v>326</v>
      </c>
      <c r="L1109">
        <v>12188</v>
      </c>
      <c r="M1109" s="89" t="s">
        <v>1302</v>
      </c>
      <c r="N1109" s="89" t="s">
        <v>1583</v>
      </c>
      <c r="V1109" s="89" t="s">
        <v>2378</v>
      </c>
      <c r="W1109">
        <v>11578</v>
      </c>
    </row>
    <row r="1110" spans="7:23">
      <c r="G1110">
        <v>65868</v>
      </c>
      <c r="H1110" s="89" t="s">
        <v>1230</v>
      </c>
      <c r="I1110" s="89" t="s">
        <v>326</v>
      </c>
      <c r="L1110">
        <v>12189</v>
      </c>
      <c r="M1110" s="89" t="s">
        <v>2342</v>
      </c>
      <c r="N1110" s="89" t="s">
        <v>1583</v>
      </c>
      <c r="V1110" s="89" t="s">
        <v>2379</v>
      </c>
      <c r="W1110">
        <v>11595</v>
      </c>
    </row>
    <row r="1111" spans="7:23">
      <c r="G1111">
        <v>12478</v>
      </c>
      <c r="H1111" s="89" t="s">
        <v>1291</v>
      </c>
      <c r="I1111" s="89" t="s">
        <v>1290</v>
      </c>
      <c r="L1111">
        <v>12190</v>
      </c>
      <c r="M1111" s="89" t="s">
        <v>2343</v>
      </c>
      <c r="N1111" s="89" t="s">
        <v>1583</v>
      </c>
      <c r="V1111" s="89" t="s">
        <v>2380</v>
      </c>
      <c r="W1111">
        <v>11596</v>
      </c>
    </row>
    <row r="1112" spans="7:23">
      <c r="G1112">
        <v>204468</v>
      </c>
      <c r="H1112" s="89" t="s">
        <v>2326</v>
      </c>
      <c r="I1112" s="89" t="s">
        <v>326</v>
      </c>
      <c r="L1112">
        <v>12191</v>
      </c>
      <c r="M1112" s="89" t="s">
        <v>1303</v>
      </c>
      <c r="N1112" s="89" t="s">
        <v>1583</v>
      </c>
      <c r="V1112" s="89" t="s">
        <v>2381</v>
      </c>
      <c r="W1112">
        <v>11579</v>
      </c>
    </row>
    <row r="1113" spans="7:23">
      <c r="G1113">
        <v>68274</v>
      </c>
      <c r="H1113" s="89" t="s">
        <v>1292</v>
      </c>
      <c r="I1113" s="89" t="s">
        <v>1290</v>
      </c>
      <c r="L1113">
        <v>12194</v>
      </c>
      <c r="M1113" s="89" t="s">
        <v>1304</v>
      </c>
      <c r="N1113" s="89" t="s">
        <v>1583</v>
      </c>
      <c r="V1113" s="89" t="s">
        <v>2382</v>
      </c>
      <c r="W1113">
        <v>11581</v>
      </c>
    </row>
    <row r="1114" spans="7:23">
      <c r="G1114">
        <v>204469</v>
      </c>
      <c r="H1114" s="89" t="s">
        <v>2327</v>
      </c>
      <c r="I1114" s="89" t="s">
        <v>326</v>
      </c>
      <c r="L1114">
        <v>12195</v>
      </c>
      <c r="M1114" s="89" t="s">
        <v>1305</v>
      </c>
      <c r="N1114" s="89" t="s">
        <v>1583</v>
      </c>
      <c r="V1114" s="89" t="s">
        <v>2383</v>
      </c>
      <c r="W1114">
        <v>11597</v>
      </c>
    </row>
    <row r="1115" spans="7:23">
      <c r="G1115">
        <v>57477</v>
      </c>
      <c r="H1115" s="89" t="s">
        <v>1293</v>
      </c>
      <c r="I1115" s="89" t="s">
        <v>1290</v>
      </c>
      <c r="L1115">
        <v>12196</v>
      </c>
      <c r="M1115" s="89" t="s">
        <v>1306</v>
      </c>
      <c r="N1115" s="89" t="s">
        <v>1583</v>
      </c>
      <c r="V1115" s="89" t="s">
        <v>2384</v>
      </c>
      <c r="W1115">
        <v>11582</v>
      </c>
    </row>
    <row r="1116" spans="7:23">
      <c r="G1116">
        <v>204884</v>
      </c>
      <c r="H1116" s="89" t="s">
        <v>2328</v>
      </c>
      <c r="I1116" s="89" t="s">
        <v>326</v>
      </c>
      <c r="L1116">
        <v>12197</v>
      </c>
      <c r="M1116" s="89" t="s">
        <v>1307</v>
      </c>
      <c r="N1116" s="89" t="s">
        <v>1583</v>
      </c>
      <c r="V1116" s="89" t="s">
        <v>2385</v>
      </c>
      <c r="W1116">
        <v>11598</v>
      </c>
    </row>
    <row r="1117" spans="7:23">
      <c r="G1117">
        <v>57466</v>
      </c>
      <c r="H1117" s="89" t="s">
        <v>1294</v>
      </c>
      <c r="I1117" s="89" t="s">
        <v>1290</v>
      </c>
      <c r="L1117">
        <v>12198</v>
      </c>
      <c r="M1117" s="89" t="s">
        <v>1308</v>
      </c>
      <c r="N1117" s="89" t="s">
        <v>1583</v>
      </c>
      <c r="V1117" s="89" t="s">
        <v>2386</v>
      </c>
      <c r="W1117">
        <v>11584</v>
      </c>
    </row>
    <row r="1118" spans="7:23">
      <c r="G1118">
        <v>60101</v>
      </c>
      <c r="H1118" s="89" t="s">
        <v>351</v>
      </c>
      <c r="I1118" s="89" t="s">
        <v>326</v>
      </c>
      <c r="L1118">
        <v>12199</v>
      </c>
      <c r="M1118" s="89" t="s">
        <v>1309</v>
      </c>
      <c r="N1118" s="89" t="s">
        <v>1583</v>
      </c>
      <c r="V1118" s="89" t="s">
        <v>2387</v>
      </c>
      <c r="W1118">
        <v>11585</v>
      </c>
    </row>
    <row r="1119" spans="7:23">
      <c r="G1119">
        <v>26066</v>
      </c>
      <c r="H1119" s="89" t="s">
        <v>1295</v>
      </c>
      <c r="I1119" s="89" t="s">
        <v>1290</v>
      </c>
      <c r="L1119">
        <v>12201</v>
      </c>
      <c r="M1119" s="89" t="s">
        <v>1310</v>
      </c>
      <c r="N1119" s="89" t="s">
        <v>1583</v>
      </c>
      <c r="V1119" s="89" t="s">
        <v>2388</v>
      </c>
      <c r="W1119">
        <v>65669</v>
      </c>
    </row>
    <row r="1120" spans="7:23">
      <c r="G1120">
        <v>67466</v>
      </c>
      <c r="H1120" s="89" t="s">
        <v>1296</v>
      </c>
      <c r="I1120" s="89" t="s">
        <v>1290</v>
      </c>
      <c r="L1120">
        <v>12204</v>
      </c>
      <c r="M1120" s="89" t="s">
        <v>1311</v>
      </c>
      <c r="N1120" s="89" t="s">
        <v>1583</v>
      </c>
      <c r="V1120" s="89" t="s">
        <v>2389</v>
      </c>
      <c r="W1120">
        <v>65668</v>
      </c>
    </row>
    <row r="1121" spans="7:23">
      <c r="G1121">
        <v>60102</v>
      </c>
      <c r="H1121" s="89" t="s">
        <v>1231</v>
      </c>
      <c r="I1121" s="89" t="s">
        <v>326</v>
      </c>
      <c r="L1121">
        <v>12205</v>
      </c>
      <c r="M1121" s="89" t="s">
        <v>1312</v>
      </c>
      <c r="N1121" s="89" t="s">
        <v>1583</v>
      </c>
      <c r="V1121" s="89" t="s">
        <v>1241</v>
      </c>
      <c r="W1121">
        <v>65671</v>
      </c>
    </row>
    <row r="1122" spans="7:23">
      <c r="G1122">
        <v>60103</v>
      </c>
      <c r="H1122" s="89" t="s">
        <v>1232</v>
      </c>
      <c r="I1122" s="89" t="s">
        <v>326</v>
      </c>
      <c r="L1122">
        <v>12206</v>
      </c>
      <c r="M1122" s="89" t="s">
        <v>1313</v>
      </c>
      <c r="N1122" s="89" t="s">
        <v>1583</v>
      </c>
      <c r="V1122" s="89" t="s">
        <v>1240</v>
      </c>
      <c r="W1122">
        <v>11553</v>
      </c>
    </row>
    <row r="1123" spans="7:23">
      <c r="G1123">
        <v>12466</v>
      </c>
      <c r="H1123" s="89" t="s">
        <v>1297</v>
      </c>
      <c r="I1123" s="89" t="s">
        <v>1290</v>
      </c>
      <c r="L1123">
        <v>12207</v>
      </c>
      <c r="M1123" s="89" t="s">
        <v>1314</v>
      </c>
      <c r="N1123" s="89" t="s">
        <v>1583</v>
      </c>
      <c r="V1123" s="89" t="s">
        <v>2390</v>
      </c>
      <c r="W1123">
        <v>204671</v>
      </c>
    </row>
    <row r="1124" spans="7:23">
      <c r="G1124">
        <v>60104</v>
      </c>
      <c r="H1124" s="89" t="s">
        <v>1233</v>
      </c>
      <c r="I1124" s="89" t="s">
        <v>326</v>
      </c>
      <c r="L1124">
        <v>12208</v>
      </c>
      <c r="M1124" s="89" t="s">
        <v>1315</v>
      </c>
      <c r="N1124" s="89" t="s">
        <v>1583</v>
      </c>
      <c r="V1124" s="89" t="s">
        <v>2391</v>
      </c>
      <c r="W1124">
        <v>204673</v>
      </c>
    </row>
    <row r="1125" spans="7:23">
      <c r="G1125">
        <v>12785</v>
      </c>
      <c r="H1125" s="89" t="s">
        <v>1298</v>
      </c>
      <c r="I1125" s="89" t="s">
        <v>1290</v>
      </c>
      <c r="L1125">
        <v>12209</v>
      </c>
      <c r="M1125" s="89" t="s">
        <v>1316</v>
      </c>
      <c r="N1125" s="89" t="s">
        <v>1583</v>
      </c>
      <c r="V1125" s="89" t="s">
        <v>2392</v>
      </c>
      <c r="W1125">
        <v>204675</v>
      </c>
    </row>
    <row r="1126" spans="7:23">
      <c r="G1126">
        <v>65673</v>
      </c>
      <c r="H1126" s="89" t="s">
        <v>1234</v>
      </c>
      <c r="I1126" s="89" t="s">
        <v>326</v>
      </c>
      <c r="L1126">
        <v>12210</v>
      </c>
      <c r="M1126" s="89" t="s">
        <v>1317</v>
      </c>
      <c r="N1126" s="89" t="s">
        <v>1583</v>
      </c>
      <c r="V1126" s="89" t="s">
        <v>2393</v>
      </c>
      <c r="W1126">
        <v>204667</v>
      </c>
    </row>
    <row r="1127" spans="7:23">
      <c r="G1127">
        <v>41274</v>
      </c>
      <c r="H1127" s="89" t="s">
        <v>1299</v>
      </c>
      <c r="I1127" s="89" t="s">
        <v>1290</v>
      </c>
      <c r="L1127">
        <v>12211</v>
      </c>
      <c r="M1127" s="89" t="s">
        <v>1318</v>
      </c>
      <c r="N1127" s="89" t="s">
        <v>1583</v>
      </c>
      <c r="V1127" s="89" t="s">
        <v>2349</v>
      </c>
      <c r="W1127">
        <v>192866</v>
      </c>
    </row>
    <row r="1128" spans="7:23">
      <c r="G1128">
        <v>72299</v>
      </c>
      <c r="H1128" s="89" t="s">
        <v>1235</v>
      </c>
      <c r="I1128" s="89" t="s">
        <v>326</v>
      </c>
      <c r="L1128">
        <v>12214</v>
      </c>
      <c r="M1128" s="89" t="s">
        <v>1320</v>
      </c>
      <c r="N1128" s="89" t="s">
        <v>1583</v>
      </c>
      <c r="V1128" s="89" t="s">
        <v>2394</v>
      </c>
      <c r="W1128">
        <v>192867</v>
      </c>
    </row>
    <row r="1129" spans="7:23">
      <c r="G1129">
        <v>41266</v>
      </c>
      <c r="H1129" s="89" t="s">
        <v>1300</v>
      </c>
      <c r="I1129" s="89" t="s">
        <v>1290</v>
      </c>
      <c r="L1129">
        <v>12215</v>
      </c>
      <c r="M1129" s="89" t="s">
        <v>1321</v>
      </c>
      <c r="N1129" s="89" t="s">
        <v>1583</v>
      </c>
      <c r="V1129" s="89" t="s">
        <v>2395</v>
      </c>
      <c r="W1129">
        <v>192871</v>
      </c>
    </row>
    <row r="1130" spans="7:23">
      <c r="G1130">
        <v>65686</v>
      </c>
      <c r="H1130" s="89" t="s">
        <v>1236</v>
      </c>
      <c r="I1130" s="89" t="s">
        <v>326</v>
      </c>
      <c r="L1130">
        <v>12216</v>
      </c>
      <c r="M1130" s="89" t="s">
        <v>1322</v>
      </c>
      <c r="N1130" s="89" t="s">
        <v>1583</v>
      </c>
      <c r="V1130" s="89" t="s">
        <v>2396</v>
      </c>
      <c r="W1130">
        <v>192872</v>
      </c>
    </row>
    <row r="1131" spans="7:23">
      <c r="G1131">
        <v>175066</v>
      </c>
      <c r="H1131" s="89" t="s">
        <v>1234</v>
      </c>
      <c r="I1131" s="89" t="s">
        <v>1290</v>
      </c>
      <c r="L1131">
        <v>12217</v>
      </c>
      <c r="M1131" s="89" t="s">
        <v>1323</v>
      </c>
      <c r="N1131" s="89" t="s">
        <v>1583</v>
      </c>
      <c r="V1131" s="89" t="s">
        <v>2397</v>
      </c>
      <c r="W1131">
        <v>56868</v>
      </c>
    </row>
    <row r="1132" spans="7:23">
      <c r="G1132">
        <v>65672</v>
      </c>
      <c r="H1132" s="89" t="s">
        <v>1237</v>
      </c>
      <c r="I1132" s="89" t="s">
        <v>326</v>
      </c>
      <c r="L1132">
        <v>12218</v>
      </c>
      <c r="M1132" s="89" t="s">
        <v>1324</v>
      </c>
      <c r="N1132" s="89" t="s">
        <v>1583</v>
      </c>
      <c r="V1132" s="89" t="s">
        <v>2398</v>
      </c>
      <c r="W1132">
        <v>56869</v>
      </c>
    </row>
    <row r="1133" spans="7:23">
      <c r="G1133">
        <v>199721</v>
      </c>
      <c r="H1133" s="89" t="s">
        <v>2329</v>
      </c>
      <c r="I1133" s="89" t="s">
        <v>1290</v>
      </c>
      <c r="L1133">
        <v>12219</v>
      </c>
      <c r="M1133" s="89" t="s">
        <v>1325</v>
      </c>
      <c r="N1133" s="89" t="s">
        <v>1583</v>
      </c>
      <c r="V1133" s="89" t="s">
        <v>2399</v>
      </c>
      <c r="W1133">
        <v>60667</v>
      </c>
    </row>
    <row r="1134" spans="7:23">
      <c r="G1134">
        <v>83066</v>
      </c>
      <c r="H1134" s="89" t="s">
        <v>2329</v>
      </c>
      <c r="I1134" s="89" t="s">
        <v>326</v>
      </c>
      <c r="L1134">
        <v>12220</v>
      </c>
      <c r="M1134" s="89" t="s">
        <v>1326</v>
      </c>
      <c r="N1134" s="89" t="s">
        <v>1583</v>
      </c>
      <c r="V1134" s="89" t="s">
        <v>1242</v>
      </c>
      <c r="W1134">
        <v>56870</v>
      </c>
    </row>
    <row r="1135" spans="7:23">
      <c r="G1135">
        <v>211670</v>
      </c>
      <c r="H1135" s="89" t="s">
        <v>2330</v>
      </c>
      <c r="I1135" s="89" t="s">
        <v>326</v>
      </c>
      <c r="L1135">
        <v>12222</v>
      </c>
      <c r="M1135" s="89" t="s">
        <v>1327</v>
      </c>
      <c r="N1135" s="89" t="s">
        <v>1583</v>
      </c>
      <c r="V1135" s="89" t="s">
        <v>2401</v>
      </c>
      <c r="W1135">
        <v>56873</v>
      </c>
    </row>
    <row r="1136" spans="7:23">
      <c r="G1136">
        <v>199708</v>
      </c>
      <c r="H1136" s="89" t="s">
        <v>2330</v>
      </c>
      <c r="I1136" s="89" t="s">
        <v>1290</v>
      </c>
      <c r="L1136">
        <v>12223</v>
      </c>
      <c r="M1136" s="89" t="s">
        <v>232</v>
      </c>
      <c r="N1136" s="89" t="s">
        <v>1583</v>
      </c>
      <c r="V1136" s="89" t="s">
        <v>2402</v>
      </c>
      <c r="W1136">
        <v>56874</v>
      </c>
    </row>
    <row r="1137" spans="7:23">
      <c r="G1137">
        <v>199695</v>
      </c>
      <c r="H1137" s="89" t="s">
        <v>1235</v>
      </c>
      <c r="I1137" s="89" t="s">
        <v>1290</v>
      </c>
      <c r="L1137">
        <v>12226</v>
      </c>
      <c r="M1137" s="89" t="s">
        <v>1332</v>
      </c>
      <c r="N1137" s="89" t="s">
        <v>1583</v>
      </c>
      <c r="V1137" s="89" t="s">
        <v>2403</v>
      </c>
      <c r="W1137">
        <v>60668</v>
      </c>
    </row>
    <row r="1138" spans="7:23">
      <c r="G1138">
        <v>211677</v>
      </c>
      <c r="H1138" s="89" t="s">
        <v>2331</v>
      </c>
      <c r="I1138" s="89" t="s">
        <v>326</v>
      </c>
      <c r="L1138">
        <v>12227</v>
      </c>
      <c r="M1138" s="89" t="s">
        <v>1343</v>
      </c>
      <c r="N1138" s="89" t="s">
        <v>1583</v>
      </c>
      <c r="V1138" s="89" t="s">
        <v>1243</v>
      </c>
      <c r="W1138">
        <v>56875</v>
      </c>
    </row>
    <row r="1139" spans="7:23">
      <c r="G1139">
        <v>199682</v>
      </c>
      <c r="H1139" s="89" t="s">
        <v>1236</v>
      </c>
      <c r="I1139" s="89" t="s">
        <v>1290</v>
      </c>
      <c r="L1139">
        <v>12228</v>
      </c>
      <c r="M1139" s="89" t="s">
        <v>1344</v>
      </c>
      <c r="N1139" s="89" t="s">
        <v>1583</v>
      </c>
      <c r="V1139" s="89" t="s">
        <v>2404</v>
      </c>
      <c r="W1139">
        <v>66069</v>
      </c>
    </row>
    <row r="1140" spans="7:23">
      <c r="G1140">
        <v>174879</v>
      </c>
      <c r="H1140" s="89" t="s">
        <v>1237</v>
      </c>
      <c r="I1140" s="89" t="s">
        <v>1290</v>
      </c>
      <c r="L1140">
        <v>12229</v>
      </c>
      <c r="M1140" s="89" t="s">
        <v>1345</v>
      </c>
      <c r="N1140" s="89" t="s">
        <v>1583</v>
      </c>
      <c r="V1140" s="89" t="s">
        <v>2405</v>
      </c>
      <c r="W1140">
        <v>202480</v>
      </c>
    </row>
    <row r="1141" spans="7:23">
      <c r="G1141">
        <v>211675</v>
      </c>
      <c r="H1141" s="89" t="s">
        <v>2332</v>
      </c>
      <c r="I1141" s="89" t="s">
        <v>326</v>
      </c>
      <c r="L1141">
        <v>12230</v>
      </c>
      <c r="M1141" s="89" t="s">
        <v>1346</v>
      </c>
      <c r="N1141" s="89" t="s">
        <v>1583</v>
      </c>
      <c r="V1141" s="89" t="s">
        <v>2406</v>
      </c>
      <c r="W1141">
        <v>202482</v>
      </c>
    </row>
    <row r="1142" spans="7:23">
      <c r="G1142">
        <v>211673</v>
      </c>
      <c r="H1142" s="89" t="s">
        <v>2333</v>
      </c>
      <c r="I1142" s="89" t="s">
        <v>326</v>
      </c>
      <c r="L1142">
        <v>12231</v>
      </c>
      <c r="M1142" s="89" t="s">
        <v>1347</v>
      </c>
      <c r="N1142" s="89" t="s">
        <v>1583</v>
      </c>
      <c r="V1142" s="89" t="s">
        <v>2407</v>
      </c>
      <c r="W1142">
        <v>202486</v>
      </c>
    </row>
    <row r="1143" spans="7:23">
      <c r="G1143">
        <v>11605</v>
      </c>
      <c r="H1143" s="89" t="s">
        <v>1301</v>
      </c>
      <c r="I1143" s="89" t="s">
        <v>1290</v>
      </c>
      <c r="L1143">
        <v>12232</v>
      </c>
      <c r="M1143" s="89" t="s">
        <v>1348</v>
      </c>
      <c r="N1143" s="89" t="s">
        <v>1583</v>
      </c>
      <c r="V1143" s="89" t="s">
        <v>2408</v>
      </c>
      <c r="W1143">
        <v>202487</v>
      </c>
    </row>
    <row r="1144" spans="7:23">
      <c r="G1144">
        <v>46466</v>
      </c>
      <c r="H1144" s="89" t="s">
        <v>2334</v>
      </c>
      <c r="I1144" s="89" t="s">
        <v>1290</v>
      </c>
      <c r="L1144">
        <v>12233</v>
      </c>
      <c r="M1144" s="89" t="s">
        <v>1349</v>
      </c>
      <c r="N1144" s="89" t="s">
        <v>1583</v>
      </c>
      <c r="V1144" s="89" t="s">
        <v>2409</v>
      </c>
      <c r="W1144">
        <v>202483</v>
      </c>
    </row>
    <row r="1145" spans="7:23">
      <c r="G1145">
        <v>211672</v>
      </c>
      <c r="H1145" s="89" t="s">
        <v>2335</v>
      </c>
      <c r="I1145" s="89" t="s">
        <v>326</v>
      </c>
      <c r="L1145">
        <v>12234</v>
      </c>
      <c r="M1145" s="89" t="s">
        <v>1350</v>
      </c>
      <c r="N1145" s="89" t="s">
        <v>1583</v>
      </c>
      <c r="V1145" s="89" t="s">
        <v>2410</v>
      </c>
      <c r="W1145">
        <v>202484</v>
      </c>
    </row>
    <row r="1146" spans="7:23">
      <c r="G1146">
        <v>190066</v>
      </c>
      <c r="H1146" s="89" t="s">
        <v>2336</v>
      </c>
      <c r="I1146" s="89" t="s">
        <v>1290</v>
      </c>
      <c r="L1146">
        <v>12235</v>
      </c>
      <c r="M1146" s="89" t="s">
        <v>1351</v>
      </c>
      <c r="N1146" s="89" t="s">
        <v>1583</v>
      </c>
      <c r="V1146" s="89" t="s">
        <v>2411</v>
      </c>
      <c r="W1146">
        <v>202485</v>
      </c>
    </row>
    <row r="1147" spans="7:23">
      <c r="G1147">
        <v>200666</v>
      </c>
      <c r="H1147" s="89" t="s">
        <v>2337</v>
      </c>
      <c r="I1147" s="89" t="s">
        <v>1290</v>
      </c>
      <c r="L1147">
        <v>12238</v>
      </c>
      <c r="M1147" s="89" t="s">
        <v>1352</v>
      </c>
      <c r="N1147" s="89" t="s">
        <v>1583</v>
      </c>
      <c r="V1147" s="89" t="s">
        <v>2412</v>
      </c>
      <c r="W1147">
        <v>202488</v>
      </c>
    </row>
    <row r="1148" spans="7:23">
      <c r="G1148">
        <v>11606</v>
      </c>
      <c r="H1148" s="89" t="s">
        <v>1302</v>
      </c>
      <c r="I1148" s="89" t="s">
        <v>1290</v>
      </c>
      <c r="L1148">
        <v>12239</v>
      </c>
      <c r="M1148" s="89" t="s">
        <v>1353</v>
      </c>
      <c r="N1148" s="89" t="s">
        <v>1583</v>
      </c>
      <c r="V1148" s="89" t="s">
        <v>2413</v>
      </c>
      <c r="W1148">
        <v>202489</v>
      </c>
    </row>
    <row r="1149" spans="7:23">
      <c r="G1149">
        <v>211671</v>
      </c>
      <c r="H1149" s="89" t="s">
        <v>2338</v>
      </c>
      <c r="I1149" s="89" t="s">
        <v>326</v>
      </c>
      <c r="L1149">
        <v>12240</v>
      </c>
      <c r="M1149" s="89" t="s">
        <v>1354</v>
      </c>
      <c r="N1149" s="89" t="s">
        <v>1583</v>
      </c>
      <c r="V1149" s="89" t="s">
        <v>2414</v>
      </c>
      <c r="W1149">
        <v>66068</v>
      </c>
    </row>
    <row r="1150" spans="7:23">
      <c r="G1150">
        <v>211682</v>
      </c>
      <c r="H1150" s="89" t="s">
        <v>2339</v>
      </c>
      <c r="I1150" s="89" t="s">
        <v>326</v>
      </c>
      <c r="L1150">
        <v>12241</v>
      </c>
      <c r="M1150" s="89" t="s">
        <v>1355</v>
      </c>
      <c r="N1150" s="89" t="s">
        <v>1583</v>
      </c>
      <c r="V1150" s="89" t="s">
        <v>2415</v>
      </c>
      <c r="W1150">
        <v>66067</v>
      </c>
    </row>
    <row r="1151" spans="7:23">
      <c r="G1151">
        <v>83866</v>
      </c>
      <c r="H1151" s="89" t="s">
        <v>2340</v>
      </c>
      <c r="I1151" s="89" t="s">
        <v>1290</v>
      </c>
      <c r="L1151">
        <v>12242</v>
      </c>
      <c r="M1151" s="89" t="s">
        <v>1356</v>
      </c>
      <c r="N1151" s="89" t="s">
        <v>1583</v>
      </c>
      <c r="V1151" s="89" t="s">
        <v>2416</v>
      </c>
      <c r="W1151">
        <v>66086</v>
      </c>
    </row>
    <row r="1152" spans="7:23">
      <c r="G1152">
        <v>211681</v>
      </c>
      <c r="H1152" s="89" t="s">
        <v>2341</v>
      </c>
      <c r="I1152" s="89" t="s">
        <v>326</v>
      </c>
      <c r="L1152">
        <v>12243</v>
      </c>
      <c r="M1152" s="89" t="s">
        <v>1357</v>
      </c>
      <c r="N1152" s="89" t="s">
        <v>1583</v>
      </c>
      <c r="V1152" s="89" t="s">
        <v>1244</v>
      </c>
      <c r="W1152">
        <v>66088</v>
      </c>
    </row>
    <row r="1153" spans="7:23">
      <c r="G1153">
        <v>11608</v>
      </c>
      <c r="H1153" s="89" t="s">
        <v>2342</v>
      </c>
      <c r="I1153" s="89" t="s">
        <v>1290</v>
      </c>
      <c r="L1153">
        <v>12244</v>
      </c>
      <c r="M1153" s="89" t="s">
        <v>1358</v>
      </c>
      <c r="N1153" s="89" t="s">
        <v>1583</v>
      </c>
      <c r="V1153" s="89" t="s">
        <v>2417</v>
      </c>
      <c r="W1153">
        <v>66089</v>
      </c>
    </row>
    <row r="1154" spans="7:23">
      <c r="G1154">
        <v>11609</v>
      </c>
      <c r="H1154" s="89" t="s">
        <v>2343</v>
      </c>
      <c r="I1154" s="89" t="s">
        <v>1290</v>
      </c>
      <c r="L1154">
        <v>12245</v>
      </c>
      <c r="M1154" s="89" t="s">
        <v>1359</v>
      </c>
      <c r="N1154" s="89" t="s">
        <v>1583</v>
      </c>
      <c r="V1154" s="89" t="s">
        <v>2418</v>
      </c>
      <c r="W1154">
        <v>142674</v>
      </c>
    </row>
    <row r="1155" spans="7:23">
      <c r="G1155">
        <v>211666</v>
      </c>
      <c r="H1155" s="89" t="s">
        <v>2344</v>
      </c>
      <c r="I1155" s="89" t="s">
        <v>326</v>
      </c>
      <c r="L1155">
        <v>12246</v>
      </c>
      <c r="M1155" s="89" t="s">
        <v>1360</v>
      </c>
      <c r="N1155" s="89" t="s">
        <v>1583</v>
      </c>
      <c r="V1155" s="89" t="s">
        <v>2420</v>
      </c>
      <c r="W1155">
        <v>142676</v>
      </c>
    </row>
    <row r="1156" spans="7:23">
      <c r="G1156">
        <v>11610</v>
      </c>
      <c r="H1156" s="89" t="s">
        <v>1303</v>
      </c>
      <c r="I1156" s="89" t="s">
        <v>1290</v>
      </c>
      <c r="L1156">
        <v>12247</v>
      </c>
      <c r="M1156" s="89" t="s">
        <v>1361</v>
      </c>
      <c r="N1156" s="89" t="s">
        <v>1583</v>
      </c>
      <c r="V1156" s="89" t="s">
        <v>1245</v>
      </c>
      <c r="W1156">
        <v>66084</v>
      </c>
    </row>
    <row r="1157" spans="7:23">
      <c r="G1157">
        <v>211669</v>
      </c>
      <c r="H1157" s="89" t="s">
        <v>2345</v>
      </c>
      <c r="I1157" s="89" t="s">
        <v>326</v>
      </c>
      <c r="L1157">
        <v>12248</v>
      </c>
      <c r="M1157" s="89" t="s">
        <v>1362</v>
      </c>
      <c r="N1157" s="89" t="s">
        <v>1583</v>
      </c>
      <c r="V1157" s="89" t="s">
        <v>2421</v>
      </c>
      <c r="W1157">
        <v>201470</v>
      </c>
    </row>
    <row r="1158" spans="7:23">
      <c r="G1158">
        <v>199666</v>
      </c>
      <c r="H1158" s="89" t="s">
        <v>2346</v>
      </c>
      <c r="I1158" s="89" t="s">
        <v>1290</v>
      </c>
      <c r="L1158">
        <v>12249</v>
      </c>
      <c r="M1158" s="89" t="s">
        <v>1363</v>
      </c>
      <c r="N1158" s="89" t="s">
        <v>1583</v>
      </c>
      <c r="V1158" s="89" t="s">
        <v>2422</v>
      </c>
      <c r="W1158">
        <v>201469</v>
      </c>
    </row>
    <row r="1159" spans="7:23">
      <c r="G1159">
        <v>11556</v>
      </c>
      <c r="H1159" s="89" t="s">
        <v>2347</v>
      </c>
      <c r="I1159" s="89" t="s">
        <v>326</v>
      </c>
      <c r="L1159">
        <v>12251</v>
      </c>
      <c r="M1159" s="89" t="s">
        <v>1364</v>
      </c>
      <c r="N1159" s="89" t="s">
        <v>1583</v>
      </c>
      <c r="V1159" s="89" t="s">
        <v>2423</v>
      </c>
      <c r="W1159">
        <v>201468</v>
      </c>
    </row>
    <row r="1160" spans="7:23">
      <c r="G1160">
        <v>200144</v>
      </c>
      <c r="H1160" s="89" t="s">
        <v>2348</v>
      </c>
      <c r="I1160" s="89" t="s">
        <v>1290</v>
      </c>
      <c r="L1160">
        <v>12254</v>
      </c>
      <c r="M1160" s="89" t="s">
        <v>1379</v>
      </c>
      <c r="N1160" s="89" t="s">
        <v>1583</v>
      </c>
      <c r="V1160" s="89" t="s">
        <v>2424</v>
      </c>
      <c r="W1160">
        <v>201467</v>
      </c>
    </row>
    <row r="1161" spans="7:23">
      <c r="G1161">
        <v>84800</v>
      </c>
      <c r="H1161" s="89" t="s">
        <v>2349</v>
      </c>
      <c r="I1161" s="89" t="s">
        <v>326</v>
      </c>
      <c r="L1161">
        <v>12255</v>
      </c>
      <c r="M1161" s="89" t="s">
        <v>1380</v>
      </c>
      <c r="N1161" s="89" t="s">
        <v>1583</v>
      </c>
      <c r="V1161" s="89" t="s">
        <v>2425</v>
      </c>
      <c r="W1161">
        <v>201466</v>
      </c>
    </row>
    <row r="1162" spans="7:23">
      <c r="G1162">
        <v>84806</v>
      </c>
      <c r="H1162" s="89" t="s">
        <v>2350</v>
      </c>
      <c r="I1162" s="89" t="s">
        <v>326</v>
      </c>
      <c r="L1162">
        <v>12256</v>
      </c>
      <c r="M1162" s="89" t="s">
        <v>1381</v>
      </c>
      <c r="N1162" s="89" t="s">
        <v>1583</v>
      </c>
      <c r="V1162" s="89" t="s">
        <v>2426</v>
      </c>
      <c r="W1162">
        <v>201473</v>
      </c>
    </row>
    <row r="1163" spans="7:23">
      <c r="G1163">
        <v>84805</v>
      </c>
      <c r="H1163" s="89" t="s">
        <v>2351</v>
      </c>
      <c r="I1163" s="89" t="s">
        <v>326</v>
      </c>
      <c r="L1163">
        <v>12257</v>
      </c>
      <c r="M1163" s="89" t="s">
        <v>1382</v>
      </c>
      <c r="N1163" s="89" t="s">
        <v>1583</v>
      </c>
      <c r="V1163" s="89" t="s">
        <v>2427</v>
      </c>
      <c r="W1163">
        <v>201472</v>
      </c>
    </row>
    <row r="1164" spans="7:23">
      <c r="G1164">
        <v>11613</v>
      </c>
      <c r="H1164" s="89" t="s">
        <v>1304</v>
      </c>
      <c r="I1164" s="89" t="s">
        <v>1290</v>
      </c>
      <c r="L1164">
        <v>12258</v>
      </c>
      <c r="M1164" s="89" t="s">
        <v>1383</v>
      </c>
      <c r="N1164" s="89" t="s">
        <v>1583</v>
      </c>
      <c r="V1164" s="89" t="s">
        <v>2428</v>
      </c>
      <c r="W1164">
        <v>201471</v>
      </c>
    </row>
    <row r="1165" spans="7:23">
      <c r="G1165">
        <v>84803</v>
      </c>
      <c r="H1165" s="89" t="s">
        <v>2352</v>
      </c>
      <c r="I1165" s="89" t="s">
        <v>326</v>
      </c>
      <c r="L1165">
        <v>12259</v>
      </c>
      <c r="M1165" s="89" t="s">
        <v>1384</v>
      </c>
      <c r="N1165" s="89" t="s">
        <v>1583</v>
      </c>
      <c r="V1165" s="89" t="s">
        <v>2430</v>
      </c>
      <c r="W1165">
        <v>201474</v>
      </c>
    </row>
    <row r="1166" spans="7:23">
      <c r="G1166">
        <v>11614</v>
      </c>
      <c r="H1166" s="89" t="s">
        <v>1305</v>
      </c>
      <c r="I1166" s="89" t="s">
        <v>1290</v>
      </c>
      <c r="L1166">
        <v>12260</v>
      </c>
      <c r="M1166" s="89" t="s">
        <v>1385</v>
      </c>
      <c r="N1166" s="89" t="s">
        <v>1583</v>
      </c>
      <c r="V1166" s="89" t="s">
        <v>2432</v>
      </c>
      <c r="W1166">
        <v>201475</v>
      </c>
    </row>
    <row r="1167" spans="7:23">
      <c r="G1167">
        <v>11615</v>
      </c>
      <c r="H1167" s="89" t="s">
        <v>1306</v>
      </c>
      <c r="I1167" s="89" t="s">
        <v>1290</v>
      </c>
      <c r="L1167">
        <v>12261</v>
      </c>
      <c r="M1167" s="89" t="s">
        <v>1386</v>
      </c>
      <c r="N1167" s="89" t="s">
        <v>1583</v>
      </c>
      <c r="V1167" s="89" t="s">
        <v>2435</v>
      </c>
      <c r="W1167">
        <v>30880</v>
      </c>
    </row>
    <row r="1168" spans="7:23">
      <c r="G1168">
        <v>205870</v>
      </c>
      <c r="H1168" s="89" t="s">
        <v>2353</v>
      </c>
      <c r="I1168" s="89" t="s">
        <v>1290</v>
      </c>
      <c r="L1168">
        <v>12262</v>
      </c>
      <c r="M1168" s="89" t="s">
        <v>1387</v>
      </c>
      <c r="N1168" s="89" t="s">
        <v>1583</v>
      </c>
      <c r="V1168" s="89" t="s">
        <v>2436</v>
      </c>
      <c r="W1168">
        <v>30881</v>
      </c>
    </row>
    <row r="1169" spans="7:23">
      <c r="G1169">
        <v>11559</v>
      </c>
      <c r="H1169" s="89" t="s">
        <v>2354</v>
      </c>
      <c r="I1169" s="89" t="s">
        <v>326</v>
      </c>
      <c r="L1169">
        <v>12263</v>
      </c>
      <c r="M1169" s="89" t="s">
        <v>1388</v>
      </c>
      <c r="N1169" s="89" t="s">
        <v>1583</v>
      </c>
      <c r="V1169" s="89" t="s">
        <v>2438</v>
      </c>
      <c r="W1169">
        <v>55667</v>
      </c>
    </row>
    <row r="1170" spans="7:23">
      <c r="G1170">
        <v>11616</v>
      </c>
      <c r="H1170" s="89" t="s">
        <v>1307</v>
      </c>
      <c r="I1170" s="89" t="s">
        <v>1290</v>
      </c>
      <c r="L1170">
        <v>12265</v>
      </c>
      <c r="M1170" s="89" t="s">
        <v>271</v>
      </c>
      <c r="N1170" s="89" t="s">
        <v>1583</v>
      </c>
      <c r="V1170" s="89" t="s">
        <v>2440</v>
      </c>
      <c r="W1170">
        <v>142682</v>
      </c>
    </row>
    <row r="1171" spans="7:23">
      <c r="G1171">
        <v>11586</v>
      </c>
      <c r="H1171" s="89" t="s">
        <v>2355</v>
      </c>
      <c r="I1171" s="89" t="s">
        <v>326</v>
      </c>
      <c r="L1171">
        <v>12268</v>
      </c>
      <c r="M1171" s="89" t="s">
        <v>1389</v>
      </c>
      <c r="N1171" s="89" t="s">
        <v>1583</v>
      </c>
      <c r="V1171" s="89" t="s">
        <v>2441</v>
      </c>
      <c r="W1171">
        <v>142684</v>
      </c>
    </row>
    <row r="1172" spans="7:23">
      <c r="G1172">
        <v>75266</v>
      </c>
      <c r="H1172" s="89" t="s">
        <v>1238</v>
      </c>
      <c r="I1172" s="89" t="s">
        <v>326</v>
      </c>
      <c r="L1172">
        <v>12270</v>
      </c>
      <c r="M1172" s="89" t="s">
        <v>1390</v>
      </c>
      <c r="N1172" s="89" t="s">
        <v>1583</v>
      </c>
      <c r="V1172" s="89" t="s">
        <v>2227</v>
      </c>
      <c r="W1172">
        <v>142866</v>
      </c>
    </row>
    <row r="1173" spans="7:23">
      <c r="G1173">
        <v>11617</v>
      </c>
      <c r="H1173" s="89" t="s">
        <v>1308</v>
      </c>
      <c r="I1173" s="89" t="s">
        <v>1290</v>
      </c>
      <c r="L1173">
        <v>12271</v>
      </c>
      <c r="M1173" s="89" t="s">
        <v>1391</v>
      </c>
      <c r="N1173" s="89" t="s">
        <v>1583</v>
      </c>
      <c r="V1173" s="89" t="s">
        <v>1246</v>
      </c>
      <c r="W1173">
        <v>28279</v>
      </c>
    </row>
    <row r="1174" spans="7:23">
      <c r="G1174">
        <v>11560</v>
      </c>
      <c r="H1174" s="89" t="s">
        <v>2356</v>
      </c>
      <c r="I1174" s="89" t="s">
        <v>326</v>
      </c>
      <c r="L1174">
        <v>12272</v>
      </c>
      <c r="M1174" s="89" t="s">
        <v>1392</v>
      </c>
      <c r="N1174" s="89" t="s">
        <v>1583</v>
      </c>
      <c r="V1174" s="89" t="s">
        <v>2443</v>
      </c>
      <c r="W1174">
        <v>63941</v>
      </c>
    </row>
    <row r="1175" spans="7:23">
      <c r="G1175">
        <v>11618</v>
      </c>
      <c r="H1175" s="89" t="s">
        <v>1309</v>
      </c>
      <c r="I1175" s="89" t="s">
        <v>1290</v>
      </c>
      <c r="L1175">
        <v>12275</v>
      </c>
      <c r="M1175" s="89" t="s">
        <v>1476</v>
      </c>
      <c r="N1175" s="89" t="s">
        <v>1583</v>
      </c>
      <c r="V1175" s="89" t="s">
        <v>2445</v>
      </c>
      <c r="W1175">
        <v>63942</v>
      </c>
    </row>
    <row r="1176" spans="7:23">
      <c r="G1176">
        <v>11620</v>
      </c>
      <c r="H1176" s="89" t="s">
        <v>1310</v>
      </c>
      <c r="I1176" s="89" t="s">
        <v>1290</v>
      </c>
      <c r="L1176">
        <v>12276</v>
      </c>
      <c r="M1176" s="89" t="s">
        <v>1477</v>
      </c>
      <c r="N1176" s="89" t="s">
        <v>1583</v>
      </c>
      <c r="V1176" s="89" t="s">
        <v>2447</v>
      </c>
      <c r="W1176">
        <v>63943</v>
      </c>
    </row>
    <row r="1177" spans="7:23">
      <c r="G1177">
        <v>173679</v>
      </c>
      <c r="H1177" s="89" t="s">
        <v>2357</v>
      </c>
      <c r="I1177" s="89" t="s">
        <v>1290</v>
      </c>
      <c r="L1177">
        <v>12277</v>
      </c>
      <c r="M1177" s="89" t="s">
        <v>1478</v>
      </c>
      <c r="N1177" s="89" t="s">
        <v>1583</v>
      </c>
      <c r="V1177" s="89" t="s">
        <v>2448</v>
      </c>
      <c r="W1177">
        <v>142870</v>
      </c>
    </row>
    <row r="1178" spans="7:23">
      <c r="G1178">
        <v>56876</v>
      </c>
      <c r="H1178" s="89" t="s">
        <v>2358</v>
      </c>
      <c r="I1178" s="89" t="s">
        <v>326</v>
      </c>
      <c r="L1178">
        <v>12278</v>
      </c>
      <c r="M1178" s="89" t="s">
        <v>2496</v>
      </c>
      <c r="N1178" s="89" t="s">
        <v>1583</v>
      </c>
      <c r="V1178" s="89" t="s">
        <v>2449</v>
      </c>
      <c r="W1178">
        <v>142872</v>
      </c>
    </row>
    <row r="1179" spans="7:23">
      <c r="G1179">
        <v>11563</v>
      </c>
      <c r="H1179" s="89" t="s">
        <v>2359</v>
      </c>
      <c r="I1179" s="89" t="s">
        <v>326</v>
      </c>
      <c r="L1179">
        <v>12279</v>
      </c>
      <c r="M1179" s="89" t="s">
        <v>1479</v>
      </c>
      <c r="N1179" s="89" t="s">
        <v>1583</v>
      </c>
      <c r="V1179" s="89" t="s">
        <v>2227</v>
      </c>
      <c r="W1179">
        <v>142874</v>
      </c>
    </row>
    <row r="1180" spans="7:23">
      <c r="G1180">
        <v>56877</v>
      </c>
      <c r="H1180" s="89" t="s">
        <v>2360</v>
      </c>
      <c r="I1180" s="89" t="s">
        <v>326</v>
      </c>
      <c r="L1180">
        <v>12280</v>
      </c>
      <c r="M1180" s="89" t="s">
        <v>1480</v>
      </c>
      <c r="N1180" s="89" t="s">
        <v>1583</v>
      </c>
      <c r="V1180" s="89" t="s">
        <v>1247</v>
      </c>
      <c r="W1180">
        <v>63944</v>
      </c>
    </row>
    <row r="1181" spans="7:23">
      <c r="G1181">
        <v>11623</v>
      </c>
      <c r="H1181" s="89" t="s">
        <v>1311</v>
      </c>
      <c r="I1181" s="89" t="s">
        <v>1290</v>
      </c>
      <c r="L1181">
        <v>12281</v>
      </c>
      <c r="M1181" s="89" t="s">
        <v>1481</v>
      </c>
      <c r="N1181" s="89" t="s">
        <v>1583</v>
      </c>
      <c r="V1181" s="89" t="s">
        <v>2450</v>
      </c>
      <c r="W1181">
        <v>163478</v>
      </c>
    </row>
    <row r="1182" spans="7:23">
      <c r="G1182">
        <v>11587</v>
      </c>
      <c r="H1182" s="89" t="s">
        <v>2361</v>
      </c>
      <c r="I1182" s="89" t="s">
        <v>326</v>
      </c>
      <c r="L1182">
        <v>12282</v>
      </c>
      <c r="M1182" s="89" t="s">
        <v>2512</v>
      </c>
      <c r="N1182" s="89" t="s">
        <v>1583</v>
      </c>
      <c r="V1182" s="89" t="s">
        <v>2391</v>
      </c>
      <c r="W1182">
        <v>210881</v>
      </c>
    </row>
    <row r="1183" spans="7:23">
      <c r="G1183">
        <v>75267</v>
      </c>
      <c r="H1183" s="89" t="s">
        <v>1239</v>
      </c>
      <c r="I1183" s="89" t="s">
        <v>326</v>
      </c>
      <c r="L1183">
        <v>12283</v>
      </c>
      <c r="M1183" s="89" t="s">
        <v>1482</v>
      </c>
      <c r="N1183" s="89" t="s">
        <v>1583</v>
      </c>
      <c r="V1183" s="89" t="s">
        <v>2451</v>
      </c>
      <c r="W1183">
        <v>210879</v>
      </c>
    </row>
    <row r="1184" spans="7:23">
      <c r="G1184">
        <v>11624</v>
      </c>
      <c r="H1184" s="89" t="s">
        <v>1312</v>
      </c>
      <c r="I1184" s="89" t="s">
        <v>1290</v>
      </c>
      <c r="L1184">
        <v>12286</v>
      </c>
      <c r="M1184" s="89" t="s">
        <v>1483</v>
      </c>
      <c r="N1184" s="89" t="s">
        <v>1583</v>
      </c>
      <c r="V1184" s="89" t="s">
        <v>2392</v>
      </c>
      <c r="W1184">
        <v>210883</v>
      </c>
    </row>
    <row r="1185" spans="7:23">
      <c r="G1185">
        <v>11625</v>
      </c>
      <c r="H1185" s="89" t="s">
        <v>1313</v>
      </c>
      <c r="I1185" s="89" t="s">
        <v>1290</v>
      </c>
      <c r="L1185">
        <v>12287</v>
      </c>
      <c r="M1185" s="89" t="s">
        <v>1484</v>
      </c>
      <c r="N1185" s="89" t="s">
        <v>1583</v>
      </c>
      <c r="V1185" s="89" t="s">
        <v>2452</v>
      </c>
      <c r="W1185">
        <v>210885</v>
      </c>
    </row>
    <row r="1186" spans="7:23">
      <c r="G1186">
        <v>142473</v>
      </c>
      <c r="H1186" s="89" t="s">
        <v>2362</v>
      </c>
      <c r="I1186" s="89" t="s">
        <v>326</v>
      </c>
      <c r="L1186">
        <v>12288</v>
      </c>
      <c r="M1186" s="89" t="s">
        <v>2521</v>
      </c>
      <c r="N1186" s="89" t="s">
        <v>1583</v>
      </c>
      <c r="V1186" s="89" t="s">
        <v>2455</v>
      </c>
      <c r="W1186">
        <v>28282</v>
      </c>
    </row>
    <row r="1187" spans="7:23">
      <c r="G1187">
        <v>11626</v>
      </c>
      <c r="H1187" s="89" t="s">
        <v>1314</v>
      </c>
      <c r="I1187" s="89" t="s">
        <v>1290</v>
      </c>
      <c r="L1187">
        <v>12289</v>
      </c>
      <c r="M1187" s="89" t="s">
        <v>1485</v>
      </c>
      <c r="N1187" s="89" t="s">
        <v>1583</v>
      </c>
      <c r="V1187" s="89" t="s">
        <v>2456</v>
      </c>
      <c r="W1187">
        <v>55868</v>
      </c>
    </row>
    <row r="1188" spans="7:23">
      <c r="G1188">
        <v>11627</v>
      </c>
      <c r="H1188" s="89" t="s">
        <v>1315</v>
      </c>
      <c r="I1188" s="89" t="s">
        <v>1290</v>
      </c>
      <c r="L1188">
        <v>12290</v>
      </c>
      <c r="M1188" s="89" t="s">
        <v>1486</v>
      </c>
      <c r="N1188" s="89" t="s">
        <v>1583</v>
      </c>
      <c r="V1188" s="89" t="s">
        <v>2458</v>
      </c>
      <c r="W1188">
        <v>55869</v>
      </c>
    </row>
    <row r="1189" spans="7:23">
      <c r="G1189">
        <v>142471</v>
      </c>
      <c r="H1189" s="89" t="s">
        <v>2363</v>
      </c>
      <c r="I1189" s="89" t="s">
        <v>326</v>
      </c>
      <c r="L1189">
        <v>12292</v>
      </c>
      <c r="M1189" s="89" t="s">
        <v>1487</v>
      </c>
      <c r="N1189" s="89" t="s">
        <v>1583</v>
      </c>
      <c r="V1189" s="89" t="s">
        <v>2459</v>
      </c>
      <c r="W1189">
        <v>55870</v>
      </c>
    </row>
    <row r="1190" spans="7:23">
      <c r="G1190">
        <v>11628</v>
      </c>
      <c r="H1190" s="89" t="s">
        <v>1316</v>
      </c>
      <c r="I1190" s="89" t="s">
        <v>1290</v>
      </c>
      <c r="L1190">
        <v>12466</v>
      </c>
      <c r="M1190" s="89" t="s">
        <v>1297</v>
      </c>
      <c r="N1190" s="89" t="s">
        <v>1290</v>
      </c>
      <c r="V1190" s="89" t="s">
        <v>2460</v>
      </c>
      <c r="W1190">
        <v>142880</v>
      </c>
    </row>
    <row r="1191" spans="7:23">
      <c r="G1191">
        <v>11629</v>
      </c>
      <c r="H1191" s="89" t="s">
        <v>1317</v>
      </c>
      <c r="I1191" s="89" t="s">
        <v>1290</v>
      </c>
      <c r="L1191">
        <v>12467</v>
      </c>
      <c r="M1191" s="89" t="s">
        <v>1297</v>
      </c>
      <c r="N1191" s="89" t="s">
        <v>325</v>
      </c>
      <c r="V1191" s="89" t="s">
        <v>2461</v>
      </c>
      <c r="W1191">
        <v>142882</v>
      </c>
    </row>
    <row r="1192" spans="7:23">
      <c r="G1192">
        <v>11630</v>
      </c>
      <c r="H1192" s="89" t="s">
        <v>1318</v>
      </c>
      <c r="I1192" s="89" t="s">
        <v>1290</v>
      </c>
      <c r="L1192">
        <v>12468</v>
      </c>
      <c r="M1192" s="89" t="s">
        <v>1297</v>
      </c>
      <c r="N1192" s="89" t="s">
        <v>1583</v>
      </c>
      <c r="V1192" s="89" t="s">
        <v>1248</v>
      </c>
      <c r="W1192">
        <v>55871</v>
      </c>
    </row>
    <row r="1193" spans="7:23">
      <c r="G1193">
        <v>11564</v>
      </c>
      <c r="H1193" s="89" t="s">
        <v>2364</v>
      </c>
      <c r="I1193" s="89" t="s">
        <v>326</v>
      </c>
      <c r="L1193">
        <v>12478</v>
      </c>
      <c r="M1193" s="89" t="s">
        <v>1291</v>
      </c>
      <c r="N1193" s="89" t="s">
        <v>1290</v>
      </c>
      <c r="V1193" s="89" t="s">
        <v>2462</v>
      </c>
      <c r="W1193">
        <v>219477</v>
      </c>
    </row>
    <row r="1194" spans="7:23">
      <c r="G1194">
        <v>64066</v>
      </c>
      <c r="H1194" s="89" t="s">
        <v>1319</v>
      </c>
      <c r="I1194" s="89" t="s">
        <v>1290</v>
      </c>
      <c r="L1194">
        <v>12479</v>
      </c>
      <c r="M1194" s="89" t="s">
        <v>1291</v>
      </c>
      <c r="N1194" s="89" t="s">
        <v>325</v>
      </c>
      <c r="V1194" s="89" t="s">
        <v>2463</v>
      </c>
      <c r="W1194">
        <v>219480</v>
      </c>
    </row>
    <row r="1195" spans="7:23">
      <c r="G1195">
        <v>11568</v>
      </c>
      <c r="H1195" s="89" t="s">
        <v>2365</v>
      </c>
      <c r="I1195" s="89" t="s">
        <v>326</v>
      </c>
      <c r="L1195">
        <v>12480</v>
      </c>
      <c r="M1195" s="89" t="s">
        <v>1291</v>
      </c>
      <c r="N1195" s="89" t="s">
        <v>1583</v>
      </c>
      <c r="V1195" s="89" t="s">
        <v>2464</v>
      </c>
      <c r="W1195">
        <v>219482</v>
      </c>
    </row>
    <row r="1196" spans="7:23">
      <c r="G1196">
        <v>11633</v>
      </c>
      <c r="H1196" s="89" t="s">
        <v>1320</v>
      </c>
      <c r="I1196" s="89" t="s">
        <v>1290</v>
      </c>
      <c r="L1196">
        <v>12668</v>
      </c>
      <c r="M1196" s="89" t="s">
        <v>1582</v>
      </c>
      <c r="V1196" s="89" t="s">
        <v>2465</v>
      </c>
      <c r="W1196">
        <v>219485</v>
      </c>
    </row>
    <row r="1197" spans="7:23">
      <c r="G1197">
        <v>11569</v>
      </c>
      <c r="H1197" s="89" t="s">
        <v>2366</v>
      </c>
      <c r="I1197" s="89" t="s">
        <v>326</v>
      </c>
      <c r="L1197">
        <v>12672</v>
      </c>
      <c r="M1197" s="89" t="s">
        <v>1291</v>
      </c>
      <c r="N1197" s="89" t="s">
        <v>1582</v>
      </c>
      <c r="V1197" s="89" t="s">
        <v>2466</v>
      </c>
      <c r="W1197">
        <v>219487</v>
      </c>
    </row>
    <row r="1198" spans="7:23">
      <c r="G1198">
        <v>11634</v>
      </c>
      <c r="H1198" s="89" t="s">
        <v>1321</v>
      </c>
      <c r="I1198" s="89" t="s">
        <v>1290</v>
      </c>
      <c r="L1198">
        <v>12673</v>
      </c>
      <c r="M1198" s="89" t="s">
        <v>1297</v>
      </c>
      <c r="N1198" s="89" t="s">
        <v>1582</v>
      </c>
      <c r="V1198" s="89" t="s">
        <v>2467</v>
      </c>
      <c r="W1198">
        <v>219488</v>
      </c>
    </row>
    <row r="1199" spans="7:23">
      <c r="G1199">
        <v>11570</v>
      </c>
      <c r="H1199" s="89" t="s">
        <v>2367</v>
      </c>
      <c r="I1199" s="89" t="s">
        <v>326</v>
      </c>
      <c r="L1199">
        <v>12677</v>
      </c>
      <c r="M1199" s="89" t="s">
        <v>1301</v>
      </c>
      <c r="N1199" s="89" t="s">
        <v>1582</v>
      </c>
      <c r="V1199" s="89" t="s">
        <v>2468</v>
      </c>
      <c r="W1199">
        <v>204887</v>
      </c>
    </row>
    <row r="1200" spans="7:23">
      <c r="G1200">
        <v>11635</v>
      </c>
      <c r="H1200" s="89" t="s">
        <v>1322</v>
      </c>
      <c r="I1200" s="89" t="s">
        <v>1290</v>
      </c>
      <c r="L1200">
        <v>12678</v>
      </c>
      <c r="M1200" s="89" t="s">
        <v>1302</v>
      </c>
      <c r="N1200" s="89" t="s">
        <v>1582</v>
      </c>
      <c r="V1200" s="89" t="s">
        <v>2470</v>
      </c>
      <c r="W1200">
        <v>204889</v>
      </c>
    </row>
    <row r="1201" spans="7:23">
      <c r="G1201">
        <v>11591</v>
      </c>
      <c r="H1201" s="89" t="s">
        <v>2368</v>
      </c>
      <c r="I1201" s="89" t="s">
        <v>326</v>
      </c>
      <c r="L1201">
        <v>12679</v>
      </c>
      <c r="M1201" s="89" t="s">
        <v>2342</v>
      </c>
      <c r="N1201" s="89" t="s">
        <v>1582</v>
      </c>
      <c r="V1201" s="89" t="s">
        <v>2472</v>
      </c>
      <c r="W1201">
        <v>185871</v>
      </c>
    </row>
    <row r="1202" spans="7:23">
      <c r="G1202">
        <v>11636</v>
      </c>
      <c r="H1202" s="89" t="s">
        <v>1323</v>
      </c>
      <c r="I1202" s="89" t="s">
        <v>1290</v>
      </c>
      <c r="L1202">
        <v>12680</v>
      </c>
      <c r="M1202" s="89" t="s">
        <v>2343</v>
      </c>
      <c r="N1202" s="89" t="s">
        <v>1582</v>
      </c>
      <c r="V1202" s="89" t="s">
        <v>2473</v>
      </c>
      <c r="W1202">
        <v>204881</v>
      </c>
    </row>
    <row r="1203" spans="7:23">
      <c r="G1203">
        <v>11571</v>
      </c>
      <c r="H1203" s="89" t="s">
        <v>2369</v>
      </c>
      <c r="I1203" s="89" t="s">
        <v>326</v>
      </c>
      <c r="L1203">
        <v>12681</v>
      </c>
      <c r="M1203" s="89" t="s">
        <v>1303</v>
      </c>
      <c r="N1203" s="89" t="s">
        <v>1582</v>
      </c>
      <c r="V1203" s="89" t="s">
        <v>2474</v>
      </c>
      <c r="W1203">
        <v>205070</v>
      </c>
    </row>
    <row r="1204" spans="7:23">
      <c r="G1204">
        <v>11637</v>
      </c>
      <c r="H1204" s="89" t="s">
        <v>1324</v>
      </c>
      <c r="I1204" s="89" t="s">
        <v>1290</v>
      </c>
      <c r="L1204">
        <v>12684</v>
      </c>
      <c r="M1204" s="89" t="s">
        <v>1304</v>
      </c>
      <c r="N1204" s="89" t="s">
        <v>1582</v>
      </c>
      <c r="V1204" s="89" t="s">
        <v>2475</v>
      </c>
      <c r="W1204">
        <v>205071</v>
      </c>
    </row>
    <row r="1205" spans="7:23">
      <c r="G1205">
        <v>11572</v>
      </c>
      <c r="H1205" s="89" t="s">
        <v>2370</v>
      </c>
      <c r="I1205" s="89" t="s">
        <v>326</v>
      </c>
      <c r="L1205">
        <v>12685</v>
      </c>
      <c r="M1205" s="89" t="s">
        <v>1305</v>
      </c>
      <c r="N1205" s="89" t="s">
        <v>1582</v>
      </c>
      <c r="V1205" s="89" t="s">
        <v>2476</v>
      </c>
      <c r="W1205">
        <v>185872</v>
      </c>
    </row>
    <row r="1206" spans="7:23">
      <c r="G1206">
        <v>11638</v>
      </c>
      <c r="H1206" s="89" t="s">
        <v>1325</v>
      </c>
      <c r="I1206" s="89" t="s">
        <v>1290</v>
      </c>
      <c r="L1206">
        <v>12686</v>
      </c>
      <c r="M1206" s="89" t="s">
        <v>1306</v>
      </c>
      <c r="N1206" s="89" t="s">
        <v>1582</v>
      </c>
      <c r="V1206" s="89" t="s">
        <v>2477</v>
      </c>
      <c r="W1206">
        <v>185873</v>
      </c>
    </row>
    <row r="1207" spans="7:23">
      <c r="G1207">
        <v>11639</v>
      </c>
      <c r="H1207" s="89" t="s">
        <v>1326</v>
      </c>
      <c r="I1207" s="89" t="s">
        <v>1290</v>
      </c>
      <c r="L1207">
        <v>12687</v>
      </c>
      <c r="M1207" s="89" t="s">
        <v>1307</v>
      </c>
      <c r="N1207" s="89" t="s">
        <v>1582</v>
      </c>
      <c r="V1207" s="89" t="s">
        <v>2478</v>
      </c>
      <c r="W1207">
        <v>205073</v>
      </c>
    </row>
    <row r="1208" spans="7:23">
      <c r="G1208">
        <v>11573</v>
      </c>
      <c r="H1208" s="89" t="s">
        <v>2371</v>
      </c>
      <c r="I1208" s="89" t="s">
        <v>326</v>
      </c>
      <c r="L1208">
        <v>12688</v>
      </c>
      <c r="M1208" s="89" t="s">
        <v>1308</v>
      </c>
      <c r="N1208" s="89" t="s">
        <v>1582</v>
      </c>
      <c r="V1208" s="89" t="s">
        <v>2479</v>
      </c>
      <c r="W1208">
        <v>205074</v>
      </c>
    </row>
    <row r="1209" spans="7:23">
      <c r="G1209">
        <v>11574</v>
      </c>
      <c r="H1209" s="89" t="s">
        <v>2372</v>
      </c>
      <c r="I1209" s="89" t="s">
        <v>326</v>
      </c>
      <c r="L1209">
        <v>12689</v>
      </c>
      <c r="M1209" s="89" t="s">
        <v>1309</v>
      </c>
      <c r="N1209" s="89" t="s">
        <v>1582</v>
      </c>
      <c r="V1209" s="89" t="s">
        <v>1216</v>
      </c>
      <c r="W1209">
        <v>27877</v>
      </c>
    </row>
    <row r="1210" spans="7:23">
      <c r="G1210">
        <v>11641</v>
      </c>
      <c r="H1210" s="89" t="s">
        <v>1327</v>
      </c>
      <c r="I1210" s="89" t="s">
        <v>1290</v>
      </c>
      <c r="L1210">
        <v>12691</v>
      </c>
      <c r="M1210" s="89" t="s">
        <v>1310</v>
      </c>
      <c r="N1210" s="89" t="s">
        <v>1582</v>
      </c>
      <c r="V1210" s="89" t="s">
        <v>1249</v>
      </c>
      <c r="W1210">
        <v>27878</v>
      </c>
    </row>
    <row r="1211" spans="7:23">
      <c r="G1211">
        <v>11642</v>
      </c>
      <c r="H1211" s="89" t="s">
        <v>232</v>
      </c>
      <c r="I1211" s="89" t="s">
        <v>1290</v>
      </c>
      <c r="L1211">
        <v>12694</v>
      </c>
      <c r="M1211" s="89" t="s">
        <v>1311</v>
      </c>
      <c r="N1211" s="89" t="s">
        <v>1582</v>
      </c>
      <c r="V1211" s="89" t="s">
        <v>1250</v>
      </c>
      <c r="W1211">
        <v>27876</v>
      </c>
    </row>
    <row r="1212" spans="7:23">
      <c r="G1212">
        <v>11575</v>
      </c>
      <c r="H1212" s="89" t="s">
        <v>2373</v>
      </c>
      <c r="I1212" s="89" t="s">
        <v>326</v>
      </c>
      <c r="L1212">
        <v>12695</v>
      </c>
      <c r="M1212" s="89" t="s">
        <v>1312</v>
      </c>
      <c r="N1212" s="89" t="s">
        <v>1582</v>
      </c>
      <c r="V1212" s="89" t="s">
        <v>1251</v>
      </c>
      <c r="W1212">
        <v>27879</v>
      </c>
    </row>
    <row r="1213" spans="7:23">
      <c r="G1213">
        <v>11593</v>
      </c>
      <c r="H1213" s="89" t="s">
        <v>2374</v>
      </c>
      <c r="I1213" s="89" t="s">
        <v>326</v>
      </c>
      <c r="L1213">
        <v>12696</v>
      </c>
      <c r="M1213" s="89" t="s">
        <v>1313</v>
      </c>
      <c r="N1213" s="89" t="s">
        <v>1582</v>
      </c>
      <c r="V1213" s="89" t="s">
        <v>1252</v>
      </c>
      <c r="W1213">
        <v>46902</v>
      </c>
    </row>
    <row r="1214" spans="7:23">
      <c r="G1214">
        <v>173692</v>
      </c>
      <c r="H1214" s="89" t="s">
        <v>2375</v>
      </c>
      <c r="I1214" s="89" t="s">
        <v>1290</v>
      </c>
      <c r="L1214">
        <v>12697</v>
      </c>
      <c r="M1214" s="89" t="s">
        <v>1314</v>
      </c>
      <c r="N1214" s="89" t="s">
        <v>1582</v>
      </c>
      <c r="V1214" s="89" t="s">
        <v>1253</v>
      </c>
      <c r="W1214">
        <v>24268</v>
      </c>
    </row>
    <row r="1215" spans="7:23">
      <c r="G1215">
        <v>11576</v>
      </c>
      <c r="H1215" s="89" t="s">
        <v>2376</v>
      </c>
      <c r="I1215" s="89" t="s">
        <v>326</v>
      </c>
      <c r="L1215">
        <v>12698</v>
      </c>
      <c r="M1215" s="89" t="s">
        <v>1315</v>
      </c>
      <c r="N1215" s="89" t="s">
        <v>1582</v>
      </c>
      <c r="V1215" s="89" t="s">
        <v>1254</v>
      </c>
      <c r="W1215">
        <v>60119</v>
      </c>
    </row>
    <row r="1216" spans="7:23">
      <c r="G1216">
        <v>11594</v>
      </c>
      <c r="H1216" s="89" t="s">
        <v>2377</v>
      </c>
      <c r="I1216" s="89" t="s">
        <v>326</v>
      </c>
      <c r="L1216">
        <v>12699</v>
      </c>
      <c r="M1216" s="89" t="s">
        <v>1316</v>
      </c>
      <c r="N1216" s="89" t="s">
        <v>1582</v>
      </c>
      <c r="V1216" s="89" t="s">
        <v>1219</v>
      </c>
      <c r="W1216">
        <v>59966</v>
      </c>
    </row>
    <row r="1217" spans="7:23">
      <c r="G1217">
        <v>63710</v>
      </c>
      <c r="H1217" s="89" t="s">
        <v>1328</v>
      </c>
      <c r="I1217" s="89" t="s">
        <v>1290</v>
      </c>
      <c r="L1217">
        <v>12700</v>
      </c>
      <c r="M1217" s="89" t="s">
        <v>1317</v>
      </c>
      <c r="N1217" s="89" t="s">
        <v>1582</v>
      </c>
      <c r="V1217" s="89" t="s">
        <v>1255</v>
      </c>
      <c r="W1217">
        <v>59967</v>
      </c>
    </row>
    <row r="1218" spans="7:23">
      <c r="G1218">
        <v>11578</v>
      </c>
      <c r="H1218" s="89" t="s">
        <v>2378</v>
      </c>
      <c r="I1218" s="89" t="s">
        <v>326</v>
      </c>
      <c r="L1218">
        <v>12701</v>
      </c>
      <c r="M1218" s="89" t="s">
        <v>1318</v>
      </c>
      <c r="N1218" s="89" t="s">
        <v>1582</v>
      </c>
      <c r="V1218" s="89" t="s">
        <v>1256</v>
      </c>
      <c r="W1218">
        <v>59968</v>
      </c>
    </row>
    <row r="1219" spans="7:23">
      <c r="G1219">
        <v>65266</v>
      </c>
      <c r="H1219" s="89" t="s">
        <v>1329</v>
      </c>
      <c r="I1219" s="89" t="s">
        <v>1290</v>
      </c>
      <c r="L1219">
        <v>12704</v>
      </c>
      <c r="M1219" s="89" t="s">
        <v>1320</v>
      </c>
      <c r="N1219" s="89" t="s">
        <v>1582</v>
      </c>
      <c r="V1219" s="89" t="s">
        <v>1257</v>
      </c>
      <c r="W1219">
        <v>59969</v>
      </c>
    </row>
    <row r="1220" spans="7:23">
      <c r="G1220">
        <v>11595</v>
      </c>
      <c r="H1220" s="89" t="s">
        <v>2379</v>
      </c>
      <c r="I1220" s="89" t="s">
        <v>326</v>
      </c>
      <c r="L1220">
        <v>12705</v>
      </c>
      <c r="M1220" s="89" t="s">
        <v>1321</v>
      </c>
      <c r="N1220" s="89" t="s">
        <v>1582</v>
      </c>
      <c r="V1220" s="89" t="s">
        <v>1258</v>
      </c>
      <c r="W1220">
        <v>59970</v>
      </c>
    </row>
    <row r="1221" spans="7:23">
      <c r="G1221">
        <v>65277</v>
      </c>
      <c r="H1221" s="89" t="s">
        <v>1330</v>
      </c>
      <c r="I1221" s="89" t="s">
        <v>1290</v>
      </c>
      <c r="L1221">
        <v>12706</v>
      </c>
      <c r="M1221" s="89" t="s">
        <v>1322</v>
      </c>
      <c r="N1221" s="89" t="s">
        <v>1582</v>
      </c>
      <c r="V1221" s="89" t="s">
        <v>1259</v>
      </c>
      <c r="W1221">
        <v>59971</v>
      </c>
    </row>
    <row r="1222" spans="7:23">
      <c r="G1222">
        <v>11596</v>
      </c>
      <c r="H1222" s="89" t="s">
        <v>2380</v>
      </c>
      <c r="I1222" s="89" t="s">
        <v>326</v>
      </c>
      <c r="L1222">
        <v>12707</v>
      </c>
      <c r="M1222" s="89" t="s">
        <v>1323</v>
      </c>
      <c r="N1222" s="89" t="s">
        <v>1582</v>
      </c>
      <c r="V1222" s="89" t="s">
        <v>1260</v>
      </c>
      <c r="W1222">
        <v>60068</v>
      </c>
    </row>
    <row r="1223" spans="7:23">
      <c r="G1223">
        <v>65288</v>
      </c>
      <c r="H1223" s="89" t="s">
        <v>1331</v>
      </c>
      <c r="I1223" s="89" t="s">
        <v>1290</v>
      </c>
      <c r="L1223">
        <v>12708</v>
      </c>
      <c r="M1223" s="89" t="s">
        <v>1324</v>
      </c>
      <c r="N1223" s="89" t="s">
        <v>1582</v>
      </c>
      <c r="V1223" s="89" t="s">
        <v>1261</v>
      </c>
      <c r="W1223">
        <v>60069</v>
      </c>
    </row>
    <row r="1224" spans="7:23">
      <c r="G1224">
        <v>11579</v>
      </c>
      <c r="H1224" s="89" t="s">
        <v>2381</v>
      </c>
      <c r="I1224" s="89" t="s">
        <v>326</v>
      </c>
      <c r="L1224">
        <v>12709</v>
      </c>
      <c r="M1224" s="89" t="s">
        <v>1325</v>
      </c>
      <c r="N1224" s="89" t="s">
        <v>1582</v>
      </c>
      <c r="V1224" s="89" t="s">
        <v>1262</v>
      </c>
      <c r="W1224">
        <v>60071</v>
      </c>
    </row>
    <row r="1225" spans="7:23">
      <c r="G1225">
        <v>11645</v>
      </c>
      <c r="H1225" s="89" t="s">
        <v>1332</v>
      </c>
      <c r="I1225" s="89" t="s">
        <v>1290</v>
      </c>
      <c r="L1225">
        <v>12710</v>
      </c>
      <c r="M1225" s="89" t="s">
        <v>1326</v>
      </c>
      <c r="N1225" s="89" t="s">
        <v>1582</v>
      </c>
      <c r="V1225" s="89" t="s">
        <v>2483</v>
      </c>
      <c r="W1225">
        <v>145470</v>
      </c>
    </row>
    <row r="1226" spans="7:23">
      <c r="G1226">
        <v>63699</v>
      </c>
      <c r="H1226" s="89" t="s">
        <v>1333</v>
      </c>
      <c r="I1226" s="89" t="s">
        <v>1290</v>
      </c>
      <c r="L1226">
        <v>12712</v>
      </c>
      <c r="M1226" s="89" t="s">
        <v>1327</v>
      </c>
      <c r="N1226" s="89" t="s">
        <v>1582</v>
      </c>
      <c r="V1226" s="89" t="s">
        <v>2484</v>
      </c>
      <c r="W1226">
        <v>145471</v>
      </c>
    </row>
    <row r="1227" spans="7:23">
      <c r="G1227">
        <v>11581</v>
      </c>
      <c r="H1227" s="89" t="s">
        <v>2382</v>
      </c>
      <c r="I1227" s="89" t="s">
        <v>326</v>
      </c>
      <c r="L1227">
        <v>12713</v>
      </c>
      <c r="M1227" s="89" t="s">
        <v>232</v>
      </c>
      <c r="N1227" s="89" t="s">
        <v>1582</v>
      </c>
      <c r="V1227" s="89" t="s">
        <v>2485</v>
      </c>
      <c r="W1227">
        <v>145472</v>
      </c>
    </row>
    <row r="1228" spans="7:23">
      <c r="G1228">
        <v>63688</v>
      </c>
      <c r="H1228" s="89" t="s">
        <v>1334</v>
      </c>
      <c r="I1228" s="89" t="s">
        <v>1290</v>
      </c>
      <c r="L1228">
        <v>12716</v>
      </c>
      <c r="M1228" s="89" t="s">
        <v>1332</v>
      </c>
      <c r="N1228" s="89" t="s">
        <v>1582</v>
      </c>
      <c r="V1228" s="89" t="s">
        <v>2486</v>
      </c>
      <c r="W1228">
        <v>161468</v>
      </c>
    </row>
    <row r="1229" spans="7:23">
      <c r="G1229">
        <v>11597</v>
      </c>
      <c r="H1229" s="89" t="s">
        <v>2383</v>
      </c>
      <c r="I1229" s="89" t="s">
        <v>326</v>
      </c>
      <c r="L1229">
        <v>12717</v>
      </c>
      <c r="M1229" s="89" t="s">
        <v>1343</v>
      </c>
      <c r="N1229" s="89" t="s">
        <v>1582</v>
      </c>
      <c r="V1229" s="89" t="s">
        <v>2487</v>
      </c>
      <c r="W1229">
        <v>161469</v>
      </c>
    </row>
    <row r="1230" spans="7:23">
      <c r="G1230">
        <v>63677</v>
      </c>
      <c r="H1230" s="89" t="s">
        <v>1335</v>
      </c>
      <c r="I1230" s="89" t="s">
        <v>1290</v>
      </c>
      <c r="L1230">
        <v>12718</v>
      </c>
      <c r="M1230" s="89" t="s">
        <v>1344</v>
      </c>
      <c r="N1230" s="89" t="s">
        <v>1582</v>
      </c>
      <c r="V1230" s="89" t="s">
        <v>2488</v>
      </c>
      <c r="W1230">
        <v>161470</v>
      </c>
    </row>
    <row r="1231" spans="7:23">
      <c r="G1231">
        <v>11582</v>
      </c>
      <c r="H1231" s="89" t="s">
        <v>2384</v>
      </c>
      <c r="I1231" s="89" t="s">
        <v>326</v>
      </c>
      <c r="L1231">
        <v>12719</v>
      </c>
      <c r="M1231" s="89" t="s">
        <v>1345</v>
      </c>
      <c r="N1231" s="89" t="s">
        <v>1582</v>
      </c>
      <c r="V1231" s="89" t="s">
        <v>1263</v>
      </c>
      <c r="W1231">
        <v>60073</v>
      </c>
    </row>
    <row r="1232" spans="7:23">
      <c r="G1232">
        <v>63666</v>
      </c>
      <c r="H1232" s="89" t="s">
        <v>1336</v>
      </c>
      <c r="I1232" s="89" t="s">
        <v>1290</v>
      </c>
      <c r="L1232">
        <v>12720</v>
      </c>
      <c r="M1232" s="89" t="s">
        <v>1346</v>
      </c>
      <c r="N1232" s="89" t="s">
        <v>1582</v>
      </c>
      <c r="V1232" s="89" t="s">
        <v>1264</v>
      </c>
      <c r="W1232">
        <v>60075</v>
      </c>
    </row>
    <row r="1233" spans="7:23">
      <c r="G1233">
        <v>11598</v>
      </c>
      <c r="H1233" s="89" t="s">
        <v>2385</v>
      </c>
      <c r="I1233" s="89" t="s">
        <v>326</v>
      </c>
      <c r="L1233">
        <v>12721</v>
      </c>
      <c r="M1233" s="89" t="s">
        <v>1347</v>
      </c>
      <c r="N1233" s="89" t="s">
        <v>1582</v>
      </c>
      <c r="V1233" s="89" t="s">
        <v>1263</v>
      </c>
      <c r="W1233">
        <v>60076</v>
      </c>
    </row>
    <row r="1234" spans="7:23">
      <c r="G1234">
        <v>65310</v>
      </c>
      <c r="H1234" s="89" t="s">
        <v>1337</v>
      </c>
      <c r="I1234" s="89" t="s">
        <v>1290</v>
      </c>
      <c r="L1234">
        <v>12722</v>
      </c>
      <c r="M1234" s="89" t="s">
        <v>1348</v>
      </c>
      <c r="N1234" s="89" t="s">
        <v>1582</v>
      </c>
      <c r="V1234" s="89" t="s">
        <v>1265</v>
      </c>
      <c r="W1234">
        <v>60077</v>
      </c>
    </row>
    <row r="1235" spans="7:23">
      <c r="G1235">
        <v>59635</v>
      </c>
      <c r="H1235" s="89" t="s">
        <v>1338</v>
      </c>
      <c r="I1235" s="89" t="s">
        <v>1290</v>
      </c>
      <c r="L1235">
        <v>12723</v>
      </c>
      <c r="M1235" s="89" t="s">
        <v>1349</v>
      </c>
      <c r="N1235" s="89" t="s">
        <v>1582</v>
      </c>
      <c r="V1235" s="89" t="s">
        <v>1266</v>
      </c>
      <c r="W1235">
        <v>60078</v>
      </c>
    </row>
    <row r="1236" spans="7:23">
      <c r="G1236">
        <v>11584</v>
      </c>
      <c r="H1236" s="89" t="s">
        <v>2386</v>
      </c>
      <c r="I1236" s="89" t="s">
        <v>326</v>
      </c>
      <c r="L1236">
        <v>12724</v>
      </c>
      <c r="M1236" s="89" t="s">
        <v>1350</v>
      </c>
      <c r="N1236" s="89" t="s">
        <v>1582</v>
      </c>
      <c r="V1236" s="89" t="s">
        <v>2492</v>
      </c>
      <c r="W1236">
        <v>65681</v>
      </c>
    </row>
    <row r="1237" spans="7:23">
      <c r="G1237">
        <v>63732</v>
      </c>
      <c r="H1237" s="89" t="s">
        <v>1339</v>
      </c>
      <c r="I1237" s="89" t="s">
        <v>1290</v>
      </c>
      <c r="L1237">
        <v>12725</v>
      </c>
      <c r="M1237" s="89" t="s">
        <v>1351</v>
      </c>
      <c r="N1237" s="89" t="s">
        <v>1582</v>
      </c>
      <c r="V1237" s="89" t="s">
        <v>2493</v>
      </c>
      <c r="W1237">
        <v>161478</v>
      </c>
    </row>
    <row r="1238" spans="7:23">
      <c r="G1238">
        <v>11585</v>
      </c>
      <c r="H1238" s="89" t="s">
        <v>2387</v>
      </c>
      <c r="I1238" s="89" t="s">
        <v>326</v>
      </c>
      <c r="L1238">
        <v>12728</v>
      </c>
      <c r="M1238" s="89" t="s">
        <v>1352</v>
      </c>
      <c r="N1238" s="89" t="s">
        <v>1582</v>
      </c>
      <c r="V1238" s="89" t="s">
        <v>2494</v>
      </c>
      <c r="W1238">
        <v>161480</v>
      </c>
    </row>
    <row r="1239" spans="7:23">
      <c r="G1239">
        <v>63721</v>
      </c>
      <c r="H1239" s="89" t="s">
        <v>1340</v>
      </c>
      <c r="I1239" s="89" t="s">
        <v>1290</v>
      </c>
      <c r="L1239">
        <v>12729</v>
      </c>
      <c r="M1239" s="89" t="s">
        <v>1353</v>
      </c>
      <c r="N1239" s="89" t="s">
        <v>1582</v>
      </c>
      <c r="V1239" s="89" t="s">
        <v>1267</v>
      </c>
      <c r="W1239">
        <v>60117</v>
      </c>
    </row>
    <row r="1240" spans="7:23">
      <c r="G1240">
        <v>65669</v>
      </c>
      <c r="H1240" s="89" t="s">
        <v>2388</v>
      </c>
      <c r="I1240" s="89" t="s">
        <v>326</v>
      </c>
      <c r="L1240">
        <v>12730</v>
      </c>
      <c r="M1240" s="89" t="s">
        <v>1354</v>
      </c>
      <c r="N1240" s="89" t="s">
        <v>1582</v>
      </c>
      <c r="V1240" s="89" t="s">
        <v>1268</v>
      </c>
      <c r="W1240">
        <v>65698</v>
      </c>
    </row>
    <row r="1241" spans="7:23">
      <c r="G1241">
        <v>65668</v>
      </c>
      <c r="H1241" s="89" t="s">
        <v>2389</v>
      </c>
      <c r="I1241" s="89" t="s">
        <v>326</v>
      </c>
      <c r="L1241">
        <v>12731</v>
      </c>
      <c r="M1241" s="89" t="s">
        <v>1355</v>
      </c>
      <c r="N1241" s="89" t="s">
        <v>1582</v>
      </c>
      <c r="V1241" s="89" t="s">
        <v>2495</v>
      </c>
      <c r="W1241">
        <v>176066</v>
      </c>
    </row>
    <row r="1242" spans="7:23">
      <c r="G1242">
        <v>65321</v>
      </c>
      <c r="H1242" s="89" t="s">
        <v>1341</v>
      </c>
      <c r="I1242" s="89" t="s">
        <v>1290</v>
      </c>
      <c r="L1242">
        <v>12732</v>
      </c>
      <c r="M1242" s="89" t="s">
        <v>1356</v>
      </c>
      <c r="N1242" s="89" t="s">
        <v>1582</v>
      </c>
      <c r="V1242" s="89" t="s">
        <v>1269</v>
      </c>
      <c r="W1242">
        <v>60085</v>
      </c>
    </row>
    <row r="1243" spans="7:23">
      <c r="G1243">
        <v>65332</v>
      </c>
      <c r="H1243" s="89" t="s">
        <v>1342</v>
      </c>
      <c r="I1243" s="89" t="s">
        <v>1290</v>
      </c>
      <c r="L1243">
        <v>12733</v>
      </c>
      <c r="M1243" s="89" t="s">
        <v>1357</v>
      </c>
      <c r="N1243" s="89" t="s">
        <v>1582</v>
      </c>
      <c r="V1243" s="89" t="s">
        <v>1270</v>
      </c>
      <c r="W1243">
        <v>27572</v>
      </c>
    </row>
    <row r="1244" spans="7:23">
      <c r="G1244">
        <v>65671</v>
      </c>
      <c r="H1244" s="89" t="s">
        <v>1241</v>
      </c>
      <c r="I1244" s="89" t="s">
        <v>326</v>
      </c>
      <c r="L1244">
        <v>12734</v>
      </c>
      <c r="M1244" s="89" t="s">
        <v>1358</v>
      </c>
      <c r="N1244" s="89" t="s">
        <v>1582</v>
      </c>
      <c r="V1244" s="89" t="s">
        <v>1271</v>
      </c>
      <c r="W1244">
        <v>27578</v>
      </c>
    </row>
    <row r="1245" spans="7:23">
      <c r="G1245">
        <v>11646</v>
      </c>
      <c r="H1245" s="89" t="s">
        <v>1343</v>
      </c>
      <c r="I1245" s="89" t="s">
        <v>1290</v>
      </c>
      <c r="L1245">
        <v>12735</v>
      </c>
      <c r="M1245" s="89" t="s">
        <v>1359</v>
      </c>
      <c r="N1245" s="89" t="s">
        <v>1582</v>
      </c>
      <c r="V1245" s="89" t="s">
        <v>1272</v>
      </c>
      <c r="W1245">
        <v>72466</v>
      </c>
    </row>
    <row r="1246" spans="7:23">
      <c r="G1246">
        <v>11647</v>
      </c>
      <c r="H1246" s="89" t="s">
        <v>1344</v>
      </c>
      <c r="I1246" s="89" t="s">
        <v>1290</v>
      </c>
      <c r="L1246">
        <v>12736</v>
      </c>
      <c r="M1246" s="89" t="s">
        <v>1360</v>
      </c>
      <c r="N1246" s="89" t="s">
        <v>1582</v>
      </c>
      <c r="V1246" s="89" t="s">
        <v>2499</v>
      </c>
      <c r="W1246">
        <v>27570</v>
      </c>
    </row>
    <row r="1247" spans="7:23">
      <c r="G1247">
        <v>11648</v>
      </c>
      <c r="H1247" s="89" t="s">
        <v>1345</v>
      </c>
      <c r="I1247" s="89" t="s">
        <v>1290</v>
      </c>
      <c r="L1247">
        <v>12737</v>
      </c>
      <c r="M1247" s="89" t="s">
        <v>1361</v>
      </c>
      <c r="N1247" s="89" t="s">
        <v>1582</v>
      </c>
      <c r="V1247" s="89" t="s">
        <v>2500</v>
      </c>
      <c r="W1247">
        <v>49872</v>
      </c>
    </row>
    <row r="1248" spans="7:23">
      <c r="G1248">
        <v>11553</v>
      </c>
      <c r="H1248" s="89" t="s">
        <v>1240</v>
      </c>
      <c r="I1248" s="89" t="s">
        <v>326</v>
      </c>
      <c r="L1248">
        <v>12738</v>
      </c>
      <c r="M1248" s="89" t="s">
        <v>1362</v>
      </c>
      <c r="N1248" s="89" t="s">
        <v>1582</v>
      </c>
      <c r="V1248" s="89" t="s">
        <v>1273</v>
      </c>
      <c r="W1248">
        <v>60112</v>
      </c>
    </row>
    <row r="1249" spans="7:23">
      <c r="G1249">
        <v>11649</v>
      </c>
      <c r="H1249" s="89" t="s">
        <v>1346</v>
      </c>
      <c r="I1249" s="89" t="s">
        <v>1290</v>
      </c>
      <c r="L1249">
        <v>12739</v>
      </c>
      <c r="M1249" s="89" t="s">
        <v>1363</v>
      </c>
      <c r="N1249" s="89" t="s">
        <v>1582</v>
      </c>
      <c r="V1249" s="89" t="s">
        <v>1274</v>
      </c>
      <c r="W1249">
        <v>60113</v>
      </c>
    </row>
    <row r="1250" spans="7:23">
      <c r="G1250">
        <v>11650</v>
      </c>
      <c r="H1250" s="89" t="s">
        <v>1347</v>
      </c>
      <c r="I1250" s="89" t="s">
        <v>1290</v>
      </c>
      <c r="L1250">
        <v>12741</v>
      </c>
      <c r="M1250" s="89" t="s">
        <v>1364</v>
      </c>
      <c r="N1250" s="89" t="s">
        <v>1582</v>
      </c>
      <c r="V1250" s="89" t="s">
        <v>1275</v>
      </c>
      <c r="W1250">
        <v>49873</v>
      </c>
    </row>
    <row r="1251" spans="7:23">
      <c r="G1251">
        <v>11651</v>
      </c>
      <c r="H1251" s="89" t="s">
        <v>1348</v>
      </c>
      <c r="I1251" s="89" t="s">
        <v>1290</v>
      </c>
      <c r="L1251">
        <v>12744</v>
      </c>
      <c r="M1251" s="89" t="s">
        <v>1379</v>
      </c>
      <c r="N1251" s="89" t="s">
        <v>1582</v>
      </c>
      <c r="V1251" s="89" t="s">
        <v>1276</v>
      </c>
      <c r="W1251">
        <v>72467</v>
      </c>
    </row>
    <row r="1252" spans="7:23">
      <c r="G1252">
        <v>204671</v>
      </c>
      <c r="H1252" s="89" t="s">
        <v>2390</v>
      </c>
      <c r="I1252" s="89" t="s">
        <v>326</v>
      </c>
      <c r="L1252">
        <v>12745</v>
      </c>
      <c r="M1252" s="89" t="s">
        <v>1380</v>
      </c>
      <c r="N1252" s="89" t="s">
        <v>1582</v>
      </c>
      <c r="V1252" s="89" t="s">
        <v>1276</v>
      </c>
      <c r="W1252">
        <v>49871</v>
      </c>
    </row>
    <row r="1253" spans="7:23">
      <c r="G1253">
        <v>11652</v>
      </c>
      <c r="H1253" s="89" t="s">
        <v>1349</v>
      </c>
      <c r="I1253" s="89" t="s">
        <v>1290</v>
      </c>
      <c r="L1253">
        <v>12746</v>
      </c>
      <c r="M1253" s="89" t="s">
        <v>1381</v>
      </c>
      <c r="N1253" s="89" t="s">
        <v>1582</v>
      </c>
      <c r="V1253" s="89" t="s">
        <v>1277</v>
      </c>
      <c r="W1253">
        <v>27568</v>
      </c>
    </row>
    <row r="1254" spans="7:23">
      <c r="G1254">
        <v>11653</v>
      </c>
      <c r="H1254" s="89" t="s">
        <v>1350</v>
      </c>
      <c r="I1254" s="89" t="s">
        <v>1290</v>
      </c>
      <c r="L1254">
        <v>12747</v>
      </c>
      <c r="M1254" s="89" t="s">
        <v>1382</v>
      </c>
      <c r="N1254" s="89" t="s">
        <v>1582</v>
      </c>
      <c r="V1254" s="89" t="s">
        <v>2508</v>
      </c>
      <c r="W1254">
        <v>171268</v>
      </c>
    </row>
    <row r="1255" spans="7:23">
      <c r="G1255">
        <v>204673</v>
      </c>
      <c r="H1255" s="89" t="s">
        <v>2391</v>
      </c>
      <c r="I1255" s="89" t="s">
        <v>326</v>
      </c>
      <c r="L1255">
        <v>12748</v>
      </c>
      <c r="M1255" s="89" t="s">
        <v>1383</v>
      </c>
      <c r="N1255" s="89" t="s">
        <v>1582</v>
      </c>
      <c r="V1255" s="89" t="s">
        <v>2510</v>
      </c>
      <c r="W1255">
        <v>171269</v>
      </c>
    </row>
    <row r="1256" spans="7:23">
      <c r="G1256">
        <v>11654</v>
      </c>
      <c r="H1256" s="89" t="s">
        <v>1351</v>
      </c>
      <c r="I1256" s="89" t="s">
        <v>1290</v>
      </c>
      <c r="L1256">
        <v>12749</v>
      </c>
      <c r="M1256" s="89" t="s">
        <v>1384</v>
      </c>
      <c r="N1256" s="89" t="s">
        <v>1582</v>
      </c>
      <c r="V1256" s="89" t="s">
        <v>2513</v>
      </c>
      <c r="W1256">
        <v>205468</v>
      </c>
    </row>
    <row r="1257" spans="7:23">
      <c r="G1257">
        <v>204675</v>
      </c>
      <c r="H1257" s="89" t="s">
        <v>2392</v>
      </c>
      <c r="I1257" s="89" t="s">
        <v>326</v>
      </c>
      <c r="L1257">
        <v>12750</v>
      </c>
      <c r="M1257" s="89" t="s">
        <v>1385</v>
      </c>
      <c r="N1257" s="89" t="s">
        <v>1582</v>
      </c>
      <c r="V1257" s="89" t="s">
        <v>2514</v>
      </c>
      <c r="W1257">
        <v>205470</v>
      </c>
    </row>
    <row r="1258" spans="7:23">
      <c r="G1258">
        <v>11657</v>
      </c>
      <c r="H1258" s="89" t="s">
        <v>1352</v>
      </c>
      <c r="I1258" s="89" t="s">
        <v>1290</v>
      </c>
      <c r="L1258">
        <v>12751</v>
      </c>
      <c r="M1258" s="89" t="s">
        <v>1386</v>
      </c>
      <c r="N1258" s="89" t="s">
        <v>1582</v>
      </c>
      <c r="V1258" s="89" t="s">
        <v>2515</v>
      </c>
      <c r="W1258">
        <v>205471</v>
      </c>
    </row>
    <row r="1259" spans="7:23">
      <c r="G1259">
        <v>204667</v>
      </c>
      <c r="H1259" s="89" t="s">
        <v>2393</v>
      </c>
      <c r="I1259" s="89" t="s">
        <v>326</v>
      </c>
      <c r="L1259">
        <v>12752</v>
      </c>
      <c r="M1259" s="89" t="s">
        <v>1387</v>
      </c>
      <c r="N1259" s="89" t="s">
        <v>1582</v>
      </c>
      <c r="V1259" s="89" t="s">
        <v>1278</v>
      </c>
      <c r="W1259">
        <v>57493</v>
      </c>
    </row>
    <row r="1260" spans="7:23">
      <c r="G1260">
        <v>11658</v>
      </c>
      <c r="H1260" s="89" t="s">
        <v>1353</v>
      </c>
      <c r="I1260" s="89" t="s">
        <v>1290</v>
      </c>
      <c r="L1260">
        <v>12753</v>
      </c>
      <c r="M1260" s="89" t="s">
        <v>1388</v>
      </c>
      <c r="N1260" s="89" t="s">
        <v>1582</v>
      </c>
      <c r="V1260" s="89" t="s">
        <v>1279</v>
      </c>
      <c r="W1260">
        <v>57495</v>
      </c>
    </row>
    <row r="1261" spans="7:23">
      <c r="G1261">
        <v>11659</v>
      </c>
      <c r="H1261" s="89" t="s">
        <v>1354</v>
      </c>
      <c r="I1261" s="89" t="s">
        <v>1290</v>
      </c>
      <c r="L1261">
        <v>12755</v>
      </c>
      <c r="M1261" s="89" t="s">
        <v>271</v>
      </c>
      <c r="N1261" s="89" t="s">
        <v>1582</v>
      </c>
      <c r="V1261" s="89" t="s">
        <v>1270</v>
      </c>
      <c r="W1261">
        <v>57492</v>
      </c>
    </row>
    <row r="1262" spans="7:23">
      <c r="G1262">
        <v>11660</v>
      </c>
      <c r="H1262" s="89" t="s">
        <v>1355</v>
      </c>
      <c r="I1262" s="89" t="s">
        <v>1290</v>
      </c>
      <c r="L1262">
        <v>12758</v>
      </c>
      <c r="M1262" s="89" t="s">
        <v>1389</v>
      </c>
      <c r="N1262" s="89" t="s">
        <v>1582</v>
      </c>
      <c r="V1262" s="89" t="s">
        <v>1280</v>
      </c>
      <c r="W1262">
        <v>57496</v>
      </c>
    </row>
    <row r="1263" spans="7:23">
      <c r="G1263">
        <v>192866</v>
      </c>
      <c r="H1263" s="89" t="s">
        <v>2349</v>
      </c>
      <c r="I1263" s="89" t="s">
        <v>326</v>
      </c>
      <c r="L1263">
        <v>12760</v>
      </c>
      <c r="M1263" s="89" t="s">
        <v>1390</v>
      </c>
      <c r="N1263" s="89" t="s">
        <v>1582</v>
      </c>
      <c r="V1263" s="89" t="s">
        <v>1281</v>
      </c>
      <c r="W1263">
        <v>57501</v>
      </c>
    </row>
    <row r="1264" spans="7:23">
      <c r="G1264">
        <v>11661</v>
      </c>
      <c r="H1264" s="89" t="s">
        <v>1356</v>
      </c>
      <c r="I1264" s="89" t="s">
        <v>1290</v>
      </c>
      <c r="L1264">
        <v>12761</v>
      </c>
      <c r="M1264" s="89" t="s">
        <v>1391</v>
      </c>
      <c r="N1264" s="89" t="s">
        <v>1582</v>
      </c>
      <c r="V1264" s="89" t="s">
        <v>1271</v>
      </c>
      <c r="W1264">
        <v>57500</v>
      </c>
    </row>
    <row r="1265" spans="7:23">
      <c r="G1265">
        <v>192867</v>
      </c>
      <c r="H1265" s="89" t="s">
        <v>2394</v>
      </c>
      <c r="I1265" s="89" t="s">
        <v>326</v>
      </c>
      <c r="L1265">
        <v>12762</v>
      </c>
      <c r="M1265" s="89" t="s">
        <v>1392</v>
      </c>
      <c r="N1265" s="89" t="s">
        <v>1582</v>
      </c>
      <c r="V1265" s="89" t="s">
        <v>1282</v>
      </c>
      <c r="W1265">
        <v>57499</v>
      </c>
    </row>
    <row r="1266" spans="7:23">
      <c r="G1266">
        <v>11662</v>
      </c>
      <c r="H1266" s="89" t="s">
        <v>1357</v>
      </c>
      <c r="I1266" s="89" t="s">
        <v>1290</v>
      </c>
      <c r="L1266">
        <v>12765</v>
      </c>
      <c r="M1266" s="89" t="s">
        <v>1476</v>
      </c>
      <c r="N1266" s="89" t="s">
        <v>1582</v>
      </c>
      <c r="V1266" s="89" t="s">
        <v>1283</v>
      </c>
      <c r="W1266">
        <v>57498</v>
      </c>
    </row>
    <row r="1267" spans="7:23">
      <c r="G1267">
        <v>11663</v>
      </c>
      <c r="H1267" s="89" t="s">
        <v>1358</v>
      </c>
      <c r="I1267" s="89" t="s">
        <v>1290</v>
      </c>
      <c r="L1267">
        <v>12766</v>
      </c>
      <c r="M1267" s="89" t="s">
        <v>1477</v>
      </c>
      <c r="N1267" s="89" t="s">
        <v>1582</v>
      </c>
      <c r="V1267" s="89" t="s">
        <v>1284</v>
      </c>
      <c r="W1267">
        <v>72300</v>
      </c>
    </row>
    <row r="1268" spans="7:23">
      <c r="G1268">
        <v>192871</v>
      </c>
      <c r="H1268" s="89" t="s">
        <v>2395</v>
      </c>
      <c r="I1268" s="89" t="s">
        <v>326</v>
      </c>
      <c r="L1268">
        <v>12767</v>
      </c>
      <c r="M1268" s="89" t="s">
        <v>1478</v>
      </c>
      <c r="N1268" s="89" t="s">
        <v>1582</v>
      </c>
      <c r="V1268" s="89" t="s">
        <v>1285</v>
      </c>
      <c r="W1268">
        <v>57497</v>
      </c>
    </row>
    <row r="1269" spans="7:23">
      <c r="G1269">
        <v>11664</v>
      </c>
      <c r="H1269" s="89" t="s">
        <v>1359</v>
      </c>
      <c r="I1269" s="89" t="s">
        <v>1290</v>
      </c>
      <c r="L1269">
        <v>12768</v>
      </c>
      <c r="M1269" s="89" t="s">
        <v>2496</v>
      </c>
      <c r="N1269" s="89" t="s">
        <v>1582</v>
      </c>
      <c r="V1269" s="89" t="s">
        <v>2523</v>
      </c>
      <c r="W1269">
        <v>27686</v>
      </c>
    </row>
    <row r="1270" spans="7:23">
      <c r="G1270">
        <v>11665</v>
      </c>
      <c r="H1270" s="89" t="s">
        <v>1360</v>
      </c>
      <c r="I1270" s="89" t="s">
        <v>1290</v>
      </c>
      <c r="L1270">
        <v>12769</v>
      </c>
      <c r="M1270" s="89" t="s">
        <v>1479</v>
      </c>
      <c r="N1270" s="89" t="s">
        <v>1582</v>
      </c>
      <c r="V1270" s="89" t="s">
        <v>1286</v>
      </c>
      <c r="W1270">
        <v>60110</v>
      </c>
    </row>
    <row r="1271" spans="7:23">
      <c r="G1271">
        <v>192872</v>
      </c>
      <c r="H1271" s="89" t="s">
        <v>2396</v>
      </c>
      <c r="I1271" s="89" t="s">
        <v>326</v>
      </c>
      <c r="L1271">
        <v>12770</v>
      </c>
      <c r="M1271" s="89" t="s">
        <v>1480</v>
      </c>
      <c r="N1271" s="89" t="s">
        <v>1582</v>
      </c>
      <c r="V1271" s="89" t="s">
        <v>1287</v>
      </c>
      <c r="W1271">
        <v>60111</v>
      </c>
    </row>
    <row r="1272" spans="7:23">
      <c r="G1272">
        <v>11666</v>
      </c>
      <c r="H1272" s="89" t="s">
        <v>1361</v>
      </c>
      <c r="I1272" s="89" t="s">
        <v>1290</v>
      </c>
      <c r="L1272">
        <v>12771</v>
      </c>
      <c r="M1272" s="89" t="s">
        <v>1481</v>
      </c>
      <c r="N1272" s="89" t="s">
        <v>1582</v>
      </c>
      <c r="V1272" s="89" t="s">
        <v>1288</v>
      </c>
      <c r="W1272">
        <v>65866</v>
      </c>
    </row>
    <row r="1273" spans="7:23">
      <c r="G1273">
        <v>11667</v>
      </c>
      <c r="H1273" s="89" t="s">
        <v>1362</v>
      </c>
      <c r="I1273" s="89" t="s">
        <v>1290</v>
      </c>
      <c r="L1273">
        <v>12772</v>
      </c>
      <c r="M1273" s="89" t="s">
        <v>2512</v>
      </c>
      <c r="N1273" s="89" t="s">
        <v>1582</v>
      </c>
      <c r="V1273" s="89" t="s">
        <v>1268</v>
      </c>
      <c r="W1273">
        <v>65867</v>
      </c>
    </row>
    <row r="1274" spans="7:23">
      <c r="G1274">
        <v>56868</v>
      </c>
      <c r="H1274" s="89" t="s">
        <v>2397</v>
      </c>
      <c r="I1274" s="89" t="s">
        <v>326</v>
      </c>
      <c r="L1274">
        <v>12773</v>
      </c>
      <c r="M1274" s="89" t="s">
        <v>1482</v>
      </c>
      <c r="N1274" s="89" t="s">
        <v>1582</v>
      </c>
      <c r="V1274" s="89" t="s">
        <v>1268</v>
      </c>
      <c r="W1274">
        <v>65694</v>
      </c>
    </row>
    <row r="1275" spans="7:23">
      <c r="G1275">
        <v>11668</v>
      </c>
      <c r="H1275" s="89" t="s">
        <v>1363</v>
      </c>
      <c r="I1275" s="89" t="s">
        <v>1290</v>
      </c>
      <c r="L1275">
        <v>12776</v>
      </c>
      <c r="M1275" s="89" t="s">
        <v>1483</v>
      </c>
      <c r="N1275" s="89" t="s">
        <v>1582</v>
      </c>
      <c r="V1275" s="89" t="s">
        <v>2527</v>
      </c>
      <c r="W1275">
        <v>57508</v>
      </c>
    </row>
    <row r="1276" spans="7:23">
      <c r="G1276">
        <v>56869</v>
      </c>
      <c r="H1276" s="89" t="s">
        <v>2398</v>
      </c>
      <c r="I1276" s="89" t="s">
        <v>326</v>
      </c>
      <c r="L1276">
        <v>12777</v>
      </c>
      <c r="M1276" s="89" t="s">
        <v>1484</v>
      </c>
      <c r="N1276" s="89" t="s">
        <v>1582</v>
      </c>
      <c r="V1276" s="89" t="s">
        <v>2531</v>
      </c>
      <c r="W1276">
        <v>142468</v>
      </c>
    </row>
    <row r="1277" spans="7:23">
      <c r="G1277">
        <v>11670</v>
      </c>
      <c r="H1277" s="89" t="s">
        <v>1364</v>
      </c>
      <c r="I1277" s="89" t="s">
        <v>1290</v>
      </c>
      <c r="L1277">
        <v>12778</v>
      </c>
      <c r="M1277" s="89" t="s">
        <v>2521</v>
      </c>
      <c r="N1277" s="89" t="s">
        <v>1582</v>
      </c>
      <c r="V1277" s="89" t="s">
        <v>2532</v>
      </c>
      <c r="W1277">
        <v>143272</v>
      </c>
    </row>
    <row r="1278" spans="7:23">
      <c r="G1278">
        <v>60667</v>
      </c>
      <c r="H1278" s="89" t="s">
        <v>2399</v>
      </c>
      <c r="I1278" s="89" t="s">
        <v>326</v>
      </c>
      <c r="L1278">
        <v>12779</v>
      </c>
      <c r="M1278" s="89" t="s">
        <v>1485</v>
      </c>
      <c r="N1278" s="89" t="s">
        <v>1582</v>
      </c>
      <c r="V1278" s="89" t="s">
        <v>2533</v>
      </c>
      <c r="W1278">
        <v>142672</v>
      </c>
    </row>
    <row r="1279" spans="7:23">
      <c r="G1279">
        <v>173866</v>
      </c>
      <c r="H1279" s="89" t="s">
        <v>2400</v>
      </c>
      <c r="I1279" s="89" t="s">
        <v>1290</v>
      </c>
      <c r="L1279">
        <v>12780</v>
      </c>
      <c r="M1279" s="89" t="s">
        <v>1486</v>
      </c>
      <c r="N1279" s="89" t="s">
        <v>1582</v>
      </c>
      <c r="V1279" s="89" t="s">
        <v>2534</v>
      </c>
      <c r="W1279">
        <v>142680</v>
      </c>
    </row>
    <row r="1280" spans="7:23">
      <c r="G1280">
        <v>56870</v>
      </c>
      <c r="H1280" s="89" t="s">
        <v>1242</v>
      </c>
      <c r="I1280" s="89" t="s">
        <v>326</v>
      </c>
      <c r="L1280">
        <v>12782</v>
      </c>
      <c r="M1280" s="89" t="s">
        <v>1487</v>
      </c>
      <c r="N1280" s="89" t="s">
        <v>1582</v>
      </c>
      <c r="V1280" s="89" t="s">
        <v>2535</v>
      </c>
      <c r="W1280">
        <v>142868</v>
      </c>
    </row>
    <row r="1281" spans="7:23">
      <c r="G1281">
        <v>59448</v>
      </c>
      <c r="H1281" s="89" t="s">
        <v>1365</v>
      </c>
      <c r="I1281" s="89" t="s">
        <v>1290</v>
      </c>
      <c r="L1281">
        <v>12785</v>
      </c>
      <c r="M1281" s="89" t="s">
        <v>1298</v>
      </c>
      <c r="N1281" s="89" t="s">
        <v>1290</v>
      </c>
      <c r="V1281" s="89" t="s">
        <v>2536</v>
      </c>
      <c r="W1281">
        <v>142878</v>
      </c>
    </row>
    <row r="1282" spans="7:23">
      <c r="G1282">
        <v>56873</v>
      </c>
      <c r="H1282" s="89" t="s">
        <v>2401</v>
      </c>
      <c r="I1282" s="89" t="s">
        <v>326</v>
      </c>
      <c r="L1282">
        <v>12786</v>
      </c>
      <c r="M1282" s="89" t="s">
        <v>1298</v>
      </c>
      <c r="N1282" s="89" t="s">
        <v>325</v>
      </c>
      <c r="V1282" s="89" t="s">
        <v>2537</v>
      </c>
      <c r="W1282">
        <v>164732</v>
      </c>
    </row>
    <row r="1283" spans="7:23">
      <c r="G1283">
        <v>59459</v>
      </c>
      <c r="H1283" s="89" t="s">
        <v>1366</v>
      </c>
      <c r="I1283" s="89" t="s">
        <v>1290</v>
      </c>
      <c r="L1283">
        <v>12787</v>
      </c>
      <c r="M1283" s="89" t="s">
        <v>1298</v>
      </c>
      <c r="N1283" s="89" t="s">
        <v>1582</v>
      </c>
      <c r="V1283" s="89" t="s">
        <v>2539</v>
      </c>
      <c r="W1283">
        <v>164733</v>
      </c>
    </row>
    <row r="1284" spans="7:23">
      <c r="G1284">
        <v>56874</v>
      </c>
      <c r="H1284" s="89" t="s">
        <v>2402</v>
      </c>
      <c r="I1284" s="89" t="s">
        <v>326</v>
      </c>
      <c r="L1284">
        <v>12788</v>
      </c>
      <c r="M1284" s="89" t="s">
        <v>1298</v>
      </c>
      <c r="N1284" s="89" t="s">
        <v>1583</v>
      </c>
      <c r="V1284" s="89" t="s">
        <v>2540</v>
      </c>
      <c r="W1284">
        <v>219481</v>
      </c>
    </row>
    <row r="1285" spans="7:23">
      <c r="G1285">
        <v>60668</v>
      </c>
      <c r="H1285" s="89" t="s">
        <v>2403</v>
      </c>
      <c r="I1285" s="89" t="s">
        <v>326</v>
      </c>
      <c r="L1285">
        <v>12868</v>
      </c>
      <c r="M1285" s="89" t="s">
        <v>389</v>
      </c>
      <c r="N1285" s="89" t="s">
        <v>381</v>
      </c>
    </row>
    <row r="1286" spans="7:23">
      <c r="G1286">
        <v>59470</v>
      </c>
      <c r="H1286" s="89" t="s">
        <v>1367</v>
      </c>
      <c r="I1286" s="89" t="s">
        <v>1290</v>
      </c>
      <c r="L1286">
        <v>12869</v>
      </c>
      <c r="M1286" s="89" t="s">
        <v>388</v>
      </c>
      <c r="N1286" s="89" t="s">
        <v>381</v>
      </c>
    </row>
    <row r="1287" spans="7:23">
      <c r="G1287">
        <v>59481</v>
      </c>
      <c r="H1287" s="89" t="s">
        <v>1368</v>
      </c>
      <c r="I1287" s="89" t="s">
        <v>1290</v>
      </c>
      <c r="L1287">
        <v>13272</v>
      </c>
      <c r="M1287" s="89" t="s">
        <v>394</v>
      </c>
      <c r="N1287" s="89" t="s">
        <v>381</v>
      </c>
      <c r="V1287" s="89" t="s">
        <v>1291</v>
      </c>
      <c r="W1287">
        <v>12478</v>
      </c>
    </row>
    <row r="1288" spans="7:23">
      <c r="G1288">
        <v>56875</v>
      </c>
      <c r="H1288" s="89" t="s">
        <v>1243</v>
      </c>
      <c r="I1288" s="89" t="s">
        <v>326</v>
      </c>
      <c r="L1288">
        <v>13273</v>
      </c>
      <c r="M1288" s="89" t="s">
        <v>395</v>
      </c>
      <c r="N1288" s="89" t="s">
        <v>381</v>
      </c>
      <c r="V1288" s="89" t="s">
        <v>1292</v>
      </c>
      <c r="W1288">
        <v>68274</v>
      </c>
    </row>
    <row r="1289" spans="7:23">
      <c r="G1289">
        <v>59492</v>
      </c>
      <c r="H1289" s="89" t="s">
        <v>1369</v>
      </c>
      <c r="I1289" s="89" t="s">
        <v>1290</v>
      </c>
      <c r="L1289">
        <v>13274</v>
      </c>
      <c r="M1289" s="89" t="s">
        <v>396</v>
      </c>
      <c r="N1289" s="89" t="s">
        <v>381</v>
      </c>
      <c r="V1289" s="89" t="s">
        <v>1293</v>
      </c>
      <c r="W1289">
        <v>57477</v>
      </c>
    </row>
    <row r="1290" spans="7:23">
      <c r="G1290">
        <v>59503</v>
      </c>
      <c r="H1290" s="89" t="s">
        <v>1370</v>
      </c>
      <c r="I1290" s="89" t="s">
        <v>1290</v>
      </c>
      <c r="L1290">
        <v>13275</v>
      </c>
      <c r="M1290" s="89" t="s">
        <v>397</v>
      </c>
      <c r="N1290" s="89" t="s">
        <v>381</v>
      </c>
      <c r="V1290" s="89" t="s">
        <v>1294</v>
      </c>
      <c r="W1290">
        <v>57466</v>
      </c>
    </row>
    <row r="1291" spans="7:23">
      <c r="G1291">
        <v>66069</v>
      </c>
      <c r="H1291" s="89" t="s">
        <v>2404</v>
      </c>
      <c r="I1291" s="89" t="s">
        <v>326</v>
      </c>
      <c r="L1291">
        <v>13276</v>
      </c>
      <c r="M1291" s="89" t="s">
        <v>398</v>
      </c>
      <c r="N1291" s="89" t="s">
        <v>381</v>
      </c>
      <c r="V1291" s="89" t="s">
        <v>1295</v>
      </c>
      <c r="W1291">
        <v>26066</v>
      </c>
    </row>
    <row r="1292" spans="7:23">
      <c r="G1292">
        <v>59514</v>
      </c>
      <c r="H1292" s="89" t="s">
        <v>1371</v>
      </c>
      <c r="I1292" s="89" t="s">
        <v>1290</v>
      </c>
      <c r="L1292">
        <v>13277</v>
      </c>
      <c r="M1292" s="89" t="s">
        <v>399</v>
      </c>
      <c r="N1292" s="89" t="s">
        <v>381</v>
      </c>
      <c r="V1292" s="89" t="s">
        <v>1296</v>
      </c>
      <c r="W1292">
        <v>67466</v>
      </c>
    </row>
    <row r="1293" spans="7:23">
      <c r="G1293">
        <v>202480</v>
      </c>
      <c r="H1293" s="89" t="s">
        <v>2405</v>
      </c>
      <c r="I1293" s="89" t="s">
        <v>326</v>
      </c>
      <c r="L1293">
        <v>13278</v>
      </c>
      <c r="M1293" s="89" t="s">
        <v>400</v>
      </c>
      <c r="N1293" s="89" t="s">
        <v>381</v>
      </c>
      <c r="V1293" s="89" t="s">
        <v>1297</v>
      </c>
      <c r="W1293">
        <v>12466</v>
      </c>
    </row>
    <row r="1294" spans="7:23">
      <c r="G1294">
        <v>59525</v>
      </c>
      <c r="H1294" s="89" t="s">
        <v>1372</v>
      </c>
      <c r="I1294" s="89" t="s">
        <v>1290</v>
      </c>
      <c r="L1294">
        <v>13279</v>
      </c>
      <c r="M1294" s="89" t="s">
        <v>401</v>
      </c>
      <c r="N1294" s="89" t="s">
        <v>381</v>
      </c>
      <c r="V1294" s="89" t="s">
        <v>1298</v>
      </c>
      <c r="W1294">
        <v>12785</v>
      </c>
    </row>
    <row r="1295" spans="7:23">
      <c r="G1295">
        <v>202482</v>
      </c>
      <c r="H1295" s="89" t="s">
        <v>2406</v>
      </c>
      <c r="I1295" s="89" t="s">
        <v>326</v>
      </c>
      <c r="L1295">
        <v>13280</v>
      </c>
      <c r="M1295" s="89" t="s">
        <v>402</v>
      </c>
      <c r="N1295" s="89" t="s">
        <v>381</v>
      </c>
      <c r="V1295" s="89" t="s">
        <v>1299</v>
      </c>
      <c r="W1295">
        <v>41274</v>
      </c>
    </row>
    <row r="1296" spans="7:23">
      <c r="G1296">
        <v>59536</v>
      </c>
      <c r="H1296" s="89" t="s">
        <v>1373</v>
      </c>
      <c r="I1296" s="89" t="s">
        <v>1290</v>
      </c>
      <c r="L1296">
        <v>13281</v>
      </c>
      <c r="M1296" s="89" t="s">
        <v>403</v>
      </c>
      <c r="N1296" s="89" t="s">
        <v>381</v>
      </c>
      <c r="V1296" s="89" t="s">
        <v>1300</v>
      </c>
      <c r="W1296">
        <v>41266</v>
      </c>
    </row>
    <row r="1297" spans="7:23">
      <c r="G1297">
        <v>202486</v>
      </c>
      <c r="H1297" s="89" t="s">
        <v>2407</v>
      </c>
      <c r="I1297" s="89" t="s">
        <v>326</v>
      </c>
      <c r="L1297">
        <v>13466</v>
      </c>
      <c r="M1297" s="89" t="s">
        <v>934</v>
      </c>
      <c r="N1297" s="89" t="s">
        <v>381</v>
      </c>
      <c r="V1297" s="89" t="s">
        <v>1234</v>
      </c>
      <c r="W1297">
        <v>175066</v>
      </c>
    </row>
    <row r="1298" spans="7:23">
      <c r="G1298">
        <v>59547</v>
      </c>
      <c r="H1298" s="89" t="s">
        <v>1374</v>
      </c>
      <c r="I1298" s="89" t="s">
        <v>1290</v>
      </c>
      <c r="L1298">
        <v>14066</v>
      </c>
      <c r="M1298" s="89" t="s">
        <v>1166</v>
      </c>
      <c r="N1298" s="89" t="s">
        <v>381</v>
      </c>
      <c r="V1298" s="89" t="s">
        <v>2329</v>
      </c>
      <c r="W1298">
        <v>199721</v>
      </c>
    </row>
    <row r="1299" spans="7:23">
      <c r="G1299">
        <v>202487</v>
      </c>
      <c r="H1299" s="89" t="s">
        <v>2408</v>
      </c>
      <c r="I1299" s="89" t="s">
        <v>326</v>
      </c>
      <c r="L1299">
        <v>14068</v>
      </c>
      <c r="M1299" s="89" t="s">
        <v>1178</v>
      </c>
      <c r="N1299" s="89" t="s">
        <v>381</v>
      </c>
      <c r="V1299" s="89" t="s">
        <v>2330</v>
      </c>
      <c r="W1299">
        <v>199708</v>
      </c>
    </row>
    <row r="1300" spans="7:23">
      <c r="G1300">
        <v>59558</v>
      </c>
      <c r="H1300" s="89" t="s">
        <v>1375</v>
      </c>
      <c r="I1300" s="89" t="s">
        <v>1290</v>
      </c>
      <c r="L1300">
        <v>14266</v>
      </c>
      <c r="M1300" s="89" t="s">
        <v>1200</v>
      </c>
      <c r="N1300" s="89" t="s">
        <v>381</v>
      </c>
      <c r="V1300" s="89" t="s">
        <v>1235</v>
      </c>
      <c r="W1300">
        <v>199695</v>
      </c>
    </row>
    <row r="1301" spans="7:23">
      <c r="G1301">
        <v>59569</v>
      </c>
      <c r="H1301" s="89" t="s">
        <v>1376</v>
      </c>
      <c r="I1301" s="89" t="s">
        <v>1290</v>
      </c>
      <c r="L1301">
        <v>14267</v>
      </c>
      <c r="M1301" s="89" t="s">
        <v>1201</v>
      </c>
      <c r="N1301" s="89" t="s">
        <v>381</v>
      </c>
      <c r="V1301" s="89" t="s">
        <v>1236</v>
      </c>
      <c r="W1301">
        <v>199682</v>
      </c>
    </row>
    <row r="1302" spans="7:23">
      <c r="G1302">
        <v>202483</v>
      </c>
      <c r="H1302" s="89" t="s">
        <v>2409</v>
      </c>
      <c r="I1302" s="89" t="s">
        <v>326</v>
      </c>
      <c r="L1302">
        <v>14268</v>
      </c>
      <c r="M1302" s="89" t="s">
        <v>1202</v>
      </c>
      <c r="N1302" s="89" t="s">
        <v>381</v>
      </c>
      <c r="V1302" s="89" t="s">
        <v>1237</v>
      </c>
      <c r="W1302">
        <v>174879</v>
      </c>
    </row>
    <row r="1303" spans="7:23">
      <c r="G1303">
        <v>59580</v>
      </c>
      <c r="H1303" s="89" t="s">
        <v>1377</v>
      </c>
      <c r="I1303" s="89" t="s">
        <v>1290</v>
      </c>
      <c r="L1303">
        <v>14269</v>
      </c>
      <c r="M1303" s="89" t="s">
        <v>1206</v>
      </c>
      <c r="N1303" s="89" t="s">
        <v>381</v>
      </c>
      <c r="V1303" s="89" t="s">
        <v>1301</v>
      </c>
      <c r="W1303">
        <v>11605</v>
      </c>
    </row>
    <row r="1304" spans="7:23">
      <c r="G1304">
        <v>59591</v>
      </c>
      <c r="H1304" s="89" t="s">
        <v>1378</v>
      </c>
      <c r="I1304" s="89" t="s">
        <v>1290</v>
      </c>
      <c r="L1304">
        <v>14270</v>
      </c>
      <c r="M1304" s="89" t="s">
        <v>1203</v>
      </c>
      <c r="N1304" s="89" t="s">
        <v>381</v>
      </c>
      <c r="V1304" s="89" t="s">
        <v>2334</v>
      </c>
      <c r="W1304">
        <v>46466</v>
      </c>
    </row>
    <row r="1305" spans="7:23">
      <c r="G1305">
        <v>202484</v>
      </c>
      <c r="H1305" s="89" t="s">
        <v>2410</v>
      </c>
      <c r="I1305" s="89" t="s">
        <v>326</v>
      </c>
      <c r="L1305">
        <v>14271</v>
      </c>
      <c r="M1305" s="89" t="s">
        <v>1209</v>
      </c>
      <c r="N1305" s="89" t="s">
        <v>381</v>
      </c>
      <c r="V1305" s="89" t="s">
        <v>2336</v>
      </c>
      <c r="W1305">
        <v>190066</v>
      </c>
    </row>
    <row r="1306" spans="7:23">
      <c r="G1306">
        <v>202485</v>
      </c>
      <c r="H1306" s="89" t="s">
        <v>2411</v>
      </c>
      <c r="I1306" s="89" t="s">
        <v>326</v>
      </c>
      <c r="L1306">
        <v>14272</v>
      </c>
      <c r="M1306" s="89" t="s">
        <v>1210</v>
      </c>
      <c r="N1306" s="89" t="s">
        <v>381</v>
      </c>
      <c r="V1306" s="89" t="s">
        <v>2337</v>
      </c>
      <c r="W1306">
        <v>200666</v>
      </c>
    </row>
    <row r="1307" spans="7:23">
      <c r="G1307">
        <v>11673</v>
      </c>
      <c r="H1307" s="89" t="s">
        <v>1379</v>
      </c>
      <c r="I1307" s="89" t="s">
        <v>1290</v>
      </c>
      <c r="L1307">
        <v>14273</v>
      </c>
      <c r="M1307" s="89" t="s">
        <v>1160</v>
      </c>
      <c r="N1307" s="89" t="s">
        <v>381</v>
      </c>
      <c r="V1307" s="89" t="s">
        <v>1302</v>
      </c>
      <c r="W1307">
        <v>11606</v>
      </c>
    </row>
    <row r="1308" spans="7:23">
      <c r="G1308">
        <v>202488</v>
      </c>
      <c r="H1308" s="89" t="s">
        <v>2412</v>
      </c>
      <c r="I1308" s="89" t="s">
        <v>326</v>
      </c>
      <c r="L1308">
        <v>15266</v>
      </c>
      <c r="M1308" s="89" t="s">
        <v>1584</v>
      </c>
      <c r="V1308" s="89" t="s">
        <v>2340</v>
      </c>
      <c r="W1308">
        <v>83866</v>
      </c>
    </row>
    <row r="1309" spans="7:23">
      <c r="G1309">
        <v>202489</v>
      </c>
      <c r="H1309" s="89" t="s">
        <v>2413</v>
      </c>
      <c r="I1309" s="89" t="s">
        <v>326</v>
      </c>
      <c r="L1309">
        <v>16066</v>
      </c>
      <c r="M1309" s="89" t="s">
        <v>337</v>
      </c>
      <c r="V1309" s="89" t="s">
        <v>2342</v>
      </c>
      <c r="W1309">
        <v>11608</v>
      </c>
    </row>
    <row r="1310" spans="7:23">
      <c r="G1310">
        <v>11674</v>
      </c>
      <c r="H1310" s="89" t="s">
        <v>1380</v>
      </c>
      <c r="I1310" s="89" t="s">
        <v>1290</v>
      </c>
      <c r="L1310">
        <v>16266</v>
      </c>
      <c r="M1310" s="89" t="s">
        <v>1700</v>
      </c>
      <c r="V1310" s="89" t="s">
        <v>2343</v>
      </c>
      <c r="W1310">
        <v>11609</v>
      </c>
    </row>
    <row r="1311" spans="7:23">
      <c r="G1311">
        <v>66068</v>
      </c>
      <c r="H1311" s="89" t="s">
        <v>2414</v>
      </c>
      <c r="I1311" s="89" t="s">
        <v>326</v>
      </c>
      <c r="L1311">
        <v>16466</v>
      </c>
      <c r="M1311" s="89" t="s">
        <v>339</v>
      </c>
      <c r="V1311" s="89" t="s">
        <v>1303</v>
      </c>
      <c r="W1311">
        <v>11610</v>
      </c>
    </row>
    <row r="1312" spans="7:23">
      <c r="G1312">
        <v>11675</v>
      </c>
      <c r="H1312" s="89" t="s">
        <v>1381</v>
      </c>
      <c r="I1312" s="89" t="s">
        <v>1290</v>
      </c>
      <c r="L1312">
        <v>17334</v>
      </c>
      <c r="M1312" s="89" t="s">
        <v>1297</v>
      </c>
      <c r="N1312" s="89" t="s">
        <v>1584</v>
      </c>
      <c r="V1312" s="89" t="s">
        <v>2346</v>
      </c>
      <c r="W1312">
        <v>199666</v>
      </c>
    </row>
    <row r="1313" spans="7:23">
      <c r="G1313">
        <v>66067</v>
      </c>
      <c r="H1313" s="89" t="s">
        <v>2415</v>
      </c>
      <c r="I1313" s="89" t="s">
        <v>326</v>
      </c>
      <c r="L1313">
        <v>17336</v>
      </c>
      <c r="M1313" s="89" t="s">
        <v>1612</v>
      </c>
      <c r="N1313" s="89" t="s">
        <v>1584</v>
      </c>
      <c r="V1313" s="89" t="s">
        <v>2348</v>
      </c>
      <c r="W1313">
        <v>200144</v>
      </c>
    </row>
    <row r="1314" spans="7:23">
      <c r="G1314">
        <v>11676</v>
      </c>
      <c r="H1314" s="89" t="s">
        <v>1382</v>
      </c>
      <c r="I1314" s="89" t="s">
        <v>1290</v>
      </c>
      <c r="L1314">
        <v>17337</v>
      </c>
      <c r="M1314" s="89" t="s">
        <v>1161</v>
      </c>
      <c r="N1314" s="89" t="s">
        <v>1584</v>
      </c>
      <c r="V1314" s="89" t="s">
        <v>1304</v>
      </c>
      <c r="W1314">
        <v>11613</v>
      </c>
    </row>
    <row r="1315" spans="7:23">
      <c r="G1315">
        <v>66086</v>
      </c>
      <c r="H1315" s="89" t="s">
        <v>2416</v>
      </c>
      <c r="I1315" s="89" t="s">
        <v>326</v>
      </c>
      <c r="L1315">
        <v>17338</v>
      </c>
      <c r="M1315" s="89" t="s">
        <v>1162</v>
      </c>
      <c r="N1315" s="89" t="s">
        <v>1584</v>
      </c>
      <c r="V1315" s="89" t="s">
        <v>1305</v>
      </c>
      <c r="W1315">
        <v>11614</v>
      </c>
    </row>
    <row r="1316" spans="7:23">
      <c r="G1316">
        <v>11677</v>
      </c>
      <c r="H1316" s="89" t="s">
        <v>1383</v>
      </c>
      <c r="I1316" s="89" t="s">
        <v>1290</v>
      </c>
      <c r="L1316">
        <v>17339</v>
      </c>
      <c r="M1316" s="89" t="s">
        <v>1163</v>
      </c>
      <c r="N1316" s="89" t="s">
        <v>1584</v>
      </c>
      <c r="V1316" s="89" t="s">
        <v>1306</v>
      </c>
      <c r="W1316">
        <v>11615</v>
      </c>
    </row>
    <row r="1317" spans="7:23">
      <c r="G1317">
        <v>66088</v>
      </c>
      <c r="H1317" s="89" t="s">
        <v>1244</v>
      </c>
      <c r="I1317" s="89" t="s">
        <v>326</v>
      </c>
      <c r="L1317">
        <v>17340</v>
      </c>
      <c r="M1317" s="89" t="s">
        <v>1613</v>
      </c>
      <c r="N1317" s="89" t="s">
        <v>1584</v>
      </c>
      <c r="V1317" s="89" t="s">
        <v>2353</v>
      </c>
      <c r="W1317">
        <v>205870</v>
      </c>
    </row>
    <row r="1318" spans="7:23">
      <c r="G1318">
        <v>11678</v>
      </c>
      <c r="H1318" s="89" t="s">
        <v>1384</v>
      </c>
      <c r="I1318" s="89" t="s">
        <v>1290</v>
      </c>
      <c r="L1318">
        <v>17341</v>
      </c>
      <c r="M1318" s="89" t="s">
        <v>1165</v>
      </c>
      <c r="N1318" s="89" t="s">
        <v>1584</v>
      </c>
      <c r="V1318" s="89" t="s">
        <v>1307</v>
      </c>
      <c r="W1318">
        <v>11616</v>
      </c>
    </row>
    <row r="1319" spans="7:23">
      <c r="G1319">
        <v>11679</v>
      </c>
      <c r="H1319" s="89" t="s">
        <v>1385</v>
      </c>
      <c r="I1319" s="89" t="s">
        <v>1290</v>
      </c>
      <c r="L1319">
        <v>17342</v>
      </c>
      <c r="M1319" s="89" t="s">
        <v>1614</v>
      </c>
      <c r="N1319" s="89" t="s">
        <v>1584</v>
      </c>
      <c r="V1319" s="89" t="s">
        <v>1308</v>
      </c>
      <c r="W1319">
        <v>11617</v>
      </c>
    </row>
    <row r="1320" spans="7:23">
      <c r="G1320">
        <v>66089</v>
      </c>
      <c r="H1320" s="89" t="s">
        <v>2417</v>
      </c>
      <c r="I1320" s="89" t="s">
        <v>326</v>
      </c>
      <c r="L1320">
        <v>17343</v>
      </c>
      <c r="M1320" s="89" t="s">
        <v>1168</v>
      </c>
      <c r="N1320" s="89" t="s">
        <v>1584</v>
      </c>
      <c r="V1320" s="89" t="s">
        <v>1309</v>
      </c>
      <c r="W1320">
        <v>11618</v>
      </c>
    </row>
    <row r="1321" spans="7:23">
      <c r="G1321">
        <v>11680</v>
      </c>
      <c r="H1321" s="89" t="s">
        <v>1386</v>
      </c>
      <c r="I1321" s="89" t="s">
        <v>1290</v>
      </c>
      <c r="L1321">
        <v>17344</v>
      </c>
      <c r="M1321" s="89" t="s">
        <v>1615</v>
      </c>
      <c r="N1321" s="89" t="s">
        <v>1584</v>
      </c>
      <c r="V1321" s="89" t="s">
        <v>1310</v>
      </c>
      <c r="W1321">
        <v>11620</v>
      </c>
    </row>
    <row r="1322" spans="7:23">
      <c r="G1322">
        <v>11681</v>
      </c>
      <c r="H1322" s="89" t="s">
        <v>1387</v>
      </c>
      <c r="I1322" s="89" t="s">
        <v>1290</v>
      </c>
      <c r="L1322">
        <v>17345</v>
      </c>
      <c r="M1322" s="89" t="s">
        <v>1170</v>
      </c>
      <c r="N1322" s="89" t="s">
        <v>1584</v>
      </c>
      <c r="V1322" s="89" t="s">
        <v>2357</v>
      </c>
      <c r="W1322">
        <v>173679</v>
      </c>
    </row>
    <row r="1323" spans="7:23">
      <c r="G1323">
        <v>11682</v>
      </c>
      <c r="H1323" s="89" t="s">
        <v>1388</v>
      </c>
      <c r="I1323" s="89" t="s">
        <v>1290</v>
      </c>
      <c r="L1323">
        <v>17346</v>
      </c>
      <c r="M1323" s="89" t="s">
        <v>1616</v>
      </c>
      <c r="N1323" s="89" t="s">
        <v>1584</v>
      </c>
      <c r="V1323" s="89" t="s">
        <v>1311</v>
      </c>
      <c r="W1323">
        <v>11623</v>
      </c>
    </row>
    <row r="1324" spans="7:23">
      <c r="G1324">
        <v>142674</v>
      </c>
      <c r="H1324" s="89" t="s">
        <v>2418</v>
      </c>
      <c r="I1324" s="89" t="s">
        <v>326</v>
      </c>
      <c r="L1324">
        <v>17347</v>
      </c>
      <c r="M1324" s="89" t="s">
        <v>1171</v>
      </c>
      <c r="N1324" s="89" t="s">
        <v>1584</v>
      </c>
      <c r="V1324" s="89" t="s">
        <v>1312</v>
      </c>
      <c r="W1324">
        <v>11624</v>
      </c>
    </row>
    <row r="1325" spans="7:23">
      <c r="G1325">
        <v>11684</v>
      </c>
      <c r="H1325" s="89" t="s">
        <v>271</v>
      </c>
      <c r="I1325" s="89" t="s">
        <v>1290</v>
      </c>
      <c r="L1325">
        <v>17348</v>
      </c>
      <c r="M1325" s="89" t="s">
        <v>1172</v>
      </c>
      <c r="N1325" s="89" t="s">
        <v>1584</v>
      </c>
      <c r="V1325" s="89" t="s">
        <v>1313</v>
      </c>
      <c r="W1325">
        <v>11625</v>
      </c>
    </row>
    <row r="1326" spans="7:23">
      <c r="G1326">
        <v>173892</v>
      </c>
      <c r="H1326" s="89" t="s">
        <v>2419</v>
      </c>
      <c r="I1326" s="89" t="s">
        <v>1290</v>
      </c>
      <c r="L1326">
        <v>17349</v>
      </c>
      <c r="M1326" s="89" t="s">
        <v>2568</v>
      </c>
      <c r="N1326" s="89" t="s">
        <v>1584</v>
      </c>
      <c r="V1326" s="89" t="s">
        <v>1314</v>
      </c>
      <c r="W1326">
        <v>11626</v>
      </c>
    </row>
    <row r="1327" spans="7:23">
      <c r="G1327">
        <v>142676</v>
      </c>
      <c r="H1327" s="89" t="s">
        <v>2420</v>
      </c>
      <c r="I1327" s="89" t="s">
        <v>326</v>
      </c>
      <c r="L1327">
        <v>17351</v>
      </c>
      <c r="M1327" s="89" t="s">
        <v>1617</v>
      </c>
      <c r="N1327" s="89" t="s">
        <v>1584</v>
      </c>
      <c r="V1327" s="89" t="s">
        <v>1315</v>
      </c>
      <c r="W1327">
        <v>11627</v>
      </c>
    </row>
    <row r="1328" spans="7:23">
      <c r="G1328">
        <v>66084</v>
      </c>
      <c r="H1328" s="89" t="s">
        <v>1245</v>
      </c>
      <c r="I1328" s="89" t="s">
        <v>326</v>
      </c>
      <c r="L1328">
        <v>17352</v>
      </c>
      <c r="M1328" s="89" t="s">
        <v>1618</v>
      </c>
      <c r="N1328" s="89" t="s">
        <v>1584</v>
      </c>
      <c r="V1328" s="89" t="s">
        <v>1316</v>
      </c>
      <c r="W1328">
        <v>11628</v>
      </c>
    </row>
    <row r="1329" spans="7:23">
      <c r="G1329">
        <v>11687</v>
      </c>
      <c r="H1329" s="89" t="s">
        <v>1389</v>
      </c>
      <c r="I1329" s="89" t="s">
        <v>1290</v>
      </c>
      <c r="L1329">
        <v>17353</v>
      </c>
      <c r="M1329" s="89" t="s">
        <v>1619</v>
      </c>
      <c r="N1329" s="89" t="s">
        <v>1584</v>
      </c>
      <c r="V1329" s="89" t="s">
        <v>1317</v>
      </c>
      <c r="W1329">
        <v>11629</v>
      </c>
    </row>
    <row r="1330" spans="7:23">
      <c r="G1330">
        <v>11689</v>
      </c>
      <c r="H1330" s="89" t="s">
        <v>1390</v>
      </c>
      <c r="I1330" s="89" t="s">
        <v>1290</v>
      </c>
      <c r="L1330">
        <v>17354</v>
      </c>
      <c r="M1330" s="89" t="s">
        <v>1620</v>
      </c>
      <c r="N1330" s="89" t="s">
        <v>1584</v>
      </c>
      <c r="V1330" s="89" t="s">
        <v>1318</v>
      </c>
      <c r="W1330">
        <v>11630</v>
      </c>
    </row>
    <row r="1331" spans="7:23">
      <c r="G1331">
        <v>11690</v>
      </c>
      <c r="H1331" s="89" t="s">
        <v>1391</v>
      </c>
      <c r="I1331" s="89" t="s">
        <v>1290</v>
      </c>
      <c r="L1331">
        <v>17355</v>
      </c>
      <c r="M1331" s="89" t="s">
        <v>1176</v>
      </c>
      <c r="N1331" s="89" t="s">
        <v>1584</v>
      </c>
      <c r="V1331" s="89" t="s">
        <v>1319</v>
      </c>
      <c r="W1331">
        <v>64066</v>
      </c>
    </row>
    <row r="1332" spans="7:23">
      <c r="G1332">
        <v>201470</v>
      </c>
      <c r="H1332" s="89" t="s">
        <v>2421</v>
      </c>
      <c r="I1332" s="89" t="s">
        <v>326</v>
      </c>
      <c r="L1332">
        <v>17356</v>
      </c>
      <c r="M1332" s="89" t="s">
        <v>1621</v>
      </c>
      <c r="N1332" s="89" t="s">
        <v>1584</v>
      </c>
      <c r="V1332" s="89" t="s">
        <v>1320</v>
      </c>
      <c r="W1332">
        <v>11633</v>
      </c>
    </row>
    <row r="1333" spans="7:23">
      <c r="G1333">
        <v>201469</v>
      </c>
      <c r="H1333" s="89" t="s">
        <v>2422</v>
      </c>
      <c r="I1333" s="89" t="s">
        <v>326</v>
      </c>
      <c r="L1333">
        <v>17357</v>
      </c>
      <c r="M1333" s="89" t="s">
        <v>1622</v>
      </c>
      <c r="N1333" s="89" t="s">
        <v>1584</v>
      </c>
      <c r="V1333" s="89" t="s">
        <v>1321</v>
      </c>
      <c r="W1333">
        <v>11634</v>
      </c>
    </row>
    <row r="1334" spans="7:23">
      <c r="G1334">
        <v>11691</v>
      </c>
      <c r="H1334" s="89" t="s">
        <v>1392</v>
      </c>
      <c r="I1334" s="89" t="s">
        <v>1290</v>
      </c>
      <c r="L1334">
        <v>17358</v>
      </c>
      <c r="M1334" s="89" t="s">
        <v>1623</v>
      </c>
      <c r="N1334" s="89" t="s">
        <v>1584</v>
      </c>
      <c r="V1334" s="89" t="s">
        <v>1322</v>
      </c>
      <c r="W1334">
        <v>11635</v>
      </c>
    </row>
    <row r="1335" spans="7:23">
      <c r="G1335">
        <v>201468</v>
      </c>
      <c r="H1335" s="89" t="s">
        <v>2423</v>
      </c>
      <c r="I1335" s="89" t="s">
        <v>326</v>
      </c>
      <c r="L1335">
        <v>17359</v>
      </c>
      <c r="M1335" s="89" t="s">
        <v>1182</v>
      </c>
      <c r="N1335" s="89" t="s">
        <v>1584</v>
      </c>
      <c r="V1335" s="89" t="s">
        <v>1323</v>
      </c>
      <c r="W1335">
        <v>11636</v>
      </c>
    </row>
    <row r="1336" spans="7:23">
      <c r="G1336">
        <v>201467</v>
      </c>
      <c r="H1336" s="89" t="s">
        <v>2424</v>
      </c>
      <c r="I1336" s="89" t="s">
        <v>326</v>
      </c>
      <c r="L1336">
        <v>17360</v>
      </c>
      <c r="M1336" s="89" t="s">
        <v>1624</v>
      </c>
      <c r="N1336" s="89" t="s">
        <v>1584</v>
      </c>
      <c r="V1336" s="89" t="s">
        <v>1324</v>
      </c>
      <c r="W1336">
        <v>11637</v>
      </c>
    </row>
    <row r="1337" spans="7:23">
      <c r="G1337">
        <v>201466</v>
      </c>
      <c r="H1337" s="89" t="s">
        <v>2425</v>
      </c>
      <c r="I1337" s="89" t="s">
        <v>326</v>
      </c>
      <c r="L1337">
        <v>17361</v>
      </c>
      <c r="M1337" s="89" t="s">
        <v>1625</v>
      </c>
      <c r="N1337" s="89" t="s">
        <v>1584</v>
      </c>
      <c r="V1337" s="89" t="s">
        <v>1325</v>
      </c>
      <c r="W1337">
        <v>11638</v>
      </c>
    </row>
    <row r="1338" spans="7:23">
      <c r="G1338">
        <v>201473</v>
      </c>
      <c r="H1338" s="89" t="s">
        <v>2426</v>
      </c>
      <c r="I1338" s="89" t="s">
        <v>326</v>
      </c>
      <c r="L1338">
        <v>17362</v>
      </c>
      <c r="M1338" s="89" t="s">
        <v>1185</v>
      </c>
      <c r="N1338" s="89" t="s">
        <v>1584</v>
      </c>
      <c r="V1338" s="89" t="s">
        <v>1326</v>
      </c>
      <c r="W1338">
        <v>11639</v>
      </c>
    </row>
    <row r="1339" spans="7:23">
      <c r="G1339">
        <v>27086</v>
      </c>
      <c r="H1339" s="89" t="s">
        <v>1393</v>
      </c>
      <c r="I1339" s="89" t="s">
        <v>1290</v>
      </c>
      <c r="L1339">
        <v>17363</v>
      </c>
      <c r="M1339" s="89" t="s">
        <v>1186</v>
      </c>
      <c r="N1339" s="89" t="s">
        <v>1584</v>
      </c>
      <c r="V1339" s="89" t="s">
        <v>1327</v>
      </c>
      <c r="W1339">
        <v>11641</v>
      </c>
    </row>
    <row r="1340" spans="7:23">
      <c r="G1340">
        <v>201472</v>
      </c>
      <c r="H1340" s="89" t="s">
        <v>2427</v>
      </c>
      <c r="I1340" s="89" t="s">
        <v>326</v>
      </c>
      <c r="L1340">
        <v>17364</v>
      </c>
      <c r="M1340" s="89" t="s">
        <v>1187</v>
      </c>
      <c r="N1340" s="89" t="s">
        <v>1584</v>
      </c>
      <c r="V1340" s="89" t="s">
        <v>232</v>
      </c>
      <c r="W1340">
        <v>11642</v>
      </c>
    </row>
    <row r="1341" spans="7:23">
      <c r="G1341">
        <v>27091</v>
      </c>
      <c r="H1341" s="89" t="s">
        <v>1394</v>
      </c>
      <c r="I1341" s="89" t="s">
        <v>1290</v>
      </c>
      <c r="L1341">
        <v>17365</v>
      </c>
      <c r="M1341" s="89" t="s">
        <v>2569</v>
      </c>
      <c r="N1341" s="89" t="s">
        <v>1584</v>
      </c>
      <c r="V1341" s="89" t="s">
        <v>2375</v>
      </c>
      <c r="W1341">
        <v>173692</v>
      </c>
    </row>
    <row r="1342" spans="7:23">
      <c r="G1342">
        <v>201471</v>
      </c>
      <c r="H1342" s="89" t="s">
        <v>2428</v>
      </c>
      <c r="I1342" s="89" t="s">
        <v>326</v>
      </c>
      <c r="L1342">
        <v>17367</v>
      </c>
      <c r="M1342" s="89" t="s">
        <v>1626</v>
      </c>
      <c r="N1342" s="89" t="s">
        <v>1584</v>
      </c>
      <c r="V1342" s="89" t="s">
        <v>1328</v>
      </c>
      <c r="W1342">
        <v>63710</v>
      </c>
    </row>
    <row r="1343" spans="7:23">
      <c r="G1343">
        <v>83879</v>
      </c>
      <c r="H1343" s="89" t="s">
        <v>2429</v>
      </c>
      <c r="I1343" s="89" t="s">
        <v>1290</v>
      </c>
      <c r="L1343">
        <v>17368</v>
      </c>
      <c r="M1343" s="89" t="s">
        <v>1627</v>
      </c>
      <c r="N1343" s="89" t="s">
        <v>1584</v>
      </c>
      <c r="V1343" s="89" t="s">
        <v>1329</v>
      </c>
      <c r="W1343">
        <v>65266</v>
      </c>
    </row>
    <row r="1344" spans="7:23">
      <c r="G1344">
        <v>201474</v>
      </c>
      <c r="H1344" s="89" t="s">
        <v>2430</v>
      </c>
      <c r="I1344" s="89" t="s">
        <v>326</v>
      </c>
      <c r="L1344">
        <v>17369</v>
      </c>
      <c r="M1344" s="89" t="s">
        <v>1189</v>
      </c>
      <c r="N1344" s="89" t="s">
        <v>1584</v>
      </c>
      <c r="V1344" s="89" t="s">
        <v>1330</v>
      </c>
      <c r="W1344">
        <v>65277</v>
      </c>
    </row>
    <row r="1345" spans="7:23">
      <c r="G1345">
        <v>190079</v>
      </c>
      <c r="H1345" s="89" t="s">
        <v>2431</v>
      </c>
      <c r="I1345" s="89" t="s">
        <v>1290</v>
      </c>
      <c r="L1345">
        <v>17370</v>
      </c>
      <c r="M1345" s="89" t="s">
        <v>1190</v>
      </c>
      <c r="N1345" s="89" t="s">
        <v>1584</v>
      </c>
      <c r="V1345" s="89" t="s">
        <v>1331</v>
      </c>
      <c r="W1345">
        <v>65288</v>
      </c>
    </row>
    <row r="1346" spans="7:23">
      <c r="G1346">
        <v>201475</v>
      </c>
      <c r="H1346" s="89" t="s">
        <v>2432</v>
      </c>
      <c r="I1346" s="89" t="s">
        <v>326</v>
      </c>
      <c r="L1346">
        <v>17371</v>
      </c>
      <c r="M1346" s="89" t="s">
        <v>1628</v>
      </c>
      <c r="N1346" s="89" t="s">
        <v>1584</v>
      </c>
      <c r="V1346" s="89" t="s">
        <v>1332</v>
      </c>
      <c r="W1346">
        <v>11645</v>
      </c>
    </row>
    <row r="1347" spans="7:23">
      <c r="G1347">
        <v>200679</v>
      </c>
      <c r="H1347" s="89" t="s">
        <v>2433</v>
      </c>
      <c r="I1347" s="89" t="s">
        <v>1290</v>
      </c>
      <c r="L1347">
        <v>17372</v>
      </c>
      <c r="M1347" s="89" t="s">
        <v>1203</v>
      </c>
      <c r="N1347" s="89" t="s">
        <v>1584</v>
      </c>
      <c r="V1347" s="89" t="s">
        <v>1333</v>
      </c>
      <c r="W1347">
        <v>63699</v>
      </c>
    </row>
    <row r="1348" spans="7:23">
      <c r="G1348">
        <v>48866</v>
      </c>
      <c r="H1348" s="89" t="s">
        <v>2434</v>
      </c>
      <c r="I1348" s="89" t="s">
        <v>1290</v>
      </c>
      <c r="L1348">
        <v>17373</v>
      </c>
      <c r="M1348" s="89" t="s">
        <v>1629</v>
      </c>
      <c r="N1348" s="89" t="s">
        <v>1584</v>
      </c>
      <c r="V1348" s="89" t="s">
        <v>1334</v>
      </c>
      <c r="W1348">
        <v>63688</v>
      </c>
    </row>
    <row r="1349" spans="7:23">
      <c r="G1349">
        <v>30880</v>
      </c>
      <c r="H1349" s="89" t="s">
        <v>2435</v>
      </c>
      <c r="I1349" s="89" t="s">
        <v>326</v>
      </c>
      <c r="L1349">
        <v>17374</v>
      </c>
      <c r="M1349" s="89" t="s">
        <v>1630</v>
      </c>
      <c r="N1349" s="89" t="s">
        <v>1584</v>
      </c>
      <c r="V1349" s="89" t="s">
        <v>1335</v>
      </c>
      <c r="W1349">
        <v>63677</v>
      </c>
    </row>
    <row r="1350" spans="7:23">
      <c r="G1350">
        <v>30881</v>
      </c>
      <c r="H1350" s="89" t="s">
        <v>2436</v>
      </c>
      <c r="I1350" s="89" t="s">
        <v>326</v>
      </c>
      <c r="L1350">
        <v>17375</v>
      </c>
      <c r="M1350" s="89" t="s">
        <v>1210</v>
      </c>
      <c r="N1350" s="89" t="s">
        <v>1584</v>
      </c>
      <c r="V1350" s="89" t="s">
        <v>1336</v>
      </c>
      <c r="W1350">
        <v>63666</v>
      </c>
    </row>
    <row r="1351" spans="7:23">
      <c r="G1351">
        <v>27096</v>
      </c>
      <c r="H1351" s="89" t="s">
        <v>2437</v>
      </c>
      <c r="I1351" s="89" t="s">
        <v>1290</v>
      </c>
      <c r="L1351">
        <v>17377</v>
      </c>
      <c r="M1351" s="89" t="s">
        <v>204</v>
      </c>
      <c r="N1351" s="89" t="s">
        <v>1584</v>
      </c>
      <c r="V1351" s="89" t="s">
        <v>1337</v>
      </c>
      <c r="W1351">
        <v>65310</v>
      </c>
    </row>
    <row r="1352" spans="7:23">
      <c r="G1352">
        <v>55667</v>
      </c>
      <c r="H1352" s="89" t="s">
        <v>2438</v>
      </c>
      <c r="I1352" s="89" t="s">
        <v>326</v>
      </c>
      <c r="L1352">
        <v>17380</v>
      </c>
      <c r="M1352" s="89" t="s">
        <v>1191</v>
      </c>
      <c r="N1352" s="89" t="s">
        <v>1584</v>
      </c>
      <c r="V1352" s="89" t="s">
        <v>1338</v>
      </c>
      <c r="W1352">
        <v>59635</v>
      </c>
    </row>
    <row r="1353" spans="7:23">
      <c r="G1353">
        <v>27101</v>
      </c>
      <c r="H1353" s="89" t="s">
        <v>2439</v>
      </c>
      <c r="I1353" s="89" t="s">
        <v>1290</v>
      </c>
      <c r="L1353">
        <v>17381</v>
      </c>
      <c r="M1353" s="89" t="s">
        <v>1192</v>
      </c>
      <c r="N1353" s="89" t="s">
        <v>1584</v>
      </c>
      <c r="V1353" s="89" t="s">
        <v>1339</v>
      </c>
      <c r="W1353">
        <v>63732</v>
      </c>
    </row>
    <row r="1354" spans="7:23">
      <c r="G1354">
        <v>27106</v>
      </c>
      <c r="H1354" s="89" t="s">
        <v>1303</v>
      </c>
      <c r="I1354" s="89" t="s">
        <v>1290</v>
      </c>
      <c r="L1354">
        <v>17382</v>
      </c>
      <c r="M1354" s="89" t="s">
        <v>1193</v>
      </c>
      <c r="N1354" s="89" t="s">
        <v>1584</v>
      </c>
      <c r="V1354" s="89" t="s">
        <v>1340</v>
      </c>
      <c r="W1354">
        <v>63721</v>
      </c>
    </row>
    <row r="1355" spans="7:23">
      <c r="G1355">
        <v>142682</v>
      </c>
      <c r="H1355" s="89" t="s">
        <v>2440</v>
      </c>
      <c r="I1355" s="89" t="s">
        <v>326</v>
      </c>
      <c r="L1355">
        <v>17383</v>
      </c>
      <c r="M1355" s="89" t="s">
        <v>1194</v>
      </c>
      <c r="N1355" s="89" t="s">
        <v>1584</v>
      </c>
      <c r="V1355" s="89" t="s">
        <v>1341</v>
      </c>
      <c r="W1355">
        <v>65321</v>
      </c>
    </row>
    <row r="1356" spans="7:23">
      <c r="G1356">
        <v>142684</v>
      </c>
      <c r="H1356" s="89" t="s">
        <v>2441</v>
      </c>
      <c r="I1356" s="89" t="s">
        <v>326</v>
      </c>
      <c r="L1356">
        <v>17384</v>
      </c>
      <c r="M1356" s="89" t="s">
        <v>1195</v>
      </c>
      <c r="N1356" s="89" t="s">
        <v>1584</v>
      </c>
      <c r="V1356" s="89" t="s">
        <v>1342</v>
      </c>
      <c r="W1356">
        <v>65332</v>
      </c>
    </row>
    <row r="1357" spans="7:23">
      <c r="G1357">
        <v>27121</v>
      </c>
      <c r="H1357" s="89" t="s">
        <v>1395</v>
      </c>
      <c r="I1357" s="89" t="s">
        <v>1290</v>
      </c>
      <c r="L1357">
        <v>17385</v>
      </c>
      <c r="M1357" s="89" t="s">
        <v>1196</v>
      </c>
      <c r="N1357" s="89" t="s">
        <v>1584</v>
      </c>
      <c r="V1357" s="89" t="s">
        <v>1343</v>
      </c>
      <c r="W1357">
        <v>11646</v>
      </c>
    </row>
    <row r="1358" spans="7:23">
      <c r="G1358">
        <v>142866</v>
      </c>
      <c r="H1358" s="89" t="s">
        <v>2227</v>
      </c>
      <c r="I1358" s="89" t="s">
        <v>326</v>
      </c>
      <c r="L1358">
        <v>17386</v>
      </c>
      <c r="M1358" s="89" t="s">
        <v>2574</v>
      </c>
      <c r="N1358" s="89" t="s">
        <v>1584</v>
      </c>
      <c r="V1358" s="89" t="s">
        <v>1344</v>
      </c>
      <c r="W1358">
        <v>11647</v>
      </c>
    </row>
    <row r="1359" spans="7:23">
      <c r="G1359">
        <v>27126</v>
      </c>
      <c r="H1359" s="89" t="s">
        <v>1396</v>
      </c>
      <c r="I1359" s="89" t="s">
        <v>1290</v>
      </c>
      <c r="L1359">
        <v>17387</v>
      </c>
      <c r="M1359" s="89" t="s">
        <v>1198</v>
      </c>
      <c r="N1359" s="89" t="s">
        <v>1584</v>
      </c>
      <c r="V1359" s="89" t="s">
        <v>1345</v>
      </c>
      <c r="W1359">
        <v>11648</v>
      </c>
    </row>
    <row r="1360" spans="7:23">
      <c r="G1360">
        <v>27131</v>
      </c>
      <c r="H1360" s="89" t="s">
        <v>1397</v>
      </c>
      <c r="I1360" s="89" t="s">
        <v>1290</v>
      </c>
      <c r="L1360">
        <v>17388</v>
      </c>
      <c r="M1360" s="89" t="s">
        <v>1199</v>
      </c>
      <c r="N1360" s="89" t="s">
        <v>1584</v>
      </c>
      <c r="V1360" s="89" t="s">
        <v>1346</v>
      </c>
      <c r="W1360">
        <v>11649</v>
      </c>
    </row>
    <row r="1361" spans="7:23">
      <c r="G1361">
        <v>205883</v>
      </c>
      <c r="H1361" s="89" t="s">
        <v>2442</v>
      </c>
      <c r="I1361" s="89" t="s">
        <v>1290</v>
      </c>
      <c r="L1361">
        <v>17389</v>
      </c>
      <c r="M1361" s="89" t="s">
        <v>1200</v>
      </c>
      <c r="N1361" s="89" t="s">
        <v>1584</v>
      </c>
      <c r="V1361" s="89" t="s">
        <v>1347</v>
      </c>
      <c r="W1361">
        <v>11650</v>
      </c>
    </row>
    <row r="1362" spans="7:23">
      <c r="G1362">
        <v>28279</v>
      </c>
      <c r="H1362" s="89" t="s">
        <v>1246</v>
      </c>
      <c r="I1362" s="89" t="s">
        <v>326</v>
      </c>
      <c r="L1362">
        <v>17390</v>
      </c>
      <c r="M1362" s="89" t="s">
        <v>1201</v>
      </c>
      <c r="N1362" s="89" t="s">
        <v>1584</v>
      </c>
      <c r="V1362" s="89" t="s">
        <v>1348</v>
      </c>
      <c r="W1362">
        <v>11651</v>
      </c>
    </row>
    <row r="1363" spans="7:23">
      <c r="G1363">
        <v>27136</v>
      </c>
      <c r="H1363" s="89" t="s">
        <v>1398</v>
      </c>
      <c r="I1363" s="89" t="s">
        <v>1290</v>
      </c>
      <c r="L1363">
        <v>17391</v>
      </c>
      <c r="M1363" s="89" t="s">
        <v>1202</v>
      </c>
      <c r="N1363" s="89" t="s">
        <v>1584</v>
      </c>
      <c r="V1363" s="89" t="s">
        <v>1349</v>
      </c>
      <c r="W1363">
        <v>11652</v>
      </c>
    </row>
    <row r="1364" spans="7:23">
      <c r="G1364">
        <v>27141</v>
      </c>
      <c r="H1364" s="89" t="s">
        <v>1399</v>
      </c>
      <c r="I1364" s="89" t="s">
        <v>1290</v>
      </c>
      <c r="L1364">
        <v>17392</v>
      </c>
      <c r="M1364" s="89" t="s">
        <v>1631</v>
      </c>
      <c r="N1364" s="89" t="s">
        <v>1584</v>
      </c>
      <c r="V1364" s="89" t="s">
        <v>1350</v>
      </c>
      <c r="W1364">
        <v>11653</v>
      </c>
    </row>
    <row r="1365" spans="7:23">
      <c r="G1365">
        <v>27146</v>
      </c>
      <c r="H1365" s="89" t="s">
        <v>1400</v>
      </c>
      <c r="I1365" s="89" t="s">
        <v>1290</v>
      </c>
      <c r="L1365">
        <v>17393</v>
      </c>
      <c r="M1365" s="89" t="s">
        <v>1205</v>
      </c>
      <c r="N1365" s="89" t="s">
        <v>1584</v>
      </c>
      <c r="V1365" s="89" t="s">
        <v>1351</v>
      </c>
      <c r="W1365">
        <v>11654</v>
      </c>
    </row>
    <row r="1366" spans="7:23">
      <c r="G1366">
        <v>63941</v>
      </c>
      <c r="H1366" s="89" t="s">
        <v>2443</v>
      </c>
      <c r="I1366" s="89" t="s">
        <v>326</v>
      </c>
      <c r="L1366">
        <v>17394</v>
      </c>
      <c r="M1366" s="89" t="s">
        <v>2571</v>
      </c>
      <c r="N1366" s="89" t="s">
        <v>1584</v>
      </c>
      <c r="V1366" s="89" t="s">
        <v>1352</v>
      </c>
      <c r="W1366">
        <v>11657</v>
      </c>
    </row>
    <row r="1367" spans="7:23">
      <c r="G1367">
        <v>27151</v>
      </c>
      <c r="H1367" s="89" t="s">
        <v>1310</v>
      </c>
      <c r="I1367" s="89" t="s">
        <v>1290</v>
      </c>
      <c r="L1367">
        <v>17395</v>
      </c>
      <c r="M1367" s="89" t="s">
        <v>2572</v>
      </c>
      <c r="N1367" s="89" t="s">
        <v>1584</v>
      </c>
      <c r="V1367" s="89" t="s">
        <v>1353</v>
      </c>
      <c r="W1367">
        <v>11658</v>
      </c>
    </row>
    <row r="1368" spans="7:23">
      <c r="G1368">
        <v>102866</v>
      </c>
      <c r="H1368" s="89" t="s">
        <v>2444</v>
      </c>
      <c r="I1368" s="89" t="s">
        <v>1290</v>
      </c>
      <c r="L1368">
        <v>17396</v>
      </c>
      <c r="M1368" s="89" t="s">
        <v>1207</v>
      </c>
      <c r="N1368" s="89" t="s">
        <v>1584</v>
      </c>
      <c r="V1368" s="89" t="s">
        <v>1354</v>
      </c>
      <c r="W1368">
        <v>11659</v>
      </c>
    </row>
    <row r="1369" spans="7:23">
      <c r="G1369">
        <v>63942</v>
      </c>
      <c r="H1369" s="89" t="s">
        <v>2445</v>
      </c>
      <c r="I1369" s="89" t="s">
        <v>326</v>
      </c>
      <c r="L1369">
        <v>17397</v>
      </c>
      <c r="M1369" s="89" t="s">
        <v>1632</v>
      </c>
      <c r="N1369" s="89" t="s">
        <v>1584</v>
      </c>
      <c r="V1369" s="89" t="s">
        <v>1355</v>
      </c>
      <c r="W1369">
        <v>11660</v>
      </c>
    </row>
    <row r="1370" spans="7:23">
      <c r="G1370">
        <v>102892</v>
      </c>
      <c r="H1370" s="89" t="s">
        <v>2446</v>
      </c>
      <c r="I1370" s="89" t="s">
        <v>1290</v>
      </c>
      <c r="L1370">
        <v>17398</v>
      </c>
      <c r="M1370" s="89" t="s">
        <v>1208</v>
      </c>
      <c r="N1370" s="89" t="s">
        <v>1584</v>
      </c>
      <c r="V1370" s="89" t="s">
        <v>1356</v>
      </c>
      <c r="W1370">
        <v>11661</v>
      </c>
    </row>
    <row r="1371" spans="7:23">
      <c r="G1371">
        <v>63943</v>
      </c>
      <c r="H1371" s="89" t="s">
        <v>2447</v>
      </c>
      <c r="I1371" s="89" t="s">
        <v>326</v>
      </c>
      <c r="L1371">
        <v>17399</v>
      </c>
      <c r="M1371" s="89" t="s">
        <v>1211</v>
      </c>
      <c r="N1371" s="89" t="s">
        <v>1584</v>
      </c>
      <c r="V1371" s="89" t="s">
        <v>1357</v>
      </c>
      <c r="W1371">
        <v>11662</v>
      </c>
    </row>
    <row r="1372" spans="7:23">
      <c r="G1372">
        <v>142870</v>
      </c>
      <c r="H1372" s="89" t="s">
        <v>2448</v>
      </c>
      <c r="I1372" s="89" t="s">
        <v>326</v>
      </c>
      <c r="L1372">
        <v>17400</v>
      </c>
      <c r="M1372" s="89" t="s">
        <v>206</v>
      </c>
      <c r="N1372" s="89" t="s">
        <v>1584</v>
      </c>
      <c r="V1372" s="89" t="s">
        <v>1358</v>
      </c>
      <c r="W1372">
        <v>11663</v>
      </c>
    </row>
    <row r="1373" spans="7:23">
      <c r="G1373">
        <v>27166</v>
      </c>
      <c r="H1373" s="89" t="s">
        <v>1401</v>
      </c>
      <c r="I1373" s="89" t="s">
        <v>1290</v>
      </c>
      <c r="L1373">
        <v>17402</v>
      </c>
      <c r="M1373" s="89" t="s">
        <v>1297</v>
      </c>
      <c r="N1373" s="89" t="s">
        <v>337</v>
      </c>
      <c r="V1373" s="89" t="s">
        <v>1359</v>
      </c>
      <c r="W1373">
        <v>11664</v>
      </c>
    </row>
    <row r="1374" spans="7:23">
      <c r="G1374">
        <v>142872</v>
      </c>
      <c r="H1374" s="89" t="s">
        <v>2449</v>
      </c>
      <c r="I1374" s="89" t="s">
        <v>326</v>
      </c>
      <c r="L1374">
        <v>17404</v>
      </c>
      <c r="M1374" s="89" t="s">
        <v>1612</v>
      </c>
      <c r="N1374" s="89" t="s">
        <v>337</v>
      </c>
      <c r="V1374" s="89" t="s">
        <v>1360</v>
      </c>
      <c r="W1374">
        <v>11665</v>
      </c>
    </row>
    <row r="1375" spans="7:23">
      <c r="G1375">
        <v>27171</v>
      </c>
      <c r="H1375" s="89" t="s">
        <v>1402</v>
      </c>
      <c r="I1375" s="89" t="s">
        <v>1290</v>
      </c>
      <c r="L1375">
        <v>17405</v>
      </c>
      <c r="M1375" s="89" t="s">
        <v>1161</v>
      </c>
      <c r="N1375" s="89" t="s">
        <v>337</v>
      </c>
      <c r="V1375" s="89" t="s">
        <v>1361</v>
      </c>
      <c r="W1375">
        <v>11666</v>
      </c>
    </row>
    <row r="1376" spans="7:23">
      <c r="G1376">
        <v>27176</v>
      </c>
      <c r="H1376" s="89" t="s">
        <v>1403</v>
      </c>
      <c r="I1376" s="89" t="s">
        <v>1290</v>
      </c>
      <c r="L1376">
        <v>17406</v>
      </c>
      <c r="M1376" s="89" t="s">
        <v>1162</v>
      </c>
      <c r="N1376" s="89" t="s">
        <v>337</v>
      </c>
      <c r="V1376" s="89" t="s">
        <v>1362</v>
      </c>
      <c r="W1376">
        <v>11667</v>
      </c>
    </row>
    <row r="1377" spans="7:23">
      <c r="G1377">
        <v>142874</v>
      </c>
      <c r="H1377" s="89" t="s">
        <v>2227</v>
      </c>
      <c r="I1377" s="89" t="s">
        <v>326</v>
      </c>
      <c r="L1377">
        <v>17407</v>
      </c>
      <c r="M1377" s="89" t="s">
        <v>1163</v>
      </c>
      <c r="N1377" s="89" t="s">
        <v>337</v>
      </c>
      <c r="V1377" s="89" t="s">
        <v>1363</v>
      </c>
      <c r="W1377">
        <v>11668</v>
      </c>
    </row>
    <row r="1378" spans="7:23">
      <c r="G1378">
        <v>27181</v>
      </c>
      <c r="H1378" s="89" t="s">
        <v>1404</v>
      </c>
      <c r="I1378" s="89" t="s">
        <v>1290</v>
      </c>
      <c r="L1378">
        <v>17408</v>
      </c>
      <c r="M1378" s="89" t="s">
        <v>1613</v>
      </c>
      <c r="N1378" s="89" t="s">
        <v>337</v>
      </c>
      <c r="V1378" s="89" t="s">
        <v>1364</v>
      </c>
      <c r="W1378">
        <v>11670</v>
      </c>
    </row>
    <row r="1379" spans="7:23">
      <c r="G1379">
        <v>27186</v>
      </c>
      <c r="H1379" s="89" t="s">
        <v>1405</v>
      </c>
      <c r="I1379" s="89" t="s">
        <v>1290</v>
      </c>
      <c r="L1379">
        <v>17409</v>
      </c>
      <c r="M1379" s="89" t="s">
        <v>1165</v>
      </c>
      <c r="N1379" s="89" t="s">
        <v>337</v>
      </c>
      <c r="V1379" s="89" t="s">
        <v>2400</v>
      </c>
      <c r="W1379">
        <v>173866</v>
      </c>
    </row>
    <row r="1380" spans="7:23">
      <c r="G1380">
        <v>63944</v>
      </c>
      <c r="H1380" s="89" t="s">
        <v>1247</v>
      </c>
      <c r="I1380" s="89" t="s">
        <v>326</v>
      </c>
      <c r="L1380">
        <v>17410</v>
      </c>
      <c r="M1380" s="89" t="s">
        <v>1614</v>
      </c>
      <c r="N1380" s="89" t="s">
        <v>337</v>
      </c>
      <c r="V1380" s="89" t="s">
        <v>1365</v>
      </c>
      <c r="W1380">
        <v>59448</v>
      </c>
    </row>
    <row r="1381" spans="7:23">
      <c r="G1381">
        <v>27191</v>
      </c>
      <c r="H1381" s="89" t="s">
        <v>1406</v>
      </c>
      <c r="I1381" s="89" t="s">
        <v>1290</v>
      </c>
      <c r="L1381">
        <v>17411</v>
      </c>
      <c r="M1381" s="89" t="s">
        <v>1168</v>
      </c>
      <c r="N1381" s="89" t="s">
        <v>337</v>
      </c>
      <c r="V1381" s="89" t="s">
        <v>1366</v>
      </c>
      <c r="W1381">
        <v>59459</v>
      </c>
    </row>
    <row r="1382" spans="7:23">
      <c r="G1382">
        <v>27196</v>
      </c>
      <c r="H1382" s="89" t="s">
        <v>1407</v>
      </c>
      <c r="I1382" s="89" t="s">
        <v>1290</v>
      </c>
      <c r="L1382">
        <v>17412</v>
      </c>
      <c r="M1382" s="89" t="s">
        <v>1615</v>
      </c>
      <c r="N1382" s="89" t="s">
        <v>337</v>
      </c>
      <c r="V1382" s="89" t="s">
        <v>1367</v>
      </c>
      <c r="W1382">
        <v>59470</v>
      </c>
    </row>
    <row r="1383" spans="7:23">
      <c r="G1383">
        <v>163478</v>
      </c>
      <c r="H1383" s="89" t="s">
        <v>2450</v>
      </c>
      <c r="I1383" s="89" t="s">
        <v>326</v>
      </c>
      <c r="L1383">
        <v>17413</v>
      </c>
      <c r="M1383" s="89" t="s">
        <v>1170</v>
      </c>
      <c r="N1383" s="89" t="s">
        <v>337</v>
      </c>
      <c r="V1383" s="89" t="s">
        <v>1368</v>
      </c>
      <c r="W1383">
        <v>59481</v>
      </c>
    </row>
    <row r="1384" spans="7:23">
      <c r="G1384">
        <v>27201</v>
      </c>
      <c r="H1384" s="89" t="s">
        <v>1318</v>
      </c>
      <c r="I1384" s="89" t="s">
        <v>1290</v>
      </c>
      <c r="L1384">
        <v>17414</v>
      </c>
      <c r="M1384" s="89" t="s">
        <v>1616</v>
      </c>
      <c r="N1384" s="89" t="s">
        <v>337</v>
      </c>
      <c r="V1384" s="89" t="s">
        <v>1369</v>
      </c>
      <c r="W1384">
        <v>59492</v>
      </c>
    </row>
    <row r="1385" spans="7:23">
      <c r="G1385">
        <v>64077</v>
      </c>
      <c r="H1385" s="89" t="s">
        <v>1408</v>
      </c>
      <c r="I1385" s="89" t="s">
        <v>1290</v>
      </c>
      <c r="L1385">
        <v>17415</v>
      </c>
      <c r="M1385" s="89" t="s">
        <v>1171</v>
      </c>
      <c r="N1385" s="89" t="s">
        <v>337</v>
      </c>
      <c r="V1385" s="89" t="s">
        <v>1370</v>
      </c>
      <c r="W1385">
        <v>59503</v>
      </c>
    </row>
    <row r="1386" spans="7:23">
      <c r="G1386">
        <v>210881</v>
      </c>
      <c r="H1386" s="89" t="s">
        <v>2391</v>
      </c>
      <c r="I1386" s="89" t="s">
        <v>326</v>
      </c>
      <c r="L1386">
        <v>17416</v>
      </c>
      <c r="M1386" s="89" t="s">
        <v>1172</v>
      </c>
      <c r="N1386" s="89" t="s">
        <v>337</v>
      </c>
      <c r="V1386" s="89" t="s">
        <v>1371</v>
      </c>
      <c r="W1386">
        <v>59514</v>
      </c>
    </row>
    <row r="1387" spans="7:23">
      <c r="G1387">
        <v>27216</v>
      </c>
      <c r="H1387" s="89" t="s">
        <v>1409</v>
      </c>
      <c r="I1387" s="89" t="s">
        <v>1290</v>
      </c>
      <c r="L1387">
        <v>17417</v>
      </c>
      <c r="M1387" s="89" t="s">
        <v>2568</v>
      </c>
      <c r="N1387" s="89" t="s">
        <v>337</v>
      </c>
      <c r="V1387" s="89" t="s">
        <v>1372</v>
      </c>
      <c r="W1387">
        <v>59525</v>
      </c>
    </row>
    <row r="1388" spans="7:23">
      <c r="G1388">
        <v>27221</v>
      </c>
      <c r="H1388" s="89" t="s">
        <v>1410</v>
      </c>
      <c r="I1388" s="89" t="s">
        <v>1290</v>
      </c>
      <c r="L1388">
        <v>17419</v>
      </c>
      <c r="M1388" s="89" t="s">
        <v>1617</v>
      </c>
      <c r="N1388" s="89" t="s">
        <v>337</v>
      </c>
      <c r="V1388" s="89" t="s">
        <v>1373</v>
      </c>
      <c r="W1388">
        <v>59536</v>
      </c>
    </row>
    <row r="1389" spans="7:23">
      <c r="G1389">
        <v>210879</v>
      </c>
      <c r="H1389" s="89" t="s">
        <v>2451</v>
      </c>
      <c r="I1389" s="89" t="s">
        <v>326</v>
      </c>
      <c r="L1389">
        <v>17420</v>
      </c>
      <c r="M1389" s="89" t="s">
        <v>1618</v>
      </c>
      <c r="N1389" s="89" t="s">
        <v>337</v>
      </c>
      <c r="V1389" s="89" t="s">
        <v>1374</v>
      </c>
      <c r="W1389">
        <v>59547</v>
      </c>
    </row>
    <row r="1390" spans="7:23">
      <c r="G1390">
        <v>27226</v>
      </c>
      <c r="H1390" s="89" t="s">
        <v>1411</v>
      </c>
      <c r="I1390" s="89" t="s">
        <v>1290</v>
      </c>
      <c r="L1390">
        <v>17421</v>
      </c>
      <c r="M1390" s="89" t="s">
        <v>1619</v>
      </c>
      <c r="N1390" s="89" t="s">
        <v>337</v>
      </c>
      <c r="V1390" s="89" t="s">
        <v>1375</v>
      </c>
      <c r="W1390">
        <v>59558</v>
      </c>
    </row>
    <row r="1391" spans="7:23">
      <c r="G1391">
        <v>27231</v>
      </c>
      <c r="H1391" s="89" t="s">
        <v>1412</v>
      </c>
      <c r="I1391" s="89" t="s">
        <v>1290</v>
      </c>
      <c r="L1391">
        <v>17422</v>
      </c>
      <c r="M1391" s="89" t="s">
        <v>1620</v>
      </c>
      <c r="N1391" s="89" t="s">
        <v>337</v>
      </c>
      <c r="V1391" s="89" t="s">
        <v>1376</v>
      </c>
      <c r="W1391">
        <v>59569</v>
      </c>
    </row>
    <row r="1392" spans="7:23">
      <c r="G1392">
        <v>210883</v>
      </c>
      <c r="H1392" s="89" t="s">
        <v>2392</v>
      </c>
      <c r="I1392" s="89" t="s">
        <v>326</v>
      </c>
      <c r="L1392">
        <v>17423</v>
      </c>
      <c r="M1392" s="89" t="s">
        <v>1176</v>
      </c>
      <c r="N1392" s="89" t="s">
        <v>337</v>
      </c>
      <c r="V1392" s="89" t="s">
        <v>1377</v>
      </c>
      <c r="W1392">
        <v>59580</v>
      </c>
    </row>
    <row r="1393" spans="7:23">
      <c r="G1393">
        <v>27236</v>
      </c>
      <c r="H1393" s="89" t="s">
        <v>1413</v>
      </c>
      <c r="I1393" s="89" t="s">
        <v>1290</v>
      </c>
      <c r="L1393">
        <v>17424</v>
      </c>
      <c r="M1393" s="89" t="s">
        <v>1621</v>
      </c>
      <c r="N1393" s="89" t="s">
        <v>337</v>
      </c>
      <c r="V1393" s="89" t="s">
        <v>1378</v>
      </c>
      <c r="W1393">
        <v>59591</v>
      </c>
    </row>
    <row r="1394" spans="7:23">
      <c r="G1394">
        <v>27241</v>
      </c>
      <c r="H1394" s="89" t="s">
        <v>1414</v>
      </c>
      <c r="I1394" s="89" t="s">
        <v>1290</v>
      </c>
      <c r="L1394">
        <v>17425</v>
      </c>
      <c r="M1394" s="89" t="s">
        <v>1622</v>
      </c>
      <c r="N1394" s="89" t="s">
        <v>337</v>
      </c>
      <c r="V1394" s="89" t="s">
        <v>1379</v>
      </c>
      <c r="W1394">
        <v>11673</v>
      </c>
    </row>
    <row r="1395" spans="7:23">
      <c r="G1395">
        <v>210885</v>
      </c>
      <c r="H1395" s="89" t="s">
        <v>2452</v>
      </c>
      <c r="I1395" s="89" t="s">
        <v>326</v>
      </c>
      <c r="L1395">
        <v>17426</v>
      </c>
      <c r="M1395" s="89" t="s">
        <v>1623</v>
      </c>
      <c r="N1395" s="89" t="s">
        <v>337</v>
      </c>
      <c r="V1395" s="89" t="s">
        <v>1380</v>
      </c>
      <c r="W1395">
        <v>11674</v>
      </c>
    </row>
    <row r="1396" spans="7:23">
      <c r="G1396">
        <v>27246</v>
      </c>
      <c r="H1396" s="89" t="s">
        <v>1415</v>
      </c>
      <c r="I1396" s="89" t="s">
        <v>1290</v>
      </c>
      <c r="L1396">
        <v>17427</v>
      </c>
      <c r="M1396" s="89" t="s">
        <v>1182</v>
      </c>
      <c r="N1396" s="89" t="s">
        <v>337</v>
      </c>
      <c r="V1396" s="89" t="s">
        <v>1381</v>
      </c>
      <c r="W1396">
        <v>11675</v>
      </c>
    </row>
    <row r="1397" spans="7:23">
      <c r="G1397">
        <v>27251</v>
      </c>
      <c r="H1397" s="89" t="s">
        <v>1327</v>
      </c>
      <c r="I1397" s="89" t="s">
        <v>1290</v>
      </c>
      <c r="L1397">
        <v>17428</v>
      </c>
      <c r="M1397" s="89" t="s">
        <v>1624</v>
      </c>
      <c r="N1397" s="89" t="s">
        <v>337</v>
      </c>
      <c r="V1397" s="89" t="s">
        <v>1382</v>
      </c>
      <c r="W1397">
        <v>11676</v>
      </c>
    </row>
    <row r="1398" spans="7:23">
      <c r="G1398">
        <v>102905</v>
      </c>
      <c r="H1398" s="89" t="s">
        <v>2453</v>
      </c>
      <c r="I1398" s="89" t="s">
        <v>1290</v>
      </c>
      <c r="L1398">
        <v>17429</v>
      </c>
      <c r="M1398" s="89" t="s">
        <v>1625</v>
      </c>
      <c r="N1398" s="89" t="s">
        <v>337</v>
      </c>
      <c r="V1398" s="89" t="s">
        <v>1383</v>
      </c>
      <c r="W1398">
        <v>11677</v>
      </c>
    </row>
    <row r="1399" spans="7:23">
      <c r="G1399">
        <v>172279</v>
      </c>
      <c r="H1399" s="89" t="s">
        <v>2454</v>
      </c>
      <c r="I1399" s="89" t="s">
        <v>1290</v>
      </c>
      <c r="L1399">
        <v>17430</v>
      </c>
      <c r="M1399" s="89" t="s">
        <v>1185</v>
      </c>
      <c r="N1399" s="89" t="s">
        <v>337</v>
      </c>
      <c r="V1399" s="89" t="s">
        <v>1384</v>
      </c>
      <c r="W1399">
        <v>11678</v>
      </c>
    </row>
    <row r="1400" spans="7:23">
      <c r="G1400">
        <v>28282</v>
      </c>
      <c r="H1400" s="89" t="s">
        <v>2455</v>
      </c>
      <c r="I1400" s="89" t="s">
        <v>326</v>
      </c>
      <c r="L1400">
        <v>17431</v>
      </c>
      <c r="M1400" s="89" t="s">
        <v>1186</v>
      </c>
      <c r="N1400" s="89" t="s">
        <v>337</v>
      </c>
      <c r="V1400" s="89" t="s">
        <v>1385</v>
      </c>
      <c r="W1400">
        <v>11679</v>
      </c>
    </row>
    <row r="1401" spans="7:23">
      <c r="G1401">
        <v>55868</v>
      </c>
      <c r="H1401" s="89" t="s">
        <v>2456</v>
      </c>
      <c r="I1401" s="89" t="s">
        <v>326</v>
      </c>
      <c r="L1401">
        <v>17432</v>
      </c>
      <c r="M1401" s="89" t="s">
        <v>1187</v>
      </c>
      <c r="N1401" s="89" t="s">
        <v>337</v>
      </c>
      <c r="V1401" s="89" t="s">
        <v>1386</v>
      </c>
      <c r="W1401">
        <v>11680</v>
      </c>
    </row>
    <row r="1402" spans="7:23">
      <c r="G1402">
        <v>27256</v>
      </c>
      <c r="H1402" s="89" t="s">
        <v>232</v>
      </c>
      <c r="I1402" s="89" t="s">
        <v>1290</v>
      </c>
      <c r="L1402">
        <v>17433</v>
      </c>
      <c r="M1402" s="89" t="s">
        <v>2569</v>
      </c>
      <c r="N1402" s="89" t="s">
        <v>337</v>
      </c>
      <c r="V1402" s="89" t="s">
        <v>1387</v>
      </c>
      <c r="W1402">
        <v>11681</v>
      </c>
    </row>
    <row r="1403" spans="7:23">
      <c r="G1403">
        <v>102931</v>
      </c>
      <c r="H1403" s="89" t="s">
        <v>2457</v>
      </c>
      <c r="I1403" s="89" t="s">
        <v>1290</v>
      </c>
      <c r="L1403">
        <v>17435</v>
      </c>
      <c r="M1403" s="89" t="s">
        <v>1626</v>
      </c>
      <c r="N1403" s="89" t="s">
        <v>337</v>
      </c>
      <c r="V1403" s="89" t="s">
        <v>1388</v>
      </c>
      <c r="W1403">
        <v>11682</v>
      </c>
    </row>
    <row r="1404" spans="7:23">
      <c r="G1404">
        <v>55869</v>
      </c>
      <c r="H1404" s="89" t="s">
        <v>2458</v>
      </c>
      <c r="I1404" s="89" t="s">
        <v>326</v>
      </c>
      <c r="L1404">
        <v>17436</v>
      </c>
      <c r="M1404" s="89" t="s">
        <v>1627</v>
      </c>
      <c r="N1404" s="89" t="s">
        <v>337</v>
      </c>
      <c r="V1404" s="89" t="s">
        <v>271</v>
      </c>
      <c r="W1404">
        <v>11684</v>
      </c>
    </row>
    <row r="1405" spans="7:23">
      <c r="G1405">
        <v>55870</v>
      </c>
      <c r="H1405" s="89" t="s">
        <v>2459</v>
      </c>
      <c r="I1405" s="89" t="s">
        <v>326</v>
      </c>
      <c r="L1405">
        <v>17437</v>
      </c>
      <c r="M1405" s="89" t="s">
        <v>1189</v>
      </c>
      <c r="N1405" s="89" t="s">
        <v>337</v>
      </c>
      <c r="V1405" s="89" t="s">
        <v>2419</v>
      </c>
      <c r="W1405">
        <v>173892</v>
      </c>
    </row>
    <row r="1406" spans="7:23">
      <c r="G1406">
        <v>142880</v>
      </c>
      <c r="H1406" s="89" t="s">
        <v>2460</v>
      </c>
      <c r="I1406" s="89" t="s">
        <v>326</v>
      </c>
      <c r="L1406">
        <v>17438</v>
      </c>
      <c r="M1406" s="89" t="s">
        <v>1190</v>
      </c>
      <c r="N1406" s="89" t="s">
        <v>337</v>
      </c>
      <c r="V1406" s="89" t="s">
        <v>1389</v>
      </c>
      <c r="W1406">
        <v>11687</v>
      </c>
    </row>
    <row r="1407" spans="7:23">
      <c r="G1407">
        <v>65343</v>
      </c>
      <c r="H1407" s="89" t="s">
        <v>1416</v>
      </c>
      <c r="I1407" s="89" t="s">
        <v>1290</v>
      </c>
      <c r="L1407">
        <v>17439</v>
      </c>
      <c r="M1407" s="89" t="s">
        <v>1628</v>
      </c>
      <c r="N1407" s="89" t="s">
        <v>337</v>
      </c>
      <c r="V1407" s="89" t="s">
        <v>1390</v>
      </c>
      <c r="W1407">
        <v>11689</v>
      </c>
    </row>
    <row r="1408" spans="7:23">
      <c r="G1408">
        <v>65354</v>
      </c>
      <c r="H1408" s="89" t="s">
        <v>1417</v>
      </c>
      <c r="I1408" s="89" t="s">
        <v>1290</v>
      </c>
      <c r="L1408">
        <v>17440</v>
      </c>
      <c r="M1408" s="89" t="s">
        <v>1203</v>
      </c>
      <c r="N1408" s="89" t="s">
        <v>337</v>
      </c>
      <c r="V1408" s="89" t="s">
        <v>1391</v>
      </c>
      <c r="W1408">
        <v>11690</v>
      </c>
    </row>
    <row r="1409" spans="7:23">
      <c r="G1409">
        <v>142882</v>
      </c>
      <c r="H1409" s="89" t="s">
        <v>2461</v>
      </c>
      <c r="I1409" s="89" t="s">
        <v>326</v>
      </c>
      <c r="L1409">
        <v>17441</v>
      </c>
      <c r="M1409" s="89" t="s">
        <v>1629</v>
      </c>
      <c r="N1409" s="89" t="s">
        <v>337</v>
      </c>
      <c r="V1409" s="89" t="s">
        <v>1392</v>
      </c>
      <c r="W1409">
        <v>11691</v>
      </c>
    </row>
    <row r="1410" spans="7:23">
      <c r="G1410">
        <v>65365</v>
      </c>
      <c r="H1410" s="89" t="s">
        <v>1418</v>
      </c>
      <c r="I1410" s="89" t="s">
        <v>1290</v>
      </c>
      <c r="L1410">
        <v>17442</v>
      </c>
      <c r="M1410" s="89" t="s">
        <v>1630</v>
      </c>
      <c r="N1410" s="89" t="s">
        <v>337</v>
      </c>
      <c r="V1410" s="89" t="s">
        <v>1393</v>
      </c>
      <c r="W1410">
        <v>27086</v>
      </c>
    </row>
    <row r="1411" spans="7:23">
      <c r="G1411">
        <v>65376</v>
      </c>
      <c r="H1411" s="89" t="s">
        <v>1419</v>
      </c>
      <c r="I1411" s="89" t="s">
        <v>1290</v>
      </c>
      <c r="L1411">
        <v>17443</v>
      </c>
      <c r="M1411" s="89" t="s">
        <v>1210</v>
      </c>
      <c r="N1411" s="89" t="s">
        <v>337</v>
      </c>
      <c r="V1411" s="89" t="s">
        <v>1394</v>
      </c>
      <c r="W1411">
        <v>27091</v>
      </c>
    </row>
    <row r="1412" spans="7:23">
      <c r="G1412">
        <v>55871</v>
      </c>
      <c r="H1412" s="89" t="s">
        <v>1248</v>
      </c>
      <c r="I1412" s="89" t="s">
        <v>326</v>
      </c>
      <c r="L1412">
        <v>17445</v>
      </c>
      <c r="M1412" s="89" t="s">
        <v>204</v>
      </c>
      <c r="N1412" s="89" t="s">
        <v>337</v>
      </c>
      <c r="V1412" s="89" t="s">
        <v>2429</v>
      </c>
      <c r="W1412">
        <v>83879</v>
      </c>
    </row>
    <row r="1413" spans="7:23">
      <c r="G1413">
        <v>27271</v>
      </c>
      <c r="H1413" s="89" t="s">
        <v>1420</v>
      </c>
      <c r="I1413" s="89" t="s">
        <v>1290</v>
      </c>
      <c r="L1413">
        <v>17448</v>
      </c>
      <c r="M1413" s="89" t="s">
        <v>1191</v>
      </c>
      <c r="N1413" s="89" t="s">
        <v>337</v>
      </c>
      <c r="V1413" s="89" t="s">
        <v>2431</v>
      </c>
      <c r="W1413">
        <v>190079</v>
      </c>
    </row>
    <row r="1414" spans="7:23">
      <c r="G1414">
        <v>65431</v>
      </c>
      <c r="H1414" s="89" t="s">
        <v>1421</v>
      </c>
      <c r="I1414" s="89" t="s">
        <v>1290</v>
      </c>
      <c r="L1414">
        <v>17449</v>
      </c>
      <c r="M1414" s="89" t="s">
        <v>1192</v>
      </c>
      <c r="N1414" s="89" t="s">
        <v>337</v>
      </c>
      <c r="V1414" s="89" t="s">
        <v>2433</v>
      </c>
      <c r="W1414">
        <v>200679</v>
      </c>
    </row>
    <row r="1415" spans="7:23">
      <c r="G1415">
        <v>65420</v>
      </c>
      <c r="H1415" s="89" t="s">
        <v>1422</v>
      </c>
      <c r="I1415" s="89" t="s">
        <v>1290</v>
      </c>
      <c r="L1415">
        <v>17450</v>
      </c>
      <c r="M1415" s="89" t="s">
        <v>1193</v>
      </c>
      <c r="N1415" s="89" t="s">
        <v>337</v>
      </c>
      <c r="V1415" s="89" t="s">
        <v>2434</v>
      </c>
      <c r="W1415">
        <v>48866</v>
      </c>
    </row>
    <row r="1416" spans="7:23">
      <c r="G1416">
        <v>219477</v>
      </c>
      <c r="H1416" s="89" t="s">
        <v>2462</v>
      </c>
      <c r="I1416" s="89" t="s">
        <v>326</v>
      </c>
      <c r="L1416">
        <v>17451</v>
      </c>
      <c r="M1416" s="89" t="s">
        <v>1194</v>
      </c>
      <c r="N1416" s="89" t="s">
        <v>337</v>
      </c>
      <c r="V1416" s="89" t="s">
        <v>2437</v>
      </c>
      <c r="W1416">
        <v>27096</v>
      </c>
    </row>
    <row r="1417" spans="7:23">
      <c r="G1417">
        <v>65409</v>
      </c>
      <c r="H1417" s="89" t="s">
        <v>1423</v>
      </c>
      <c r="I1417" s="89" t="s">
        <v>1290</v>
      </c>
      <c r="L1417">
        <v>17452</v>
      </c>
      <c r="M1417" s="89" t="s">
        <v>1195</v>
      </c>
      <c r="N1417" s="89" t="s">
        <v>337</v>
      </c>
      <c r="V1417" s="89" t="s">
        <v>2439</v>
      </c>
      <c r="W1417">
        <v>27101</v>
      </c>
    </row>
    <row r="1418" spans="7:23">
      <c r="G1418">
        <v>219480</v>
      </c>
      <c r="H1418" s="89" t="s">
        <v>2463</v>
      </c>
      <c r="I1418" s="89" t="s">
        <v>326</v>
      </c>
      <c r="L1418">
        <v>17453</v>
      </c>
      <c r="M1418" s="89" t="s">
        <v>1196</v>
      </c>
      <c r="N1418" s="89" t="s">
        <v>337</v>
      </c>
      <c r="V1418" s="89" t="s">
        <v>1303</v>
      </c>
      <c r="W1418">
        <v>27106</v>
      </c>
    </row>
    <row r="1419" spans="7:23">
      <c r="G1419">
        <v>65398</v>
      </c>
      <c r="H1419" s="89" t="s">
        <v>1424</v>
      </c>
      <c r="I1419" s="89" t="s">
        <v>1290</v>
      </c>
      <c r="L1419">
        <v>17454</v>
      </c>
      <c r="M1419" s="89" t="s">
        <v>2574</v>
      </c>
      <c r="N1419" s="89" t="s">
        <v>337</v>
      </c>
      <c r="V1419" s="89" t="s">
        <v>1395</v>
      </c>
      <c r="W1419">
        <v>27121</v>
      </c>
    </row>
    <row r="1420" spans="7:23">
      <c r="G1420">
        <v>219482</v>
      </c>
      <c r="H1420" s="89" t="s">
        <v>2464</v>
      </c>
      <c r="I1420" s="89" t="s">
        <v>326</v>
      </c>
      <c r="L1420">
        <v>17455</v>
      </c>
      <c r="M1420" s="89" t="s">
        <v>1198</v>
      </c>
      <c r="N1420" s="89" t="s">
        <v>337</v>
      </c>
      <c r="V1420" s="89" t="s">
        <v>1396</v>
      </c>
      <c r="W1420">
        <v>27126</v>
      </c>
    </row>
    <row r="1421" spans="7:23">
      <c r="G1421">
        <v>65387</v>
      </c>
      <c r="H1421" s="89" t="s">
        <v>1425</v>
      </c>
      <c r="I1421" s="89" t="s">
        <v>1290</v>
      </c>
      <c r="L1421">
        <v>17456</v>
      </c>
      <c r="M1421" s="89" t="s">
        <v>1199</v>
      </c>
      <c r="N1421" s="89" t="s">
        <v>337</v>
      </c>
      <c r="V1421" s="89" t="s">
        <v>1397</v>
      </c>
      <c r="W1421">
        <v>27131</v>
      </c>
    </row>
    <row r="1422" spans="7:23">
      <c r="G1422">
        <v>59667</v>
      </c>
      <c r="H1422" s="89" t="s">
        <v>1426</v>
      </c>
      <c r="I1422" s="89" t="s">
        <v>1290</v>
      </c>
      <c r="L1422">
        <v>17457</v>
      </c>
      <c r="M1422" s="89" t="s">
        <v>1200</v>
      </c>
      <c r="N1422" s="89" t="s">
        <v>337</v>
      </c>
      <c r="V1422" s="89" t="s">
        <v>2442</v>
      </c>
      <c r="W1422">
        <v>205883</v>
      </c>
    </row>
    <row r="1423" spans="7:23">
      <c r="G1423">
        <v>219485</v>
      </c>
      <c r="H1423" s="89" t="s">
        <v>2465</v>
      </c>
      <c r="I1423" s="89" t="s">
        <v>326</v>
      </c>
      <c r="L1423">
        <v>17458</v>
      </c>
      <c r="M1423" s="89" t="s">
        <v>1201</v>
      </c>
      <c r="N1423" s="89" t="s">
        <v>337</v>
      </c>
      <c r="V1423" s="89" t="s">
        <v>1398</v>
      </c>
      <c r="W1423">
        <v>27136</v>
      </c>
    </row>
    <row r="1424" spans="7:23">
      <c r="G1424">
        <v>65497</v>
      </c>
      <c r="H1424" s="89" t="s">
        <v>1427</v>
      </c>
      <c r="I1424" s="89" t="s">
        <v>1290</v>
      </c>
      <c r="L1424">
        <v>17459</v>
      </c>
      <c r="M1424" s="89" t="s">
        <v>1202</v>
      </c>
      <c r="N1424" s="89" t="s">
        <v>337</v>
      </c>
      <c r="V1424" s="89" t="s">
        <v>1399</v>
      </c>
      <c r="W1424">
        <v>27141</v>
      </c>
    </row>
    <row r="1425" spans="7:23">
      <c r="G1425">
        <v>65475</v>
      </c>
      <c r="H1425" s="89" t="s">
        <v>1429</v>
      </c>
      <c r="I1425" s="89" t="s">
        <v>1290</v>
      </c>
      <c r="L1425">
        <v>17460</v>
      </c>
      <c r="M1425" s="89" t="s">
        <v>1631</v>
      </c>
      <c r="N1425" s="89" t="s">
        <v>337</v>
      </c>
      <c r="V1425" s="89" t="s">
        <v>1400</v>
      </c>
      <c r="W1425">
        <v>27146</v>
      </c>
    </row>
    <row r="1426" spans="7:23">
      <c r="G1426">
        <v>219487</v>
      </c>
      <c r="H1426" s="89" t="s">
        <v>2466</v>
      </c>
      <c r="I1426" s="89" t="s">
        <v>326</v>
      </c>
      <c r="L1426">
        <v>17461</v>
      </c>
      <c r="M1426" s="89" t="s">
        <v>1205</v>
      </c>
      <c r="N1426" s="89" t="s">
        <v>337</v>
      </c>
      <c r="V1426" s="89" t="s">
        <v>1310</v>
      </c>
      <c r="W1426">
        <v>27151</v>
      </c>
    </row>
    <row r="1427" spans="7:23">
      <c r="G1427">
        <v>65464</v>
      </c>
      <c r="H1427" s="89" t="s">
        <v>1430</v>
      </c>
      <c r="I1427" s="89" t="s">
        <v>1290</v>
      </c>
      <c r="L1427">
        <v>17462</v>
      </c>
      <c r="M1427" s="89" t="s">
        <v>2571</v>
      </c>
      <c r="N1427" s="89" t="s">
        <v>337</v>
      </c>
      <c r="V1427" s="89" t="s">
        <v>2444</v>
      </c>
      <c r="W1427">
        <v>102866</v>
      </c>
    </row>
    <row r="1428" spans="7:23">
      <c r="G1428">
        <v>27276</v>
      </c>
      <c r="H1428" s="89" t="s">
        <v>1431</v>
      </c>
      <c r="I1428" s="89" t="s">
        <v>1290</v>
      </c>
      <c r="L1428">
        <v>17463</v>
      </c>
      <c r="M1428" s="89" t="s">
        <v>2572</v>
      </c>
      <c r="N1428" s="89" t="s">
        <v>337</v>
      </c>
      <c r="V1428" s="89" t="s">
        <v>2446</v>
      </c>
      <c r="W1428">
        <v>102892</v>
      </c>
    </row>
    <row r="1429" spans="7:23">
      <c r="G1429">
        <v>219488</v>
      </c>
      <c r="H1429" s="89" t="s">
        <v>2467</v>
      </c>
      <c r="I1429" s="89" t="s">
        <v>326</v>
      </c>
      <c r="L1429">
        <v>17464</v>
      </c>
      <c r="M1429" s="89" t="s">
        <v>1207</v>
      </c>
      <c r="N1429" s="89" t="s">
        <v>337</v>
      </c>
      <c r="V1429" s="89" t="s">
        <v>1401</v>
      </c>
      <c r="W1429">
        <v>27166</v>
      </c>
    </row>
    <row r="1430" spans="7:23">
      <c r="G1430">
        <v>27281</v>
      </c>
      <c r="H1430" s="89" t="s">
        <v>1432</v>
      </c>
      <c r="I1430" s="89" t="s">
        <v>1290</v>
      </c>
      <c r="L1430">
        <v>17465</v>
      </c>
      <c r="M1430" s="89" t="s">
        <v>1632</v>
      </c>
      <c r="N1430" s="89" t="s">
        <v>337</v>
      </c>
      <c r="V1430" s="89" t="s">
        <v>1402</v>
      </c>
      <c r="W1430">
        <v>27171</v>
      </c>
    </row>
    <row r="1431" spans="7:23">
      <c r="G1431">
        <v>27286</v>
      </c>
      <c r="H1431" s="89" t="s">
        <v>1433</v>
      </c>
      <c r="I1431" s="89" t="s">
        <v>1290</v>
      </c>
      <c r="L1431">
        <v>17466</v>
      </c>
      <c r="M1431" s="89" t="s">
        <v>1208</v>
      </c>
      <c r="N1431" s="89" t="s">
        <v>337</v>
      </c>
      <c r="V1431" s="89" t="s">
        <v>1403</v>
      </c>
      <c r="W1431">
        <v>27176</v>
      </c>
    </row>
    <row r="1432" spans="7:23">
      <c r="G1432">
        <v>27291</v>
      </c>
      <c r="H1432" s="89" t="s">
        <v>1434</v>
      </c>
      <c r="I1432" s="89" t="s">
        <v>1290</v>
      </c>
      <c r="L1432">
        <v>17467</v>
      </c>
      <c r="M1432" s="89" t="s">
        <v>1211</v>
      </c>
      <c r="N1432" s="89" t="s">
        <v>337</v>
      </c>
      <c r="V1432" s="89" t="s">
        <v>1404</v>
      </c>
      <c r="W1432">
        <v>27181</v>
      </c>
    </row>
    <row r="1433" spans="7:23">
      <c r="G1433">
        <v>27296</v>
      </c>
      <c r="H1433" s="89" t="s">
        <v>1435</v>
      </c>
      <c r="I1433" s="89" t="s">
        <v>1290</v>
      </c>
      <c r="L1433">
        <v>17468</v>
      </c>
      <c r="M1433" s="89" t="s">
        <v>206</v>
      </c>
      <c r="N1433" s="89" t="s">
        <v>337</v>
      </c>
      <c r="V1433" s="89" t="s">
        <v>1405</v>
      </c>
      <c r="W1433">
        <v>27186</v>
      </c>
    </row>
    <row r="1434" spans="7:23">
      <c r="G1434">
        <v>27301</v>
      </c>
      <c r="H1434" s="89" t="s">
        <v>1436</v>
      </c>
      <c r="I1434" s="89" t="s">
        <v>1290</v>
      </c>
      <c r="L1434">
        <v>17472</v>
      </c>
      <c r="M1434" s="89" t="s">
        <v>1297</v>
      </c>
      <c r="N1434" s="89" t="s">
        <v>1700</v>
      </c>
      <c r="V1434" s="89" t="s">
        <v>1406</v>
      </c>
      <c r="W1434">
        <v>27191</v>
      </c>
    </row>
    <row r="1435" spans="7:23">
      <c r="G1435">
        <v>27306</v>
      </c>
      <c r="H1435" s="89" t="s">
        <v>1437</v>
      </c>
      <c r="I1435" s="89" t="s">
        <v>1290</v>
      </c>
      <c r="L1435">
        <v>17474</v>
      </c>
      <c r="M1435" s="89" t="s">
        <v>1612</v>
      </c>
      <c r="N1435" s="89" t="s">
        <v>1700</v>
      </c>
      <c r="V1435" s="89" t="s">
        <v>1407</v>
      </c>
      <c r="W1435">
        <v>27196</v>
      </c>
    </row>
    <row r="1436" spans="7:23">
      <c r="G1436">
        <v>204887</v>
      </c>
      <c r="H1436" s="89" t="s">
        <v>2468</v>
      </c>
      <c r="I1436" s="89" t="s">
        <v>326</v>
      </c>
      <c r="L1436">
        <v>17475</v>
      </c>
      <c r="M1436" s="89" t="s">
        <v>1161</v>
      </c>
      <c r="N1436" s="89" t="s">
        <v>1700</v>
      </c>
      <c r="V1436" s="89" t="s">
        <v>1318</v>
      </c>
      <c r="W1436">
        <v>27201</v>
      </c>
    </row>
    <row r="1437" spans="7:23">
      <c r="G1437">
        <v>27311</v>
      </c>
      <c r="H1437" s="89" t="s">
        <v>1438</v>
      </c>
      <c r="I1437" s="89" t="s">
        <v>1290</v>
      </c>
      <c r="L1437">
        <v>17476</v>
      </c>
      <c r="M1437" s="89" t="s">
        <v>1162</v>
      </c>
      <c r="N1437" s="89" t="s">
        <v>1700</v>
      </c>
      <c r="V1437" s="89" t="s">
        <v>1408</v>
      </c>
      <c r="W1437">
        <v>64077</v>
      </c>
    </row>
    <row r="1438" spans="7:23">
      <c r="G1438">
        <v>27316</v>
      </c>
      <c r="H1438" s="89" t="s">
        <v>2469</v>
      </c>
      <c r="I1438" s="89" t="s">
        <v>1290</v>
      </c>
      <c r="L1438">
        <v>17477</v>
      </c>
      <c r="M1438" s="89" t="s">
        <v>1163</v>
      </c>
      <c r="N1438" s="89" t="s">
        <v>1700</v>
      </c>
      <c r="V1438" s="89" t="s">
        <v>1409</v>
      </c>
      <c r="W1438">
        <v>27216</v>
      </c>
    </row>
    <row r="1439" spans="7:23">
      <c r="G1439">
        <v>204889</v>
      </c>
      <c r="H1439" s="89" t="s">
        <v>2470</v>
      </c>
      <c r="I1439" s="89" t="s">
        <v>326</v>
      </c>
      <c r="L1439">
        <v>17478</v>
      </c>
      <c r="M1439" s="89" t="s">
        <v>1613</v>
      </c>
      <c r="N1439" s="89" t="s">
        <v>1700</v>
      </c>
      <c r="V1439" s="89" t="s">
        <v>1410</v>
      </c>
      <c r="W1439">
        <v>27221</v>
      </c>
    </row>
    <row r="1440" spans="7:23">
      <c r="G1440">
        <v>65486</v>
      </c>
      <c r="H1440" s="89" t="s">
        <v>1428</v>
      </c>
      <c r="I1440" s="89" t="s">
        <v>1290</v>
      </c>
      <c r="L1440">
        <v>17479</v>
      </c>
      <c r="M1440" s="89" t="s">
        <v>1165</v>
      </c>
      <c r="N1440" s="89" t="s">
        <v>1700</v>
      </c>
      <c r="V1440" s="89" t="s">
        <v>1411</v>
      </c>
      <c r="W1440">
        <v>27226</v>
      </c>
    </row>
    <row r="1441" spans="7:23">
      <c r="G1441">
        <v>220305</v>
      </c>
      <c r="H1441" s="89" t="s">
        <v>2471</v>
      </c>
      <c r="I1441" s="89" t="s">
        <v>1290</v>
      </c>
      <c r="L1441">
        <v>17480</v>
      </c>
      <c r="M1441" s="89" t="s">
        <v>1614</v>
      </c>
      <c r="N1441" s="89" t="s">
        <v>1700</v>
      </c>
      <c r="V1441" s="89" t="s">
        <v>1412</v>
      </c>
      <c r="W1441">
        <v>27231</v>
      </c>
    </row>
    <row r="1442" spans="7:23">
      <c r="G1442">
        <v>185871</v>
      </c>
      <c r="H1442" s="89" t="s">
        <v>2472</v>
      </c>
      <c r="I1442" s="89" t="s">
        <v>326</v>
      </c>
      <c r="L1442">
        <v>17481</v>
      </c>
      <c r="M1442" s="89" t="s">
        <v>1168</v>
      </c>
      <c r="N1442" s="89" t="s">
        <v>1700</v>
      </c>
      <c r="V1442" s="89" t="s">
        <v>1413</v>
      </c>
      <c r="W1442">
        <v>27236</v>
      </c>
    </row>
    <row r="1443" spans="7:23">
      <c r="G1443">
        <v>204881</v>
      </c>
      <c r="H1443" s="89" t="s">
        <v>2473</v>
      </c>
      <c r="I1443" s="89" t="s">
        <v>326</v>
      </c>
      <c r="L1443">
        <v>17482</v>
      </c>
      <c r="M1443" s="89" t="s">
        <v>1615</v>
      </c>
      <c r="N1443" s="89" t="s">
        <v>1700</v>
      </c>
      <c r="V1443" s="89" t="s">
        <v>1414</v>
      </c>
      <c r="W1443">
        <v>27241</v>
      </c>
    </row>
    <row r="1444" spans="7:23">
      <c r="G1444">
        <v>27331</v>
      </c>
      <c r="H1444" s="89" t="s">
        <v>1439</v>
      </c>
      <c r="I1444" s="89" t="s">
        <v>1290</v>
      </c>
      <c r="L1444">
        <v>17483</v>
      </c>
      <c r="M1444" s="89" t="s">
        <v>1170</v>
      </c>
      <c r="N1444" s="89" t="s">
        <v>1700</v>
      </c>
      <c r="V1444" s="89" t="s">
        <v>1415</v>
      </c>
      <c r="W1444">
        <v>27246</v>
      </c>
    </row>
    <row r="1445" spans="7:23">
      <c r="G1445">
        <v>205070</v>
      </c>
      <c r="H1445" s="89" t="s">
        <v>2474</v>
      </c>
      <c r="I1445" s="89" t="s">
        <v>326</v>
      </c>
      <c r="L1445">
        <v>17484</v>
      </c>
      <c r="M1445" s="89" t="s">
        <v>1616</v>
      </c>
      <c r="N1445" s="89" t="s">
        <v>1700</v>
      </c>
      <c r="V1445" s="89" t="s">
        <v>1327</v>
      </c>
      <c r="W1445">
        <v>27251</v>
      </c>
    </row>
    <row r="1446" spans="7:23">
      <c r="G1446">
        <v>27336</v>
      </c>
      <c r="H1446" s="89" t="s">
        <v>1440</v>
      </c>
      <c r="I1446" s="89" t="s">
        <v>1290</v>
      </c>
      <c r="L1446">
        <v>17485</v>
      </c>
      <c r="M1446" s="89" t="s">
        <v>1171</v>
      </c>
      <c r="N1446" s="89" t="s">
        <v>1700</v>
      </c>
      <c r="V1446" s="89" t="s">
        <v>2453</v>
      </c>
      <c r="W1446">
        <v>102905</v>
      </c>
    </row>
    <row r="1447" spans="7:23">
      <c r="G1447">
        <v>205071</v>
      </c>
      <c r="H1447" s="89" t="s">
        <v>2475</v>
      </c>
      <c r="I1447" s="89" t="s">
        <v>326</v>
      </c>
      <c r="L1447">
        <v>17486</v>
      </c>
      <c r="M1447" s="89" t="s">
        <v>1172</v>
      </c>
      <c r="N1447" s="89" t="s">
        <v>1700</v>
      </c>
      <c r="V1447" s="89" t="s">
        <v>2454</v>
      </c>
      <c r="W1447">
        <v>172279</v>
      </c>
    </row>
    <row r="1448" spans="7:23">
      <c r="G1448">
        <v>27341</v>
      </c>
      <c r="H1448" s="89" t="s">
        <v>1441</v>
      </c>
      <c r="I1448" s="89" t="s">
        <v>1290</v>
      </c>
      <c r="L1448">
        <v>17487</v>
      </c>
      <c r="M1448" s="89" t="s">
        <v>2568</v>
      </c>
      <c r="N1448" s="89" t="s">
        <v>1700</v>
      </c>
      <c r="V1448" s="89" t="s">
        <v>232</v>
      </c>
      <c r="W1448">
        <v>27256</v>
      </c>
    </row>
    <row r="1449" spans="7:23">
      <c r="G1449">
        <v>27346</v>
      </c>
      <c r="H1449" s="89" t="s">
        <v>1442</v>
      </c>
      <c r="I1449" s="89" t="s">
        <v>1290</v>
      </c>
      <c r="L1449">
        <v>17489</v>
      </c>
      <c r="M1449" s="89" t="s">
        <v>1617</v>
      </c>
      <c r="N1449" s="89" t="s">
        <v>1700</v>
      </c>
      <c r="V1449" s="89" t="s">
        <v>2457</v>
      </c>
      <c r="W1449">
        <v>102931</v>
      </c>
    </row>
    <row r="1450" spans="7:23">
      <c r="G1450">
        <v>185872</v>
      </c>
      <c r="H1450" s="89" t="s">
        <v>2476</v>
      </c>
      <c r="I1450" s="89" t="s">
        <v>326</v>
      </c>
      <c r="L1450">
        <v>17490</v>
      </c>
      <c r="M1450" s="89" t="s">
        <v>1618</v>
      </c>
      <c r="N1450" s="89" t="s">
        <v>1700</v>
      </c>
      <c r="V1450" s="89" t="s">
        <v>1416</v>
      </c>
      <c r="W1450">
        <v>65343</v>
      </c>
    </row>
    <row r="1451" spans="7:23">
      <c r="G1451">
        <v>27351</v>
      </c>
      <c r="H1451" s="89" t="s">
        <v>1443</v>
      </c>
      <c r="I1451" s="89" t="s">
        <v>1290</v>
      </c>
      <c r="L1451">
        <v>17491</v>
      </c>
      <c r="M1451" s="89" t="s">
        <v>1619</v>
      </c>
      <c r="N1451" s="89" t="s">
        <v>1700</v>
      </c>
      <c r="V1451" s="89" t="s">
        <v>1417</v>
      </c>
      <c r="W1451">
        <v>65354</v>
      </c>
    </row>
    <row r="1452" spans="7:23">
      <c r="G1452">
        <v>185873</v>
      </c>
      <c r="H1452" s="89" t="s">
        <v>2477</v>
      </c>
      <c r="I1452" s="89" t="s">
        <v>326</v>
      </c>
      <c r="L1452">
        <v>17492</v>
      </c>
      <c r="M1452" s="89" t="s">
        <v>1620</v>
      </c>
      <c r="N1452" s="89" t="s">
        <v>1700</v>
      </c>
      <c r="V1452" s="89" t="s">
        <v>1418</v>
      </c>
      <c r="W1452">
        <v>65365</v>
      </c>
    </row>
    <row r="1453" spans="7:23">
      <c r="G1453">
        <v>27356</v>
      </c>
      <c r="H1453" s="89" t="s">
        <v>1444</v>
      </c>
      <c r="I1453" s="89" t="s">
        <v>1290</v>
      </c>
      <c r="L1453">
        <v>17493</v>
      </c>
      <c r="M1453" s="89" t="s">
        <v>1176</v>
      </c>
      <c r="N1453" s="89" t="s">
        <v>1700</v>
      </c>
      <c r="V1453" s="89" t="s">
        <v>1419</v>
      </c>
      <c r="W1453">
        <v>65376</v>
      </c>
    </row>
    <row r="1454" spans="7:23">
      <c r="G1454">
        <v>27361</v>
      </c>
      <c r="H1454" s="89" t="s">
        <v>1445</v>
      </c>
      <c r="I1454" s="89" t="s">
        <v>1290</v>
      </c>
      <c r="L1454">
        <v>17494</v>
      </c>
      <c r="M1454" s="89" t="s">
        <v>1621</v>
      </c>
      <c r="N1454" s="89" t="s">
        <v>1700</v>
      </c>
      <c r="V1454" s="89" t="s">
        <v>1420</v>
      </c>
      <c r="W1454">
        <v>27271</v>
      </c>
    </row>
    <row r="1455" spans="7:23">
      <c r="G1455">
        <v>205073</v>
      </c>
      <c r="H1455" s="89" t="s">
        <v>2478</v>
      </c>
      <c r="I1455" s="89" t="s">
        <v>326</v>
      </c>
      <c r="L1455">
        <v>17495</v>
      </c>
      <c r="M1455" s="89" t="s">
        <v>1622</v>
      </c>
      <c r="N1455" s="89" t="s">
        <v>1700</v>
      </c>
      <c r="V1455" s="89" t="s">
        <v>1421</v>
      </c>
      <c r="W1455">
        <v>65431</v>
      </c>
    </row>
    <row r="1456" spans="7:23">
      <c r="G1456">
        <v>27366</v>
      </c>
      <c r="H1456" s="89" t="s">
        <v>1446</v>
      </c>
      <c r="I1456" s="89" t="s">
        <v>1290</v>
      </c>
      <c r="L1456">
        <v>17496</v>
      </c>
      <c r="M1456" s="89" t="s">
        <v>1623</v>
      </c>
      <c r="N1456" s="89" t="s">
        <v>1700</v>
      </c>
      <c r="V1456" s="89" t="s">
        <v>1422</v>
      </c>
      <c r="W1456">
        <v>65420</v>
      </c>
    </row>
    <row r="1457" spans="7:23">
      <c r="G1457">
        <v>205074</v>
      </c>
      <c r="H1457" s="89" t="s">
        <v>2479</v>
      </c>
      <c r="I1457" s="89" t="s">
        <v>326</v>
      </c>
      <c r="L1457">
        <v>17497</v>
      </c>
      <c r="M1457" s="89" t="s">
        <v>1182</v>
      </c>
      <c r="N1457" s="89" t="s">
        <v>1700</v>
      </c>
      <c r="V1457" s="89" t="s">
        <v>1423</v>
      </c>
      <c r="W1457">
        <v>65409</v>
      </c>
    </row>
    <row r="1458" spans="7:23">
      <c r="G1458">
        <v>27371</v>
      </c>
      <c r="H1458" s="89" t="s">
        <v>1447</v>
      </c>
      <c r="I1458" s="89" t="s">
        <v>1290</v>
      </c>
      <c r="L1458">
        <v>17498</v>
      </c>
      <c r="M1458" s="89" t="s">
        <v>1624</v>
      </c>
      <c r="N1458" s="89" t="s">
        <v>1700</v>
      </c>
      <c r="V1458" s="89" t="s">
        <v>1424</v>
      </c>
      <c r="W1458">
        <v>65398</v>
      </c>
    </row>
    <row r="1459" spans="7:23">
      <c r="G1459">
        <v>27376</v>
      </c>
      <c r="H1459" s="89" t="s">
        <v>1448</v>
      </c>
      <c r="I1459" s="89" t="s">
        <v>1290</v>
      </c>
      <c r="L1459">
        <v>17499</v>
      </c>
      <c r="M1459" s="89" t="s">
        <v>1625</v>
      </c>
      <c r="N1459" s="89" t="s">
        <v>1700</v>
      </c>
      <c r="V1459" s="89" t="s">
        <v>1425</v>
      </c>
      <c r="W1459">
        <v>65387</v>
      </c>
    </row>
    <row r="1460" spans="7:23">
      <c r="G1460">
        <v>27381</v>
      </c>
      <c r="H1460" s="89" t="s">
        <v>1449</v>
      </c>
      <c r="I1460" s="89" t="s">
        <v>1290</v>
      </c>
      <c r="L1460">
        <v>17500</v>
      </c>
      <c r="M1460" s="89" t="s">
        <v>1185</v>
      </c>
      <c r="N1460" s="89" t="s">
        <v>1700</v>
      </c>
      <c r="V1460" s="89" t="s">
        <v>1426</v>
      </c>
      <c r="W1460">
        <v>59667</v>
      </c>
    </row>
    <row r="1461" spans="7:23">
      <c r="G1461">
        <v>27386</v>
      </c>
      <c r="H1461" s="89" t="s">
        <v>1450</v>
      </c>
      <c r="I1461" s="89" t="s">
        <v>1290</v>
      </c>
      <c r="L1461">
        <v>17501</v>
      </c>
      <c r="M1461" s="89" t="s">
        <v>1186</v>
      </c>
      <c r="N1461" s="89" t="s">
        <v>1700</v>
      </c>
      <c r="V1461" s="89" t="s">
        <v>1427</v>
      </c>
      <c r="W1461">
        <v>65497</v>
      </c>
    </row>
    <row r="1462" spans="7:23">
      <c r="G1462">
        <v>27877</v>
      </c>
      <c r="H1462" s="89" t="s">
        <v>1216</v>
      </c>
      <c r="I1462" s="89" t="s">
        <v>326</v>
      </c>
      <c r="L1462">
        <v>17502</v>
      </c>
      <c r="M1462" s="89" t="s">
        <v>1187</v>
      </c>
      <c r="N1462" s="89" t="s">
        <v>1700</v>
      </c>
      <c r="V1462" s="89" t="s">
        <v>1429</v>
      </c>
      <c r="W1462">
        <v>65475</v>
      </c>
    </row>
    <row r="1463" spans="7:23">
      <c r="G1463">
        <v>27391</v>
      </c>
      <c r="H1463" s="89" t="s">
        <v>2480</v>
      </c>
      <c r="I1463" s="89" t="s">
        <v>1290</v>
      </c>
      <c r="L1463">
        <v>17503</v>
      </c>
      <c r="M1463" s="89" t="s">
        <v>2569</v>
      </c>
      <c r="N1463" s="89" t="s">
        <v>1700</v>
      </c>
      <c r="V1463" s="89" t="s">
        <v>1430</v>
      </c>
      <c r="W1463">
        <v>65464</v>
      </c>
    </row>
    <row r="1464" spans="7:23">
      <c r="G1464">
        <v>102879</v>
      </c>
      <c r="H1464" s="89" t="s">
        <v>2481</v>
      </c>
      <c r="I1464" s="89" t="s">
        <v>1290</v>
      </c>
      <c r="L1464">
        <v>17505</v>
      </c>
      <c r="M1464" s="89" t="s">
        <v>1626</v>
      </c>
      <c r="N1464" s="89" t="s">
        <v>1700</v>
      </c>
      <c r="V1464" s="89" t="s">
        <v>1431</v>
      </c>
      <c r="W1464">
        <v>27276</v>
      </c>
    </row>
    <row r="1465" spans="7:23">
      <c r="G1465">
        <v>27878</v>
      </c>
      <c r="H1465" s="89" t="s">
        <v>1249</v>
      </c>
      <c r="I1465" s="89" t="s">
        <v>326</v>
      </c>
      <c r="L1465">
        <v>17506</v>
      </c>
      <c r="M1465" s="89" t="s">
        <v>1627</v>
      </c>
      <c r="N1465" s="89" t="s">
        <v>1700</v>
      </c>
      <c r="V1465" s="89" t="s">
        <v>1432</v>
      </c>
      <c r="W1465">
        <v>27281</v>
      </c>
    </row>
    <row r="1466" spans="7:23">
      <c r="G1466">
        <v>102918</v>
      </c>
      <c r="H1466" s="89" t="s">
        <v>2482</v>
      </c>
      <c r="I1466" s="89" t="s">
        <v>1290</v>
      </c>
      <c r="L1466">
        <v>17507</v>
      </c>
      <c r="M1466" s="89" t="s">
        <v>1189</v>
      </c>
      <c r="N1466" s="89" t="s">
        <v>1700</v>
      </c>
      <c r="V1466" s="89" t="s">
        <v>1433</v>
      </c>
      <c r="W1466">
        <v>27286</v>
      </c>
    </row>
    <row r="1467" spans="7:23">
      <c r="G1467">
        <v>27876</v>
      </c>
      <c r="H1467" s="89" t="s">
        <v>1250</v>
      </c>
      <c r="I1467" s="89" t="s">
        <v>326</v>
      </c>
      <c r="L1467">
        <v>17508</v>
      </c>
      <c r="M1467" s="89" t="s">
        <v>1190</v>
      </c>
      <c r="N1467" s="89" t="s">
        <v>1700</v>
      </c>
      <c r="V1467" s="89" t="s">
        <v>1434</v>
      </c>
      <c r="W1467">
        <v>27291</v>
      </c>
    </row>
    <row r="1468" spans="7:23">
      <c r="G1468">
        <v>27879</v>
      </c>
      <c r="H1468" s="89" t="s">
        <v>1251</v>
      </c>
      <c r="I1468" s="89" t="s">
        <v>326</v>
      </c>
      <c r="L1468">
        <v>17509</v>
      </c>
      <c r="M1468" s="89" t="s">
        <v>1628</v>
      </c>
      <c r="N1468" s="89" t="s">
        <v>1700</v>
      </c>
      <c r="V1468" s="89" t="s">
        <v>1435</v>
      </c>
      <c r="W1468">
        <v>27296</v>
      </c>
    </row>
    <row r="1469" spans="7:23">
      <c r="G1469">
        <v>46902</v>
      </c>
      <c r="H1469" s="89" t="s">
        <v>1252</v>
      </c>
      <c r="I1469" s="89" t="s">
        <v>326</v>
      </c>
      <c r="L1469">
        <v>17510</v>
      </c>
      <c r="M1469" s="89" t="s">
        <v>1203</v>
      </c>
      <c r="N1469" s="89" t="s">
        <v>1700</v>
      </c>
      <c r="V1469" s="89" t="s">
        <v>1436</v>
      </c>
      <c r="W1469">
        <v>27301</v>
      </c>
    </row>
    <row r="1470" spans="7:23">
      <c r="G1470">
        <v>59733</v>
      </c>
      <c r="H1470" s="89" t="s">
        <v>1451</v>
      </c>
      <c r="I1470" s="89" t="s">
        <v>1290</v>
      </c>
      <c r="L1470">
        <v>17511</v>
      </c>
      <c r="M1470" s="89" t="s">
        <v>1629</v>
      </c>
      <c r="N1470" s="89" t="s">
        <v>1700</v>
      </c>
      <c r="V1470" s="89" t="s">
        <v>1437</v>
      </c>
      <c r="W1470">
        <v>27306</v>
      </c>
    </row>
    <row r="1471" spans="7:23">
      <c r="G1471">
        <v>24268</v>
      </c>
      <c r="H1471" s="89" t="s">
        <v>1253</v>
      </c>
      <c r="I1471" s="89" t="s">
        <v>326</v>
      </c>
      <c r="L1471">
        <v>17512</v>
      </c>
      <c r="M1471" s="89" t="s">
        <v>1630</v>
      </c>
      <c r="N1471" s="89" t="s">
        <v>1700</v>
      </c>
      <c r="V1471" s="89" t="s">
        <v>1438</v>
      </c>
      <c r="W1471">
        <v>27311</v>
      </c>
    </row>
    <row r="1472" spans="7:23">
      <c r="G1472">
        <v>60119</v>
      </c>
      <c r="H1472" s="89" t="s">
        <v>1254</v>
      </c>
      <c r="I1472" s="89" t="s">
        <v>326</v>
      </c>
      <c r="L1472">
        <v>17513</v>
      </c>
      <c r="M1472" s="89" t="s">
        <v>1210</v>
      </c>
      <c r="N1472" s="89" t="s">
        <v>1700</v>
      </c>
      <c r="V1472" s="89" t="s">
        <v>2469</v>
      </c>
      <c r="W1472">
        <v>27316</v>
      </c>
    </row>
    <row r="1473" spans="7:23">
      <c r="G1473">
        <v>59744</v>
      </c>
      <c r="H1473" s="89" t="s">
        <v>1452</v>
      </c>
      <c r="I1473" s="89" t="s">
        <v>1290</v>
      </c>
      <c r="L1473">
        <v>17515</v>
      </c>
      <c r="M1473" s="89" t="s">
        <v>204</v>
      </c>
      <c r="N1473" s="89" t="s">
        <v>1700</v>
      </c>
      <c r="V1473" s="89" t="s">
        <v>1428</v>
      </c>
      <c r="W1473">
        <v>65486</v>
      </c>
    </row>
    <row r="1474" spans="7:23">
      <c r="G1474">
        <v>59755</v>
      </c>
      <c r="H1474" s="89" t="s">
        <v>1453</v>
      </c>
      <c r="I1474" s="89" t="s">
        <v>1290</v>
      </c>
      <c r="L1474">
        <v>17518</v>
      </c>
      <c r="M1474" s="89" t="s">
        <v>1191</v>
      </c>
      <c r="N1474" s="89" t="s">
        <v>1700</v>
      </c>
      <c r="V1474" s="89" t="s">
        <v>2471</v>
      </c>
      <c r="W1474">
        <v>220305</v>
      </c>
    </row>
    <row r="1475" spans="7:23">
      <c r="G1475">
        <v>59766</v>
      </c>
      <c r="H1475" s="89" t="s">
        <v>1454</v>
      </c>
      <c r="I1475" s="89" t="s">
        <v>1290</v>
      </c>
      <c r="L1475">
        <v>17519</v>
      </c>
      <c r="M1475" s="89" t="s">
        <v>1192</v>
      </c>
      <c r="N1475" s="89" t="s">
        <v>1700</v>
      </c>
      <c r="V1475" s="89" t="s">
        <v>1439</v>
      </c>
      <c r="W1475">
        <v>27331</v>
      </c>
    </row>
    <row r="1476" spans="7:23">
      <c r="G1476">
        <v>59966</v>
      </c>
      <c r="H1476" s="89" t="s">
        <v>1219</v>
      </c>
      <c r="I1476" s="89" t="s">
        <v>326</v>
      </c>
      <c r="L1476">
        <v>17520</v>
      </c>
      <c r="M1476" s="89" t="s">
        <v>1193</v>
      </c>
      <c r="N1476" s="89" t="s">
        <v>1700</v>
      </c>
      <c r="V1476" s="89" t="s">
        <v>1440</v>
      </c>
      <c r="W1476">
        <v>27336</v>
      </c>
    </row>
    <row r="1477" spans="7:23">
      <c r="G1477">
        <v>59777</v>
      </c>
      <c r="H1477" s="89" t="s">
        <v>1455</v>
      </c>
      <c r="I1477" s="89" t="s">
        <v>1290</v>
      </c>
      <c r="L1477">
        <v>17521</v>
      </c>
      <c r="M1477" s="89" t="s">
        <v>1194</v>
      </c>
      <c r="N1477" s="89" t="s">
        <v>1700</v>
      </c>
      <c r="V1477" s="89" t="s">
        <v>1441</v>
      </c>
      <c r="W1477">
        <v>27341</v>
      </c>
    </row>
    <row r="1478" spans="7:23">
      <c r="G1478">
        <v>59967</v>
      </c>
      <c r="H1478" s="89" t="s">
        <v>1255</v>
      </c>
      <c r="I1478" s="89" t="s">
        <v>326</v>
      </c>
      <c r="L1478">
        <v>17522</v>
      </c>
      <c r="M1478" s="89" t="s">
        <v>1195</v>
      </c>
      <c r="N1478" s="89" t="s">
        <v>1700</v>
      </c>
      <c r="V1478" s="89" t="s">
        <v>1442</v>
      </c>
      <c r="W1478">
        <v>27346</v>
      </c>
    </row>
    <row r="1479" spans="7:23">
      <c r="G1479">
        <v>59788</v>
      </c>
      <c r="H1479" s="89" t="s">
        <v>1456</v>
      </c>
      <c r="I1479" s="89" t="s">
        <v>1290</v>
      </c>
      <c r="L1479">
        <v>17523</v>
      </c>
      <c r="M1479" s="89" t="s">
        <v>1196</v>
      </c>
      <c r="N1479" s="89" t="s">
        <v>1700</v>
      </c>
      <c r="V1479" s="89" t="s">
        <v>1443</v>
      </c>
      <c r="W1479">
        <v>27351</v>
      </c>
    </row>
    <row r="1480" spans="7:23">
      <c r="G1480">
        <v>59968</v>
      </c>
      <c r="H1480" s="89" t="s">
        <v>1256</v>
      </c>
      <c r="I1480" s="89" t="s">
        <v>326</v>
      </c>
      <c r="L1480">
        <v>17524</v>
      </c>
      <c r="M1480" s="89" t="s">
        <v>2574</v>
      </c>
      <c r="N1480" s="89" t="s">
        <v>1700</v>
      </c>
      <c r="V1480" s="89" t="s">
        <v>1444</v>
      </c>
      <c r="W1480">
        <v>27356</v>
      </c>
    </row>
    <row r="1481" spans="7:23">
      <c r="G1481">
        <v>59799</v>
      </c>
      <c r="H1481" s="89" t="s">
        <v>1457</v>
      </c>
      <c r="I1481" s="89" t="s">
        <v>1290</v>
      </c>
      <c r="L1481">
        <v>17525</v>
      </c>
      <c r="M1481" s="89" t="s">
        <v>1198</v>
      </c>
      <c r="N1481" s="89" t="s">
        <v>1700</v>
      </c>
      <c r="V1481" s="89" t="s">
        <v>1445</v>
      </c>
      <c r="W1481">
        <v>27361</v>
      </c>
    </row>
    <row r="1482" spans="7:23">
      <c r="G1482">
        <v>59969</v>
      </c>
      <c r="H1482" s="89" t="s">
        <v>1257</v>
      </c>
      <c r="I1482" s="89" t="s">
        <v>326</v>
      </c>
      <c r="L1482">
        <v>17526</v>
      </c>
      <c r="M1482" s="89" t="s">
        <v>1199</v>
      </c>
      <c r="N1482" s="89" t="s">
        <v>1700</v>
      </c>
      <c r="V1482" s="89" t="s">
        <v>1446</v>
      </c>
      <c r="W1482">
        <v>27366</v>
      </c>
    </row>
    <row r="1483" spans="7:23">
      <c r="G1483">
        <v>59810</v>
      </c>
      <c r="H1483" s="89" t="s">
        <v>1458</v>
      </c>
      <c r="I1483" s="89" t="s">
        <v>1290</v>
      </c>
      <c r="L1483">
        <v>17527</v>
      </c>
      <c r="M1483" s="89" t="s">
        <v>1200</v>
      </c>
      <c r="N1483" s="89" t="s">
        <v>1700</v>
      </c>
      <c r="V1483" s="89" t="s">
        <v>1447</v>
      </c>
      <c r="W1483">
        <v>27371</v>
      </c>
    </row>
    <row r="1484" spans="7:23">
      <c r="G1484">
        <v>59970</v>
      </c>
      <c r="H1484" s="89" t="s">
        <v>1258</v>
      </c>
      <c r="I1484" s="89" t="s">
        <v>326</v>
      </c>
      <c r="L1484">
        <v>17528</v>
      </c>
      <c r="M1484" s="89" t="s">
        <v>1201</v>
      </c>
      <c r="N1484" s="89" t="s">
        <v>1700</v>
      </c>
      <c r="V1484" s="89" t="s">
        <v>1448</v>
      </c>
      <c r="W1484">
        <v>27376</v>
      </c>
    </row>
    <row r="1485" spans="7:23">
      <c r="G1485">
        <v>59821</v>
      </c>
      <c r="H1485" s="89" t="s">
        <v>1459</v>
      </c>
      <c r="I1485" s="89" t="s">
        <v>1290</v>
      </c>
      <c r="L1485">
        <v>17529</v>
      </c>
      <c r="M1485" s="89" t="s">
        <v>1202</v>
      </c>
      <c r="N1485" s="89" t="s">
        <v>1700</v>
      </c>
      <c r="V1485" s="89" t="s">
        <v>1449</v>
      </c>
      <c r="W1485">
        <v>27381</v>
      </c>
    </row>
    <row r="1486" spans="7:23">
      <c r="G1486">
        <v>59971</v>
      </c>
      <c r="H1486" s="89" t="s">
        <v>1259</v>
      </c>
      <c r="I1486" s="89" t="s">
        <v>326</v>
      </c>
      <c r="L1486">
        <v>17530</v>
      </c>
      <c r="M1486" s="89" t="s">
        <v>1631</v>
      </c>
      <c r="N1486" s="89" t="s">
        <v>1700</v>
      </c>
      <c r="V1486" s="89" t="s">
        <v>1450</v>
      </c>
      <c r="W1486">
        <v>27386</v>
      </c>
    </row>
    <row r="1487" spans="7:23">
      <c r="G1487">
        <v>59832</v>
      </c>
      <c r="H1487" s="89" t="s">
        <v>1460</v>
      </c>
      <c r="I1487" s="89" t="s">
        <v>1290</v>
      </c>
      <c r="L1487">
        <v>17531</v>
      </c>
      <c r="M1487" s="89" t="s">
        <v>1205</v>
      </c>
      <c r="N1487" s="89" t="s">
        <v>1700</v>
      </c>
      <c r="V1487" s="89" t="s">
        <v>2480</v>
      </c>
      <c r="W1487">
        <v>27391</v>
      </c>
    </row>
    <row r="1488" spans="7:23">
      <c r="G1488">
        <v>59843</v>
      </c>
      <c r="H1488" s="89" t="s">
        <v>1461</v>
      </c>
      <c r="I1488" s="89" t="s">
        <v>1290</v>
      </c>
      <c r="L1488">
        <v>17532</v>
      </c>
      <c r="M1488" s="89" t="s">
        <v>2571</v>
      </c>
      <c r="N1488" s="89" t="s">
        <v>1700</v>
      </c>
      <c r="V1488" s="89" t="s">
        <v>2481</v>
      </c>
      <c r="W1488">
        <v>102879</v>
      </c>
    </row>
    <row r="1489" spans="7:23">
      <c r="G1489">
        <v>59854</v>
      </c>
      <c r="H1489" s="89" t="s">
        <v>1462</v>
      </c>
      <c r="I1489" s="89" t="s">
        <v>1290</v>
      </c>
      <c r="L1489">
        <v>17533</v>
      </c>
      <c r="M1489" s="89" t="s">
        <v>2572</v>
      </c>
      <c r="N1489" s="89" t="s">
        <v>1700</v>
      </c>
      <c r="V1489" s="89" t="s">
        <v>2482</v>
      </c>
      <c r="W1489">
        <v>102918</v>
      </c>
    </row>
    <row r="1490" spans="7:23">
      <c r="G1490">
        <v>60068</v>
      </c>
      <c r="H1490" s="89" t="s">
        <v>1260</v>
      </c>
      <c r="I1490" s="89" t="s">
        <v>326</v>
      </c>
      <c r="L1490">
        <v>17534</v>
      </c>
      <c r="M1490" s="89" t="s">
        <v>1207</v>
      </c>
      <c r="N1490" s="89" t="s">
        <v>1700</v>
      </c>
      <c r="V1490" s="89" t="s">
        <v>1451</v>
      </c>
      <c r="W1490">
        <v>59733</v>
      </c>
    </row>
    <row r="1491" spans="7:23">
      <c r="G1491">
        <v>59865</v>
      </c>
      <c r="H1491" s="89" t="s">
        <v>1463</v>
      </c>
      <c r="I1491" s="89" t="s">
        <v>1290</v>
      </c>
      <c r="L1491">
        <v>17535</v>
      </c>
      <c r="M1491" s="89" t="s">
        <v>1632</v>
      </c>
      <c r="N1491" s="89" t="s">
        <v>1700</v>
      </c>
      <c r="V1491" s="89" t="s">
        <v>1452</v>
      </c>
      <c r="W1491">
        <v>59744</v>
      </c>
    </row>
    <row r="1492" spans="7:23">
      <c r="G1492">
        <v>60069</v>
      </c>
      <c r="H1492" s="89" t="s">
        <v>1261</v>
      </c>
      <c r="I1492" s="89" t="s">
        <v>326</v>
      </c>
      <c r="L1492">
        <v>17536</v>
      </c>
      <c r="M1492" s="89" t="s">
        <v>1208</v>
      </c>
      <c r="N1492" s="89" t="s">
        <v>1700</v>
      </c>
      <c r="V1492" s="89" t="s">
        <v>1453</v>
      </c>
      <c r="W1492">
        <v>59755</v>
      </c>
    </row>
    <row r="1493" spans="7:23">
      <c r="G1493">
        <v>59876</v>
      </c>
      <c r="H1493" s="89" t="s">
        <v>1378</v>
      </c>
      <c r="I1493" s="89" t="s">
        <v>1290</v>
      </c>
      <c r="L1493">
        <v>17537</v>
      </c>
      <c r="M1493" s="89" t="s">
        <v>1211</v>
      </c>
      <c r="N1493" s="89" t="s">
        <v>1700</v>
      </c>
      <c r="V1493" s="89" t="s">
        <v>1454</v>
      </c>
      <c r="W1493">
        <v>59766</v>
      </c>
    </row>
    <row r="1494" spans="7:23">
      <c r="G1494">
        <v>60071</v>
      </c>
      <c r="H1494" s="89" t="s">
        <v>1262</v>
      </c>
      <c r="I1494" s="89" t="s">
        <v>326</v>
      </c>
      <c r="L1494">
        <v>17538</v>
      </c>
      <c r="M1494" s="89" t="s">
        <v>206</v>
      </c>
      <c r="N1494" s="89" t="s">
        <v>1700</v>
      </c>
      <c r="V1494" s="89" t="s">
        <v>1455</v>
      </c>
      <c r="W1494">
        <v>59777</v>
      </c>
    </row>
    <row r="1495" spans="7:23">
      <c r="G1495">
        <v>145470</v>
      </c>
      <c r="H1495" s="89" t="s">
        <v>2483</v>
      </c>
      <c r="I1495" s="89" t="s">
        <v>326</v>
      </c>
      <c r="L1495">
        <v>17542</v>
      </c>
      <c r="M1495" s="89" t="s">
        <v>1297</v>
      </c>
      <c r="N1495" s="89" t="s">
        <v>339</v>
      </c>
      <c r="V1495" s="89" t="s">
        <v>1456</v>
      </c>
      <c r="W1495">
        <v>59788</v>
      </c>
    </row>
    <row r="1496" spans="7:23">
      <c r="G1496">
        <v>27406</v>
      </c>
      <c r="H1496" s="89" t="s">
        <v>1464</v>
      </c>
      <c r="I1496" s="89" t="s">
        <v>1290</v>
      </c>
      <c r="L1496">
        <v>17544</v>
      </c>
      <c r="M1496" s="89" t="s">
        <v>1612</v>
      </c>
      <c r="N1496" s="89" t="s">
        <v>339</v>
      </c>
      <c r="V1496" s="89" t="s">
        <v>1457</v>
      </c>
      <c r="W1496">
        <v>59799</v>
      </c>
    </row>
    <row r="1497" spans="7:23">
      <c r="G1497">
        <v>145471</v>
      </c>
      <c r="H1497" s="89" t="s">
        <v>2484</v>
      </c>
      <c r="I1497" s="89" t="s">
        <v>326</v>
      </c>
      <c r="L1497">
        <v>17545</v>
      </c>
      <c r="M1497" s="89" t="s">
        <v>1161</v>
      </c>
      <c r="N1497" s="89" t="s">
        <v>339</v>
      </c>
      <c r="V1497" s="89" t="s">
        <v>1458</v>
      </c>
      <c r="W1497">
        <v>59810</v>
      </c>
    </row>
    <row r="1498" spans="7:23">
      <c r="G1498">
        <v>27411</v>
      </c>
      <c r="H1498" s="89" t="s">
        <v>1465</v>
      </c>
      <c r="I1498" s="89" t="s">
        <v>1290</v>
      </c>
      <c r="L1498">
        <v>17546</v>
      </c>
      <c r="M1498" s="89" t="s">
        <v>1162</v>
      </c>
      <c r="N1498" s="89" t="s">
        <v>339</v>
      </c>
      <c r="V1498" s="89" t="s">
        <v>1459</v>
      </c>
      <c r="W1498">
        <v>59821</v>
      </c>
    </row>
    <row r="1499" spans="7:23">
      <c r="G1499">
        <v>145472</v>
      </c>
      <c r="H1499" s="89" t="s">
        <v>2485</v>
      </c>
      <c r="I1499" s="89" t="s">
        <v>326</v>
      </c>
      <c r="L1499">
        <v>17547</v>
      </c>
      <c r="M1499" s="89" t="s">
        <v>1163</v>
      </c>
      <c r="N1499" s="89" t="s">
        <v>339</v>
      </c>
      <c r="V1499" s="89" t="s">
        <v>1460</v>
      </c>
      <c r="W1499">
        <v>59832</v>
      </c>
    </row>
    <row r="1500" spans="7:23">
      <c r="G1500">
        <v>27416</v>
      </c>
      <c r="H1500" s="89" t="s">
        <v>1466</v>
      </c>
      <c r="I1500" s="89" t="s">
        <v>1290</v>
      </c>
      <c r="L1500">
        <v>17548</v>
      </c>
      <c r="M1500" s="89" t="s">
        <v>1613</v>
      </c>
      <c r="N1500" s="89" t="s">
        <v>339</v>
      </c>
      <c r="V1500" s="89" t="s">
        <v>1461</v>
      </c>
      <c r="W1500">
        <v>59843</v>
      </c>
    </row>
    <row r="1501" spans="7:23">
      <c r="G1501">
        <v>27421</v>
      </c>
      <c r="H1501" s="89" t="s">
        <v>1467</v>
      </c>
      <c r="I1501" s="89" t="s">
        <v>1290</v>
      </c>
      <c r="L1501">
        <v>17549</v>
      </c>
      <c r="M1501" s="89" t="s">
        <v>1165</v>
      </c>
      <c r="N1501" s="89" t="s">
        <v>339</v>
      </c>
      <c r="V1501" s="89" t="s">
        <v>1462</v>
      </c>
      <c r="W1501">
        <v>59854</v>
      </c>
    </row>
    <row r="1502" spans="7:23">
      <c r="G1502">
        <v>161468</v>
      </c>
      <c r="H1502" s="89" t="s">
        <v>2486</v>
      </c>
      <c r="I1502" s="89" t="s">
        <v>326</v>
      </c>
      <c r="L1502">
        <v>17550</v>
      </c>
      <c r="M1502" s="89" t="s">
        <v>1614</v>
      </c>
      <c r="N1502" s="89" t="s">
        <v>339</v>
      </c>
      <c r="V1502" s="89" t="s">
        <v>1463</v>
      </c>
      <c r="W1502">
        <v>59865</v>
      </c>
    </row>
    <row r="1503" spans="7:23">
      <c r="G1503">
        <v>27426</v>
      </c>
      <c r="H1503" s="89" t="s">
        <v>1468</v>
      </c>
      <c r="I1503" s="89" t="s">
        <v>1290</v>
      </c>
      <c r="L1503">
        <v>17551</v>
      </c>
      <c r="M1503" s="89" t="s">
        <v>1168</v>
      </c>
      <c r="N1503" s="89" t="s">
        <v>339</v>
      </c>
      <c r="V1503" s="89" t="s">
        <v>1378</v>
      </c>
      <c r="W1503">
        <v>59876</v>
      </c>
    </row>
    <row r="1504" spans="7:23">
      <c r="G1504">
        <v>161469</v>
      </c>
      <c r="H1504" s="89" t="s">
        <v>2487</v>
      </c>
      <c r="I1504" s="89" t="s">
        <v>326</v>
      </c>
      <c r="L1504">
        <v>17552</v>
      </c>
      <c r="M1504" s="89" t="s">
        <v>1615</v>
      </c>
      <c r="N1504" s="89" t="s">
        <v>339</v>
      </c>
      <c r="V1504" s="89" t="s">
        <v>1464</v>
      </c>
      <c r="W1504">
        <v>27406</v>
      </c>
    </row>
    <row r="1505" spans="7:23">
      <c r="G1505">
        <v>27431</v>
      </c>
      <c r="H1505" s="89" t="s">
        <v>1469</v>
      </c>
      <c r="I1505" s="89" t="s">
        <v>1290</v>
      </c>
      <c r="L1505">
        <v>17553</v>
      </c>
      <c r="M1505" s="89" t="s">
        <v>1170</v>
      </c>
      <c r="N1505" s="89" t="s">
        <v>339</v>
      </c>
      <c r="V1505" s="89" t="s">
        <v>1465</v>
      </c>
      <c r="W1505">
        <v>27411</v>
      </c>
    </row>
    <row r="1506" spans="7:23">
      <c r="G1506">
        <v>161470</v>
      </c>
      <c r="H1506" s="89" t="s">
        <v>2488</v>
      </c>
      <c r="I1506" s="89" t="s">
        <v>326</v>
      </c>
      <c r="L1506">
        <v>17554</v>
      </c>
      <c r="M1506" s="89" t="s">
        <v>1616</v>
      </c>
      <c r="N1506" s="89" t="s">
        <v>339</v>
      </c>
      <c r="V1506" s="89" t="s">
        <v>1466</v>
      </c>
      <c r="W1506">
        <v>27416</v>
      </c>
    </row>
    <row r="1507" spans="7:23">
      <c r="G1507">
        <v>27436</v>
      </c>
      <c r="H1507" s="89" t="s">
        <v>1470</v>
      </c>
      <c r="I1507" s="89" t="s">
        <v>1290</v>
      </c>
      <c r="L1507">
        <v>17555</v>
      </c>
      <c r="M1507" s="89" t="s">
        <v>1171</v>
      </c>
      <c r="N1507" s="89" t="s">
        <v>339</v>
      </c>
      <c r="V1507" s="89" t="s">
        <v>1467</v>
      </c>
      <c r="W1507">
        <v>27421</v>
      </c>
    </row>
    <row r="1508" spans="7:23">
      <c r="G1508">
        <v>27441</v>
      </c>
      <c r="H1508" s="89" t="s">
        <v>1471</v>
      </c>
      <c r="I1508" s="89" t="s">
        <v>1290</v>
      </c>
      <c r="L1508">
        <v>17556</v>
      </c>
      <c r="M1508" s="89" t="s">
        <v>1172</v>
      </c>
      <c r="N1508" s="89" t="s">
        <v>339</v>
      </c>
      <c r="V1508" s="89" t="s">
        <v>1468</v>
      </c>
      <c r="W1508">
        <v>27426</v>
      </c>
    </row>
    <row r="1509" spans="7:23">
      <c r="G1509">
        <v>27446</v>
      </c>
      <c r="H1509" s="89" t="s">
        <v>1472</v>
      </c>
      <c r="I1509" s="89" t="s">
        <v>1290</v>
      </c>
      <c r="L1509">
        <v>17557</v>
      </c>
      <c r="M1509" s="89" t="s">
        <v>2568</v>
      </c>
      <c r="N1509" s="89" t="s">
        <v>339</v>
      </c>
      <c r="V1509" s="89" t="s">
        <v>1469</v>
      </c>
      <c r="W1509">
        <v>27431</v>
      </c>
    </row>
    <row r="1510" spans="7:23">
      <c r="G1510">
        <v>60073</v>
      </c>
      <c r="H1510" s="89" t="s">
        <v>1263</v>
      </c>
      <c r="I1510" s="89" t="s">
        <v>326</v>
      </c>
      <c r="L1510">
        <v>17559</v>
      </c>
      <c r="M1510" s="89" t="s">
        <v>1617</v>
      </c>
      <c r="N1510" s="89" t="s">
        <v>339</v>
      </c>
      <c r="V1510" s="89" t="s">
        <v>1470</v>
      </c>
      <c r="W1510">
        <v>27436</v>
      </c>
    </row>
    <row r="1511" spans="7:23">
      <c r="G1511">
        <v>60075</v>
      </c>
      <c r="H1511" s="89" t="s">
        <v>1264</v>
      </c>
      <c r="I1511" s="89" t="s">
        <v>326</v>
      </c>
      <c r="L1511">
        <v>17560</v>
      </c>
      <c r="M1511" s="89" t="s">
        <v>1618</v>
      </c>
      <c r="N1511" s="89" t="s">
        <v>339</v>
      </c>
      <c r="V1511" s="89" t="s">
        <v>1471</v>
      </c>
      <c r="W1511">
        <v>27441</v>
      </c>
    </row>
    <row r="1512" spans="7:23">
      <c r="G1512">
        <v>27451</v>
      </c>
      <c r="H1512" s="89" t="s">
        <v>1473</v>
      </c>
      <c r="I1512" s="89" t="s">
        <v>1290</v>
      </c>
      <c r="L1512">
        <v>17561</v>
      </c>
      <c r="M1512" s="89" t="s">
        <v>1619</v>
      </c>
      <c r="N1512" s="89" t="s">
        <v>339</v>
      </c>
      <c r="V1512" s="89" t="s">
        <v>1472</v>
      </c>
      <c r="W1512">
        <v>27446</v>
      </c>
    </row>
    <row r="1513" spans="7:23">
      <c r="G1513">
        <v>27456</v>
      </c>
      <c r="H1513" s="89" t="s">
        <v>271</v>
      </c>
      <c r="I1513" s="89" t="s">
        <v>1290</v>
      </c>
      <c r="L1513">
        <v>17562</v>
      </c>
      <c r="M1513" s="89" t="s">
        <v>1620</v>
      </c>
      <c r="N1513" s="89" t="s">
        <v>339</v>
      </c>
      <c r="V1513" s="89" t="s">
        <v>1473</v>
      </c>
      <c r="W1513">
        <v>27451</v>
      </c>
    </row>
    <row r="1514" spans="7:23">
      <c r="G1514">
        <v>60076</v>
      </c>
      <c r="H1514" s="89" t="s">
        <v>1263</v>
      </c>
      <c r="I1514" s="89" t="s">
        <v>326</v>
      </c>
      <c r="L1514">
        <v>17563</v>
      </c>
      <c r="M1514" s="89" t="s">
        <v>1176</v>
      </c>
      <c r="N1514" s="89" t="s">
        <v>339</v>
      </c>
      <c r="V1514" s="89" t="s">
        <v>271</v>
      </c>
      <c r="W1514">
        <v>27456</v>
      </c>
    </row>
    <row r="1515" spans="7:23">
      <c r="G1515">
        <v>108466</v>
      </c>
      <c r="H1515" s="89" t="s">
        <v>2489</v>
      </c>
      <c r="I1515" s="89" t="s">
        <v>1290</v>
      </c>
      <c r="L1515">
        <v>17564</v>
      </c>
      <c r="M1515" s="89" t="s">
        <v>1621</v>
      </c>
      <c r="N1515" s="89" t="s">
        <v>339</v>
      </c>
      <c r="V1515" s="89" t="s">
        <v>2489</v>
      </c>
      <c r="W1515">
        <v>108466</v>
      </c>
    </row>
    <row r="1516" spans="7:23">
      <c r="G1516">
        <v>60077</v>
      </c>
      <c r="H1516" s="89" t="s">
        <v>1265</v>
      </c>
      <c r="I1516" s="89" t="s">
        <v>326</v>
      </c>
      <c r="L1516">
        <v>17565</v>
      </c>
      <c r="M1516" s="89" t="s">
        <v>1622</v>
      </c>
      <c r="N1516" s="89" t="s">
        <v>339</v>
      </c>
      <c r="V1516" s="89" t="s">
        <v>2490</v>
      </c>
      <c r="W1516">
        <v>108479</v>
      </c>
    </row>
    <row r="1517" spans="7:23">
      <c r="G1517">
        <v>108479</v>
      </c>
      <c r="H1517" s="89" t="s">
        <v>2490</v>
      </c>
      <c r="I1517" s="89" t="s">
        <v>1290</v>
      </c>
      <c r="L1517">
        <v>17566</v>
      </c>
      <c r="M1517" s="89" t="s">
        <v>1623</v>
      </c>
      <c r="N1517" s="89" t="s">
        <v>339</v>
      </c>
      <c r="V1517" s="89" t="s">
        <v>2491</v>
      </c>
      <c r="W1517">
        <v>175266</v>
      </c>
    </row>
    <row r="1518" spans="7:23">
      <c r="G1518">
        <v>60078</v>
      </c>
      <c r="H1518" s="89" t="s">
        <v>1266</v>
      </c>
      <c r="I1518" s="89" t="s">
        <v>326</v>
      </c>
      <c r="L1518">
        <v>17567</v>
      </c>
      <c r="M1518" s="89" t="s">
        <v>1182</v>
      </c>
      <c r="N1518" s="89" t="s">
        <v>339</v>
      </c>
      <c r="V1518" s="89" t="s">
        <v>1474</v>
      </c>
      <c r="W1518">
        <v>48466</v>
      </c>
    </row>
    <row r="1519" spans="7:23">
      <c r="G1519">
        <v>175266</v>
      </c>
      <c r="H1519" s="89" t="s">
        <v>2491</v>
      </c>
      <c r="I1519" s="89" t="s">
        <v>1290</v>
      </c>
      <c r="L1519">
        <v>17568</v>
      </c>
      <c r="M1519" s="89" t="s">
        <v>1624</v>
      </c>
      <c r="N1519" s="89" t="s">
        <v>339</v>
      </c>
      <c r="V1519" s="89" t="s">
        <v>1475</v>
      </c>
      <c r="W1519">
        <v>47668</v>
      </c>
    </row>
    <row r="1520" spans="7:23">
      <c r="G1520">
        <v>65681</v>
      </c>
      <c r="H1520" s="89" t="s">
        <v>2492</v>
      </c>
      <c r="I1520" s="89" t="s">
        <v>326</v>
      </c>
      <c r="L1520">
        <v>17569</v>
      </c>
      <c r="M1520" s="89" t="s">
        <v>1625</v>
      </c>
      <c r="N1520" s="89" t="s">
        <v>339</v>
      </c>
      <c r="V1520" s="89" t="s">
        <v>1389</v>
      </c>
      <c r="W1520">
        <v>27471</v>
      </c>
    </row>
    <row r="1521" spans="7:23">
      <c r="G1521">
        <v>161478</v>
      </c>
      <c r="H1521" s="89" t="s">
        <v>2493</v>
      </c>
      <c r="I1521" s="89" t="s">
        <v>326</v>
      </c>
      <c r="L1521">
        <v>17570</v>
      </c>
      <c r="M1521" s="89" t="s">
        <v>1185</v>
      </c>
      <c r="N1521" s="89" t="s">
        <v>339</v>
      </c>
      <c r="V1521" s="89" t="s">
        <v>1476</v>
      </c>
      <c r="W1521">
        <v>11694</v>
      </c>
    </row>
    <row r="1522" spans="7:23">
      <c r="G1522">
        <v>48466</v>
      </c>
      <c r="H1522" s="89" t="s">
        <v>1474</v>
      </c>
      <c r="I1522" s="89" t="s">
        <v>1290</v>
      </c>
      <c r="L1522">
        <v>17571</v>
      </c>
      <c r="M1522" s="89" t="s">
        <v>1186</v>
      </c>
      <c r="N1522" s="89" t="s">
        <v>339</v>
      </c>
      <c r="V1522" s="89" t="s">
        <v>1477</v>
      </c>
      <c r="W1522">
        <v>11695</v>
      </c>
    </row>
    <row r="1523" spans="7:23">
      <c r="G1523">
        <v>161480</v>
      </c>
      <c r="H1523" s="89" t="s">
        <v>2494</v>
      </c>
      <c r="I1523" s="89" t="s">
        <v>326</v>
      </c>
      <c r="L1523">
        <v>17572</v>
      </c>
      <c r="M1523" s="89" t="s">
        <v>1187</v>
      </c>
      <c r="N1523" s="89" t="s">
        <v>339</v>
      </c>
      <c r="V1523" s="89" t="s">
        <v>1478</v>
      </c>
      <c r="W1523">
        <v>11696</v>
      </c>
    </row>
    <row r="1524" spans="7:23">
      <c r="G1524">
        <v>47668</v>
      </c>
      <c r="H1524" s="89" t="s">
        <v>1475</v>
      </c>
      <c r="I1524" s="89" t="s">
        <v>1290</v>
      </c>
      <c r="L1524">
        <v>17573</v>
      </c>
      <c r="M1524" s="89" t="s">
        <v>2569</v>
      </c>
      <c r="N1524" s="89" t="s">
        <v>339</v>
      </c>
      <c r="V1524" s="89" t="s">
        <v>2496</v>
      </c>
      <c r="W1524">
        <v>11697</v>
      </c>
    </row>
    <row r="1525" spans="7:23">
      <c r="G1525">
        <v>60117</v>
      </c>
      <c r="H1525" s="89" t="s">
        <v>1267</v>
      </c>
      <c r="I1525" s="89" t="s">
        <v>326</v>
      </c>
      <c r="L1525">
        <v>17575</v>
      </c>
      <c r="M1525" s="89" t="s">
        <v>1626</v>
      </c>
      <c r="N1525" s="89" t="s">
        <v>339</v>
      </c>
      <c r="V1525" s="89" t="s">
        <v>1479</v>
      </c>
      <c r="W1525">
        <v>11698</v>
      </c>
    </row>
    <row r="1526" spans="7:23">
      <c r="G1526">
        <v>27471</v>
      </c>
      <c r="H1526" s="89" t="s">
        <v>1389</v>
      </c>
      <c r="I1526" s="89" t="s">
        <v>1290</v>
      </c>
      <c r="L1526">
        <v>17576</v>
      </c>
      <c r="M1526" s="89" t="s">
        <v>1627</v>
      </c>
      <c r="N1526" s="89" t="s">
        <v>339</v>
      </c>
      <c r="V1526" s="89" t="s">
        <v>2497</v>
      </c>
      <c r="W1526">
        <v>59931</v>
      </c>
    </row>
    <row r="1527" spans="7:23">
      <c r="G1527">
        <v>65698</v>
      </c>
      <c r="H1527" s="89" t="s">
        <v>1268</v>
      </c>
      <c r="I1527" s="89" t="s">
        <v>326</v>
      </c>
      <c r="L1527">
        <v>17577</v>
      </c>
      <c r="M1527" s="89" t="s">
        <v>1189</v>
      </c>
      <c r="N1527" s="89" t="s">
        <v>339</v>
      </c>
      <c r="V1527" s="89" t="s">
        <v>1480</v>
      </c>
      <c r="W1527">
        <v>11699</v>
      </c>
    </row>
    <row r="1528" spans="7:23">
      <c r="G1528">
        <v>176066</v>
      </c>
      <c r="H1528" s="89" t="s">
        <v>2495</v>
      </c>
      <c r="I1528" s="89" t="s">
        <v>326</v>
      </c>
      <c r="L1528">
        <v>17578</v>
      </c>
      <c r="M1528" s="89" t="s">
        <v>1190</v>
      </c>
      <c r="N1528" s="89" t="s">
        <v>339</v>
      </c>
      <c r="V1528" s="89" t="s">
        <v>2498</v>
      </c>
      <c r="W1528">
        <v>174866</v>
      </c>
    </row>
    <row r="1529" spans="7:23">
      <c r="G1529">
        <v>60085</v>
      </c>
      <c r="H1529" s="89" t="s">
        <v>1269</v>
      </c>
      <c r="I1529" s="89" t="s">
        <v>326</v>
      </c>
      <c r="L1529">
        <v>17579</v>
      </c>
      <c r="M1529" s="89" t="s">
        <v>1628</v>
      </c>
      <c r="N1529" s="89" t="s">
        <v>339</v>
      </c>
      <c r="V1529" s="89" t="s">
        <v>1481</v>
      </c>
      <c r="W1529">
        <v>11700</v>
      </c>
    </row>
    <row r="1530" spans="7:23">
      <c r="G1530">
        <v>11694</v>
      </c>
      <c r="H1530" s="89" t="s">
        <v>1476</v>
      </c>
      <c r="I1530" s="89" t="s">
        <v>1290</v>
      </c>
      <c r="L1530">
        <v>17580</v>
      </c>
      <c r="M1530" s="89" t="s">
        <v>1203</v>
      </c>
      <c r="N1530" s="89" t="s">
        <v>339</v>
      </c>
      <c r="V1530" s="89" t="s">
        <v>1482</v>
      </c>
      <c r="W1530">
        <v>11702</v>
      </c>
    </row>
    <row r="1531" spans="7:23">
      <c r="G1531">
        <v>11695</v>
      </c>
      <c r="H1531" s="89" t="s">
        <v>1477</v>
      </c>
      <c r="I1531" s="89" t="s">
        <v>1290</v>
      </c>
      <c r="L1531">
        <v>17581</v>
      </c>
      <c r="M1531" s="89" t="s">
        <v>1629</v>
      </c>
      <c r="N1531" s="89" t="s">
        <v>339</v>
      </c>
      <c r="V1531" s="89" t="s">
        <v>2501</v>
      </c>
      <c r="W1531">
        <v>172066</v>
      </c>
    </row>
    <row r="1532" spans="7:23">
      <c r="G1532">
        <v>11696</v>
      </c>
      <c r="H1532" s="89" t="s">
        <v>1478</v>
      </c>
      <c r="I1532" s="89" t="s">
        <v>1290</v>
      </c>
      <c r="L1532">
        <v>17582</v>
      </c>
      <c r="M1532" s="89" t="s">
        <v>1630</v>
      </c>
      <c r="N1532" s="89" t="s">
        <v>339</v>
      </c>
      <c r="V1532" s="89" t="s">
        <v>2502</v>
      </c>
      <c r="W1532">
        <v>172079</v>
      </c>
    </row>
    <row r="1533" spans="7:23">
      <c r="G1533">
        <v>27572</v>
      </c>
      <c r="H1533" s="89" t="s">
        <v>1270</v>
      </c>
      <c r="I1533" s="89" t="s">
        <v>326</v>
      </c>
      <c r="L1533">
        <v>17583</v>
      </c>
      <c r="M1533" s="89" t="s">
        <v>1210</v>
      </c>
      <c r="N1533" s="89" t="s">
        <v>339</v>
      </c>
      <c r="V1533" s="89" t="s">
        <v>2503</v>
      </c>
      <c r="W1533">
        <v>172305</v>
      </c>
    </row>
    <row r="1534" spans="7:23">
      <c r="G1534">
        <v>11697</v>
      </c>
      <c r="H1534" s="89" t="s">
        <v>2496</v>
      </c>
      <c r="I1534" s="89" t="s">
        <v>1290</v>
      </c>
      <c r="L1534">
        <v>17585</v>
      </c>
      <c r="M1534" s="89" t="s">
        <v>204</v>
      </c>
      <c r="N1534" s="89" t="s">
        <v>339</v>
      </c>
      <c r="V1534" s="89" t="s">
        <v>2504</v>
      </c>
      <c r="W1534">
        <v>172292</v>
      </c>
    </row>
    <row r="1535" spans="7:23">
      <c r="G1535">
        <v>11698</v>
      </c>
      <c r="H1535" s="89" t="s">
        <v>1479</v>
      </c>
      <c r="I1535" s="89" t="s">
        <v>1290</v>
      </c>
      <c r="L1535">
        <v>17588</v>
      </c>
      <c r="M1535" s="89" t="s">
        <v>1191</v>
      </c>
      <c r="N1535" s="89" t="s">
        <v>339</v>
      </c>
      <c r="V1535" s="89" t="s">
        <v>2505</v>
      </c>
      <c r="W1535">
        <v>172092</v>
      </c>
    </row>
    <row r="1536" spans="7:23">
      <c r="G1536">
        <v>59931</v>
      </c>
      <c r="H1536" s="89" t="s">
        <v>2497</v>
      </c>
      <c r="I1536" s="89" t="s">
        <v>1290</v>
      </c>
      <c r="L1536">
        <v>17589</v>
      </c>
      <c r="M1536" s="89" t="s">
        <v>1192</v>
      </c>
      <c r="N1536" s="89" t="s">
        <v>339</v>
      </c>
      <c r="V1536" s="89" t="s">
        <v>2506</v>
      </c>
      <c r="W1536">
        <v>174466</v>
      </c>
    </row>
    <row r="1537" spans="7:23">
      <c r="G1537">
        <v>27578</v>
      </c>
      <c r="H1537" s="89" t="s">
        <v>1271</v>
      </c>
      <c r="I1537" s="89" t="s">
        <v>326</v>
      </c>
      <c r="L1537">
        <v>17590</v>
      </c>
      <c r="M1537" s="89" t="s">
        <v>1193</v>
      </c>
      <c r="N1537" s="89" t="s">
        <v>339</v>
      </c>
      <c r="V1537" s="89" t="s">
        <v>2507</v>
      </c>
      <c r="W1537">
        <v>172118</v>
      </c>
    </row>
    <row r="1538" spans="7:23">
      <c r="G1538">
        <v>11699</v>
      </c>
      <c r="H1538" s="89" t="s">
        <v>1480</v>
      </c>
      <c r="I1538" s="89" t="s">
        <v>1290</v>
      </c>
      <c r="L1538">
        <v>17591</v>
      </c>
      <c r="M1538" s="89" t="s">
        <v>1194</v>
      </c>
      <c r="N1538" s="89" t="s">
        <v>339</v>
      </c>
      <c r="V1538" s="89" t="s">
        <v>2509</v>
      </c>
      <c r="W1538">
        <v>171866</v>
      </c>
    </row>
    <row r="1539" spans="7:23">
      <c r="G1539">
        <v>72466</v>
      </c>
      <c r="H1539" s="89" t="s">
        <v>1272</v>
      </c>
      <c r="I1539" s="89" t="s">
        <v>326</v>
      </c>
      <c r="L1539">
        <v>17592</v>
      </c>
      <c r="M1539" s="89" t="s">
        <v>1195</v>
      </c>
      <c r="N1539" s="89" t="s">
        <v>339</v>
      </c>
      <c r="V1539" s="89" t="s">
        <v>2511</v>
      </c>
      <c r="W1539">
        <v>174666</v>
      </c>
    </row>
    <row r="1540" spans="7:23">
      <c r="G1540">
        <v>174866</v>
      </c>
      <c r="H1540" s="89" t="s">
        <v>2498</v>
      </c>
      <c r="I1540" s="89" t="s">
        <v>1290</v>
      </c>
      <c r="L1540">
        <v>17593</v>
      </c>
      <c r="M1540" s="89" t="s">
        <v>1196</v>
      </c>
      <c r="N1540" s="89" t="s">
        <v>339</v>
      </c>
      <c r="V1540" s="89" t="s">
        <v>2512</v>
      </c>
      <c r="W1540">
        <v>11701</v>
      </c>
    </row>
    <row r="1541" spans="7:23">
      <c r="G1541">
        <v>27570</v>
      </c>
      <c r="H1541" s="89" t="s">
        <v>2499</v>
      </c>
      <c r="I1541" s="89" t="s">
        <v>326</v>
      </c>
      <c r="L1541">
        <v>17594</v>
      </c>
      <c r="M1541" s="89" t="s">
        <v>2574</v>
      </c>
      <c r="N1541" s="89" t="s">
        <v>339</v>
      </c>
      <c r="V1541" s="89" t="s">
        <v>2516</v>
      </c>
      <c r="W1541">
        <v>202266</v>
      </c>
    </row>
    <row r="1542" spans="7:23">
      <c r="G1542">
        <v>49872</v>
      </c>
      <c r="H1542" s="89" t="s">
        <v>2500</v>
      </c>
      <c r="I1542" s="89" t="s">
        <v>326</v>
      </c>
      <c r="L1542">
        <v>17595</v>
      </c>
      <c r="M1542" s="89" t="s">
        <v>1198</v>
      </c>
      <c r="N1542" s="89" t="s">
        <v>339</v>
      </c>
      <c r="V1542" s="89" t="s">
        <v>2517</v>
      </c>
      <c r="W1542">
        <v>202279</v>
      </c>
    </row>
    <row r="1543" spans="7:23">
      <c r="G1543">
        <v>11700</v>
      </c>
      <c r="H1543" s="89" t="s">
        <v>1481</v>
      </c>
      <c r="I1543" s="89" t="s">
        <v>1290</v>
      </c>
      <c r="L1543">
        <v>17596</v>
      </c>
      <c r="M1543" s="89" t="s">
        <v>1199</v>
      </c>
      <c r="N1543" s="89" t="s">
        <v>339</v>
      </c>
      <c r="V1543" s="89" t="s">
        <v>2518</v>
      </c>
      <c r="W1543">
        <v>202292</v>
      </c>
    </row>
    <row r="1544" spans="7:23">
      <c r="G1544">
        <v>60112</v>
      </c>
      <c r="H1544" s="89" t="s">
        <v>1273</v>
      </c>
      <c r="I1544" s="89" t="s">
        <v>326</v>
      </c>
      <c r="L1544">
        <v>17597</v>
      </c>
      <c r="M1544" s="89" t="s">
        <v>1200</v>
      </c>
      <c r="N1544" s="89" t="s">
        <v>339</v>
      </c>
      <c r="V1544" s="89" t="s">
        <v>2519</v>
      </c>
      <c r="W1544">
        <v>202305</v>
      </c>
    </row>
    <row r="1545" spans="7:23">
      <c r="G1545">
        <v>11702</v>
      </c>
      <c r="H1545" s="89" t="s">
        <v>1482</v>
      </c>
      <c r="I1545" s="89" t="s">
        <v>1290</v>
      </c>
      <c r="L1545">
        <v>17598</v>
      </c>
      <c r="M1545" s="89" t="s">
        <v>1201</v>
      </c>
      <c r="N1545" s="89" t="s">
        <v>339</v>
      </c>
      <c r="V1545" s="89" t="s">
        <v>2520</v>
      </c>
      <c r="W1545">
        <v>220318</v>
      </c>
    </row>
    <row r="1546" spans="7:23">
      <c r="G1546">
        <v>172066</v>
      </c>
      <c r="H1546" s="89" t="s">
        <v>2501</v>
      </c>
      <c r="I1546" s="89" t="s">
        <v>1290</v>
      </c>
      <c r="L1546">
        <v>17599</v>
      </c>
      <c r="M1546" s="89" t="s">
        <v>1202</v>
      </c>
      <c r="N1546" s="89" t="s">
        <v>339</v>
      </c>
      <c r="V1546" s="89" t="s">
        <v>2521</v>
      </c>
      <c r="W1546">
        <v>11707</v>
      </c>
    </row>
    <row r="1547" spans="7:23">
      <c r="G1547">
        <v>60113</v>
      </c>
      <c r="H1547" s="89" t="s">
        <v>1274</v>
      </c>
      <c r="I1547" s="89" t="s">
        <v>326</v>
      </c>
      <c r="L1547">
        <v>17600</v>
      </c>
      <c r="M1547" s="89" t="s">
        <v>1631</v>
      </c>
      <c r="N1547" s="89" t="s">
        <v>339</v>
      </c>
      <c r="V1547" s="89" t="s">
        <v>2522</v>
      </c>
      <c r="W1547">
        <v>202467</v>
      </c>
    </row>
    <row r="1548" spans="7:23">
      <c r="G1548">
        <v>172079</v>
      </c>
      <c r="H1548" s="89" t="s">
        <v>2502</v>
      </c>
      <c r="I1548" s="89" t="s">
        <v>1290</v>
      </c>
      <c r="L1548">
        <v>17601</v>
      </c>
      <c r="M1548" s="89" t="s">
        <v>1205</v>
      </c>
      <c r="N1548" s="89" t="s">
        <v>339</v>
      </c>
      <c r="V1548" s="89" t="s">
        <v>1484</v>
      </c>
      <c r="W1548">
        <v>11706</v>
      </c>
    </row>
    <row r="1549" spans="7:23">
      <c r="G1549">
        <v>172305</v>
      </c>
      <c r="H1549" s="89" t="s">
        <v>2503</v>
      </c>
      <c r="I1549" s="89" t="s">
        <v>1290</v>
      </c>
      <c r="L1549">
        <v>17602</v>
      </c>
      <c r="M1549" s="89" t="s">
        <v>2571</v>
      </c>
      <c r="N1549" s="89" t="s">
        <v>339</v>
      </c>
      <c r="V1549" s="89" t="s">
        <v>1486</v>
      </c>
      <c r="W1549">
        <v>11709</v>
      </c>
    </row>
    <row r="1550" spans="7:23">
      <c r="G1550">
        <v>49873</v>
      </c>
      <c r="H1550" s="89" t="s">
        <v>1275</v>
      </c>
      <c r="I1550" s="89" t="s">
        <v>326</v>
      </c>
      <c r="L1550">
        <v>17603</v>
      </c>
      <c r="M1550" s="89" t="s">
        <v>2572</v>
      </c>
      <c r="N1550" s="89" t="s">
        <v>339</v>
      </c>
      <c r="V1550" s="89" t="s">
        <v>1485</v>
      </c>
      <c r="W1550">
        <v>11708</v>
      </c>
    </row>
    <row r="1551" spans="7:23">
      <c r="G1551">
        <v>172292</v>
      </c>
      <c r="H1551" s="89" t="s">
        <v>2504</v>
      </c>
      <c r="I1551" s="89" t="s">
        <v>1290</v>
      </c>
      <c r="L1551">
        <v>17604</v>
      </c>
      <c r="M1551" s="89" t="s">
        <v>1207</v>
      </c>
      <c r="N1551" s="89" t="s">
        <v>339</v>
      </c>
      <c r="V1551" s="89" t="s">
        <v>1483</v>
      </c>
      <c r="W1551">
        <v>11705</v>
      </c>
    </row>
    <row r="1552" spans="7:23">
      <c r="G1552">
        <v>72467</v>
      </c>
      <c r="H1552" s="89" t="s">
        <v>1276</v>
      </c>
      <c r="I1552" s="89" t="s">
        <v>326</v>
      </c>
      <c r="L1552">
        <v>17605</v>
      </c>
      <c r="M1552" s="89" t="s">
        <v>1632</v>
      </c>
      <c r="N1552" s="89" t="s">
        <v>339</v>
      </c>
      <c r="V1552" s="89" t="s">
        <v>1487</v>
      </c>
      <c r="W1552">
        <v>11711</v>
      </c>
    </row>
    <row r="1553" spans="7:23">
      <c r="G1553">
        <v>172092</v>
      </c>
      <c r="H1553" s="89" t="s">
        <v>2505</v>
      </c>
      <c r="I1553" s="89" t="s">
        <v>1290</v>
      </c>
      <c r="L1553">
        <v>17606</v>
      </c>
      <c r="M1553" s="89" t="s">
        <v>1208</v>
      </c>
      <c r="N1553" s="89" t="s">
        <v>339</v>
      </c>
      <c r="V1553" s="89" t="s">
        <v>1488</v>
      </c>
      <c r="W1553">
        <v>44702</v>
      </c>
    </row>
    <row r="1554" spans="7:23">
      <c r="G1554">
        <v>49871</v>
      </c>
      <c r="H1554" s="89" t="s">
        <v>1276</v>
      </c>
      <c r="I1554" s="89" t="s">
        <v>326</v>
      </c>
      <c r="L1554">
        <v>17607</v>
      </c>
      <c r="M1554" s="89" t="s">
        <v>1211</v>
      </c>
      <c r="N1554" s="89" t="s">
        <v>339</v>
      </c>
      <c r="V1554" s="89" t="s">
        <v>2524</v>
      </c>
      <c r="W1554">
        <v>83892</v>
      </c>
    </row>
    <row r="1555" spans="7:23">
      <c r="G1555">
        <v>174466</v>
      </c>
      <c r="H1555" s="89" t="s">
        <v>2506</v>
      </c>
      <c r="I1555" s="89" t="s">
        <v>1290</v>
      </c>
      <c r="L1555">
        <v>17608</v>
      </c>
      <c r="M1555" s="89" t="s">
        <v>206</v>
      </c>
      <c r="N1555" s="89" t="s">
        <v>339</v>
      </c>
      <c r="V1555" s="89" t="s">
        <v>2525</v>
      </c>
      <c r="W1555">
        <v>190092</v>
      </c>
    </row>
    <row r="1556" spans="7:23">
      <c r="G1556">
        <v>27568</v>
      </c>
      <c r="H1556" s="89" t="s">
        <v>1277</v>
      </c>
      <c r="I1556" s="89" t="s">
        <v>326</v>
      </c>
      <c r="L1556">
        <v>17623</v>
      </c>
      <c r="M1556" s="89" t="s">
        <v>1291</v>
      </c>
      <c r="N1556" s="89" t="s">
        <v>1584</v>
      </c>
      <c r="V1556" s="89" t="s">
        <v>2526</v>
      </c>
      <c r="W1556">
        <v>200693</v>
      </c>
    </row>
    <row r="1557" spans="7:23">
      <c r="G1557">
        <v>172118</v>
      </c>
      <c r="H1557" s="89" t="s">
        <v>2507</v>
      </c>
      <c r="I1557" s="89" t="s">
        <v>1290</v>
      </c>
      <c r="L1557">
        <v>17624</v>
      </c>
      <c r="M1557" s="89" t="s">
        <v>1291</v>
      </c>
      <c r="N1557" s="89" t="s">
        <v>337</v>
      </c>
      <c r="V1557" s="89" t="s">
        <v>1489</v>
      </c>
      <c r="W1557">
        <v>44711</v>
      </c>
    </row>
    <row r="1558" spans="7:23">
      <c r="G1558">
        <v>171268</v>
      </c>
      <c r="H1558" s="89" t="s">
        <v>2508</v>
      </c>
      <c r="I1558" s="89" t="s">
        <v>326</v>
      </c>
      <c r="L1558">
        <v>17625</v>
      </c>
      <c r="M1558" s="89" t="s">
        <v>1291</v>
      </c>
      <c r="N1558" s="89" t="s">
        <v>1700</v>
      </c>
      <c r="V1558" s="89" t="s">
        <v>2528</v>
      </c>
      <c r="W1558">
        <v>58043</v>
      </c>
    </row>
    <row r="1559" spans="7:23">
      <c r="G1559">
        <v>171866</v>
      </c>
      <c r="H1559" s="89" t="s">
        <v>2509</v>
      </c>
      <c r="I1559" s="89" t="s">
        <v>1290</v>
      </c>
      <c r="L1559">
        <v>17626</v>
      </c>
      <c r="M1559" s="89" t="s">
        <v>1291</v>
      </c>
      <c r="N1559" s="89" t="s">
        <v>339</v>
      </c>
      <c r="V1559" s="89" t="s">
        <v>2529</v>
      </c>
      <c r="W1559">
        <v>44720</v>
      </c>
    </row>
    <row r="1560" spans="7:23">
      <c r="G1560">
        <v>171269</v>
      </c>
      <c r="H1560" s="89" t="s">
        <v>2510</v>
      </c>
      <c r="I1560" s="89" t="s">
        <v>326</v>
      </c>
      <c r="L1560">
        <v>17639</v>
      </c>
      <c r="M1560" s="89" t="s">
        <v>1298</v>
      </c>
      <c r="N1560" s="89" t="s">
        <v>1584</v>
      </c>
      <c r="V1560" s="89" t="s">
        <v>2530</v>
      </c>
      <c r="W1560">
        <v>44729</v>
      </c>
    </row>
    <row r="1561" spans="7:23">
      <c r="G1561">
        <v>174666</v>
      </c>
      <c r="H1561" s="89" t="s">
        <v>2511</v>
      </c>
      <c r="I1561" s="89" t="s">
        <v>1290</v>
      </c>
      <c r="L1561">
        <v>17640</v>
      </c>
      <c r="M1561" s="89" t="s">
        <v>1298</v>
      </c>
      <c r="N1561" s="89" t="s">
        <v>337</v>
      </c>
      <c r="V1561" s="89" t="s">
        <v>1303</v>
      </c>
      <c r="W1561">
        <v>44738</v>
      </c>
    </row>
    <row r="1562" spans="7:23">
      <c r="G1562">
        <v>11701</v>
      </c>
      <c r="H1562" s="89" t="s">
        <v>2512</v>
      </c>
      <c r="I1562" s="89" t="s">
        <v>1290</v>
      </c>
      <c r="L1562">
        <v>17641</v>
      </c>
      <c r="M1562" s="89" t="s">
        <v>1298</v>
      </c>
      <c r="N1562" s="89" t="s">
        <v>1700</v>
      </c>
      <c r="V1562" s="89" t="s">
        <v>1490</v>
      </c>
      <c r="W1562">
        <v>44765</v>
      </c>
    </row>
    <row r="1563" spans="7:23">
      <c r="G1563">
        <v>205468</v>
      </c>
      <c r="H1563" s="89" t="s">
        <v>2513</v>
      </c>
      <c r="I1563" s="89" t="s">
        <v>326</v>
      </c>
      <c r="L1563">
        <v>17642</v>
      </c>
      <c r="M1563" s="89" t="s">
        <v>1298</v>
      </c>
      <c r="N1563" s="89" t="s">
        <v>339</v>
      </c>
      <c r="V1563" s="89" t="s">
        <v>1491</v>
      </c>
      <c r="W1563">
        <v>44774</v>
      </c>
    </row>
    <row r="1564" spans="7:23">
      <c r="G1564">
        <v>205470</v>
      </c>
      <c r="H1564" s="89" t="s">
        <v>2514</v>
      </c>
      <c r="I1564" s="89" t="s">
        <v>326</v>
      </c>
      <c r="L1564">
        <v>18466</v>
      </c>
      <c r="M1564" s="89" t="s">
        <v>1710</v>
      </c>
      <c r="V1564" s="89" t="s">
        <v>1492</v>
      </c>
      <c r="W1564">
        <v>44783</v>
      </c>
    </row>
    <row r="1565" spans="7:23">
      <c r="G1565">
        <v>205471</v>
      </c>
      <c r="H1565" s="89" t="s">
        <v>2515</v>
      </c>
      <c r="I1565" s="89" t="s">
        <v>326</v>
      </c>
      <c r="L1565">
        <v>18472</v>
      </c>
      <c r="M1565" s="89" t="s">
        <v>1711</v>
      </c>
      <c r="N1565" s="89" t="s">
        <v>1710</v>
      </c>
      <c r="V1565" s="89" t="s">
        <v>2538</v>
      </c>
      <c r="W1565">
        <v>205896</v>
      </c>
    </row>
    <row r="1566" spans="7:23">
      <c r="G1566">
        <v>202266</v>
      </c>
      <c r="H1566" s="89" t="s">
        <v>2516</v>
      </c>
      <c r="I1566" s="89" t="s">
        <v>1290</v>
      </c>
      <c r="L1566">
        <v>18473</v>
      </c>
      <c r="M1566" s="89" t="s">
        <v>1712</v>
      </c>
      <c r="N1566" s="89" t="s">
        <v>1710</v>
      </c>
      <c r="V1566" s="89" t="s">
        <v>1493</v>
      </c>
      <c r="W1566">
        <v>44792</v>
      </c>
    </row>
    <row r="1567" spans="7:23">
      <c r="G1567">
        <v>202279</v>
      </c>
      <c r="H1567" s="89" t="s">
        <v>2517</v>
      </c>
      <c r="I1567" s="89" t="s">
        <v>1290</v>
      </c>
      <c r="L1567">
        <v>18474</v>
      </c>
      <c r="M1567" s="89" t="s">
        <v>1713</v>
      </c>
      <c r="N1567" s="89" t="s">
        <v>1710</v>
      </c>
      <c r="V1567" s="89" t="s">
        <v>1494</v>
      </c>
      <c r="W1567">
        <v>44801</v>
      </c>
    </row>
    <row r="1568" spans="7:23">
      <c r="G1568">
        <v>202292</v>
      </c>
      <c r="H1568" s="89" t="s">
        <v>2518</v>
      </c>
      <c r="I1568" s="89" t="s">
        <v>1290</v>
      </c>
      <c r="L1568">
        <v>18475</v>
      </c>
      <c r="M1568" s="89" t="s">
        <v>1714</v>
      </c>
      <c r="N1568" s="89" t="s">
        <v>1710</v>
      </c>
      <c r="V1568" s="89" t="s">
        <v>1495</v>
      </c>
      <c r="W1568">
        <v>44810</v>
      </c>
    </row>
    <row r="1569" spans="7:23">
      <c r="G1569">
        <v>57493</v>
      </c>
      <c r="H1569" s="89" t="s">
        <v>1278</v>
      </c>
      <c r="I1569" s="89" t="s">
        <v>326</v>
      </c>
      <c r="L1569">
        <v>18476</v>
      </c>
      <c r="M1569" s="89" t="s">
        <v>1719</v>
      </c>
      <c r="N1569" s="89" t="s">
        <v>1710</v>
      </c>
      <c r="V1569" s="89" t="s">
        <v>1310</v>
      </c>
      <c r="W1569">
        <v>44819</v>
      </c>
    </row>
    <row r="1570" spans="7:23">
      <c r="G1570">
        <v>202305</v>
      </c>
      <c r="H1570" s="89" t="s">
        <v>2519</v>
      </c>
      <c r="I1570" s="89" t="s">
        <v>1290</v>
      </c>
      <c r="L1570">
        <v>18477</v>
      </c>
      <c r="M1570" s="89" t="s">
        <v>1721</v>
      </c>
      <c r="N1570" s="89" t="s">
        <v>1710</v>
      </c>
      <c r="V1570" s="89" t="s">
        <v>1496</v>
      </c>
      <c r="W1570">
        <v>44846</v>
      </c>
    </row>
    <row r="1571" spans="7:23">
      <c r="G1571">
        <v>57495</v>
      </c>
      <c r="H1571" s="89" t="s">
        <v>1279</v>
      </c>
      <c r="I1571" s="89" t="s">
        <v>326</v>
      </c>
      <c r="L1571">
        <v>18478</v>
      </c>
      <c r="M1571" s="89" t="s">
        <v>1724</v>
      </c>
      <c r="N1571" s="89" t="s">
        <v>1710</v>
      </c>
      <c r="V1571" s="89" t="s">
        <v>1497</v>
      </c>
      <c r="W1571">
        <v>44855</v>
      </c>
    </row>
    <row r="1572" spans="7:23">
      <c r="G1572">
        <v>220318</v>
      </c>
      <c r="H1572" s="89" t="s">
        <v>2520</v>
      </c>
      <c r="I1572" s="89" t="s">
        <v>1290</v>
      </c>
      <c r="L1572">
        <v>18480</v>
      </c>
      <c r="M1572" s="89" t="s">
        <v>1725</v>
      </c>
      <c r="N1572" s="89" t="s">
        <v>1710</v>
      </c>
      <c r="V1572" s="89" t="s">
        <v>1498</v>
      </c>
      <c r="W1572">
        <v>44864</v>
      </c>
    </row>
    <row r="1573" spans="7:23">
      <c r="G1573">
        <v>57492</v>
      </c>
      <c r="H1573" s="89" t="s">
        <v>1270</v>
      </c>
      <c r="I1573" s="89" t="s">
        <v>326</v>
      </c>
      <c r="L1573">
        <v>18481</v>
      </c>
      <c r="M1573" s="89" t="s">
        <v>1726</v>
      </c>
      <c r="N1573" s="89" t="s">
        <v>1710</v>
      </c>
      <c r="V1573" s="89" t="s">
        <v>1499</v>
      </c>
      <c r="W1573">
        <v>44873</v>
      </c>
    </row>
    <row r="1574" spans="7:23">
      <c r="G1574">
        <v>57496</v>
      </c>
      <c r="H1574" s="89" t="s">
        <v>1280</v>
      </c>
      <c r="I1574" s="89" t="s">
        <v>326</v>
      </c>
      <c r="L1574">
        <v>18484</v>
      </c>
      <c r="M1574" s="89" t="s">
        <v>1727</v>
      </c>
      <c r="N1574" s="89" t="s">
        <v>1710</v>
      </c>
      <c r="V1574" s="89" t="s">
        <v>1500</v>
      </c>
      <c r="W1574">
        <v>44882</v>
      </c>
    </row>
    <row r="1575" spans="7:23">
      <c r="G1575">
        <v>11707</v>
      </c>
      <c r="H1575" s="89" t="s">
        <v>2521</v>
      </c>
      <c r="I1575" s="89" t="s">
        <v>1290</v>
      </c>
      <c r="L1575">
        <v>18485</v>
      </c>
      <c r="M1575" s="89" t="s">
        <v>1728</v>
      </c>
      <c r="N1575" s="89" t="s">
        <v>1710</v>
      </c>
      <c r="V1575" s="89" t="s">
        <v>1501</v>
      </c>
      <c r="W1575">
        <v>44891</v>
      </c>
    </row>
    <row r="1576" spans="7:23">
      <c r="G1576">
        <v>202467</v>
      </c>
      <c r="H1576" s="89" t="s">
        <v>2522</v>
      </c>
      <c r="I1576" s="89" t="s">
        <v>1290</v>
      </c>
      <c r="L1576">
        <v>18486</v>
      </c>
      <c r="M1576" s="89" t="s">
        <v>1729</v>
      </c>
      <c r="N1576" s="89" t="s">
        <v>1710</v>
      </c>
      <c r="V1576" s="89" t="s">
        <v>1502</v>
      </c>
      <c r="W1576">
        <v>44900</v>
      </c>
    </row>
    <row r="1577" spans="7:23">
      <c r="G1577">
        <v>57501</v>
      </c>
      <c r="H1577" s="89" t="s">
        <v>1281</v>
      </c>
      <c r="I1577" s="89" t="s">
        <v>326</v>
      </c>
      <c r="L1577">
        <v>18487</v>
      </c>
      <c r="M1577" s="89" t="s">
        <v>1730</v>
      </c>
      <c r="N1577" s="89" t="s">
        <v>1710</v>
      </c>
      <c r="V1577" s="89" t="s">
        <v>1318</v>
      </c>
      <c r="W1577">
        <v>44909</v>
      </c>
    </row>
    <row r="1578" spans="7:23">
      <c r="G1578">
        <v>11706</v>
      </c>
      <c r="H1578" s="89" t="s">
        <v>1484</v>
      </c>
      <c r="I1578" s="89" t="s">
        <v>1290</v>
      </c>
      <c r="L1578">
        <v>18488</v>
      </c>
      <c r="M1578" s="89" t="s">
        <v>1737</v>
      </c>
      <c r="N1578" s="89" t="s">
        <v>1710</v>
      </c>
      <c r="V1578" s="89" t="s">
        <v>1503</v>
      </c>
      <c r="W1578">
        <v>64088</v>
      </c>
    </row>
    <row r="1579" spans="7:23">
      <c r="G1579">
        <v>57500</v>
      </c>
      <c r="H1579" s="89" t="s">
        <v>1271</v>
      </c>
      <c r="I1579" s="89" t="s">
        <v>326</v>
      </c>
      <c r="L1579">
        <v>18489</v>
      </c>
      <c r="M1579" s="89" t="s">
        <v>1738</v>
      </c>
      <c r="N1579" s="89" t="s">
        <v>1710</v>
      </c>
      <c r="V1579" s="89" t="s">
        <v>1504</v>
      </c>
      <c r="W1579">
        <v>44936</v>
      </c>
    </row>
    <row r="1580" spans="7:23">
      <c r="G1580">
        <v>11709</v>
      </c>
      <c r="H1580" s="89" t="s">
        <v>1486</v>
      </c>
      <c r="I1580" s="89" t="s">
        <v>1290</v>
      </c>
      <c r="L1580">
        <v>18494</v>
      </c>
      <c r="M1580" s="89" t="s">
        <v>1739</v>
      </c>
      <c r="N1580" s="89" t="s">
        <v>1710</v>
      </c>
      <c r="V1580" s="89" t="s">
        <v>1505</v>
      </c>
      <c r="W1580">
        <v>44945</v>
      </c>
    </row>
    <row r="1581" spans="7:23">
      <c r="G1581">
        <v>57499</v>
      </c>
      <c r="H1581" s="89" t="s">
        <v>1282</v>
      </c>
      <c r="I1581" s="89" t="s">
        <v>326</v>
      </c>
      <c r="L1581">
        <v>18495</v>
      </c>
      <c r="M1581" s="89" t="s">
        <v>1740</v>
      </c>
      <c r="N1581" s="89" t="s">
        <v>1710</v>
      </c>
      <c r="V1581" s="89" t="s">
        <v>1506</v>
      </c>
      <c r="W1581">
        <v>44954</v>
      </c>
    </row>
    <row r="1582" spans="7:23">
      <c r="G1582">
        <v>11708</v>
      </c>
      <c r="H1582" s="89" t="s">
        <v>1485</v>
      </c>
      <c r="I1582" s="89" t="s">
        <v>1290</v>
      </c>
      <c r="L1582">
        <v>18496</v>
      </c>
      <c r="M1582" s="89" t="s">
        <v>1741</v>
      </c>
      <c r="N1582" s="89" t="s">
        <v>1710</v>
      </c>
      <c r="V1582" s="89" t="s">
        <v>1507</v>
      </c>
      <c r="W1582">
        <v>44963</v>
      </c>
    </row>
    <row r="1583" spans="7:23">
      <c r="G1583">
        <v>57498</v>
      </c>
      <c r="H1583" s="89" t="s">
        <v>1283</v>
      </c>
      <c r="I1583" s="89" t="s">
        <v>326</v>
      </c>
      <c r="L1583">
        <v>18497</v>
      </c>
      <c r="M1583" s="89" t="s">
        <v>1742</v>
      </c>
      <c r="N1583" s="89" t="s">
        <v>1710</v>
      </c>
      <c r="V1583" s="89" t="s">
        <v>1508</v>
      </c>
      <c r="W1583">
        <v>44972</v>
      </c>
    </row>
    <row r="1584" spans="7:23">
      <c r="G1584">
        <v>11705</v>
      </c>
      <c r="H1584" s="89" t="s">
        <v>1483</v>
      </c>
      <c r="I1584" s="89" t="s">
        <v>1290</v>
      </c>
      <c r="L1584">
        <v>18498</v>
      </c>
      <c r="M1584" s="89" t="s">
        <v>1743</v>
      </c>
      <c r="N1584" s="89" t="s">
        <v>1710</v>
      </c>
      <c r="V1584" s="89" t="s">
        <v>1509</v>
      </c>
      <c r="W1584">
        <v>44981</v>
      </c>
    </row>
    <row r="1585" spans="7:23">
      <c r="G1585">
        <v>72300</v>
      </c>
      <c r="H1585" s="89" t="s">
        <v>1284</v>
      </c>
      <c r="I1585" s="89" t="s">
        <v>326</v>
      </c>
      <c r="L1585">
        <v>18499</v>
      </c>
      <c r="M1585" s="89" t="s">
        <v>1744</v>
      </c>
      <c r="N1585" s="89" t="s">
        <v>1710</v>
      </c>
      <c r="V1585" s="89" t="s">
        <v>1510</v>
      </c>
      <c r="W1585">
        <v>44990</v>
      </c>
    </row>
    <row r="1586" spans="7:23">
      <c r="G1586">
        <v>57497</v>
      </c>
      <c r="H1586" s="89" t="s">
        <v>1285</v>
      </c>
      <c r="I1586" s="89" t="s">
        <v>326</v>
      </c>
      <c r="L1586">
        <v>18502</v>
      </c>
      <c r="M1586" s="89" t="s">
        <v>1745</v>
      </c>
      <c r="N1586" s="89" t="s">
        <v>1710</v>
      </c>
      <c r="V1586" s="89" t="s">
        <v>1327</v>
      </c>
      <c r="W1586">
        <v>44999</v>
      </c>
    </row>
    <row r="1587" spans="7:23">
      <c r="G1587">
        <v>11711</v>
      </c>
      <c r="H1587" s="89" t="s">
        <v>1487</v>
      </c>
      <c r="I1587" s="89" t="s">
        <v>1290</v>
      </c>
      <c r="L1587">
        <v>18503</v>
      </c>
      <c r="M1587" s="89" t="s">
        <v>1746</v>
      </c>
      <c r="N1587" s="89" t="s">
        <v>1710</v>
      </c>
      <c r="V1587" s="89" t="s">
        <v>232</v>
      </c>
      <c r="W1587">
        <v>45008</v>
      </c>
    </row>
    <row r="1588" spans="7:23">
      <c r="G1588">
        <v>27686</v>
      </c>
      <c r="H1588" s="89" t="s">
        <v>2523</v>
      </c>
      <c r="I1588" s="89" t="s">
        <v>326</v>
      </c>
      <c r="L1588">
        <v>18504</v>
      </c>
      <c r="M1588" s="89" t="s">
        <v>1747</v>
      </c>
      <c r="N1588" s="89" t="s">
        <v>1710</v>
      </c>
      <c r="V1588" s="89" t="s">
        <v>1511</v>
      </c>
      <c r="W1588">
        <v>65596</v>
      </c>
    </row>
    <row r="1589" spans="7:23">
      <c r="G1589">
        <v>60110</v>
      </c>
      <c r="H1589" s="89" t="s">
        <v>1286</v>
      </c>
      <c r="I1589" s="89" t="s">
        <v>326</v>
      </c>
      <c r="L1589">
        <v>18505</v>
      </c>
      <c r="M1589" s="89" t="s">
        <v>1748</v>
      </c>
      <c r="N1589" s="89" t="s">
        <v>1710</v>
      </c>
      <c r="V1589" s="89" t="s">
        <v>1512</v>
      </c>
      <c r="W1589">
        <v>65585</v>
      </c>
    </row>
    <row r="1590" spans="7:23">
      <c r="G1590">
        <v>60111</v>
      </c>
      <c r="H1590" s="89" t="s">
        <v>1287</v>
      </c>
      <c r="I1590" s="89" t="s">
        <v>326</v>
      </c>
      <c r="L1590">
        <v>18506</v>
      </c>
      <c r="M1590" s="89" t="s">
        <v>1749</v>
      </c>
      <c r="N1590" s="89" t="s">
        <v>1710</v>
      </c>
      <c r="V1590" s="89" t="s">
        <v>1513</v>
      </c>
      <c r="W1590">
        <v>65574</v>
      </c>
    </row>
    <row r="1591" spans="7:23">
      <c r="G1591">
        <v>65866</v>
      </c>
      <c r="H1591" s="89" t="s">
        <v>1288</v>
      </c>
      <c r="I1591" s="89" t="s">
        <v>326</v>
      </c>
      <c r="L1591">
        <v>18507</v>
      </c>
      <c r="M1591" s="89" t="s">
        <v>1750</v>
      </c>
      <c r="N1591" s="89" t="s">
        <v>1710</v>
      </c>
      <c r="V1591" s="89" t="s">
        <v>1514</v>
      </c>
      <c r="W1591">
        <v>65563</v>
      </c>
    </row>
    <row r="1592" spans="7:23">
      <c r="G1592">
        <v>44702</v>
      </c>
      <c r="H1592" s="89" t="s">
        <v>1488</v>
      </c>
      <c r="I1592" s="89" t="s">
        <v>1290</v>
      </c>
      <c r="L1592">
        <v>18511</v>
      </c>
      <c r="M1592" s="89" t="s">
        <v>1751</v>
      </c>
      <c r="N1592" s="89" t="s">
        <v>1710</v>
      </c>
      <c r="V1592" s="89" t="s">
        <v>1515</v>
      </c>
      <c r="W1592">
        <v>45035</v>
      </c>
    </row>
    <row r="1593" spans="7:23">
      <c r="G1593">
        <v>83892</v>
      </c>
      <c r="H1593" s="89" t="s">
        <v>2524</v>
      </c>
      <c r="I1593" s="89" t="s">
        <v>1290</v>
      </c>
      <c r="L1593">
        <v>18512</v>
      </c>
      <c r="M1593" s="89" t="s">
        <v>1752</v>
      </c>
      <c r="N1593" s="89" t="s">
        <v>1710</v>
      </c>
      <c r="V1593" s="89" t="s">
        <v>1516</v>
      </c>
      <c r="W1593">
        <v>65541</v>
      </c>
    </row>
    <row r="1594" spans="7:23">
      <c r="G1594">
        <v>65867</v>
      </c>
      <c r="H1594" s="89" t="s">
        <v>1268</v>
      </c>
      <c r="I1594" s="89" t="s">
        <v>326</v>
      </c>
      <c r="L1594">
        <v>18513</v>
      </c>
      <c r="M1594" s="89" t="s">
        <v>1753</v>
      </c>
      <c r="N1594" s="89" t="s">
        <v>1710</v>
      </c>
      <c r="V1594" s="89" t="s">
        <v>1517</v>
      </c>
      <c r="W1594">
        <v>65508</v>
      </c>
    </row>
    <row r="1595" spans="7:23">
      <c r="G1595">
        <v>190092</v>
      </c>
      <c r="H1595" s="89" t="s">
        <v>2525</v>
      </c>
      <c r="I1595" s="89" t="s">
        <v>1290</v>
      </c>
      <c r="L1595">
        <v>18514</v>
      </c>
      <c r="M1595" s="89" t="s">
        <v>1754</v>
      </c>
      <c r="N1595" s="89" t="s">
        <v>1710</v>
      </c>
      <c r="V1595" s="89" t="s">
        <v>1518</v>
      </c>
      <c r="W1595">
        <v>65519</v>
      </c>
    </row>
    <row r="1596" spans="7:23">
      <c r="G1596">
        <v>200693</v>
      </c>
      <c r="H1596" s="89" t="s">
        <v>2526</v>
      </c>
      <c r="I1596" s="89" t="s">
        <v>1290</v>
      </c>
      <c r="L1596">
        <v>18515</v>
      </c>
      <c r="M1596" s="89" t="s">
        <v>1755</v>
      </c>
      <c r="N1596" s="89" t="s">
        <v>1710</v>
      </c>
      <c r="V1596" s="89" t="s">
        <v>1519</v>
      </c>
      <c r="W1596">
        <v>65530</v>
      </c>
    </row>
    <row r="1597" spans="7:23">
      <c r="G1597">
        <v>65694</v>
      </c>
      <c r="H1597" s="89" t="s">
        <v>1268</v>
      </c>
      <c r="I1597" s="89" t="s">
        <v>326</v>
      </c>
      <c r="L1597">
        <v>18516</v>
      </c>
      <c r="M1597" s="89" t="s">
        <v>1756</v>
      </c>
      <c r="N1597" s="89" t="s">
        <v>1710</v>
      </c>
      <c r="V1597" s="89" t="s">
        <v>1520</v>
      </c>
      <c r="W1597">
        <v>65552</v>
      </c>
    </row>
    <row r="1598" spans="7:23">
      <c r="G1598">
        <v>57508</v>
      </c>
      <c r="H1598" s="89" t="s">
        <v>2527</v>
      </c>
      <c r="I1598" s="89" t="s">
        <v>326</v>
      </c>
      <c r="L1598">
        <v>18517</v>
      </c>
      <c r="M1598" s="89" t="s">
        <v>1035</v>
      </c>
      <c r="N1598" s="89" t="s">
        <v>1710</v>
      </c>
      <c r="V1598" s="89" t="s">
        <v>1521</v>
      </c>
      <c r="W1598">
        <v>60127</v>
      </c>
    </row>
    <row r="1599" spans="7:23">
      <c r="G1599">
        <v>44711</v>
      </c>
      <c r="H1599" s="89" t="s">
        <v>1489</v>
      </c>
      <c r="I1599" s="89" t="s">
        <v>1290</v>
      </c>
      <c r="L1599">
        <v>18520</v>
      </c>
      <c r="M1599" s="89" t="s">
        <v>1757</v>
      </c>
      <c r="N1599" s="89" t="s">
        <v>1710</v>
      </c>
      <c r="V1599" s="89" t="s">
        <v>1522</v>
      </c>
      <c r="W1599">
        <v>65640</v>
      </c>
    </row>
    <row r="1600" spans="7:23">
      <c r="G1600">
        <v>58043</v>
      </c>
      <c r="H1600" s="89" t="s">
        <v>2528</v>
      </c>
      <c r="I1600" s="89" t="s">
        <v>1290</v>
      </c>
      <c r="L1600">
        <v>18521</v>
      </c>
      <c r="M1600" s="89" t="s">
        <v>1758</v>
      </c>
      <c r="N1600" s="89" t="s">
        <v>1710</v>
      </c>
      <c r="V1600" s="89" t="s">
        <v>1524</v>
      </c>
      <c r="W1600">
        <v>65618</v>
      </c>
    </row>
    <row r="1601" spans="7:23">
      <c r="G1601">
        <v>44720</v>
      </c>
      <c r="H1601" s="89" t="s">
        <v>2529</v>
      </c>
      <c r="I1601" s="89" t="s">
        <v>1290</v>
      </c>
      <c r="L1601">
        <v>18522</v>
      </c>
      <c r="M1601" s="89" t="s">
        <v>1759</v>
      </c>
      <c r="N1601" s="89" t="s">
        <v>1710</v>
      </c>
      <c r="V1601" s="89" t="s">
        <v>1525</v>
      </c>
      <c r="W1601">
        <v>65607</v>
      </c>
    </row>
    <row r="1602" spans="7:23">
      <c r="G1602">
        <v>44729</v>
      </c>
      <c r="H1602" s="89" t="s">
        <v>2530</v>
      </c>
      <c r="I1602" s="89" t="s">
        <v>1290</v>
      </c>
      <c r="L1602">
        <v>18523</v>
      </c>
      <c r="M1602" s="89" t="s">
        <v>1760</v>
      </c>
      <c r="N1602" s="89" t="s">
        <v>1710</v>
      </c>
      <c r="V1602" s="89" t="s">
        <v>2541</v>
      </c>
      <c r="W1602">
        <v>45044</v>
      </c>
    </row>
    <row r="1603" spans="7:23">
      <c r="G1603">
        <v>142468</v>
      </c>
      <c r="H1603" s="89" t="s">
        <v>2531</v>
      </c>
      <c r="I1603" s="89" t="s">
        <v>326</v>
      </c>
      <c r="L1603">
        <v>18524</v>
      </c>
      <c r="M1603" s="89" t="s">
        <v>1761</v>
      </c>
      <c r="N1603" s="89" t="s">
        <v>1710</v>
      </c>
      <c r="V1603" s="89" t="s">
        <v>1526</v>
      </c>
      <c r="W1603">
        <v>45053</v>
      </c>
    </row>
    <row r="1604" spans="7:23">
      <c r="G1604">
        <v>44738</v>
      </c>
      <c r="H1604" s="89" t="s">
        <v>1303</v>
      </c>
      <c r="I1604" s="89" t="s">
        <v>1290</v>
      </c>
      <c r="L1604">
        <v>18525</v>
      </c>
      <c r="M1604" s="89" t="s">
        <v>1762</v>
      </c>
      <c r="N1604" s="89" t="s">
        <v>1710</v>
      </c>
      <c r="V1604" s="89" t="s">
        <v>1527</v>
      </c>
      <c r="W1604">
        <v>45062</v>
      </c>
    </row>
    <row r="1605" spans="7:23">
      <c r="G1605">
        <v>143272</v>
      </c>
      <c r="H1605" s="89" t="s">
        <v>2532</v>
      </c>
      <c r="I1605" s="89" t="s">
        <v>326</v>
      </c>
      <c r="L1605">
        <v>18529</v>
      </c>
      <c r="M1605" s="89" t="s">
        <v>1763</v>
      </c>
      <c r="N1605" s="89" t="s">
        <v>1710</v>
      </c>
      <c r="V1605" s="89" t="s">
        <v>1528</v>
      </c>
      <c r="W1605">
        <v>45071</v>
      </c>
    </row>
    <row r="1606" spans="7:23">
      <c r="G1606">
        <v>142672</v>
      </c>
      <c r="H1606" s="89" t="s">
        <v>2533</v>
      </c>
      <c r="I1606" s="89" t="s">
        <v>326</v>
      </c>
      <c r="L1606">
        <v>18530</v>
      </c>
      <c r="M1606" s="89" t="s">
        <v>1764</v>
      </c>
      <c r="N1606" s="89" t="s">
        <v>1710</v>
      </c>
      <c r="V1606" s="89" t="s">
        <v>1529</v>
      </c>
      <c r="W1606">
        <v>45080</v>
      </c>
    </row>
    <row r="1607" spans="7:23">
      <c r="G1607">
        <v>142680</v>
      </c>
      <c r="H1607" s="89" t="s">
        <v>2534</v>
      </c>
      <c r="I1607" s="89" t="s">
        <v>326</v>
      </c>
      <c r="L1607">
        <v>18531</v>
      </c>
      <c r="M1607" s="89" t="s">
        <v>1765</v>
      </c>
      <c r="N1607" s="89" t="s">
        <v>1710</v>
      </c>
      <c r="V1607" s="89" t="s">
        <v>1530</v>
      </c>
      <c r="W1607">
        <v>45089</v>
      </c>
    </row>
    <row r="1608" spans="7:23">
      <c r="G1608">
        <v>142868</v>
      </c>
      <c r="H1608" s="89" t="s">
        <v>2535</v>
      </c>
      <c r="I1608" s="89" t="s">
        <v>326</v>
      </c>
      <c r="L1608">
        <v>18532</v>
      </c>
      <c r="M1608" s="89" t="s">
        <v>1766</v>
      </c>
      <c r="N1608" s="89" t="s">
        <v>1710</v>
      </c>
      <c r="V1608" s="89" t="s">
        <v>1531</v>
      </c>
      <c r="W1608">
        <v>45098</v>
      </c>
    </row>
    <row r="1609" spans="7:23">
      <c r="G1609">
        <v>44765</v>
      </c>
      <c r="H1609" s="89" t="s">
        <v>1490</v>
      </c>
      <c r="I1609" s="89" t="s">
        <v>1290</v>
      </c>
      <c r="L1609">
        <v>18533</v>
      </c>
      <c r="M1609" s="89" t="s">
        <v>1767</v>
      </c>
      <c r="N1609" s="89" t="s">
        <v>1710</v>
      </c>
      <c r="V1609" s="89" t="s">
        <v>1532</v>
      </c>
      <c r="W1609">
        <v>45107</v>
      </c>
    </row>
    <row r="1610" spans="7:23">
      <c r="G1610">
        <v>142878</v>
      </c>
      <c r="H1610" s="89" t="s">
        <v>2536</v>
      </c>
      <c r="I1610" s="89" t="s">
        <v>326</v>
      </c>
      <c r="L1610">
        <v>18536</v>
      </c>
      <c r="M1610" s="89" t="s">
        <v>1768</v>
      </c>
      <c r="N1610" s="89" t="s">
        <v>1710</v>
      </c>
      <c r="V1610" s="89" t="s">
        <v>2542</v>
      </c>
      <c r="W1610">
        <v>45116</v>
      </c>
    </row>
    <row r="1611" spans="7:23">
      <c r="G1611">
        <v>44774</v>
      </c>
      <c r="H1611" s="89" t="s">
        <v>1491</v>
      </c>
      <c r="I1611" s="89" t="s">
        <v>1290</v>
      </c>
      <c r="L1611">
        <v>18537</v>
      </c>
      <c r="M1611" s="89" t="s">
        <v>1769</v>
      </c>
      <c r="N1611" s="89" t="s">
        <v>1710</v>
      </c>
      <c r="V1611" s="89" t="s">
        <v>1523</v>
      </c>
      <c r="W1611">
        <v>220279</v>
      </c>
    </row>
    <row r="1612" spans="7:23">
      <c r="G1612">
        <v>164732</v>
      </c>
      <c r="H1612" s="89" t="s">
        <v>2537</v>
      </c>
      <c r="I1612" s="89" t="s">
        <v>326</v>
      </c>
      <c r="L1612">
        <v>18538</v>
      </c>
      <c r="M1612" s="89" t="s">
        <v>1770</v>
      </c>
      <c r="N1612" s="89" t="s">
        <v>1710</v>
      </c>
      <c r="V1612" s="89" t="s">
        <v>2543</v>
      </c>
      <c r="W1612">
        <v>65629</v>
      </c>
    </row>
    <row r="1613" spans="7:23">
      <c r="G1613">
        <v>44783</v>
      </c>
      <c r="H1613" s="89" t="s">
        <v>1492</v>
      </c>
      <c r="I1613" s="89" t="s">
        <v>1290</v>
      </c>
      <c r="L1613">
        <v>18539</v>
      </c>
      <c r="M1613" s="89" t="s">
        <v>1771</v>
      </c>
      <c r="N1613" s="89" t="s">
        <v>1710</v>
      </c>
      <c r="V1613" s="89" t="s">
        <v>1533</v>
      </c>
      <c r="W1613">
        <v>45143</v>
      </c>
    </row>
    <row r="1614" spans="7:23">
      <c r="G1614">
        <v>205896</v>
      </c>
      <c r="H1614" s="89" t="s">
        <v>2538</v>
      </c>
      <c r="I1614" s="89" t="s">
        <v>1290</v>
      </c>
      <c r="L1614">
        <v>18540</v>
      </c>
      <c r="M1614" s="89" t="s">
        <v>1772</v>
      </c>
      <c r="N1614" s="89" t="s">
        <v>1710</v>
      </c>
      <c r="V1614" s="89" t="s">
        <v>1534</v>
      </c>
      <c r="W1614">
        <v>45152</v>
      </c>
    </row>
    <row r="1615" spans="7:23">
      <c r="G1615">
        <v>164733</v>
      </c>
      <c r="H1615" s="89" t="s">
        <v>2539</v>
      </c>
      <c r="I1615" s="89" t="s">
        <v>326</v>
      </c>
      <c r="L1615">
        <v>18543</v>
      </c>
      <c r="M1615" s="89" t="s">
        <v>1773</v>
      </c>
      <c r="N1615" s="89" t="s">
        <v>1710</v>
      </c>
      <c r="V1615" s="89" t="s">
        <v>1535</v>
      </c>
      <c r="W1615">
        <v>45161</v>
      </c>
    </row>
    <row r="1616" spans="7:23">
      <c r="G1616">
        <v>219481</v>
      </c>
      <c r="H1616" s="89" t="s">
        <v>2540</v>
      </c>
      <c r="I1616" s="89" t="s">
        <v>326</v>
      </c>
      <c r="L1616">
        <v>18544</v>
      </c>
      <c r="M1616" s="89" t="s">
        <v>1774</v>
      </c>
      <c r="N1616" s="89" t="s">
        <v>1710</v>
      </c>
      <c r="V1616" s="89" t="s">
        <v>1536</v>
      </c>
      <c r="W1616">
        <v>45170</v>
      </c>
    </row>
    <row r="1617" spans="7:23">
      <c r="G1617">
        <v>44792</v>
      </c>
      <c r="H1617" s="89" t="s">
        <v>1493</v>
      </c>
      <c r="I1617" s="89" t="s">
        <v>1290</v>
      </c>
      <c r="L1617">
        <v>18545</v>
      </c>
      <c r="M1617" s="89" t="s">
        <v>1775</v>
      </c>
      <c r="N1617" s="89" t="s">
        <v>1710</v>
      </c>
      <c r="V1617" s="89" t="s">
        <v>1537</v>
      </c>
      <c r="W1617">
        <v>45179</v>
      </c>
    </row>
    <row r="1618" spans="7:23">
      <c r="G1618">
        <v>44801</v>
      </c>
      <c r="H1618" s="89" t="s">
        <v>1494</v>
      </c>
      <c r="I1618" s="89" t="s">
        <v>1290</v>
      </c>
      <c r="L1618">
        <v>18546</v>
      </c>
      <c r="M1618" s="89" t="s">
        <v>1776</v>
      </c>
      <c r="N1618" s="89" t="s">
        <v>1710</v>
      </c>
      <c r="V1618" s="89" t="s">
        <v>1538</v>
      </c>
      <c r="W1618">
        <v>45188</v>
      </c>
    </row>
    <row r="1619" spans="7:23">
      <c r="G1619">
        <v>44810</v>
      </c>
      <c r="H1619" s="89" t="s">
        <v>1495</v>
      </c>
      <c r="I1619" s="89" t="s">
        <v>1290</v>
      </c>
      <c r="L1619">
        <v>18547</v>
      </c>
      <c r="M1619" s="89" t="s">
        <v>1777</v>
      </c>
      <c r="N1619" s="89" t="s">
        <v>1710</v>
      </c>
      <c r="V1619" s="89" t="s">
        <v>1539</v>
      </c>
      <c r="W1619">
        <v>45197</v>
      </c>
    </row>
    <row r="1620" spans="7:23">
      <c r="G1620">
        <v>44819</v>
      </c>
      <c r="H1620" s="89" t="s">
        <v>1310</v>
      </c>
      <c r="I1620" s="89" t="s">
        <v>1290</v>
      </c>
      <c r="L1620">
        <v>18551</v>
      </c>
      <c r="M1620" s="89" t="s">
        <v>1779</v>
      </c>
      <c r="N1620" s="89" t="s">
        <v>1710</v>
      </c>
      <c r="V1620" s="89" t="s">
        <v>1540</v>
      </c>
      <c r="W1620">
        <v>45206</v>
      </c>
    </row>
    <row r="1621" spans="7:23">
      <c r="G1621">
        <v>44846</v>
      </c>
      <c r="H1621" s="89" t="s">
        <v>1496</v>
      </c>
      <c r="I1621" s="89" t="s">
        <v>1290</v>
      </c>
      <c r="L1621">
        <v>18552</v>
      </c>
      <c r="M1621" s="89" t="s">
        <v>1780</v>
      </c>
      <c r="N1621" s="89" t="s">
        <v>1710</v>
      </c>
      <c r="V1621" s="89" t="s">
        <v>1541</v>
      </c>
      <c r="W1621">
        <v>45215</v>
      </c>
    </row>
    <row r="1622" spans="7:23">
      <c r="G1622">
        <v>44855</v>
      </c>
      <c r="H1622" s="89" t="s">
        <v>1497</v>
      </c>
      <c r="I1622" s="89" t="s">
        <v>1290</v>
      </c>
      <c r="L1622">
        <v>18553</v>
      </c>
      <c r="M1622" s="89" t="s">
        <v>1781</v>
      </c>
      <c r="N1622" s="89" t="s">
        <v>1710</v>
      </c>
      <c r="V1622" s="89" t="s">
        <v>1542</v>
      </c>
      <c r="W1622">
        <v>45224</v>
      </c>
    </row>
    <row r="1623" spans="7:23">
      <c r="G1623">
        <v>44864</v>
      </c>
      <c r="H1623" s="89" t="s">
        <v>1498</v>
      </c>
      <c r="I1623" s="89" t="s">
        <v>1290</v>
      </c>
      <c r="L1623">
        <v>18554</v>
      </c>
      <c r="M1623" s="89" t="s">
        <v>1782</v>
      </c>
      <c r="N1623" s="89" t="s">
        <v>1710</v>
      </c>
      <c r="V1623" s="89" t="s">
        <v>1543</v>
      </c>
      <c r="W1623">
        <v>45233</v>
      </c>
    </row>
    <row r="1624" spans="7:23">
      <c r="G1624">
        <v>44873</v>
      </c>
      <c r="H1624" s="89" t="s">
        <v>1499</v>
      </c>
      <c r="I1624" s="89" t="s">
        <v>1290</v>
      </c>
      <c r="L1624">
        <v>18555</v>
      </c>
      <c r="M1624" s="89" t="s">
        <v>1783</v>
      </c>
      <c r="N1624" s="89" t="s">
        <v>1710</v>
      </c>
      <c r="V1624" s="89" t="s">
        <v>1544</v>
      </c>
      <c r="W1624">
        <v>45242</v>
      </c>
    </row>
    <row r="1625" spans="7:23">
      <c r="G1625">
        <v>44882</v>
      </c>
      <c r="H1625" s="89" t="s">
        <v>1500</v>
      </c>
      <c r="I1625" s="89" t="s">
        <v>1290</v>
      </c>
      <c r="L1625">
        <v>18556</v>
      </c>
      <c r="M1625" s="89" t="s">
        <v>1784</v>
      </c>
      <c r="N1625" s="89" t="s">
        <v>1710</v>
      </c>
      <c r="V1625" s="89" t="s">
        <v>1364</v>
      </c>
      <c r="W1625">
        <v>45251</v>
      </c>
    </row>
    <row r="1626" spans="7:23">
      <c r="G1626">
        <v>44891</v>
      </c>
      <c r="H1626" s="89" t="s">
        <v>1501</v>
      </c>
      <c r="I1626" s="89" t="s">
        <v>1290</v>
      </c>
      <c r="L1626">
        <v>18557</v>
      </c>
      <c r="M1626" s="89" t="s">
        <v>1785</v>
      </c>
      <c r="N1626" s="89" t="s">
        <v>1710</v>
      </c>
      <c r="V1626" s="89" t="s">
        <v>1545</v>
      </c>
      <c r="W1626">
        <v>60182</v>
      </c>
    </row>
    <row r="1627" spans="7:23">
      <c r="G1627">
        <v>44900</v>
      </c>
      <c r="H1627" s="89" t="s">
        <v>1502</v>
      </c>
      <c r="I1627" s="89" t="s">
        <v>1290</v>
      </c>
      <c r="L1627">
        <v>18560</v>
      </c>
      <c r="M1627" s="89" t="s">
        <v>1786</v>
      </c>
      <c r="N1627" s="89" t="s">
        <v>1710</v>
      </c>
      <c r="V1627" s="89" t="s">
        <v>1546</v>
      </c>
      <c r="W1627">
        <v>60193</v>
      </c>
    </row>
    <row r="1628" spans="7:23">
      <c r="G1628">
        <v>44909</v>
      </c>
      <c r="H1628" s="89" t="s">
        <v>1318</v>
      </c>
      <c r="I1628" s="89" t="s">
        <v>1290</v>
      </c>
      <c r="L1628">
        <v>18561</v>
      </c>
      <c r="M1628" s="89" t="s">
        <v>1787</v>
      </c>
      <c r="N1628" s="89" t="s">
        <v>1710</v>
      </c>
      <c r="V1628" s="89" t="s">
        <v>1547</v>
      </c>
      <c r="W1628">
        <v>60204</v>
      </c>
    </row>
    <row r="1629" spans="7:23">
      <c r="G1629">
        <v>64088</v>
      </c>
      <c r="H1629" s="89" t="s">
        <v>1503</v>
      </c>
      <c r="I1629" s="89" t="s">
        <v>1290</v>
      </c>
      <c r="L1629">
        <v>18562</v>
      </c>
      <c r="M1629" s="89" t="s">
        <v>1788</v>
      </c>
      <c r="N1629" s="89" t="s">
        <v>1710</v>
      </c>
      <c r="V1629" s="89" t="s">
        <v>1548</v>
      </c>
      <c r="W1629">
        <v>60215</v>
      </c>
    </row>
    <row r="1630" spans="7:23">
      <c r="G1630">
        <v>44936</v>
      </c>
      <c r="H1630" s="89" t="s">
        <v>1504</v>
      </c>
      <c r="I1630" s="89" t="s">
        <v>1290</v>
      </c>
      <c r="L1630">
        <v>18563</v>
      </c>
      <c r="M1630" s="89" t="s">
        <v>1789</v>
      </c>
      <c r="N1630" s="89" t="s">
        <v>1710</v>
      </c>
      <c r="V1630" s="89" t="s">
        <v>1549</v>
      </c>
      <c r="W1630">
        <v>60226</v>
      </c>
    </row>
    <row r="1631" spans="7:23">
      <c r="G1631">
        <v>44945</v>
      </c>
      <c r="H1631" s="89" t="s">
        <v>1505</v>
      </c>
      <c r="I1631" s="89" t="s">
        <v>1290</v>
      </c>
      <c r="L1631">
        <v>18564</v>
      </c>
      <c r="M1631" s="89" t="s">
        <v>1790</v>
      </c>
      <c r="N1631" s="89" t="s">
        <v>1710</v>
      </c>
      <c r="V1631" s="89" t="s">
        <v>1550</v>
      </c>
      <c r="W1631">
        <v>60237</v>
      </c>
    </row>
    <row r="1632" spans="7:23">
      <c r="G1632">
        <v>44954</v>
      </c>
      <c r="H1632" s="89" t="s">
        <v>1506</v>
      </c>
      <c r="I1632" s="89" t="s">
        <v>1290</v>
      </c>
      <c r="L1632">
        <v>18565</v>
      </c>
      <c r="M1632" s="89" t="s">
        <v>1791</v>
      </c>
      <c r="N1632" s="89" t="s">
        <v>1710</v>
      </c>
      <c r="V1632" s="89" t="s">
        <v>1551</v>
      </c>
      <c r="W1632">
        <v>60248</v>
      </c>
    </row>
    <row r="1633" spans="7:23">
      <c r="G1633">
        <v>44963</v>
      </c>
      <c r="H1633" s="89" t="s">
        <v>1507</v>
      </c>
      <c r="I1633" s="89" t="s">
        <v>1290</v>
      </c>
      <c r="L1633">
        <v>18566</v>
      </c>
      <c r="M1633" s="89" t="s">
        <v>1792</v>
      </c>
      <c r="N1633" s="89" t="s">
        <v>1710</v>
      </c>
      <c r="V1633" s="89" t="s">
        <v>1552</v>
      </c>
      <c r="W1633">
        <v>60259</v>
      </c>
    </row>
    <row r="1634" spans="7:23">
      <c r="G1634">
        <v>44972</v>
      </c>
      <c r="H1634" s="89" t="s">
        <v>1508</v>
      </c>
      <c r="I1634" s="89" t="s">
        <v>1290</v>
      </c>
      <c r="L1634">
        <v>18568</v>
      </c>
      <c r="M1634" s="89" t="s">
        <v>1569</v>
      </c>
      <c r="N1634" s="89" t="s">
        <v>1710</v>
      </c>
      <c r="V1634" s="89" t="s">
        <v>1553</v>
      </c>
      <c r="W1634">
        <v>60270</v>
      </c>
    </row>
    <row r="1635" spans="7:23">
      <c r="G1635">
        <v>44981</v>
      </c>
      <c r="H1635" s="89" t="s">
        <v>1509</v>
      </c>
      <c r="I1635" s="89" t="s">
        <v>1290</v>
      </c>
      <c r="L1635">
        <v>18569</v>
      </c>
      <c r="M1635" s="89" t="s">
        <v>1871</v>
      </c>
      <c r="N1635" s="89" t="s">
        <v>1710</v>
      </c>
      <c r="V1635" s="89" t="s">
        <v>1554</v>
      </c>
      <c r="W1635">
        <v>60281</v>
      </c>
    </row>
    <row r="1636" spans="7:23">
      <c r="G1636">
        <v>44990</v>
      </c>
      <c r="H1636" s="89" t="s">
        <v>1510</v>
      </c>
      <c r="I1636" s="89" t="s">
        <v>1290</v>
      </c>
      <c r="L1636">
        <v>18570</v>
      </c>
      <c r="M1636" s="89" t="s">
        <v>1575</v>
      </c>
      <c r="N1636" s="89" t="s">
        <v>1710</v>
      </c>
      <c r="V1636" s="89" t="s">
        <v>1555</v>
      </c>
      <c r="W1636">
        <v>60292</v>
      </c>
    </row>
    <row r="1637" spans="7:23">
      <c r="G1637">
        <v>44999</v>
      </c>
      <c r="H1637" s="89" t="s">
        <v>1327</v>
      </c>
      <c r="I1637" s="89" t="s">
        <v>1290</v>
      </c>
      <c r="L1637">
        <v>18571</v>
      </c>
      <c r="M1637" s="89" t="s">
        <v>1574</v>
      </c>
      <c r="N1637" s="89" t="s">
        <v>1710</v>
      </c>
      <c r="V1637" s="89" t="s">
        <v>1556</v>
      </c>
      <c r="W1637">
        <v>60303</v>
      </c>
    </row>
    <row r="1638" spans="7:23">
      <c r="G1638">
        <v>45008</v>
      </c>
      <c r="H1638" s="89" t="s">
        <v>232</v>
      </c>
      <c r="I1638" s="89" t="s">
        <v>1290</v>
      </c>
      <c r="L1638">
        <v>18572</v>
      </c>
      <c r="M1638" s="89" t="s">
        <v>1879</v>
      </c>
      <c r="N1638" s="89" t="s">
        <v>1710</v>
      </c>
      <c r="V1638" s="89" t="s">
        <v>1557</v>
      </c>
      <c r="W1638">
        <v>60314</v>
      </c>
    </row>
    <row r="1639" spans="7:23">
      <c r="G1639">
        <v>65596</v>
      </c>
      <c r="H1639" s="89" t="s">
        <v>1511</v>
      </c>
      <c r="I1639" s="89" t="s">
        <v>1290</v>
      </c>
      <c r="L1639">
        <v>18573</v>
      </c>
      <c r="M1639" s="89" t="s">
        <v>1880</v>
      </c>
      <c r="N1639" s="89" t="s">
        <v>1710</v>
      </c>
      <c r="V1639" s="89" t="s">
        <v>1378</v>
      </c>
      <c r="W1639">
        <v>60325</v>
      </c>
    </row>
    <row r="1640" spans="7:23">
      <c r="G1640">
        <v>65585</v>
      </c>
      <c r="H1640" s="89" t="s">
        <v>1512</v>
      </c>
      <c r="I1640" s="89" t="s">
        <v>1290</v>
      </c>
      <c r="L1640">
        <v>18574</v>
      </c>
      <c r="M1640" s="89" t="s">
        <v>1579</v>
      </c>
      <c r="N1640" s="89" t="s">
        <v>1710</v>
      </c>
      <c r="V1640" s="89" t="s">
        <v>1558</v>
      </c>
      <c r="W1640">
        <v>45278</v>
      </c>
    </row>
    <row r="1641" spans="7:23">
      <c r="G1641">
        <v>65574</v>
      </c>
      <c r="H1641" s="89" t="s">
        <v>1513</v>
      </c>
      <c r="I1641" s="89" t="s">
        <v>1290</v>
      </c>
      <c r="L1641">
        <v>18575</v>
      </c>
      <c r="M1641" s="89" t="s">
        <v>1886</v>
      </c>
      <c r="N1641" s="89" t="s">
        <v>1710</v>
      </c>
      <c r="V1641" s="89" t="s">
        <v>1559</v>
      </c>
      <c r="W1641">
        <v>45287</v>
      </c>
    </row>
    <row r="1642" spans="7:23">
      <c r="G1642">
        <v>65563</v>
      </c>
      <c r="H1642" s="89" t="s">
        <v>1514</v>
      </c>
      <c r="I1642" s="89" t="s">
        <v>1290</v>
      </c>
      <c r="L1642">
        <v>18576</v>
      </c>
      <c r="M1642" s="89" t="s">
        <v>1887</v>
      </c>
      <c r="N1642" s="89" t="s">
        <v>1710</v>
      </c>
      <c r="V1642" s="89" t="s">
        <v>1560</v>
      </c>
      <c r="W1642">
        <v>45296</v>
      </c>
    </row>
    <row r="1643" spans="7:23">
      <c r="G1643">
        <v>45035</v>
      </c>
      <c r="H1643" s="89" t="s">
        <v>1515</v>
      </c>
      <c r="I1643" s="89" t="s">
        <v>1290</v>
      </c>
      <c r="L1643">
        <v>18577</v>
      </c>
      <c r="M1643" s="89" t="s">
        <v>955</v>
      </c>
      <c r="N1643" s="89" t="s">
        <v>1710</v>
      </c>
      <c r="V1643" s="89" t="s">
        <v>2544</v>
      </c>
      <c r="W1643">
        <v>45305</v>
      </c>
    </row>
    <row r="1644" spans="7:23">
      <c r="G1644">
        <v>65541</v>
      </c>
      <c r="H1644" s="89" t="s">
        <v>1516</v>
      </c>
      <c r="I1644" s="89" t="s">
        <v>1290</v>
      </c>
      <c r="L1644">
        <v>18578</v>
      </c>
      <c r="M1644" s="89" t="s">
        <v>970</v>
      </c>
      <c r="N1644" s="89" t="s">
        <v>1710</v>
      </c>
      <c r="V1644" s="89" t="s">
        <v>1561</v>
      </c>
      <c r="W1644">
        <v>45314</v>
      </c>
    </row>
    <row r="1645" spans="7:23">
      <c r="G1645">
        <v>65508</v>
      </c>
      <c r="H1645" s="89" t="s">
        <v>1517</v>
      </c>
      <c r="I1645" s="89" t="s">
        <v>1290</v>
      </c>
      <c r="L1645">
        <v>18579</v>
      </c>
      <c r="M1645" s="89" t="s">
        <v>956</v>
      </c>
      <c r="N1645" s="89" t="s">
        <v>1710</v>
      </c>
      <c r="V1645" s="89" t="s">
        <v>1562</v>
      </c>
      <c r="W1645">
        <v>45323</v>
      </c>
    </row>
    <row r="1646" spans="7:23">
      <c r="G1646">
        <v>65519</v>
      </c>
      <c r="H1646" s="89" t="s">
        <v>1518</v>
      </c>
      <c r="I1646" s="89" t="s">
        <v>1290</v>
      </c>
      <c r="L1646">
        <v>18580</v>
      </c>
      <c r="M1646" s="89" t="s">
        <v>971</v>
      </c>
      <c r="N1646" s="89" t="s">
        <v>1710</v>
      </c>
      <c r="V1646" s="89" t="s">
        <v>1563</v>
      </c>
      <c r="W1646">
        <v>45332</v>
      </c>
    </row>
    <row r="1647" spans="7:23">
      <c r="G1647">
        <v>65530</v>
      </c>
      <c r="H1647" s="89" t="s">
        <v>1519</v>
      </c>
      <c r="I1647" s="89" t="s">
        <v>1290</v>
      </c>
      <c r="L1647">
        <v>18581</v>
      </c>
      <c r="M1647" s="89" t="s">
        <v>957</v>
      </c>
      <c r="N1647" s="89" t="s">
        <v>1710</v>
      </c>
      <c r="V1647" s="89" t="s">
        <v>1564</v>
      </c>
      <c r="W1647">
        <v>45341</v>
      </c>
    </row>
    <row r="1648" spans="7:23">
      <c r="G1648">
        <v>65552</v>
      </c>
      <c r="H1648" s="89" t="s">
        <v>1520</v>
      </c>
      <c r="I1648" s="89" t="s">
        <v>1290</v>
      </c>
      <c r="L1648">
        <v>18582</v>
      </c>
      <c r="M1648" s="89" t="s">
        <v>972</v>
      </c>
      <c r="N1648" s="89" t="s">
        <v>1710</v>
      </c>
      <c r="V1648" s="89" t="s">
        <v>1565</v>
      </c>
      <c r="W1648">
        <v>45350</v>
      </c>
    </row>
    <row r="1649" spans="7:23">
      <c r="G1649">
        <v>60127</v>
      </c>
      <c r="H1649" s="89" t="s">
        <v>1521</v>
      </c>
      <c r="I1649" s="89" t="s">
        <v>1290</v>
      </c>
      <c r="L1649">
        <v>18583</v>
      </c>
      <c r="M1649" s="89" t="s">
        <v>1881</v>
      </c>
      <c r="N1649" s="89" t="s">
        <v>1710</v>
      </c>
      <c r="V1649" s="89" t="s">
        <v>1566</v>
      </c>
      <c r="W1649">
        <v>45359</v>
      </c>
    </row>
    <row r="1650" spans="7:23">
      <c r="G1650">
        <v>65640</v>
      </c>
      <c r="H1650" s="89" t="s">
        <v>1522</v>
      </c>
      <c r="I1650" s="89" t="s">
        <v>1290</v>
      </c>
      <c r="L1650">
        <v>18584</v>
      </c>
      <c r="M1650" s="89" t="s">
        <v>1883</v>
      </c>
      <c r="N1650" s="89" t="s">
        <v>1710</v>
      </c>
      <c r="V1650" s="89" t="s">
        <v>271</v>
      </c>
      <c r="W1650">
        <v>45368</v>
      </c>
    </row>
    <row r="1651" spans="7:23">
      <c r="G1651">
        <v>65618</v>
      </c>
      <c r="H1651" s="89" t="s">
        <v>1524</v>
      </c>
      <c r="I1651" s="89" t="s">
        <v>1290</v>
      </c>
      <c r="L1651">
        <v>18585</v>
      </c>
      <c r="M1651" s="89" t="s">
        <v>1884</v>
      </c>
      <c r="N1651" s="89" t="s">
        <v>1710</v>
      </c>
      <c r="V1651" s="89" t="s">
        <v>1567</v>
      </c>
      <c r="W1651">
        <v>57878</v>
      </c>
    </row>
    <row r="1652" spans="7:23">
      <c r="G1652">
        <v>65607</v>
      </c>
      <c r="H1652" s="89" t="s">
        <v>1525</v>
      </c>
      <c r="I1652" s="89" t="s">
        <v>1290</v>
      </c>
      <c r="L1652">
        <v>18586</v>
      </c>
      <c r="M1652" s="89" t="s">
        <v>1885</v>
      </c>
      <c r="N1652" s="89" t="s">
        <v>1710</v>
      </c>
      <c r="V1652" s="89" t="s">
        <v>2545</v>
      </c>
      <c r="W1652">
        <v>141066</v>
      </c>
    </row>
    <row r="1653" spans="7:23">
      <c r="G1653">
        <v>45044</v>
      </c>
      <c r="H1653" s="89" t="s">
        <v>2541</v>
      </c>
      <c r="I1653" s="89" t="s">
        <v>1290</v>
      </c>
      <c r="L1653">
        <v>18587</v>
      </c>
      <c r="M1653" s="89" t="s">
        <v>976</v>
      </c>
      <c r="N1653" s="89" t="s">
        <v>1710</v>
      </c>
      <c r="V1653" s="89" t="s">
        <v>2546</v>
      </c>
      <c r="W1653">
        <v>57867</v>
      </c>
    </row>
    <row r="1654" spans="7:23">
      <c r="G1654">
        <v>45053</v>
      </c>
      <c r="H1654" s="89" t="s">
        <v>1526</v>
      </c>
      <c r="I1654" s="89" t="s">
        <v>1290</v>
      </c>
      <c r="L1654">
        <v>18588</v>
      </c>
      <c r="M1654" s="89" t="s">
        <v>964</v>
      </c>
      <c r="N1654" s="89" t="s">
        <v>1710</v>
      </c>
      <c r="V1654" s="89" t="s">
        <v>1389</v>
      </c>
      <c r="W1654">
        <v>45395</v>
      </c>
    </row>
    <row r="1655" spans="7:23">
      <c r="G1655">
        <v>45062</v>
      </c>
      <c r="H1655" s="89" t="s">
        <v>1527</v>
      </c>
      <c r="I1655" s="89" t="s">
        <v>1290</v>
      </c>
      <c r="L1655">
        <v>18589</v>
      </c>
      <c r="M1655" s="89" t="s">
        <v>1888</v>
      </c>
      <c r="N1655" s="89" t="s">
        <v>1710</v>
      </c>
      <c r="V1655" s="89" t="s">
        <v>1568</v>
      </c>
      <c r="W1655">
        <v>45413</v>
      </c>
    </row>
    <row r="1656" spans="7:23">
      <c r="G1656">
        <v>45071</v>
      </c>
      <c r="H1656" s="89" t="s">
        <v>1528</v>
      </c>
      <c r="I1656" s="89" t="s">
        <v>1290</v>
      </c>
      <c r="L1656">
        <v>18590</v>
      </c>
      <c r="M1656" s="89" t="s">
        <v>1889</v>
      </c>
      <c r="N1656" s="89" t="s">
        <v>1710</v>
      </c>
      <c r="V1656" s="89" t="s">
        <v>1569</v>
      </c>
      <c r="W1656">
        <v>57944</v>
      </c>
    </row>
    <row r="1657" spans="7:23">
      <c r="G1657">
        <v>45080</v>
      </c>
      <c r="H1657" s="89" t="s">
        <v>1529</v>
      </c>
      <c r="I1657" s="89" t="s">
        <v>1290</v>
      </c>
      <c r="L1657">
        <v>18591</v>
      </c>
      <c r="M1657" s="89" t="s">
        <v>1890</v>
      </c>
      <c r="N1657" s="89" t="s">
        <v>1710</v>
      </c>
      <c r="V1657" s="89" t="s">
        <v>1570</v>
      </c>
      <c r="W1657">
        <v>57955</v>
      </c>
    </row>
    <row r="1658" spans="7:23">
      <c r="G1658">
        <v>45089</v>
      </c>
      <c r="H1658" s="89" t="s">
        <v>1530</v>
      </c>
      <c r="I1658" s="89" t="s">
        <v>1290</v>
      </c>
      <c r="L1658">
        <v>18597</v>
      </c>
      <c r="M1658" s="89" t="s">
        <v>1793</v>
      </c>
      <c r="N1658" s="89" t="s">
        <v>1710</v>
      </c>
      <c r="V1658" s="89" t="s">
        <v>1571</v>
      </c>
      <c r="W1658">
        <v>57999</v>
      </c>
    </row>
    <row r="1659" spans="7:23">
      <c r="G1659">
        <v>45098</v>
      </c>
      <c r="H1659" s="89" t="s">
        <v>1531</v>
      </c>
      <c r="I1659" s="89" t="s">
        <v>1290</v>
      </c>
      <c r="L1659">
        <v>18598</v>
      </c>
      <c r="M1659" s="89" t="s">
        <v>1794</v>
      </c>
      <c r="N1659" s="89" t="s">
        <v>1710</v>
      </c>
      <c r="V1659" s="89" t="s">
        <v>2547</v>
      </c>
      <c r="W1659">
        <v>58010</v>
      </c>
    </row>
    <row r="1660" spans="7:23">
      <c r="G1660">
        <v>45107</v>
      </c>
      <c r="H1660" s="89" t="s">
        <v>1532</v>
      </c>
      <c r="I1660" s="89" t="s">
        <v>1290</v>
      </c>
      <c r="L1660">
        <v>18599</v>
      </c>
      <c r="M1660" s="89" t="s">
        <v>1795</v>
      </c>
      <c r="N1660" s="89" t="s">
        <v>1710</v>
      </c>
      <c r="V1660" s="89" t="s">
        <v>1572</v>
      </c>
      <c r="W1660">
        <v>66073</v>
      </c>
    </row>
    <row r="1661" spans="7:23">
      <c r="G1661">
        <v>45116</v>
      </c>
      <c r="H1661" s="89" t="s">
        <v>2542</v>
      </c>
      <c r="I1661" s="89" t="s">
        <v>1290</v>
      </c>
      <c r="L1661">
        <v>18600</v>
      </c>
      <c r="M1661" s="89" t="s">
        <v>1796</v>
      </c>
      <c r="N1661" s="89" t="s">
        <v>1710</v>
      </c>
      <c r="V1661" s="89" t="s">
        <v>2548</v>
      </c>
      <c r="W1661">
        <v>67678</v>
      </c>
    </row>
    <row r="1662" spans="7:23">
      <c r="G1662">
        <v>220279</v>
      </c>
      <c r="H1662" s="89" t="s">
        <v>1523</v>
      </c>
      <c r="I1662" s="89" t="s">
        <v>1290</v>
      </c>
      <c r="L1662">
        <v>18601</v>
      </c>
      <c r="M1662" s="89" t="s">
        <v>1797</v>
      </c>
      <c r="N1662" s="89" t="s">
        <v>1710</v>
      </c>
      <c r="V1662" s="89" t="s">
        <v>2549</v>
      </c>
      <c r="W1662">
        <v>76666</v>
      </c>
    </row>
    <row r="1663" spans="7:23">
      <c r="G1663">
        <v>65629</v>
      </c>
      <c r="H1663" s="89" t="s">
        <v>2543</v>
      </c>
      <c r="I1663" s="89" t="s">
        <v>1290</v>
      </c>
      <c r="L1663">
        <v>18602</v>
      </c>
      <c r="M1663" s="89" t="s">
        <v>1798</v>
      </c>
      <c r="N1663" s="89" t="s">
        <v>1710</v>
      </c>
      <c r="V1663" s="89" t="s">
        <v>2550</v>
      </c>
      <c r="W1663">
        <v>88066</v>
      </c>
    </row>
    <row r="1664" spans="7:23">
      <c r="G1664">
        <v>45143</v>
      </c>
      <c r="H1664" s="89" t="s">
        <v>1533</v>
      </c>
      <c r="I1664" s="89" t="s">
        <v>1290</v>
      </c>
      <c r="L1664">
        <v>18603</v>
      </c>
      <c r="M1664" s="89" t="s">
        <v>1799</v>
      </c>
      <c r="N1664" s="89" t="s">
        <v>1710</v>
      </c>
      <c r="V1664" s="89" t="s">
        <v>1573</v>
      </c>
      <c r="W1664">
        <v>67666</v>
      </c>
    </row>
    <row r="1665" spans="7:23">
      <c r="G1665">
        <v>45152</v>
      </c>
      <c r="H1665" s="89" t="s">
        <v>1534</v>
      </c>
      <c r="I1665" s="89" t="s">
        <v>1290</v>
      </c>
      <c r="L1665">
        <v>18604</v>
      </c>
      <c r="M1665" s="89" t="s">
        <v>1800</v>
      </c>
      <c r="N1665" s="89" t="s">
        <v>1710</v>
      </c>
      <c r="V1665" s="89" t="s">
        <v>1574</v>
      </c>
      <c r="W1665">
        <v>57977</v>
      </c>
    </row>
    <row r="1666" spans="7:23">
      <c r="G1666">
        <v>45161</v>
      </c>
      <c r="H1666" s="89" t="s">
        <v>1535</v>
      </c>
      <c r="I1666" s="89" t="s">
        <v>1290</v>
      </c>
      <c r="L1666">
        <v>18605</v>
      </c>
      <c r="M1666" s="89" t="s">
        <v>1801</v>
      </c>
      <c r="N1666" s="89" t="s">
        <v>1710</v>
      </c>
      <c r="V1666" s="89" t="s">
        <v>1575</v>
      </c>
      <c r="W1666">
        <v>57966</v>
      </c>
    </row>
    <row r="1667" spans="7:23">
      <c r="G1667">
        <v>45170</v>
      </c>
      <c r="H1667" s="89" t="s">
        <v>1536</v>
      </c>
      <c r="I1667" s="89" t="s">
        <v>1290</v>
      </c>
      <c r="L1667">
        <v>18608</v>
      </c>
      <c r="M1667" s="89" t="s">
        <v>1802</v>
      </c>
      <c r="N1667" s="89" t="s">
        <v>1710</v>
      </c>
      <c r="V1667" s="89" t="s">
        <v>1576</v>
      </c>
      <c r="W1667">
        <v>45467</v>
      </c>
    </row>
    <row r="1668" spans="7:23">
      <c r="G1668">
        <v>45179</v>
      </c>
      <c r="H1668" s="89" t="s">
        <v>1537</v>
      </c>
      <c r="I1668" s="89" t="s">
        <v>1290</v>
      </c>
      <c r="L1668">
        <v>18609</v>
      </c>
      <c r="M1668" s="89" t="s">
        <v>1803</v>
      </c>
      <c r="N1668" s="89" t="s">
        <v>1710</v>
      </c>
      <c r="V1668" s="89" t="s">
        <v>1577</v>
      </c>
      <c r="W1668">
        <v>65066</v>
      </c>
    </row>
    <row r="1669" spans="7:23">
      <c r="G1669">
        <v>45188</v>
      </c>
      <c r="H1669" s="89" t="s">
        <v>1538</v>
      </c>
      <c r="I1669" s="89" t="s">
        <v>1290</v>
      </c>
      <c r="L1669">
        <v>18610</v>
      </c>
      <c r="M1669" s="89" t="s">
        <v>1804</v>
      </c>
      <c r="N1669" s="89" t="s">
        <v>1710</v>
      </c>
      <c r="V1669" s="89" t="s">
        <v>1578</v>
      </c>
      <c r="W1669">
        <v>58032</v>
      </c>
    </row>
    <row r="1670" spans="7:23">
      <c r="G1670">
        <v>45197</v>
      </c>
      <c r="H1670" s="89" t="s">
        <v>1539</v>
      </c>
      <c r="I1670" s="89" t="s">
        <v>1290</v>
      </c>
      <c r="L1670">
        <v>18611</v>
      </c>
      <c r="M1670" s="89" t="s">
        <v>1805</v>
      </c>
      <c r="N1670" s="89" t="s">
        <v>1710</v>
      </c>
      <c r="V1670" s="89" t="s">
        <v>2551</v>
      </c>
      <c r="W1670">
        <v>141079</v>
      </c>
    </row>
    <row r="1671" spans="7:23">
      <c r="G1671">
        <v>45206</v>
      </c>
      <c r="H1671" s="89" t="s">
        <v>1540</v>
      </c>
      <c r="I1671" s="89" t="s">
        <v>1290</v>
      </c>
      <c r="L1671">
        <v>18612</v>
      </c>
      <c r="M1671" s="89" t="s">
        <v>1806</v>
      </c>
      <c r="N1671" s="89" t="s">
        <v>1710</v>
      </c>
      <c r="V1671" s="89" t="s">
        <v>2552</v>
      </c>
      <c r="W1671">
        <v>57988</v>
      </c>
    </row>
    <row r="1672" spans="7:23">
      <c r="G1672">
        <v>45215</v>
      </c>
      <c r="H1672" s="89" t="s">
        <v>1541</v>
      </c>
      <c r="I1672" s="89" t="s">
        <v>1290</v>
      </c>
      <c r="L1672">
        <v>18613</v>
      </c>
      <c r="M1672" s="89" t="s">
        <v>1807</v>
      </c>
      <c r="N1672" s="89" t="s">
        <v>1710</v>
      </c>
      <c r="V1672" s="89" t="s">
        <v>1580</v>
      </c>
      <c r="W1672">
        <v>45503</v>
      </c>
    </row>
    <row r="1673" spans="7:23">
      <c r="G1673">
        <v>45224</v>
      </c>
      <c r="H1673" s="89" t="s">
        <v>1542</v>
      </c>
      <c r="I1673" s="89" t="s">
        <v>1290</v>
      </c>
      <c r="L1673">
        <v>18614</v>
      </c>
      <c r="M1673" s="89" t="s">
        <v>1808</v>
      </c>
      <c r="N1673" s="89" t="s">
        <v>1710</v>
      </c>
      <c r="V1673" s="89" t="s">
        <v>2553</v>
      </c>
      <c r="W1673">
        <v>202066</v>
      </c>
    </row>
    <row r="1674" spans="7:23">
      <c r="G1674">
        <v>45233</v>
      </c>
      <c r="H1674" s="89" t="s">
        <v>1543</v>
      </c>
      <c r="I1674" s="89" t="s">
        <v>1290</v>
      </c>
      <c r="L1674">
        <v>18615</v>
      </c>
      <c r="M1674" s="89" t="s">
        <v>1809</v>
      </c>
      <c r="N1674" s="89" t="s">
        <v>1710</v>
      </c>
      <c r="V1674" s="89" t="s">
        <v>2554</v>
      </c>
      <c r="W1674">
        <v>202092</v>
      </c>
    </row>
    <row r="1675" spans="7:23">
      <c r="G1675">
        <v>45242</v>
      </c>
      <c r="H1675" s="89" t="s">
        <v>1544</v>
      </c>
      <c r="I1675" s="89" t="s">
        <v>1290</v>
      </c>
      <c r="L1675">
        <v>18616</v>
      </c>
      <c r="M1675" s="89" t="s">
        <v>1810</v>
      </c>
      <c r="N1675" s="89" t="s">
        <v>1710</v>
      </c>
      <c r="V1675" s="89" t="s">
        <v>2555</v>
      </c>
      <c r="W1675">
        <v>202079</v>
      </c>
    </row>
    <row r="1676" spans="7:23">
      <c r="G1676">
        <v>45251</v>
      </c>
      <c r="H1676" s="89" t="s">
        <v>1364</v>
      </c>
      <c r="I1676" s="89" t="s">
        <v>1290</v>
      </c>
      <c r="L1676">
        <v>18617</v>
      </c>
      <c r="M1676" s="89" t="s">
        <v>1811</v>
      </c>
      <c r="N1676" s="89" t="s">
        <v>1710</v>
      </c>
      <c r="V1676" s="89" t="s">
        <v>1581</v>
      </c>
      <c r="W1676">
        <v>45422</v>
      </c>
    </row>
    <row r="1677" spans="7:23">
      <c r="G1677">
        <v>60182</v>
      </c>
      <c r="H1677" s="89" t="s">
        <v>1545</v>
      </c>
      <c r="I1677" s="89" t="s">
        <v>1290</v>
      </c>
      <c r="L1677">
        <v>18618</v>
      </c>
      <c r="M1677" s="89" t="s">
        <v>1872</v>
      </c>
      <c r="N1677" s="89" t="s">
        <v>1710</v>
      </c>
    </row>
    <row r="1678" spans="7:23">
      <c r="G1678">
        <v>60193</v>
      </c>
      <c r="H1678" s="89" t="s">
        <v>1546</v>
      </c>
      <c r="I1678" s="89" t="s">
        <v>1290</v>
      </c>
      <c r="L1678">
        <v>18619</v>
      </c>
      <c r="M1678" s="89" t="s">
        <v>1891</v>
      </c>
      <c r="N1678" s="89" t="s">
        <v>1710</v>
      </c>
    </row>
    <row r="1679" spans="7:23">
      <c r="G1679">
        <v>60204</v>
      </c>
      <c r="H1679" s="89" t="s">
        <v>1547</v>
      </c>
      <c r="I1679" s="89" t="s">
        <v>1290</v>
      </c>
      <c r="L1679">
        <v>18623</v>
      </c>
      <c r="M1679" s="89" t="s">
        <v>1843</v>
      </c>
      <c r="N1679" s="89" t="s">
        <v>1710</v>
      </c>
      <c r="V1679" s="89" t="s">
        <v>1291</v>
      </c>
      <c r="W1679">
        <v>12479</v>
      </c>
    </row>
    <row r="1680" spans="7:23">
      <c r="G1680">
        <v>60215</v>
      </c>
      <c r="H1680" s="89" t="s">
        <v>1548</v>
      </c>
      <c r="I1680" s="89" t="s">
        <v>1290</v>
      </c>
      <c r="L1680">
        <v>18624</v>
      </c>
      <c r="M1680" s="89" t="s">
        <v>1844</v>
      </c>
      <c r="N1680" s="89" t="s">
        <v>1710</v>
      </c>
      <c r="V1680" s="89" t="s">
        <v>1292</v>
      </c>
      <c r="W1680">
        <v>68283</v>
      </c>
    </row>
    <row r="1681" spans="7:23">
      <c r="G1681">
        <v>60226</v>
      </c>
      <c r="H1681" s="89" t="s">
        <v>1549</v>
      </c>
      <c r="I1681" s="89" t="s">
        <v>1290</v>
      </c>
      <c r="L1681">
        <v>18625</v>
      </c>
      <c r="M1681" s="89" t="s">
        <v>1845</v>
      </c>
      <c r="N1681" s="89" t="s">
        <v>1710</v>
      </c>
      <c r="V1681" s="89" t="s">
        <v>1293</v>
      </c>
      <c r="W1681">
        <v>57485</v>
      </c>
    </row>
    <row r="1682" spans="7:23">
      <c r="G1682">
        <v>60237</v>
      </c>
      <c r="H1682" s="89" t="s">
        <v>1550</v>
      </c>
      <c r="I1682" s="89" t="s">
        <v>1290</v>
      </c>
      <c r="L1682">
        <v>18626</v>
      </c>
      <c r="M1682" s="89" t="s">
        <v>1846</v>
      </c>
      <c r="N1682" s="89" t="s">
        <v>1710</v>
      </c>
      <c r="V1682" s="89" t="s">
        <v>1294</v>
      </c>
      <c r="W1682">
        <v>57474</v>
      </c>
    </row>
    <row r="1683" spans="7:23">
      <c r="G1683">
        <v>60248</v>
      </c>
      <c r="H1683" s="89" t="s">
        <v>1551</v>
      </c>
      <c r="I1683" s="89" t="s">
        <v>1290</v>
      </c>
      <c r="L1683">
        <v>18627</v>
      </c>
      <c r="M1683" s="89" t="s">
        <v>1847</v>
      </c>
      <c r="N1683" s="89" t="s">
        <v>1710</v>
      </c>
      <c r="V1683" s="89" t="s">
        <v>1295</v>
      </c>
      <c r="W1683">
        <v>26067</v>
      </c>
    </row>
    <row r="1684" spans="7:23">
      <c r="G1684">
        <v>60259</v>
      </c>
      <c r="H1684" s="89" t="s">
        <v>1552</v>
      </c>
      <c r="I1684" s="89" t="s">
        <v>1290</v>
      </c>
      <c r="L1684">
        <v>18628</v>
      </c>
      <c r="M1684" s="89" t="s">
        <v>1848</v>
      </c>
      <c r="N1684" s="89" t="s">
        <v>1710</v>
      </c>
      <c r="V1684" s="89" t="s">
        <v>1296</v>
      </c>
      <c r="W1684">
        <v>67475</v>
      </c>
    </row>
    <row r="1685" spans="7:23">
      <c r="G1685">
        <v>60270</v>
      </c>
      <c r="H1685" s="89" t="s">
        <v>1553</v>
      </c>
      <c r="I1685" s="89" t="s">
        <v>1290</v>
      </c>
      <c r="L1685">
        <v>18631</v>
      </c>
      <c r="M1685" s="89" t="s">
        <v>1849</v>
      </c>
      <c r="N1685" s="89" t="s">
        <v>1710</v>
      </c>
      <c r="V1685" s="89" t="s">
        <v>1297</v>
      </c>
      <c r="W1685">
        <v>12467</v>
      </c>
    </row>
    <row r="1686" spans="7:23">
      <c r="G1686">
        <v>60281</v>
      </c>
      <c r="H1686" s="89" t="s">
        <v>1554</v>
      </c>
      <c r="I1686" s="89" t="s">
        <v>1290</v>
      </c>
      <c r="L1686">
        <v>18632</v>
      </c>
      <c r="M1686" s="89" t="s">
        <v>1850</v>
      </c>
      <c r="N1686" s="89" t="s">
        <v>1710</v>
      </c>
      <c r="V1686" s="89" t="s">
        <v>1298</v>
      </c>
      <c r="W1686">
        <v>12786</v>
      </c>
    </row>
    <row r="1687" spans="7:23">
      <c r="G1687">
        <v>60292</v>
      </c>
      <c r="H1687" s="89" t="s">
        <v>1555</v>
      </c>
      <c r="I1687" s="89" t="s">
        <v>1290</v>
      </c>
      <c r="L1687">
        <v>18633</v>
      </c>
      <c r="M1687" s="89" t="s">
        <v>1851</v>
      </c>
      <c r="N1687" s="89" t="s">
        <v>1710</v>
      </c>
      <c r="V1687" s="89" t="s">
        <v>1299</v>
      </c>
      <c r="W1687">
        <v>41279</v>
      </c>
    </row>
    <row r="1688" spans="7:23">
      <c r="G1688">
        <v>60303</v>
      </c>
      <c r="H1688" s="89" t="s">
        <v>1556</v>
      </c>
      <c r="I1688" s="89" t="s">
        <v>1290</v>
      </c>
      <c r="L1688">
        <v>18634</v>
      </c>
      <c r="M1688" s="89" t="s">
        <v>1852</v>
      </c>
      <c r="N1688" s="89" t="s">
        <v>1710</v>
      </c>
      <c r="V1688" s="89" t="s">
        <v>1300</v>
      </c>
      <c r="W1688">
        <v>41271</v>
      </c>
    </row>
    <row r="1689" spans="7:23">
      <c r="G1689">
        <v>60314</v>
      </c>
      <c r="H1689" s="89" t="s">
        <v>1557</v>
      </c>
      <c r="I1689" s="89" t="s">
        <v>1290</v>
      </c>
      <c r="L1689">
        <v>18637</v>
      </c>
      <c r="M1689" s="89" t="s">
        <v>1853</v>
      </c>
      <c r="N1689" s="89" t="s">
        <v>1710</v>
      </c>
      <c r="V1689" s="89" t="s">
        <v>1234</v>
      </c>
      <c r="W1689">
        <v>175076</v>
      </c>
    </row>
    <row r="1690" spans="7:23">
      <c r="G1690">
        <v>60325</v>
      </c>
      <c r="H1690" s="89" t="s">
        <v>1378</v>
      </c>
      <c r="I1690" s="89" t="s">
        <v>1290</v>
      </c>
      <c r="L1690">
        <v>18638</v>
      </c>
      <c r="M1690" s="89" t="s">
        <v>1854</v>
      </c>
      <c r="N1690" s="89" t="s">
        <v>1710</v>
      </c>
      <c r="V1690" s="89" t="s">
        <v>2329</v>
      </c>
      <c r="W1690">
        <v>199731</v>
      </c>
    </row>
    <row r="1691" spans="7:23">
      <c r="G1691">
        <v>45278</v>
      </c>
      <c r="H1691" s="89" t="s">
        <v>1558</v>
      </c>
      <c r="I1691" s="89" t="s">
        <v>1290</v>
      </c>
      <c r="L1691">
        <v>18639</v>
      </c>
      <c r="M1691" s="89" t="s">
        <v>1855</v>
      </c>
      <c r="N1691" s="89" t="s">
        <v>1710</v>
      </c>
      <c r="V1691" s="89" t="s">
        <v>2330</v>
      </c>
      <c r="W1691">
        <v>199718</v>
      </c>
    </row>
    <row r="1692" spans="7:23">
      <c r="G1692">
        <v>45287</v>
      </c>
      <c r="H1692" s="89" t="s">
        <v>1559</v>
      </c>
      <c r="I1692" s="89" t="s">
        <v>1290</v>
      </c>
      <c r="L1692">
        <v>18640</v>
      </c>
      <c r="M1692" s="89" t="s">
        <v>1856</v>
      </c>
      <c r="N1692" s="89" t="s">
        <v>1710</v>
      </c>
      <c r="V1692" s="89" t="s">
        <v>1235</v>
      </c>
      <c r="W1692">
        <v>199705</v>
      </c>
    </row>
    <row r="1693" spans="7:23">
      <c r="G1693">
        <v>45296</v>
      </c>
      <c r="H1693" s="89" t="s">
        <v>1560</v>
      </c>
      <c r="I1693" s="89" t="s">
        <v>1290</v>
      </c>
      <c r="L1693">
        <v>18643</v>
      </c>
      <c r="M1693" s="89" t="s">
        <v>1857</v>
      </c>
      <c r="N1693" s="89" t="s">
        <v>1710</v>
      </c>
      <c r="V1693" s="89" t="s">
        <v>1236</v>
      </c>
      <c r="W1693">
        <v>199692</v>
      </c>
    </row>
    <row r="1694" spans="7:23">
      <c r="G1694">
        <v>45305</v>
      </c>
      <c r="H1694" s="89" t="s">
        <v>2544</v>
      </c>
      <c r="I1694" s="89" t="s">
        <v>1290</v>
      </c>
      <c r="L1694">
        <v>18644</v>
      </c>
      <c r="M1694" s="89" t="s">
        <v>1858</v>
      </c>
      <c r="N1694" s="89" t="s">
        <v>1710</v>
      </c>
      <c r="V1694" s="89" t="s">
        <v>1237</v>
      </c>
      <c r="W1694">
        <v>174889</v>
      </c>
    </row>
    <row r="1695" spans="7:23">
      <c r="G1695">
        <v>45314</v>
      </c>
      <c r="H1695" s="89" t="s">
        <v>1561</v>
      </c>
      <c r="I1695" s="89" t="s">
        <v>1290</v>
      </c>
      <c r="L1695">
        <v>18645</v>
      </c>
      <c r="M1695" s="89" t="s">
        <v>1859</v>
      </c>
      <c r="N1695" s="89" t="s">
        <v>1710</v>
      </c>
      <c r="V1695" s="89" t="s">
        <v>1301</v>
      </c>
      <c r="W1695">
        <v>12070</v>
      </c>
    </row>
    <row r="1696" spans="7:23">
      <c r="G1696">
        <v>45323</v>
      </c>
      <c r="H1696" s="89" t="s">
        <v>1562</v>
      </c>
      <c r="I1696" s="89" t="s">
        <v>1290</v>
      </c>
      <c r="L1696">
        <v>18646</v>
      </c>
      <c r="M1696" s="89" t="s">
        <v>1860</v>
      </c>
      <c r="N1696" s="89" t="s">
        <v>1710</v>
      </c>
      <c r="V1696" s="89" t="s">
        <v>2334</v>
      </c>
      <c r="W1696">
        <v>46472</v>
      </c>
    </row>
    <row r="1697" spans="7:23">
      <c r="G1697">
        <v>45332</v>
      </c>
      <c r="H1697" s="89" t="s">
        <v>1563</v>
      </c>
      <c r="I1697" s="89" t="s">
        <v>1290</v>
      </c>
      <c r="L1697">
        <v>18647</v>
      </c>
      <c r="M1697" s="89" t="s">
        <v>1861</v>
      </c>
      <c r="N1697" s="89" t="s">
        <v>1710</v>
      </c>
      <c r="V1697" s="89" t="s">
        <v>2336</v>
      </c>
      <c r="W1697">
        <v>190076</v>
      </c>
    </row>
    <row r="1698" spans="7:23">
      <c r="G1698">
        <v>45341</v>
      </c>
      <c r="H1698" s="89" t="s">
        <v>1564</v>
      </c>
      <c r="I1698" s="89" t="s">
        <v>1290</v>
      </c>
      <c r="L1698">
        <v>18648</v>
      </c>
      <c r="M1698" s="89" t="s">
        <v>1862</v>
      </c>
      <c r="N1698" s="89" t="s">
        <v>1710</v>
      </c>
      <c r="V1698" s="89" t="s">
        <v>2337</v>
      </c>
      <c r="W1698">
        <v>200676</v>
      </c>
    </row>
    <row r="1699" spans="7:23">
      <c r="G1699">
        <v>45350</v>
      </c>
      <c r="H1699" s="89" t="s">
        <v>1565</v>
      </c>
      <c r="I1699" s="89" t="s">
        <v>1290</v>
      </c>
      <c r="L1699">
        <v>18649</v>
      </c>
      <c r="M1699" s="89" t="s">
        <v>1863</v>
      </c>
      <c r="N1699" s="89" t="s">
        <v>1710</v>
      </c>
      <c r="V1699" s="89" t="s">
        <v>1302</v>
      </c>
      <c r="W1699">
        <v>12071</v>
      </c>
    </row>
    <row r="1700" spans="7:23">
      <c r="G1700">
        <v>45359</v>
      </c>
      <c r="H1700" s="89" t="s">
        <v>1566</v>
      </c>
      <c r="I1700" s="89" t="s">
        <v>1290</v>
      </c>
      <c r="L1700">
        <v>18650</v>
      </c>
      <c r="M1700" s="89" t="s">
        <v>1864</v>
      </c>
      <c r="N1700" s="89" t="s">
        <v>1710</v>
      </c>
      <c r="V1700" s="89" t="s">
        <v>2340</v>
      </c>
      <c r="W1700">
        <v>83876</v>
      </c>
    </row>
    <row r="1701" spans="7:23">
      <c r="G1701">
        <v>45368</v>
      </c>
      <c r="H1701" s="89" t="s">
        <v>271</v>
      </c>
      <c r="I1701" s="89" t="s">
        <v>1290</v>
      </c>
      <c r="L1701">
        <v>18651</v>
      </c>
      <c r="M1701" s="89" t="s">
        <v>1865</v>
      </c>
      <c r="N1701" s="89" t="s">
        <v>1710</v>
      </c>
      <c r="V1701" s="89" t="s">
        <v>2342</v>
      </c>
      <c r="W1701">
        <v>12073</v>
      </c>
    </row>
    <row r="1702" spans="7:23">
      <c r="G1702">
        <v>57878</v>
      </c>
      <c r="H1702" s="89" t="s">
        <v>1567</v>
      </c>
      <c r="I1702" s="89" t="s">
        <v>1290</v>
      </c>
      <c r="L1702">
        <v>18652</v>
      </c>
      <c r="M1702" s="89" t="s">
        <v>1866</v>
      </c>
      <c r="N1702" s="89" t="s">
        <v>1710</v>
      </c>
      <c r="V1702" s="89" t="s">
        <v>2343</v>
      </c>
      <c r="W1702">
        <v>12074</v>
      </c>
    </row>
    <row r="1703" spans="7:23">
      <c r="G1703">
        <v>141066</v>
      </c>
      <c r="H1703" s="89" t="s">
        <v>2545</v>
      </c>
      <c r="I1703" s="89" t="s">
        <v>1290</v>
      </c>
      <c r="L1703">
        <v>18653</v>
      </c>
      <c r="M1703" s="89" t="s">
        <v>1867</v>
      </c>
      <c r="N1703" s="89" t="s">
        <v>1710</v>
      </c>
      <c r="V1703" s="89" t="s">
        <v>1303</v>
      </c>
      <c r="W1703">
        <v>12075</v>
      </c>
    </row>
    <row r="1704" spans="7:23">
      <c r="G1704">
        <v>57867</v>
      </c>
      <c r="H1704" s="89" t="s">
        <v>2546</v>
      </c>
      <c r="I1704" s="89" t="s">
        <v>1290</v>
      </c>
      <c r="L1704">
        <v>18654</v>
      </c>
      <c r="M1704" s="89" t="s">
        <v>1868</v>
      </c>
      <c r="N1704" s="89" t="s">
        <v>1710</v>
      </c>
      <c r="V1704" s="89" t="s">
        <v>2346</v>
      </c>
      <c r="W1704">
        <v>199676</v>
      </c>
    </row>
    <row r="1705" spans="7:23">
      <c r="G1705">
        <v>45395</v>
      </c>
      <c r="H1705" s="89" t="s">
        <v>1389</v>
      </c>
      <c r="I1705" s="89" t="s">
        <v>1290</v>
      </c>
      <c r="L1705">
        <v>18655</v>
      </c>
      <c r="M1705" s="89" t="s">
        <v>1869</v>
      </c>
      <c r="N1705" s="89" t="s">
        <v>1710</v>
      </c>
      <c r="V1705" s="89" t="s">
        <v>2348</v>
      </c>
      <c r="W1705">
        <v>200154</v>
      </c>
    </row>
    <row r="1706" spans="7:23">
      <c r="G1706">
        <v>45413</v>
      </c>
      <c r="H1706" s="89" t="s">
        <v>1568</v>
      </c>
      <c r="I1706" s="89" t="s">
        <v>1290</v>
      </c>
      <c r="L1706">
        <v>18658</v>
      </c>
      <c r="M1706" s="89" t="s">
        <v>1876</v>
      </c>
      <c r="N1706" s="89" t="s">
        <v>1710</v>
      </c>
      <c r="V1706" s="89" t="s">
        <v>1304</v>
      </c>
      <c r="W1706">
        <v>12078</v>
      </c>
    </row>
    <row r="1707" spans="7:23">
      <c r="G1707">
        <v>57944</v>
      </c>
      <c r="H1707" s="89" t="s">
        <v>1569</v>
      </c>
      <c r="I1707" s="89" t="s">
        <v>1290</v>
      </c>
      <c r="L1707">
        <v>18659</v>
      </c>
      <c r="M1707" s="89" t="s">
        <v>1878</v>
      </c>
      <c r="N1707" s="89" t="s">
        <v>1710</v>
      </c>
      <c r="V1707" s="89" t="s">
        <v>1305</v>
      </c>
      <c r="W1707">
        <v>12079</v>
      </c>
    </row>
    <row r="1708" spans="7:23">
      <c r="G1708">
        <v>57955</v>
      </c>
      <c r="H1708" s="89" t="s">
        <v>1570</v>
      </c>
      <c r="I1708" s="89" t="s">
        <v>1290</v>
      </c>
      <c r="L1708">
        <v>18665</v>
      </c>
      <c r="M1708" s="89" t="s">
        <v>1894</v>
      </c>
      <c r="N1708" s="89" t="s">
        <v>1710</v>
      </c>
      <c r="V1708" s="89" t="s">
        <v>1306</v>
      </c>
      <c r="W1708">
        <v>12080</v>
      </c>
    </row>
    <row r="1709" spans="7:23">
      <c r="G1709">
        <v>57999</v>
      </c>
      <c r="H1709" s="89" t="s">
        <v>1571</v>
      </c>
      <c r="I1709" s="89" t="s">
        <v>1290</v>
      </c>
      <c r="L1709">
        <v>18666</v>
      </c>
      <c r="M1709" s="89" t="s">
        <v>1895</v>
      </c>
      <c r="N1709" s="89" t="s">
        <v>1710</v>
      </c>
      <c r="V1709" s="89" t="s">
        <v>2353</v>
      </c>
      <c r="W1709">
        <v>205880</v>
      </c>
    </row>
    <row r="1710" spans="7:23">
      <c r="G1710">
        <v>58010</v>
      </c>
      <c r="H1710" s="89" t="s">
        <v>2547</v>
      </c>
      <c r="I1710" s="89" t="s">
        <v>1290</v>
      </c>
      <c r="L1710">
        <v>18667</v>
      </c>
      <c r="M1710" s="89" t="s">
        <v>1896</v>
      </c>
      <c r="N1710" s="89" t="s">
        <v>1710</v>
      </c>
      <c r="V1710" s="89" t="s">
        <v>1307</v>
      </c>
      <c r="W1710">
        <v>12081</v>
      </c>
    </row>
    <row r="1711" spans="7:23">
      <c r="G1711">
        <v>66073</v>
      </c>
      <c r="H1711" s="89" t="s">
        <v>1572</v>
      </c>
      <c r="I1711" s="89" t="s">
        <v>1290</v>
      </c>
      <c r="L1711">
        <v>18669</v>
      </c>
      <c r="M1711" s="89" t="s">
        <v>1035</v>
      </c>
      <c r="N1711" s="89" t="s">
        <v>381</v>
      </c>
      <c r="V1711" s="89" t="s">
        <v>1308</v>
      </c>
      <c r="W1711">
        <v>12082</v>
      </c>
    </row>
    <row r="1712" spans="7:23">
      <c r="G1712">
        <v>67678</v>
      </c>
      <c r="H1712" s="89" t="s">
        <v>2548</v>
      </c>
      <c r="I1712" s="89" t="s">
        <v>1290</v>
      </c>
      <c r="L1712">
        <v>18671</v>
      </c>
      <c r="M1712" s="89" t="s">
        <v>1071</v>
      </c>
      <c r="N1712" s="89" t="s">
        <v>381</v>
      </c>
      <c r="V1712" s="89" t="s">
        <v>1309</v>
      </c>
      <c r="W1712">
        <v>12083</v>
      </c>
    </row>
    <row r="1713" spans="7:23">
      <c r="G1713">
        <v>76666</v>
      </c>
      <c r="H1713" s="89" t="s">
        <v>2549</v>
      </c>
      <c r="I1713" s="89" t="s">
        <v>1290</v>
      </c>
      <c r="L1713">
        <v>18672</v>
      </c>
      <c r="M1713" s="89" t="s">
        <v>939</v>
      </c>
      <c r="N1713" s="89" t="s">
        <v>381</v>
      </c>
      <c r="V1713" s="89" t="s">
        <v>1310</v>
      </c>
      <c r="W1713">
        <v>12085</v>
      </c>
    </row>
    <row r="1714" spans="7:23">
      <c r="G1714">
        <v>88066</v>
      </c>
      <c r="H1714" s="89" t="s">
        <v>2550</v>
      </c>
      <c r="I1714" s="89" t="s">
        <v>1290</v>
      </c>
      <c r="L1714">
        <v>19289</v>
      </c>
      <c r="M1714" s="89" t="s">
        <v>260</v>
      </c>
      <c r="N1714" s="89" t="s">
        <v>339</v>
      </c>
      <c r="V1714" s="89" t="s">
        <v>2357</v>
      </c>
      <c r="W1714">
        <v>173689</v>
      </c>
    </row>
    <row r="1715" spans="7:23">
      <c r="G1715">
        <v>67666</v>
      </c>
      <c r="H1715" s="89" t="s">
        <v>1573</v>
      </c>
      <c r="I1715" s="89" t="s">
        <v>1290</v>
      </c>
      <c r="L1715">
        <v>19293</v>
      </c>
      <c r="M1715" s="89" t="s">
        <v>279</v>
      </c>
      <c r="N1715" s="89" t="s">
        <v>339</v>
      </c>
      <c r="V1715" s="89" t="s">
        <v>1311</v>
      </c>
      <c r="W1715">
        <v>12088</v>
      </c>
    </row>
    <row r="1716" spans="7:23">
      <c r="G1716">
        <v>57977</v>
      </c>
      <c r="H1716" s="89" t="s">
        <v>1574</v>
      </c>
      <c r="I1716" s="89" t="s">
        <v>1290</v>
      </c>
      <c r="L1716">
        <v>19297</v>
      </c>
      <c r="M1716" s="89" t="s">
        <v>261</v>
      </c>
      <c r="N1716" s="89" t="s">
        <v>339</v>
      </c>
      <c r="V1716" s="89" t="s">
        <v>1312</v>
      </c>
      <c r="W1716">
        <v>12089</v>
      </c>
    </row>
    <row r="1717" spans="7:23">
      <c r="G1717">
        <v>57966</v>
      </c>
      <c r="H1717" s="89" t="s">
        <v>1575</v>
      </c>
      <c r="I1717" s="89" t="s">
        <v>1290</v>
      </c>
      <c r="L1717">
        <v>19301</v>
      </c>
      <c r="M1717" s="89" t="s">
        <v>1704</v>
      </c>
      <c r="N1717" s="89" t="s">
        <v>339</v>
      </c>
      <c r="V1717" s="89" t="s">
        <v>1313</v>
      </c>
      <c r="W1717">
        <v>12090</v>
      </c>
    </row>
    <row r="1718" spans="7:23">
      <c r="G1718">
        <v>45467</v>
      </c>
      <c r="H1718" s="89" t="s">
        <v>1576</v>
      </c>
      <c r="I1718" s="89" t="s">
        <v>1290</v>
      </c>
      <c r="L1718">
        <v>19305</v>
      </c>
      <c r="M1718" s="89" t="s">
        <v>1703</v>
      </c>
      <c r="N1718" s="89" t="s">
        <v>339</v>
      </c>
      <c r="V1718" s="89" t="s">
        <v>1314</v>
      </c>
      <c r="W1718">
        <v>12091</v>
      </c>
    </row>
    <row r="1719" spans="7:23">
      <c r="G1719">
        <v>65066</v>
      </c>
      <c r="H1719" s="89" t="s">
        <v>1577</v>
      </c>
      <c r="I1719" s="89" t="s">
        <v>1290</v>
      </c>
      <c r="L1719">
        <v>19313</v>
      </c>
      <c r="M1719" s="89" t="s">
        <v>1702</v>
      </c>
      <c r="N1719" s="89" t="s">
        <v>339</v>
      </c>
      <c r="V1719" s="89" t="s">
        <v>1315</v>
      </c>
      <c r="W1719">
        <v>12092</v>
      </c>
    </row>
    <row r="1720" spans="7:23">
      <c r="G1720">
        <v>58032</v>
      </c>
      <c r="H1720" s="89" t="s">
        <v>1578</v>
      </c>
      <c r="I1720" s="89" t="s">
        <v>1290</v>
      </c>
      <c r="L1720">
        <v>19325</v>
      </c>
      <c r="M1720" s="89" t="s">
        <v>1701</v>
      </c>
      <c r="N1720" s="89" t="s">
        <v>339</v>
      </c>
      <c r="V1720" s="89" t="s">
        <v>1316</v>
      </c>
      <c r="W1720">
        <v>12093</v>
      </c>
    </row>
    <row r="1721" spans="7:23">
      <c r="G1721">
        <v>141079</v>
      </c>
      <c r="H1721" s="89" t="s">
        <v>2551</v>
      </c>
      <c r="I1721" s="89" t="s">
        <v>1290</v>
      </c>
      <c r="L1721">
        <v>19329</v>
      </c>
      <c r="M1721" s="89" t="s">
        <v>1706</v>
      </c>
      <c r="N1721" s="89" t="s">
        <v>339</v>
      </c>
      <c r="V1721" s="89" t="s">
        <v>1317</v>
      </c>
      <c r="W1721">
        <v>12094</v>
      </c>
    </row>
    <row r="1722" spans="7:23">
      <c r="G1722">
        <v>57988</v>
      </c>
      <c r="H1722" s="89" t="s">
        <v>2552</v>
      </c>
      <c r="I1722" s="89" t="s">
        <v>1290</v>
      </c>
      <c r="L1722">
        <v>19333</v>
      </c>
      <c r="M1722" s="89" t="s">
        <v>35</v>
      </c>
      <c r="N1722" s="89" t="s">
        <v>339</v>
      </c>
      <c r="V1722" s="89" t="s">
        <v>1318</v>
      </c>
      <c r="W1722">
        <v>12095</v>
      </c>
    </row>
    <row r="1723" spans="7:23">
      <c r="G1723">
        <v>45503</v>
      </c>
      <c r="H1723" s="89" t="s">
        <v>1580</v>
      </c>
      <c r="I1723" s="89" t="s">
        <v>1290</v>
      </c>
      <c r="L1723">
        <v>19341</v>
      </c>
      <c r="M1723" s="89" t="s">
        <v>1709</v>
      </c>
      <c r="N1723" s="89" t="s">
        <v>339</v>
      </c>
      <c r="V1723" s="89" t="s">
        <v>1319</v>
      </c>
      <c r="W1723">
        <v>64074</v>
      </c>
    </row>
    <row r="1724" spans="7:23">
      <c r="G1724">
        <v>202066</v>
      </c>
      <c r="H1724" s="89" t="s">
        <v>2553</v>
      </c>
      <c r="I1724" s="89" t="s">
        <v>1290</v>
      </c>
      <c r="L1724">
        <v>19345</v>
      </c>
      <c r="M1724" s="89" t="s">
        <v>199</v>
      </c>
      <c r="N1724" s="89" t="s">
        <v>339</v>
      </c>
      <c r="V1724" s="89" t="s">
        <v>1320</v>
      </c>
      <c r="W1724">
        <v>12098</v>
      </c>
    </row>
    <row r="1725" spans="7:23">
      <c r="G1725">
        <v>202092</v>
      </c>
      <c r="H1725" s="89" t="s">
        <v>2554</v>
      </c>
      <c r="I1725" s="89" t="s">
        <v>1290</v>
      </c>
      <c r="L1725">
        <v>19349</v>
      </c>
      <c r="M1725" s="89" t="s">
        <v>1708</v>
      </c>
      <c r="N1725" s="89" t="s">
        <v>339</v>
      </c>
      <c r="V1725" s="89" t="s">
        <v>1321</v>
      </c>
      <c r="W1725">
        <v>12099</v>
      </c>
    </row>
    <row r="1726" spans="7:23">
      <c r="G1726">
        <v>202079</v>
      </c>
      <c r="H1726" s="89" t="s">
        <v>2555</v>
      </c>
      <c r="I1726" s="89" t="s">
        <v>1290</v>
      </c>
      <c r="L1726">
        <v>19410</v>
      </c>
      <c r="M1726" s="89" t="s">
        <v>2558</v>
      </c>
      <c r="N1726" s="89" t="s">
        <v>1584</v>
      </c>
      <c r="V1726" s="89" t="s">
        <v>1322</v>
      </c>
      <c r="W1726">
        <v>12100</v>
      </c>
    </row>
    <row r="1727" spans="7:23">
      <c r="G1727">
        <v>45422</v>
      </c>
      <c r="H1727" s="89" t="s">
        <v>1581</v>
      </c>
      <c r="I1727" s="89" t="s">
        <v>1290</v>
      </c>
      <c r="L1727">
        <v>19411</v>
      </c>
      <c r="M1727" s="89" t="s">
        <v>2558</v>
      </c>
      <c r="N1727" s="89" t="s">
        <v>337</v>
      </c>
      <c r="V1727" s="89" t="s">
        <v>1323</v>
      </c>
      <c r="W1727">
        <v>12101</v>
      </c>
    </row>
    <row r="1728" spans="7:23">
      <c r="G1728">
        <v>11866</v>
      </c>
      <c r="H1728" s="89" t="s">
        <v>325</v>
      </c>
      <c r="L1728">
        <v>19412</v>
      </c>
      <c r="M1728" s="89" t="s">
        <v>2558</v>
      </c>
      <c r="N1728" s="89" t="s">
        <v>1700</v>
      </c>
      <c r="V1728" s="89" t="s">
        <v>1324</v>
      </c>
      <c r="W1728">
        <v>12102</v>
      </c>
    </row>
    <row r="1729" spans="7:23">
      <c r="G1729">
        <v>12479</v>
      </c>
      <c r="H1729" s="89" t="s">
        <v>1291</v>
      </c>
      <c r="I1729" s="89" t="s">
        <v>325</v>
      </c>
      <c r="L1729">
        <v>19413</v>
      </c>
      <c r="M1729" s="89" t="s">
        <v>2558</v>
      </c>
      <c r="N1729" s="89" t="s">
        <v>339</v>
      </c>
      <c r="V1729" s="89" t="s">
        <v>1325</v>
      </c>
      <c r="W1729">
        <v>12103</v>
      </c>
    </row>
    <row r="1730" spans="7:23">
      <c r="G1730">
        <v>68283</v>
      </c>
      <c r="H1730" s="89" t="s">
        <v>1292</v>
      </c>
      <c r="I1730" s="89" t="s">
        <v>325</v>
      </c>
      <c r="L1730">
        <v>19414</v>
      </c>
      <c r="M1730" s="89" t="s">
        <v>2561</v>
      </c>
      <c r="N1730" s="89" t="s">
        <v>1584</v>
      </c>
      <c r="V1730" s="89" t="s">
        <v>1326</v>
      </c>
      <c r="W1730">
        <v>12104</v>
      </c>
    </row>
    <row r="1731" spans="7:23">
      <c r="G1731">
        <v>57485</v>
      </c>
      <c r="H1731" s="89" t="s">
        <v>1293</v>
      </c>
      <c r="I1731" s="89" t="s">
        <v>325</v>
      </c>
      <c r="L1731">
        <v>19415</v>
      </c>
      <c r="M1731" s="89" t="s">
        <v>2561</v>
      </c>
      <c r="N1731" s="89" t="s">
        <v>337</v>
      </c>
      <c r="V1731" s="89" t="s">
        <v>1327</v>
      </c>
      <c r="W1731">
        <v>12106</v>
      </c>
    </row>
    <row r="1732" spans="7:23">
      <c r="G1732">
        <v>57474</v>
      </c>
      <c r="H1732" s="89" t="s">
        <v>1294</v>
      </c>
      <c r="I1732" s="89" t="s">
        <v>325</v>
      </c>
      <c r="L1732">
        <v>19416</v>
      </c>
      <c r="M1732" s="89" t="s">
        <v>2561</v>
      </c>
      <c r="N1732" s="89" t="s">
        <v>1700</v>
      </c>
      <c r="V1732" s="89" t="s">
        <v>232</v>
      </c>
      <c r="W1732">
        <v>12107</v>
      </c>
    </row>
    <row r="1733" spans="7:23">
      <c r="G1733">
        <v>26067</v>
      </c>
      <c r="H1733" s="89" t="s">
        <v>1295</v>
      </c>
      <c r="I1733" s="89" t="s">
        <v>325</v>
      </c>
      <c r="L1733">
        <v>19417</v>
      </c>
      <c r="M1733" s="89" t="s">
        <v>2561</v>
      </c>
      <c r="N1733" s="89" t="s">
        <v>339</v>
      </c>
      <c r="V1733" s="89" t="s">
        <v>2375</v>
      </c>
      <c r="W1733">
        <v>173702</v>
      </c>
    </row>
    <row r="1734" spans="7:23">
      <c r="G1734">
        <v>67475</v>
      </c>
      <c r="H1734" s="89" t="s">
        <v>1296</v>
      </c>
      <c r="I1734" s="89" t="s">
        <v>325</v>
      </c>
      <c r="L1734">
        <v>19418</v>
      </c>
      <c r="M1734" s="89" t="s">
        <v>2562</v>
      </c>
      <c r="N1734" s="89" t="s">
        <v>1584</v>
      </c>
      <c r="V1734" s="89" t="s">
        <v>1328</v>
      </c>
      <c r="W1734">
        <v>63718</v>
      </c>
    </row>
    <row r="1735" spans="7:23">
      <c r="G1735">
        <v>12467</v>
      </c>
      <c r="H1735" s="89" t="s">
        <v>1297</v>
      </c>
      <c r="I1735" s="89" t="s">
        <v>325</v>
      </c>
      <c r="L1735">
        <v>19419</v>
      </c>
      <c r="M1735" s="89" t="s">
        <v>2562</v>
      </c>
      <c r="N1735" s="89" t="s">
        <v>337</v>
      </c>
      <c r="V1735" s="89" t="s">
        <v>1329</v>
      </c>
      <c r="W1735">
        <v>65274</v>
      </c>
    </row>
    <row r="1736" spans="7:23">
      <c r="G1736">
        <v>12786</v>
      </c>
      <c r="H1736" s="89" t="s">
        <v>1298</v>
      </c>
      <c r="I1736" s="89" t="s">
        <v>325</v>
      </c>
      <c r="L1736">
        <v>19420</v>
      </c>
      <c r="M1736" s="89" t="s">
        <v>2562</v>
      </c>
      <c r="N1736" s="89" t="s">
        <v>1700</v>
      </c>
      <c r="V1736" s="89" t="s">
        <v>1330</v>
      </c>
      <c r="W1736">
        <v>65285</v>
      </c>
    </row>
    <row r="1737" spans="7:23">
      <c r="G1737">
        <v>41279</v>
      </c>
      <c r="H1737" s="89" t="s">
        <v>1299</v>
      </c>
      <c r="I1737" s="89" t="s">
        <v>325</v>
      </c>
      <c r="L1737">
        <v>19421</v>
      </c>
      <c r="M1737" s="89" t="s">
        <v>2562</v>
      </c>
      <c r="N1737" s="89" t="s">
        <v>339</v>
      </c>
      <c r="V1737" s="89" t="s">
        <v>1331</v>
      </c>
      <c r="W1737">
        <v>65296</v>
      </c>
    </row>
    <row r="1738" spans="7:23">
      <c r="G1738">
        <v>41271</v>
      </c>
      <c r="H1738" s="89" t="s">
        <v>1300</v>
      </c>
      <c r="I1738" s="89" t="s">
        <v>325</v>
      </c>
      <c r="L1738">
        <v>19422</v>
      </c>
      <c r="M1738" s="89" t="s">
        <v>1585</v>
      </c>
      <c r="N1738" s="89" t="s">
        <v>1584</v>
      </c>
      <c r="V1738" s="89" t="s">
        <v>1332</v>
      </c>
      <c r="W1738">
        <v>12110</v>
      </c>
    </row>
    <row r="1739" spans="7:23">
      <c r="G1739">
        <v>175076</v>
      </c>
      <c r="H1739" s="89" t="s">
        <v>1234</v>
      </c>
      <c r="I1739" s="89" t="s">
        <v>325</v>
      </c>
      <c r="L1739">
        <v>19423</v>
      </c>
      <c r="M1739" s="89" t="s">
        <v>1585</v>
      </c>
      <c r="N1739" s="89" t="s">
        <v>337</v>
      </c>
      <c r="V1739" s="89" t="s">
        <v>1333</v>
      </c>
      <c r="W1739">
        <v>63707</v>
      </c>
    </row>
    <row r="1740" spans="7:23">
      <c r="G1740">
        <v>199731</v>
      </c>
      <c r="H1740" s="89" t="s">
        <v>2329</v>
      </c>
      <c r="I1740" s="89" t="s">
        <v>325</v>
      </c>
      <c r="L1740">
        <v>19424</v>
      </c>
      <c r="M1740" s="89" t="s">
        <v>1585</v>
      </c>
      <c r="N1740" s="89" t="s">
        <v>1700</v>
      </c>
      <c r="V1740" s="89" t="s">
        <v>1334</v>
      </c>
      <c r="W1740">
        <v>63696</v>
      </c>
    </row>
    <row r="1741" spans="7:23">
      <c r="G1741">
        <v>199718</v>
      </c>
      <c r="H1741" s="89" t="s">
        <v>2330</v>
      </c>
      <c r="I1741" s="89" t="s">
        <v>325</v>
      </c>
      <c r="L1741">
        <v>19425</v>
      </c>
      <c r="M1741" s="89" t="s">
        <v>1585</v>
      </c>
      <c r="N1741" s="89" t="s">
        <v>339</v>
      </c>
      <c r="V1741" s="89" t="s">
        <v>1335</v>
      </c>
      <c r="W1741">
        <v>63685</v>
      </c>
    </row>
    <row r="1742" spans="7:23">
      <c r="G1742">
        <v>199705</v>
      </c>
      <c r="H1742" s="89" t="s">
        <v>1235</v>
      </c>
      <c r="I1742" s="89" t="s">
        <v>325</v>
      </c>
      <c r="L1742">
        <v>19426</v>
      </c>
      <c r="M1742" s="89" t="s">
        <v>1586</v>
      </c>
      <c r="N1742" s="89" t="s">
        <v>1584</v>
      </c>
      <c r="V1742" s="89" t="s">
        <v>1336</v>
      </c>
      <c r="W1742">
        <v>63674</v>
      </c>
    </row>
    <row r="1743" spans="7:23">
      <c r="G1743">
        <v>199692</v>
      </c>
      <c r="H1743" s="89" t="s">
        <v>1236</v>
      </c>
      <c r="I1743" s="89" t="s">
        <v>325</v>
      </c>
      <c r="L1743">
        <v>19427</v>
      </c>
      <c r="M1743" s="89" t="s">
        <v>1586</v>
      </c>
      <c r="N1743" s="89" t="s">
        <v>337</v>
      </c>
      <c r="V1743" s="89" t="s">
        <v>1337</v>
      </c>
      <c r="W1743">
        <v>65318</v>
      </c>
    </row>
    <row r="1744" spans="7:23">
      <c r="G1744">
        <v>174889</v>
      </c>
      <c r="H1744" s="89" t="s">
        <v>1237</v>
      </c>
      <c r="I1744" s="89" t="s">
        <v>325</v>
      </c>
      <c r="L1744">
        <v>19428</v>
      </c>
      <c r="M1744" s="89" t="s">
        <v>1586</v>
      </c>
      <c r="N1744" s="89" t="s">
        <v>1700</v>
      </c>
      <c r="V1744" s="89" t="s">
        <v>1338</v>
      </c>
      <c r="W1744">
        <v>59643</v>
      </c>
    </row>
    <row r="1745" spans="7:23">
      <c r="G1745">
        <v>12070</v>
      </c>
      <c r="H1745" s="89" t="s">
        <v>1301</v>
      </c>
      <c r="I1745" s="89" t="s">
        <v>325</v>
      </c>
      <c r="L1745">
        <v>19429</v>
      </c>
      <c r="M1745" s="89" t="s">
        <v>1586</v>
      </c>
      <c r="N1745" s="89" t="s">
        <v>339</v>
      </c>
      <c r="V1745" s="89" t="s">
        <v>1339</v>
      </c>
      <c r="W1745">
        <v>63740</v>
      </c>
    </row>
    <row r="1746" spans="7:23">
      <c r="G1746">
        <v>46472</v>
      </c>
      <c r="H1746" s="89" t="s">
        <v>2334</v>
      </c>
      <c r="I1746" s="89" t="s">
        <v>325</v>
      </c>
      <c r="L1746">
        <v>19470</v>
      </c>
      <c r="M1746" s="89" t="s">
        <v>1588</v>
      </c>
      <c r="N1746" s="89" t="s">
        <v>1584</v>
      </c>
      <c r="V1746" s="89" t="s">
        <v>1340</v>
      </c>
      <c r="W1746">
        <v>63729</v>
      </c>
    </row>
    <row r="1747" spans="7:23">
      <c r="G1747">
        <v>190076</v>
      </c>
      <c r="H1747" s="89" t="s">
        <v>2336</v>
      </c>
      <c r="I1747" s="89" t="s">
        <v>325</v>
      </c>
      <c r="L1747">
        <v>19471</v>
      </c>
      <c r="M1747" s="89" t="s">
        <v>1588</v>
      </c>
      <c r="N1747" s="89" t="s">
        <v>337</v>
      </c>
      <c r="V1747" s="89" t="s">
        <v>1341</v>
      </c>
      <c r="W1747">
        <v>65329</v>
      </c>
    </row>
    <row r="1748" spans="7:23">
      <c r="G1748">
        <v>200676</v>
      </c>
      <c r="H1748" s="89" t="s">
        <v>2337</v>
      </c>
      <c r="I1748" s="89" t="s">
        <v>325</v>
      </c>
      <c r="L1748">
        <v>19472</v>
      </c>
      <c r="M1748" s="89" t="s">
        <v>1588</v>
      </c>
      <c r="N1748" s="89" t="s">
        <v>1700</v>
      </c>
      <c r="V1748" s="89" t="s">
        <v>1342</v>
      </c>
      <c r="W1748">
        <v>65340</v>
      </c>
    </row>
    <row r="1749" spans="7:23">
      <c r="G1749">
        <v>12071</v>
      </c>
      <c r="H1749" s="89" t="s">
        <v>1302</v>
      </c>
      <c r="I1749" s="89" t="s">
        <v>325</v>
      </c>
      <c r="L1749">
        <v>19473</v>
      </c>
      <c r="M1749" s="89" t="s">
        <v>1588</v>
      </c>
      <c r="N1749" s="89" t="s">
        <v>339</v>
      </c>
      <c r="V1749" s="89" t="s">
        <v>1343</v>
      </c>
      <c r="W1749">
        <v>12111</v>
      </c>
    </row>
    <row r="1750" spans="7:23">
      <c r="G1750">
        <v>83876</v>
      </c>
      <c r="H1750" s="89" t="s">
        <v>2340</v>
      </c>
      <c r="I1750" s="89" t="s">
        <v>325</v>
      </c>
      <c r="L1750">
        <v>19474</v>
      </c>
      <c r="M1750" s="89" t="s">
        <v>1589</v>
      </c>
      <c r="N1750" s="89" t="s">
        <v>1584</v>
      </c>
      <c r="V1750" s="89" t="s">
        <v>1344</v>
      </c>
      <c r="W1750">
        <v>12112</v>
      </c>
    </row>
    <row r="1751" spans="7:23">
      <c r="G1751">
        <v>12073</v>
      </c>
      <c r="H1751" s="89" t="s">
        <v>2342</v>
      </c>
      <c r="I1751" s="89" t="s">
        <v>325</v>
      </c>
      <c r="L1751">
        <v>19475</v>
      </c>
      <c r="M1751" s="89" t="s">
        <v>1589</v>
      </c>
      <c r="N1751" s="89" t="s">
        <v>337</v>
      </c>
      <c r="V1751" s="89" t="s">
        <v>1345</v>
      </c>
      <c r="W1751">
        <v>12113</v>
      </c>
    </row>
    <row r="1752" spans="7:23">
      <c r="G1752">
        <v>12074</v>
      </c>
      <c r="H1752" s="89" t="s">
        <v>2343</v>
      </c>
      <c r="I1752" s="89" t="s">
        <v>325</v>
      </c>
      <c r="L1752">
        <v>19476</v>
      </c>
      <c r="M1752" s="89" t="s">
        <v>1589</v>
      </c>
      <c r="N1752" s="89" t="s">
        <v>1700</v>
      </c>
      <c r="V1752" s="89" t="s">
        <v>1346</v>
      </c>
      <c r="W1752">
        <v>12114</v>
      </c>
    </row>
    <row r="1753" spans="7:23">
      <c r="G1753">
        <v>12075</v>
      </c>
      <c r="H1753" s="89" t="s">
        <v>1303</v>
      </c>
      <c r="I1753" s="89" t="s">
        <v>325</v>
      </c>
      <c r="L1753">
        <v>19477</v>
      </c>
      <c r="M1753" s="89" t="s">
        <v>1589</v>
      </c>
      <c r="N1753" s="89" t="s">
        <v>339</v>
      </c>
      <c r="V1753" s="89" t="s">
        <v>1347</v>
      </c>
      <c r="W1753">
        <v>12115</v>
      </c>
    </row>
    <row r="1754" spans="7:23">
      <c r="G1754">
        <v>199676</v>
      </c>
      <c r="H1754" s="89" t="s">
        <v>2346</v>
      </c>
      <c r="I1754" s="89" t="s">
        <v>325</v>
      </c>
      <c r="L1754">
        <v>19478</v>
      </c>
      <c r="M1754" s="89" t="s">
        <v>1590</v>
      </c>
      <c r="N1754" s="89" t="s">
        <v>1584</v>
      </c>
      <c r="V1754" s="89" t="s">
        <v>1348</v>
      </c>
      <c r="W1754">
        <v>12116</v>
      </c>
    </row>
    <row r="1755" spans="7:23">
      <c r="G1755">
        <v>200154</v>
      </c>
      <c r="H1755" s="89" t="s">
        <v>2348</v>
      </c>
      <c r="I1755" s="89" t="s">
        <v>325</v>
      </c>
      <c r="L1755">
        <v>19479</v>
      </c>
      <c r="M1755" s="89" t="s">
        <v>1590</v>
      </c>
      <c r="N1755" s="89" t="s">
        <v>337</v>
      </c>
      <c r="V1755" s="89" t="s">
        <v>1349</v>
      </c>
      <c r="W1755">
        <v>12117</v>
      </c>
    </row>
    <row r="1756" spans="7:23">
      <c r="G1756">
        <v>12078</v>
      </c>
      <c r="H1756" s="89" t="s">
        <v>1304</v>
      </c>
      <c r="I1756" s="89" t="s">
        <v>325</v>
      </c>
      <c r="L1756">
        <v>19480</v>
      </c>
      <c r="M1756" s="89" t="s">
        <v>1590</v>
      </c>
      <c r="N1756" s="89" t="s">
        <v>1700</v>
      </c>
      <c r="V1756" s="89" t="s">
        <v>1350</v>
      </c>
      <c r="W1756">
        <v>12118</v>
      </c>
    </row>
    <row r="1757" spans="7:23">
      <c r="G1757">
        <v>12079</v>
      </c>
      <c r="H1757" s="89" t="s">
        <v>1305</v>
      </c>
      <c r="I1757" s="89" t="s">
        <v>325</v>
      </c>
      <c r="L1757">
        <v>19481</v>
      </c>
      <c r="M1757" s="89" t="s">
        <v>1590</v>
      </c>
      <c r="N1757" s="89" t="s">
        <v>339</v>
      </c>
      <c r="V1757" s="89" t="s">
        <v>1351</v>
      </c>
      <c r="W1757">
        <v>12119</v>
      </c>
    </row>
    <row r="1758" spans="7:23">
      <c r="G1758">
        <v>12080</v>
      </c>
      <c r="H1758" s="89" t="s">
        <v>1306</v>
      </c>
      <c r="I1758" s="89" t="s">
        <v>325</v>
      </c>
      <c r="L1758">
        <v>19482</v>
      </c>
      <c r="M1758" s="89" t="s">
        <v>1591</v>
      </c>
      <c r="N1758" s="89" t="s">
        <v>1584</v>
      </c>
      <c r="V1758" s="89" t="s">
        <v>1352</v>
      </c>
      <c r="W1758">
        <v>12122</v>
      </c>
    </row>
    <row r="1759" spans="7:23">
      <c r="G1759">
        <v>205880</v>
      </c>
      <c r="H1759" s="89" t="s">
        <v>2353</v>
      </c>
      <c r="I1759" s="89" t="s">
        <v>325</v>
      </c>
      <c r="L1759">
        <v>19483</v>
      </c>
      <c r="M1759" s="89" t="s">
        <v>1591</v>
      </c>
      <c r="N1759" s="89" t="s">
        <v>337</v>
      </c>
      <c r="V1759" s="89" t="s">
        <v>1353</v>
      </c>
      <c r="W1759">
        <v>12123</v>
      </c>
    </row>
    <row r="1760" spans="7:23">
      <c r="G1760">
        <v>12081</v>
      </c>
      <c r="H1760" s="89" t="s">
        <v>1307</v>
      </c>
      <c r="I1760" s="89" t="s">
        <v>325</v>
      </c>
      <c r="L1760">
        <v>19484</v>
      </c>
      <c r="M1760" s="89" t="s">
        <v>1591</v>
      </c>
      <c r="N1760" s="89" t="s">
        <v>1700</v>
      </c>
      <c r="V1760" s="89" t="s">
        <v>1354</v>
      </c>
      <c r="W1760">
        <v>12124</v>
      </c>
    </row>
    <row r="1761" spans="7:23">
      <c r="G1761">
        <v>12082</v>
      </c>
      <c r="H1761" s="89" t="s">
        <v>1308</v>
      </c>
      <c r="I1761" s="89" t="s">
        <v>325</v>
      </c>
      <c r="L1761">
        <v>19485</v>
      </c>
      <c r="M1761" s="89" t="s">
        <v>1591</v>
      </c>
      <c r="N1761" s="89" t="s">
        <v>339</v>
      </c>
      <c r="V1761" s="89" t="s">
        <v>1355</v>
      </c>
      <c r="W1761">
        <v>12125</v>
      </c>
    </row>
    <row r="1762" spans="7:23">
      <c r="G1762">
        <v>12083</v>
      </c>
      <c r="H1762" s="89" t="s">
        <v>1309</v>
      </c>
      <c r="I1762" s="89" t="s">
        <v>325</v>
      </c>
      <c r="L1762">
        <v>19486</v>
      </c>
      <c r="M1762" s="89" t="s">
        <v>1592</v>
      </c>
      <c r="N1762" s="89" t="s">
        <v>1584</v>
      </c>
      <c r="V1762" s="89" t="s">
        <v>1356</v>
      </c>
      <c r="W1762">
        <v>12126</v>
      </c>
    </row>
    <row r="1763" spans="7:23">
      <c r="G1763">
        <v>12085</v>
      </c>
      <c r="H1763" s="89" t="s">
        <v>1310</v>
      </c>
      <c r="I1763" s="89" t="s">
        <v>325</v>
      </c>
      <c r="L1763">
        <v>19487</v>
      </c>
      <c r="M1763" s="89" t="s">
        <v>1592</v>
      </c>
      <c r="N1763" s="89" t="s">
        <v>337</v>
      </c>
      <c r="V1763" s="89" t="s">
        <v>1357</v>
      </c>
      <c r="W1763">
        <v>12127</v>
      </c>
    </row>
    <row r="1764" spans="7:23">
      <c r="G1764">
        <v>173689</v>
      </c>
      <c r="H1764" s="89" t="s">
        <v>2357</v>
      </c>
      <c r="I1764" s="89" t="s">
        <v>325</v>
      </c>
      <c r="L1764">
        <v>19488</v>
      </c>
      <c r="M1764" s="89" t="s">
        <v>1592</v>
      </c>
      <c r="N1764" s="89" t="s">
        <v>1700</v>
      </c>
      <c r="V1764" s="89" t="s">
        <v>1358</v>
      </c>
      <c r="W1764">
        <v>12128</v>
      </c>
    </row>
    <row r="1765" spans="7:23">
      <c r="G1765">
        <v>12088</v>
      </c>
      <c r="H1765" s="89" t="s">
        <v>1311</v>
      </c>
      <c r="I1765" s="89" t="s">
        <v>325</v>
      </c>
      <c r="L1765">
        <v>19489</v>
      </c>
      <c r="M1765" s="89" t="s">
        <v>1592</v>
      </c>
      <c r="N1765" s="89" t="s">
        <v>339</v>
      </c>
      <c r="V1765" s="89" t="s">
        <v>1359</v>
      </c>
      <c r="W1765">
        <v>12129</v>
      </c>
    </row>
    <row r="1766" spans="7:23">
      <c r="G1766">
        <v>12089</v>
      </c>
      <c r="H1766" s="89" t="s">
        <v>1312</v>
      </c>
      <c r="I1766" s="89" t="s">
        <v>325</v>
      </c>
      <c r="L1766">
        <v>19490</v>
      </c>
      <c r="M1766" s="89" t="s">
        <v>1593</v>
      </c>
      <c r="N1766" s="89" t="s">
        <v>1584</v>
      </c>
      <c r="V1766" s="89" t="s">
        <v>1360</v>
      </c>
      <c r="W1766">
        <v>12130</v>
      </c>
    </row>
    <row r="1767" spans="7:23">
      <c r="G1767">
        <v>12090</v>
      </c>
      <c r="H1767" s="89" t="s">
        <v>1313</v>
      </c>
      <c r="I1767" s="89" t="s">
        <v>325</v>
      </c>
      <c r="L1767">
        <v>19491</v>
      </c>
      <c r="M1767" s="89" t="s">
        <v>1593</v>
      </c>
      <c r="N1767" s="89" t="s">
        <v>337</v>
      </c>
      <c r="V1767" s="89" t="s">
        <v>1361</v>
      </c>
      <c r="W1767">
        <v>12131</v>
      </c>
    </row>
    <row r="1768" spans="7:23">
      <c r="G1768">
        <v>12091</v>
      </c>
      <c r="H1768" s="89" t="s">
        <v>1314</v>
      </c>
      <c r="I1768" s="89" t="s">
        <v>325</v>
      </c>
      <c r="L1768">
        <v>19492</v>
      </c>
      <c r="M1768" s="89" t="s">
        <v>1593</v>
      </c>
      <c r="N1768" s="89" t="s">
        <v>1700</v>
      </c>
      <c r="V1768" s="89" t="s">
        <v>1362</v>
      </c>
      <c r="W1768">
        <v>12132</v>
      </c>
    </row>
    <row r="1769" spans="7:23">
      <c r="G1769">
        <v>12092</v>
      </c>
      <c r="H1769" s="89" t="s">
        <v>1315</v>
      </c>
      <c r="I1769" s="89" t="s">
        <v>325</v>
      </c>
      <c r="L1769">
        <v>19493</v>
      </c>
      <c r="M1769" s="89" t="s">
        <v>1593</v>
      </c>
      <c r="N1769" s="89" t="s">
        <v>339</v>
      </c>
      <c r="V1769" s="89" t="s">
        <v>1363</v>
      </c>
      <c r="W1769">
        <v>12133</v>
      </c>
    </row>
    <row r="1770" spans="7:23">
      <c r="G1770">
        <v>12093</v>
      </c>
      <c r="H1770" s="89" t="s">
        <v>1316</v>
      </c>
      <c r="I1770" s="89" t="s">
        <v>325</v>
      </c>
      <c r="L1770">
        <v>19494</v>
      </c>
      <c r="M1770" s="89" t="s">
        <v>1594</v>
      </c>
      <c r="N1770" s="89" t="s">
        <v>1584</v>
      </c>
      <c r="V1770" s="89" t="s">
        <v>1364</v>
      </c>
      <c r="W1770">
        <v>12135</v>
      </c>
    </row>
    <row r="1771" spans="7:23">
      <c r="G1771">
        <v>12094</v>
      </c>
      <c r="H1771" s="89" t="s">
        <v>1317</v>
      </c>
      <c r="I1771" s="89" t="s">
        <v>325</v>
      </c>
      <c r="L1771">
        <v>19495</v>
      </c>
      <c r="M1771" s="89" t="s">
        <v>1594</v>
      </c>
      <c r="N1771" s="89" t="s">
        <v>337</v>
      </c>
      <c r="V1771" s="89" t="s">
        <v>2400</v>
      </c>
      <c r="W1771">
        <v>173876</v>
      </c>
    </row>
    <row r="1772" spans="7:23">
      <c r="G1772">
        <v>12095</v>
      </c>
      <c r="H1772" s="89" t="s">
        <v>1318</v>
      </c>
      <c r="I1772" s="89" t="s">
        <v>325</v>
      </c>
      <c r="L1772">
        <v>19496</v>
      </c>
      <c r="M1772" s="89" t="s">
        <v>1594</v>
      </c>
      <c r="N1772" s="89" t="s">
        <v>1700</v>
      </c>
      <c r="V1772" s="89" t="s">
        <v>1365</v>
      </c>
      <c r="W1772">
        <v>59456</v>
      </c>
    </row>
    <row r="1773" spans="7:23">
      <c r="G1773">
        <v>64074</v>
      </c>
      <c r="H1773" s="89" t="s">
        <v>1319</v>
      </c>
      <c r="I1773" s="89" t="s">
        <v>325</v>
      </c>
      <c r="L1773">
        <v>19497</v>
      </c>
      <c r="M1773" s="89" t="s">
        <v>1594</v>
      </c>
      <c r="N1773" s="89" t="s">
        <v>339</v>
      </c>
      <c r="V1773" s="89" t="s">
        <v>1366</v>
      </c>
      <c r="W1773">
        <v>59467</v>
      </c>
    </row>
    <row r="1774" spans="7:23">
      <c r="G1774">
        <v>12098</v>
      </c>
      <c r="H1774" s="89" t="s">
        <v>1320</v>
      </c>
      <c r="I1774" s="89" t="s">
        <v>325</v>
      </c>
      <c r="L1774">
        <v>19498</v>
      </c>
      <c r="M1774" s="89" t="s">
        <v>1595</v>
      </c>
      <c r="N1774" s="89" t="s">
        <v>1584</v>
      </c>
      <c r="V1774" s="89" t="s">
        <v>1367</v>
      </c>
      <c r="W1774">
        <v>59478</v>
      </c>
    </row>
    <row r="1775" spans="7:23">
      <c r="G1775">
        <v>12099</v>
      </c>
      <c r="H1775" s="89" t="s">
        <v>1321</v>
      </c>
      <c r="I1775" s="89" t="s">
        <v>325</v>
      </c>
      <c r="L1775">
        <v>19499</v>
      </c>
      <c r="M1775" s="89" t="s">
        <v>1595</v>
      </c>
      <c r="N1775" s="89" t="s">
        <v>337</v>
      </c>
      <c r="V1775" s="89" t="s">
        <v>1368</v>
      </c>
      <c r="W1775">
        <v>59489</v>
      </c>
    </row>
    <row r="1776" spans="7:23">
      <c r="G1776">
        <v>12100</v>
      </c>
      <c r="H1776" s="89" t="s">
        <v>1322</v>
      </c>
      <c r="I1776" s="89" t="s">
        <v>325</v>
      </c>
      <c r="L1776">
        <v>19500</v>
      </c>
      <c r="M1776" s="89" t="s">
        <v>1595</v>
      </c>
      <c r="N1776" s="89" t="s">
        <v>1700</v>
      </c>
      <c r="V1776" s="89" t="s">
        <v>1369</v>
      </c>
      <c r="W1776">
        <v>59500</v>
      </c>
    </row>
    <row r="1777" spans="7:23">
      <c r="G1777">
        <v>12101</v>
      </c>
      <c r="H1777" s="89" t="s">
        <v>1323</v>
      </c>
      <c r="I1777" s="89" t="s">
        <v>325</v>
      </c>
      <c r="L1777">
        <v>19501</v>
      </c>
      <c r="M1777" s="89" t="s">
        <v>1595</v>
      </c>
      <c r="N1777" s="89" t="s">
        <v>339</v>
      </c>
      <c r="V1777" s="89" t="s">
        <v>1370</v>
      </c>
      <c r="W1777">
        <v>59511</v>
      </c>
    </row>
    <row r="1778" spans="7:23">
      <c r="G1778">
        <v>12102</v>
      </c>
      <c r="H1778" s="89" t="s">
        <v>1324</v>
      </c>
      <c r="I1778" s="89" t="s">
        <v>325</v>
      </c>
      <c r="L1778">
        <v>19502</v>
      </c>
      <c r="M1778" s="89" t="s">
        <v>1596</v>
      </c>
      <c r="N1778" s="89" t="s">
        <v>1584</v>
      </c>
      <c r="V1778" s="89" t="s">
        <v>1371</v>
      </c>
      <c r="W1778">
        <v>59522</v>
      </c>
    </row>
    <row r="1779" spans="7:23">
      <c r="G1779">
        <v>12103</v>
      </c>
      <c r="H1779" s="89" t="s">
        <v>1325</v>
      </c>
      <c r="I1779" s="89" t="s">
        <v>325</v>
      </c>
      <c r="L1779">
        <v>19503</v>
      </c>
      <c r="M1779" s="89" t="s">
        <v>1596</v>
      </c>
      <c r="N1779" s="89" t="s">
        <v>337</v>
      </c>
      <c r="V1779" s="89" t="s">
        <v>1372</v>
      </c>
      <c r="W1779">
        <v>59533</v>
      </c>
    </row>
    <row r="1780" spans="7:23">
      <c r="G1780">
        <v>12104</v>
      </c>
      <c r="H1780" s="89" t="s">
        <v>1326</v>
      </c>
      <c r="I1780" s="89" t="s">
        <v>325</v>
      </c>
      <c r="L1780">
        <v>19504</v>
      </c>
      <c r="M1780" s="89" t="s">
        <v>1596</v>
      </c>
      <c r="N1780" s="89" t="s">
        <v>1700</v>
      </c>
      <c r="V1780" s="89" t="s">
        <v>1373</v>
      </c>
      <c r="W1780">
        <v>59544</v>
      </c>
    </row>
    <row r="1781" spans="7:23">
      <c r="G1781">
        <v>12106</v>
      </c>
      <c r="H1781" s="89" t="s">
        <v>1327</v>
      </c>
      <c r="I1781" s="89" t="s">
        <v>325</v>
      </c>
      <c r="L1781">
        <v>19505</v>
      </c>
      <c r="M1781" s="89" t="s">
        <v>1596</v>
      </c>
      <c r="N1781" s="89" t="s">
        <v>339</v>
      </c>
      <c r="V1781" s="89" t="s">
        <v>1374</v>
      </c>
      <c r="W1781">
        <v>59555</v>
      </c>
    </row>
    <row r="1782" spans="7:23">
      <c r="G1782">
        <v>12107</v>
      </c>
      <c r="H1782" s="89" t="s">
        <v>232</v>
      </c>
      <c r="I1782" s="89" t="s">
        <v>325</v>
      </c>
      <c r="L1782">
        <v>19506</v>
      </c>
      <c r="M1782" s="89" t="s">
        <v>1597</v>
      </c>
      <c r="N1782" s="89" t="s">
        <v>1584</v>
      </c>
      <c r="V1782" s="89" t="s">
        <v>1375</v>
      </c>
      <c r="W1782">
        <v>59566</v>
      </c>
    </row>
    <row r="1783" spans="7:23">
      <c r="G1783">
        <v>173702</v>
      </c>
      <c r="H1783" s="89" t="s">
        <v>2375</v>
      </c>
      <c r="I1783" s="89" t="s">
        <v>325</v>
      </c>
      <c r="L1783">
        <v>19507</v>
      </c>
      <c r="M1783" s="89" t="s">
        <v>1597</v>
      </c>
      <c r="N1783" s="89" t="s">
        <v>337</v>
      </c>
      <c r="V1783" s="89" t="s">
        <v>1376</v>
      </c>
      <c r="W1783">
        <v>59577</v>
      </c>
    </row>
    <row r="1784" spans="7:23">
      <c r="G1784">
        <v>63718</v>
      </c>
      <c r="H1784" s="89" t="s">
        <v>1328</v>
      </c>
      <c r="I1784" s="89" t="s">
        <v>325</v>
      </c>
      <c r="L1784">
        <v>19508</v>
      </c>
      <c r="M1784" s="89" t="s">
        <v>1597</v>
      </c>
      <c r="N1784" s="89" t="s">
        <v>1700</v>
      </c>
      <c r="V1784" s="89" t="s">
        <v>1377</v>
      </c>
      <c r="W1784">
        <v>59588</v>
      </c>
    </row>
    <row r="1785" spans="7:23">
      <c r="G1785">
        <v>65274</v>
      </c>
      <c r="H1785" s="89" t="s">
        <v>1329</v>
      </c>
      <c r="I1785" s="89" t="s">
        <v>325</v>
      </c>
      <c r="L1785">
        <v>19509</v>
      </c>
      <c r="M1785" s="89" t="s">
        <v>1597</v>
      </c>
      <c r="N1785" s="89" t="s">
        <v>339</v>
      </c>
      <c r="V1785" s="89" t="s">
        <v>1378</v>
      </c>
      <c r="W1785">
        <v>59599</v>
      </c>
    </row>
    <row r="1786" spans="7:23">
      <c r="G1786">
        <v>65285</v>
      </c>
      <c r="H1786" s="89" t="s">
        <v>1330</v>
      </c>
      <c r="I1786" s="89" t="s">
        <v>325</v>
      </c>
      <c r="L1786">
        <v>19510</v>
      </c>
      <c r="M1786" s="89" t="s">
        <v>1598</v>
      </c>
      <c r="N1786" s="89" t="s">
        <v>1584</v>
      </c>
      <c r="V1786" s="89" t="s">
        <v>1379</v>
      </c>
      <c r="W1786">
        <v>12138</v>
      </c>
    </row>
    <row r="1787" spans="7:23">
      <c r="G1787">
        <v>65296</v>
      </c>
      <c r="H1787" s="89" t="s">
        <v>1331</v>
      </c>
      <c r="I1787" s="89" t="s">
        <v>325</v>
      </c>
      <c r="L1787">
        <v>19511</v>
      </c>
      <c r="M1787" s="89" t="s">
        <v>1598</v>
      </c>
      <c r="N1787" s="89" t="s">
        <v>337</v>
      </c>
      <c r="V1787" s="89" t="s">
        <v>1380</v>
      </c>
      <c r="W1787">
        <v>12139</v>
      </c>
    </row>
    <row r="1788" spans="7:23">
      <c r="G1788">
        <v>12110</v>
      </c>
      <c r="H1788" s="89" t="s">
        <v>1332</v>
      </c>
      <c r="I1788" s="89" t="s">
        <v>325</v>
      </c>
      <c r="L1788">
        <v>19512</v>
      </c>
      <c r="M1788" s="89" t="s">
        <v>1598</v>
      </c>
      <c r="N1788" s="89" t="s">
        <v>1700</v>
      </c>
      <c r="V1788" s="89" t="s">
        <v>1381</v>
      </c>
      <c r="W1788">
        <v>12140</v>
      </c>
    </row>
    <row r="1789" spans="7:23">
      <c r="G1789">
        <v>63707</v>
      </c>
      <c r="H1789" s="89" t="s">
        <v>1333</v>
      </c>
      <c r="I1789" s="89" t="s">
        <v>325</v>
      </c>
      <c r="L1789">
        <v>19513</v>
      </c>
      <c r="M1789" s="89" t="s">
        <v>1598</v>
      </c>
      <c r="N1789" s="89" t="s">
        <v>339</v>
      </c>
      <c r="V1789" s="89" t="s">
        <v>1382</v>
      </c>
      <c r="W1789">
        <v>12141</v>
      </c>
    </row>
    <row r="1790" spans="7:23">
      <c r="G1790">
        <v>63696</v>
      </c>
      <c r="H1790" s="89" t="s">
        <v>1334</v>
      </c>
      <c r="I1790" s="89" t="s">
        <v>325</v>
      </c>
      <c r="L1790">
        <v>19514</v>
      </c>
      <c r="M1790" s="89" t="s">
        <v>1599</v>
      </c>
      <c r="N1790" s="89" t="s">
        <v>1584</v>
      </c>
      <c r="V1790" s="89" t="s">
        <v>1383</v>
      </c>
      <c r="W1790">
        <v>12142</v>
      </c>
    </row>
    <row r="1791" spans="7:23">
      <c r="G1791">
        <v>63685</v>
      </c>
      <c r="H1791" s="89" t="s">
        <v>1335</v>
      </c>
      <c r="I1791" s="89" t="s">
        <v>325</v>
      </c>
      <c r="L1791">
        <v>19515</v>
      </c>
      <c r="M1791" s="89" t="s">
        <v>1599</v>
      </c>
      <c r="N1791" s="89" t="s">
        <v>337</v>
      </c>
      <c r="V1791" s="89" t="s">
        <v>1384</v>
      </c>
      <c r="W1791">
        <v>12143</v>
      </c>
    </row>
    <row r="1792" spans="7:23">
      <c r="G1792">
        <v>63674</v>
      </c>
      <c r="H1792" s="89" t="s">
        <v>1336</v>
      </c>
      <c r="I1792" s="89" t="s">
        <v>325</v>
      </c>
      <c r="L1792">
        <v>19516</v>
      </c>
      <c r="M1792" s="89" t="s">
        <v>1599</v>
      </c>
      <c r="N1792" s="89" t="s">
        <v>1700</v>
      </c>
      <c r="V1792" s="89" t="s">
        <v>1385</v>
      </c>
      <c r="W1792">
        <v>12144</v>
      </c>
    </row>
    <row r="1793" spans="7:23">
      <c r="G1793">
        <v>65318</v>
      </c>
      <c r="H1793" s="89" t="s">
        <v>1337</v>
      </c>
      <c r="I1793" s="89" t="s">
        <v>325</v>
      </c>
      <c r="L1793">
        <v>19517</v>
      </c>
      <c r="M1793" s="89" t="s">
        <v>1599</v>
      </c>
      <c r="N1793" s="89" t="s">
        <v>339</v>
      </c>
      <c r="V1793" s="89" t="s">
        <v>1386</v>
      </c>
      <c r="W1793">
        <v>12145</v>
      </c>
    </row>
    <row r="1794" spans="7:23">
      <c r="G1794">
        <v>59643</v>
      </c>
      <c r="H1794" s="89" t="s">
        <v>1338</v>
      </c>
      <c r="I1794" s="89" t="s">
        <v>325</v>
      </c>
      <c r="L1794">
        <v>19518</v>
      </c>
      <c r="M1794" s="89" t="s">
        <v>1600</v>
      </c>
      <c r="N1794" s="89" t="s">
        <v>1584</v>
      </c>
      <c r="V1794" s="89" t="s">
        <v>1387</v>
      </c>
      <c r="W1794">
        <v>12146</v>
      </c>
    </row>
    <row r="1795" spans="7:23">
      <c r="G1795">
        <v>63740</v>
      </c>
      <c r="H1795" s="89" t="s">
        <v>1339</v>
      </c>
      <c r="I1795" s="89" t="s">
        <v>325</v>
      </c>
      <c r="L1795">
        <v>19519</v>
      </c>
      <c r="M1795" s="89" t="s">
        <v>1600</v>
      </c>
      <c r="N1795" s="89" t="s">
        <v>337</v>
      </c>
      <c r="V1795" s="89" t="s">
        <v>1388</v>
      </c>
      <c r="W1795">
        <v>12147</v>
      </c>
    </row>
    <row r="1796" spans="7:23">
      <c r="G1796">
        <v>63729</v>
      </c>
      <c r="H1796" s="89" t="s">
        <v>1340</v>
      </c>
      <c r="I1796" s="89" t="s">
        <v>325</v>
      </c>
      <c r="L1796">
        <v>19520</v>
      </c>
      <c r="M1796" s="89" t="s">
        <v>1600</v>
      </c>
      <c r="N1796" s="89" t="s">
        <v>1700</v>
      </c>
      <c r="V1796" s="89" t="s">
        <v>271</v>
      </c>
      <c r="W1796">
        <v>12149</v>
      </c>
    </row>
    <row r="1797" spans="7:23">
      <c r="G1797">
        <v>65329</v>
      </c>
      <c r="H1797" s="89" t="s">
        <v>1341</v>
      </c>
      <c r="I1797" s="89" t="s">
        <v>325</v>
      </c>
      <c r="L1797">
        <v>19521</v>
      </c>
      <c r="M1797" s="89" t="s">
        <v>1600</v>
      </c>
      <c r="N1797" s="89" t="s">
        <v>339</v>
      </c>
      <c r="V1797" s="89" t="s">
        <v>2419</v>
      </c>
      <c r="W1797">
        <v>173902</v>
      </c>
    </row>
    <row r="1798" spans="7:23">
      <c r="G1798">
        <v>65340</v>
      </c>
      <c r="H1798" s="89" t="s">
        <v>1342</v>
      </c>
      <c r="I1798" s="89" t="s">
        <v>325</v>
      </c>
      <c r="L1798">
        <v>19542</v>
      </c>
      <c r="M1798" s="89" t="s">
        <v>1587</v>
      </c>
      <c r="N1798" s="89" t="s">
        <v>1584</v>
      </c>
      <c r="V1798" s="89" t="s">
        <v>1389</v>
      </c>
      <c r="W1798">
        <v>12152</v>
      </c>
    </row>
    <row r="1799" spans="7:23">
      <c r="G1799">
        <v>12111</v>
      </c>
      <c r="H1799" s="89" t="s">
        <v>1343</v>
      </c>
      <c r="I1799" s="89" t="s">
        <v>325</v>
      </c>
      <c r="L1799">
        <v>19543</v>
      </c>
      <c r="M1799" s="89" t="s">
        <v>1587</v>
      </c>
      <c r="N1799" s="89" t="s">
        <v>337</v>
      </c>
      <c r="V1799" s="89" t="s">
        <v>1390</v>
      </c>
      <c r="W1799">
        <v>12154</v>
      </c>
    </row>
    <row r="1800" spans="7:23">
      <c r="G1800">
        <v>12112</v>
      </c>
      <c r="H1800" s="89" t="s">
        <v>1344</v>
      </c>
      <c r="I1800" s="89" t="s">
        <v>325</v>
      </c>
      <c r="L1800">
        <v>19544</v>
      </c>
      <c r="M1800" s="89" t="s">
        <v>1587</v>
      </c>
      <c r="N1800" s="89" t="s">
        <v>1700</v>
      </c>
      <c r="V1800" s="89" t="s">
        <v>1391</v>
      </c>
      <c r="W1800">
        <v>12155</v>
      </c>
    </row>
    <row r="1801" spans="7:23">
      <c r="G1801">
        <v>12113</v>
      </c>
      <c r="H1801" s="89" t="s">
        <v>1345</v>
      </c>
      <c r="I1801" s="89" t="s">
        <v>325</v>
      </c>
      <c r="L1801">
        <v>19545</v>
      </c>
      <c r="M1801" s="89" t="s">
        <v>1587</v>
      </c>
      <c r="N1801" s="89" t="s">
        <v>339</v>
      </c>
      <c r="V1801" s="89" t="s">
        <v>1392</v>
      </c>
      <c r="W1801">
        <v>12156</v>
      </c>
    </row>
    <row r="1802" spans="7:23">
      <c r="G1802">
        <v>12114</v>
      </c>
      <c r="H1802" s="89" t="s">
        <v>1346</v>
      </c>
      <c r="I1802" s="89" t="s">
        <v>325</v>
      </c>
      <c r="L1802">
        <v>19546</v>
      </c>
      <c r="M1802" s="89" t="s">
        <v>1601</v>
      </c>
      <c r="N1802" s="89" t="s">
        <v>1584</v>
      </c>
      <c r="V1802" s="89" t="s">
        <v>1393</v>
      </c>
      <c r="W1802">
        <v>27087</v>
      </c>
    </row>
    <row r="1803" spans="7:23">
      <c r="G1803">
        <v>12115</v>
      </c>
      <c r="H1803" s="89" t="s">
        <v>1347</v>
      </c>
      <c r="I1803" s="89" t="s">
        <v>325</v>
      </c>
      <c r="L1803">
        <v>19547</v>
      </c>
      <c r="M1803" s="89" t="s">
        <v>1601</v>
      </c>
      <c r="N1803" s="89" t="s">
        <v>337</v>
      </c>
      <c r="V1803" s="89" t="s">
        <v>1394</v>
      </c>
      <c r="W1803">
        <v>27092</v>
      </c>
    </row>
    <row r="1804" spans="7:23">
      <c r="G1804">
        <v>12116</v>
      </c>
      <c r="H1804" s="89" t="s">
        <v>1348</v>
      </c>
      <c r="I1804" s="89" t="s">
        <v>325</v>
      </c>
      <c r="L1804">
        <v>19548</v>
      </c>
      <c r="M1804" s="89" t="s">
        <v>1601</v>
      </c>
      <c r="N1804" s="89" t="s">
        <v>1700</v>
      </c>
      <c r="V1804" s="89" t="s">
        <v>2429</v>
      </c>
      <c r="W1804">
        <v>83889</v>
      </c>
    </row>
    <row r="1805" spans="7:23">
      <c r="G1805">
        <v>12117</v>
      </c>
      <c r="H1805" s="89" t="s">
        <v>1349</v>
      </c>
      <c r="I1805" s="89" t="s">
        <v>325</v>
      </c>
      <c r="L1805">
        <v>19549</v>
      </c>
      <c r="M1805" s="89" t="s">
        <v>1601</v>
      </c>
      <c r="N1805" s="89" t="s">
        <v>339</v>
      </c>
      <c r="V1805" s="89" t="s">
        <v>2431</v>
      </c>
      <c r="W1805">
        <v>190089</v>
      </c>
    </row>
    <row r="1806" spans="7:23">
      <c r="G1806">
        <v>12118</v>
      </c>
      <c r="H1806" s="89" t="s">
        <v>1350</v>
      </c>
      <c r="I1806" s="89" t="s">
        <v>325</v>
      </c>
      <c r="L1806">
        <v>19598</v>
      </c>
      <c r="M1806" s="89" t="s">
        <v>1602</v>
      </c>
      <c r="N1806" s="89" t="s">
        <v>1584</v>
      </c>
      <c r="V1806" s="89" t="s">
        <v>2433</v>
      </c>
      <c r="W1806">
        <v>200689</v>
      </c>
    </row>
    <row r="1807" spans="7:23">
      <c r="G1807">
        <v>12119</v>
      </c>
      <c r="H1807" s="89" t="s">
        <v>1351</v>
      </c>
      <c r="I1807" s="89" t="s">
        <v>325</v>
      </c>
      <c r="L1807">
        <v>19599</v>
      </c>
      <c r="M1807" s="89" t="s">
        <v>1602</v>
      </c>
      <c r="N1807" s="89" t="s">
        <v>337</v>
      </c>
      <c r="V1807" s="89" t="s">
        <v>2434</v>
      </c>
      <c r="W1807">
        <v>48872</v>
      </c>
    </row>
    <row r="1808" spans="7:23">
      <c r="G1808">
        <v>12122</v>
      </c>
      <c r="H1808" s="89" t="s">
        <v>1352</v>
      </c>
      <c r="I1808" s="89" t="s">
        <v>325</v>
      </c>
      <c r="L1808">
        <v>19600</v>
      </c>
      <c r="M1808" s="89" t="s">
        <v>1602</v>
      </c>
      <c r="N1808" s="89" t="s">
        <v>1700</v>
      </c>
      <c r="V1808" s="89" t="s">
        <v>2437</v>
      </c>
      <c r="W1808">
        <v>27097</v>
      </c>
    </row>
    <row r="1809" spans="7:23">
      <c r="G1809">
        <v>12123</v>
      </c>
      <c r="H1809" s="89" t="s">
        <v>1353</v>
      </c>
      <c r="I1809" s="89" t="s">
        <v>325</v>
      </c>
      <c r="L1809">
        <v>19601</v>
      </c>
      <c r="M1809" s="89" t="s">
        <v>1602</v>
      </c>
      <c r="N1809" s="89" t="s">
        <v>339</v>
      </c>
      <c r="V1809" s="89" t="s">
        <v>2439</v>
      </c>
      <c r="W1809">
        <v>27102</v>
      </c>
    </row>
    <row r="1810" spans="7:23">
      <c r="G1810">
        <v>12124</v>
      </c>
      <c r="H1810" s="89" t="s">
        <v>1354</v>
      </c>
      <c r="I1810" s="89" t="s">
        <v>325</v>
      </c>
      <c r="L1810">
        <v>19606</v>
      </c>
      <c r="M1810" s="89" t="s">
        <v>1603</v>
      </c>
      <c r="N1810" s="89" t="s">
        <v>1584</v>
      </c>
      <c r="V1810" s="89" t="s">
        <v>1303</v>
      </c>
      <c r="W1810">
        <v>27107</v>
      </c>
    </row>
    <row r="1811" spans="7:23">
      <c r="G1811">
        <v>12125</v>
      </c>
      <c r="H1811" s="89" t="s">
        <v>1355</v>
      </c>
      <c r="I1811" s="89" t="s">
        <v>325</v>
      </c>
      <c r="L1811">
        <v>19607</v>
      </c>
      <c r="M1811" s="89" t="s">
        <v>1603</v>
      </c>
      <c r="N1811" s="89" t="s">
        <v>337</v>
      </c>
      <c r="V1811" s="89" t="s">
        <v>1395</v>
      </c>
      <c r="W1811">
        <v>27122</v>
      </c>
    </row>
    <row r="1812" spans="7:23">
      <c r="G1812">
        <v>12126</v>
      </c>
      <c r="H1812" s="89" t="s">
        <v>1356</v>
      </c>
      <c r="I1812" s="89" t="s">
        <v>325</v>
      </c>
      <c r="L1812">
        <v>19608</v>
      </c>
      <c r="M1812" s="89" t="s">
        <v>1603</v>
      </c>
      <c r="N1812" s="89" t="s">
        <v>1700</v>
      </c>
      <c r="V1812" s="89" t="s">
        <v>1396</v>
      </c>
      <c r="W1812">
        <v>27127</v>
      </c>
    </row>
    <row r="1813" spans="7:23">
      <c r="G1813">
        <v>12127</v>
      </c>
      <c r="H1813" s="89" t="s">
        <v>1357</v>
      </c>
      <c r="I1813" s="89" t="s">
        <v>325</v>
      </c>
      <c r="L1813">
        <v>19609</v>
      </c>
      <c r="M1813" s="89" t="s">
        <v>1603</v>
      </c>
      <c r="N1813" s="89" t="s">
        <v>339</v>
      </c>
      <c r="V1813" s="89" t="s">
        <v>1397</v>
      </c>
      <c r="W1813">
        <v>27132</v>
      </c>
    </row>
    <row r="1814" spans="7:23">
      <c r="G1814">
        <v>12128</v>
      </c>
      <c r="H1814" s="89" t="s">
        <v>1358</v>
      </c>
      <c r="I1814" s="89" t="s">
        <v>325</v>
      </c>
      <c r="L1814">
        <v>19614</v>
      </c>
      <c r="M1814" s="89" t="s">
        <v>1604</v>
      </c>
      <c r="N1814" s="89" t="s">
        <v>1584</v>
      </c>
      <c r="V1814" s="89" t="s">
        <v>2442</v>
      </c>
      <c r="W1814">
        <v>205893</v>
      </c>
    </row>
    <row r="1815" spans="7:23">
      <c r="G1815">
        <v>12129</v>
      </c>
      <c r="H1815" s="89" t="s">
        <v>1359</v>
      </c>
      <c r="I1815" s="89" t="s">
        <v>325</v>
      </c>
      <c r="L1815">
        <v>19615</v>
      </c>
      <c r="M1815" s="89" t="s">
        <v>1604</v>
      </c>
      <c r="N1815" s="89" t="s">
        <v>337</v>
      </c>
      <c r="V1815" s="89" t="s">
        <v>1398</v>
      </c>
      <c r="W1815">
        <v>27137</v>
      </c>
    </row>
    <row r="1816" spans="7:23">
      <c r="G1816">
        <v>12130</v>
      </c>
      <c r="H1816" s="89" t="s">
        <v>1360</v>
      </c>
      <c r="I1816" s="89" t="s">
        <v>325</v>
      </c>
      <c r="L1816">
        <v>19616</v>
      </c>
      <c r="M1816" s="89" t="s">
        <v>1604</v>
      </c>
      <c r="N1816" s="89" t="s">
        <v>1700</v>
      </c>
      <c r="V1816" s="89" t="s">
        <v>1399</v>
      </c>
      <c r="W1816">
        <v>27142</v>
      </c>
    </row>
    <row r="1817" spans="7:23">
      <c r="G1817">
        <v>12131</v>
      </c>
      <c r="H1817" s="89" t="s">
        <v>1361</v>
      </c>
      <c r="I1817" s="89" t="s">
        <v>325</v>
      </c>
      <c r="L1817">
        <v>19617</v>
      </c>
      <c r="M1817" s="89" t="s">
        <v>1604</v>
      </c>
      <c r="N1817" s="89" t="s">
        <v>339</v>
      </c>
      <c r="V1817" s="89" t="s">
        <v>1400</v>
      </c>
      <c r="W1817">
        <v>27147</v>
      </c>
    </row>
    <row r="1818" spans="7:23">
      <c r="G1818">
        <v>12132</v>
      </c>
      <c r="H1818" s="89" t="s">
        <v>1362</v>
      </c>
      <c r="I1818" s="89" t="s">
        <v>325</v>
      </c>
      <c r="L1818">
        <v>19622</v>
      </c>
      <c r="M1818" s="89" t="s">
        <v>1605</v>
      </c>
      <c r="N1818" s="89" t="s">
        <v>1584</v>
      </c>
      <c r="V1818" s="89" t="s">
        <v>1310</v>
      </c>
      <c r="W1818">
        <v>27152</v>
      </c>
    </row>
    <row r="1819" spans="7:23">
      <c r="G1819">
        <v>12133</v>
      </c>
      <c r="H1819" s="89" t="s">
        <v>1363</v>
      </c>
      <c r="I1819" s="89" t="s">
        <v>325</v>
      </c>
      <c r="L1819">
        <v>19623</v>
      </c>
      <c r="M1819" s="89" t="s">
        <v>1605</v>
      </c>
      <c r="N1819" s="89" t="s">
        <v>337</v>
      </c>
      <c r="V1819" s="89" t="s">
        <v>2444</v>
      </c>
      <c r="W1819">
        <v>102876</v>
      </c>
    </row>
    <row r="1820" spans="7:23">
      <c r="G1820">
        <v>12135</v>
      </c>
      <c r="H1820" s="89" t="s">
        <v>1364</v>
      </c>
      <c r="I1820" s="89" t="s">
        <v>325</v>
      </c>
      <c r="L1820">
        <v>19624</v>
      </c>
      <c r="M1820" s="89" t="s">
        <v>1605</v>
      </c>
      <c r="N1820" s="89" t="s">
        <v>1700</v>
      </c>
      <c r="V1820" s="89" t="s">
        <v>2446</v>
      </c>
      <c r="W1820">
        <v>102902</v>
      </c>
    </row>
    <row r="1821" spans="7:23">
      <c r="G1821">
        <v>173876</v>
      </c>
      <c r="H1821" s="89" t="s">
        <v>2400</v>
      </c>
      <c r="I1821" s="89" t="s">
        <v>325</v>
      </c>
      <c r="L1821">
        <v>19625</v>
      </c>
      <c r="M1821" s="89" t="s">
        <v>1605</v>
      </c>
      <c r="N1821" s="89" t="s">
        <v>339</v>
      </c>
      <c r="V1821" s="89" t="s">
        <v>1401</v>
      </c>
      <c r="W1821">
        <v>27167</v>
      </c>
    </row>
    <row r="1822" spans="7:23">
      <c r="G1822">
        <v>59456</v>
      </c>
      <c r="H1822" s="89" t="s">
        <v>1365</v>
      </c>
      <c r="I1822" s="89" t="s">
        <v>325</v>
      </c>
      <c r="L1822">
        <v>19638</v>
      </c>
      <c r="M1822" s="89" t="s">
        <v>1606</v>
      </c>
      <c r="N1822" s="89" t="s">
        <v>1584</v>
      </c>
      <c r="V1822" s="89" t="s">
        <v>1402</v>
      </c>
      <c r="W1822">
        <v>27172</v>
      </c>
    </row>
    <row r="1823" spans="7:23">
      <c r="G1823">
        <v>59467</v>
      </c>
      <c r="H1823" s="89" t="s">
        <v>1366</v>
      </c>
      <c r="I1823" s="89" t="s">
        <v>325</v>
      </c>
      <c r="L1823">
        <v>19639</v>
      </c>
      <c r="M1823" s="89" t="s">
        <v>1606</v>
      </c>
      <c r="N1823" s="89" t="s">
        <v>337</v>
      </c>
      <c r="V1823" s="89" t="s">
        <v>1403</v>
      </c>
      <c r="W1823">
        <v>27177</v>
      </c>
    </row>
    <row r="1824" spans="7:23">
      <c r="G1824">
        <v>59478</v>
      </c>
      <c r="H1824" s="89" t="s">
        <v>1367</v>
      </c>
      <c r="I1824" s="89" t="s">
        <v>325</v>
      </c>
      <c r="L1824">
        <v>19640</v>
      </c>
      <c r="M1824" s="89" t="s">
        <v>1606</v>
      </c>
      <c r="N1824" s="89" t="s">
        <v>1700</v>
      </c>
      <c r="V1824" s="89" t="s">
        <v>1404</v>
      </c>
      <c r="W1824">
        <v>27182</v>
      </c>
    </row>
    <row r="1825" spans="7:23">
      <c r="G1825">
        <v>59489</v>
      </c>
      <c r="H1825" s="89" t="s">
        <v>1368</v>
      </c>
      <c r="I1825" s="89" t="s">
        <v>325</v>
      </c>
      <c r="L1825">
        <v>19641</v>
      </c>
      <c r="M1825" s="89" t="s">
        <v>1606</v>
      </c>
      <c r="N1825" s="89" t="s">
        <v>339</v>
      </c>
      <c r="V1825" s="89" t="s">
        <v>1405</v>
      </c>
      <c r="W1825">
        <v>27187</v>
      </c>
    </row>
    <row r="1826" spans="7:23">
      <c r="G1826">
        <v>59500</v>
      </c>
      <c r="H1826" s="89" t="s">
        <v>1369</v>
      </c>
      <c r="I1826" s="89" t="s">
        <v>325</v>
      </c>
      <c r="L1826">
        <v>19646</v>
      </c>
      <c r="M1826" s="89" t="s">
        <v>1608</v>
      </c>
      <c r="N1826" s="89" t="s">
        <v>1584</v>
      </c>
      <c r="V1826" s="89" t="s">
        <v>1406</v>
      </c>
      <c r="W1826">
        <v>27192</v>
      </c>
    </row>
    <row r="1827" spans="7:23">
      <c r="G1827">
        <v>59511</v>
      </c>
      <c r="H1827" s="89" t="s">
        <v>1370</v>
      </c>
      <c r="I1827" s="89" t="s">
        <v>325</v>
      </c>
      <c r="L1827">
        <v>19647</v>
      </c>
      <c r="M1827" s="89" t="s">
        <v>1608</v>
      </c>
      <c r="N1827" s="89" t="s">
        <v>337</v>
      </c>
      <c r="V1827" s="89" t="s">
        <v>1407</v>
      </c>
      <c r="W1827">
        <v>27197</v>
      </c>
    </row>
    <row r="1828" spans="7:23">
      <c r="G1828">
        <v>59522</v>
      </c>
      <c r="H1828" s="89" t="s">
        <v>1371</v>
      </c>
      <c r="I1828" s="89" t="s">
        <v>325</v>
      </c>
      <c r="L1828">
        <v>19648</v>
      </c>
      <c r="M1828" s="89" t="s">
        <v>1608</v>
      </c>
      <c r="N1828" s="89" t="s">
        <v>1700</v>
      </c>
      <c r="V1828" s="89" t="s">
        <v>1318</v>
      </c>
      <c r="W1828">
        <v>27202</v>
      </c>
    </row>
    <row r="1829" spans="7:23">
      <c r="G1829">
        <v>59533</v>
      </c>
      <c r="H1829" s="89" t="s">
        <v>1372</v>
      </c>
      <c r="I1829" s="89" t="s">
        <v>325</v>
      </c>
      <c r="L1829">
        <v>19649</v>
      </c>
      <c r="M1829" s="89" t="s">
        <v>1608</v>
      </c>
      <c r="N1829" s="89" t="s">
        <v>339</v>
      </c>
      <c r="V1829" s="89" t="s">
        <v>1408</v>
      </c>
      <c r="W1829">
        <v>64085</v>
      </c>
    </row>
    <row r="1830" spans="7:23">
      <c r="G1830">
        <v>59544</v>
      </c>
      <c r="H1830" s="89" t="s">
        <v>1373</v>
      </c>
      <c r="I1830" s="89" t="s">
        <v>325</v>
      </c>
      <c r="L1830">
        <v>19654</v>
      </c>
      <c r="M1830" s="89" t="s">
        <v>1609</v>
      </c>
      <c r="N1830" s="89" t="s">
        <v>1584</v>
      </c>
      <c r="V1830" s="89" t="s">
        <v>1409</v>
      </c>
      <c r="W1830">
        <v>27217</v>
      </c>
    </row>
    <row r="1831" spans="7:23">
      <c r="G1831">
        <v>59555</v>
      </c>
      <c r="H1831" s="89" t="s">
        <v>1374</v>
      </c>
      <c r="I1831" s="89" t="s">
        <v>325</v>
      </c>
      <c r="L1831">
        <v>19655</v>
      </c>
      <c r="M1831" s="89" t="s">
        <v>1609</v>
      </c>
      <c r="N1831" s="89" t="s">
        <v>337</v>
      </c>
      <c r="V1831" s="89" t="s">
        <v>1410</v>
      </c>
      <c r="W1831">
        <v>27222</v>
      </c>
    </row>
    <row r="1832" spans="7:23">
      <c r="G1832">
        <v>59566</v>
      </c>
      <c r="H1832" s="89" t="s">
        <v>1375</v>
      </c>
      <c r="I1832" s="89" t="s">
        <v>325</v>
      </c>
      <c r="L1832">
        <v>19656</v>
      </c>
      <c r="M1832" s="89" t="s">
        <v>1609</v>
      </c>
      <c r="N1832" s="89" t="s">
        <v>1700</v>
      </c>
      <c r="V1832" s="89" t="s">
        <v>1411</v>
      </c>
      <c r="W1832">
        <v>27227</v>
      </c>
    </row>
    <row r="1833" spans="7:23">
      <c r="G1833">
        <v>59577</v>
      </c>
      <c r="H1833" s="89" t="s">
        <v>1376</v>
      </c>
      <c r="I1833" s="89" t="s">
        <v>325</v>
      </c>
      <c r="L1833">
        <v>19657</v>
      </c>
      <c r="M1833" s="89" t="s">
        <v>1609</v>
      </c>
      <c r="N1833" s="89" t="s">
        <v>339</v>
      </c>
      <c r="V1833" s="89" t="s">
        <v>1412</v>
      </c>
      <c r="W1833">
        <v>27232</v>
      </c>
    </row>
    <row r="1834" spans="7:23">
      <c r="G1834">
        <v>59588</v>
      </c>
      <c r="H1834" s="89" t="s">
        <v>1377</v>
      </c>
      <c r="I1834" s="89" t="s">
        <v>325</v>
      </c>
      <c r="L1834">
        <v>19662</v>
      </c>
      <c r="M1834" s="89" t="s">
        <v>1610</v>
      </c>
      <c r="N1834" s="89" t="s">
        <v>1584</v>
      </c>
      <c r="V1834" s="89" t="s">
        <v>1413</v>
      </c>
      <c r="W1834">
        <v>27237</v>
      </c>
    </row>
    <row r="1835" spans="7:23">
      <c r="G1835">
        <v>59599</v>
      </c>
      <c r="H1835" s="89" t="s">
        <v>1378</v>
      </c>
      <c r="I1835" s="89" t="s">
        <v>325</v>
      </c>
      <c r="L1835">
        <v>19663</v>
      </c>
      <c r="M1835" s="89" t="s">
        <v>1610</v>
      </c>
      <c r="N1835" s="89" t="s">
        <v>337</v>
      </c>
      <c r="V1835" s="89" t="s">
        <v>1414</v>
      </c>
      <c r="W1835">
        <v>27242</v>
      </c>
    </row>
    <row r="1836" spans="7:23">
      <c r="G1836">
        <v>12138</v>
      </c>
      <c r="H1836" s="89" t="s">
        <v>1379</v>
      </c>
      <c r="I1836" s="89" t="s">
        <v>325</v>
      </c>
      <c r="L1836">
        <v>19664</v>
      </c>
      <c r="M1836" s="89" t="s">
        <v>1610</v>
      </c>
      <c r="N1836" s="89" t="s">
        <v>1700</v>
      </c>
      <c r="V1836" s="89" t="s">
        <v>1415</v>
      </c>
      <c r="W1836">
        <v>27247</v>
      </c>
    </row>
    <row r="1837" spans="7:23">
      <c r="G1837">
        <v>12139</v>
      </c>
      <c r="H1837" s="89" t="s">
        <v>1380</v>
      </c>
      <c r="I1837" s="89" t="s">
        <v>325</v>
      </c>
      <c r="L1837">
        <v>19665</v>
      </c>
      <c r="M1837" s="89" t="s">
        <v>1610</v>
      </c>
      <c r="N1837" s="89" t="s">
        <v>339</v>
      </c>
      <c r="V1837" s="89" t="s">
        <v>1327</v>
      </c>
      <c r="W1837">
        <v>27252</v>
      </c>
    </row>
    <row r="1838" spans="7:23">
      <c r="G1838">
        <v>12140</v>
      </c>
      <c r="H1838" s="89" t="s">
        <v>1381</v>
      </c>
      <c r="I1838" s="89" t="s">
        <v>325</v>
      </c>
      <c r="L1838">
        <v>19670</v>
      </c>
      <c r="M1838" s="89" t="s">
        <v>1611</v>
      </c>
      <c r="N1838" s="89" t="s">
        <v>1584</v>
      </c>
      <c r="V1838" s="89" t="s">
        <v>2453</v>
      </c>
      <c r="W1838">
        <v>102915</v>
      </c>
    </row>
    <row r="1839" spans="7:23">
      <c r="G1839">
        <v>12141</v>
      </c>
      <c r="H1839" s="89" t="s">
        <v>1382</v>
      </c>
      <c r="I1839" s="89" t="s">
        <v>325</v>
      </c>
      <c r="L1839">
        <v>19671</v>
      </c>
      <c r="M1839" s="89" t="s">
        <v>1611</v>
      </c>
      <c r="N1839" s="89" t="s">
        <v>337</v>
      </c>
      <c r="V1839" s="89" t="s">
        <v>2454</v>
      </c>
      <c r="W1839">
        <v>172289</v>
      </c>
    </row>
    <row r="1840" spans="7:23">
      <c r="G1840">
        <v>12142</v>
      </c>
      <c r="H1840" s="89" t="s">
        <v>1383</v>
      </c>
      <c r="I1840" s="89" t="s">
        <v>325</v>
      </c>
      <c r="L1840">
        <v>19672</v>
      </c>
      <c r="M1840" s="89" t="s">
        <v>1611</v>
      </c>
      <c r="N1840" s="89" t="s">
        <v>1700</v>
      </c>
      <c r="V1840" s="89" t="s">
        <v>232</v>
      </c>
      <c r="W1840">
        <v>27257</v>
      </c>
    </row>
    <row r="1841" spans="7:23">
      <c r="G1841">
        <v>12143</v>
      </c>
      <c r="H1841" s="89" t="s">
        <v>1384</v>
      </c>
      <c r="I1841" s="89" t="s">
        <v>325</v>
      </c>
      <c r="L1841">
        <v>19673</v>
      </c>
      <c r="M1841" s="89" t="s">
        <v>1611</v>
      </c>
      <c r="N1841" s="89" t="s">
        <v>339</v>
      </c>
      <c r="V1841" s="89" t="s">
        <v>2457</v>
      </c>
      <c r="W1841">
        <v>102941</v>
      </c>
    </row>
    <row r="1842" spans="7:23">
      <c r="G1842">
        <v>12144</v>
      </c>
      <c r="H1842" s="89" t="s">
        <v>1385</v>
      </c>
      <c r="I1842" s="89" t="s">
        <v>325</v>
      </c>
      <c r="L1842">
        <v>19678</v>
      </c>
      <c r="M1842" s="89" t="s">
        <v>297</v>
      </c>
      <c r="N1842" s="89" t="s">
        <v>1584</v>
      </c>
      <c r="V1842" s="89" t="s">
        <v>1416</v>
      </c>
      <c r="W1842">
        <v>65351</v>
      </c>
    </row>
    <row r="1843" spans="7:23">
      <c r="G1843">
        <v>12145</v>
      </c>
      <c r="H1843" s="89" t="s">
        <v>1386</v>
      </c>
      <c r="I1843" s="89" t="s">
        <v>325</v>
      </c>
      <c r="L1843">
        <v>19679</v>
      </c>
      <c r="M1843" s="89" t="s">
        <v>297</v>
      </c>
      <c r="N1843" s="89" t="s">
        <v>337</v>
      </c>
      <c r="V1843" s="89" t="s">
        <v>1417</v>
      </c>
      <c r="W1843">
        <v>65362</v>
      </c>
    </row>
    <row r="1844" spans="7:23">
      <c r="G1844">
        <v>12146</v>
      </c>
      <c r="H1844" s="89" t="s">
        <v>1387</v>
      </c>
      <c r="I1844" s="89" t="s">
        <v>325</v>
      </c>
      <c r="L1844">
        <v>19680</v>
      </c>
      <c r="M1844" s="89" t="s">
        <v>297</v>
      </c>
      <c r="N1844" s="89" t="s">
        <v>1700</v>
      </c>
      <c r="V1844" s="89" t="s">
        <v>1418</v>
      </c>
      <c r="W1844">
        <v>65373</v>
      </c>
    </row>
    <row r="1845" spans="7:23">
      <c r="G1845">
        <v>12147</v>
      </c>
      <c r="H1845" s="89" t="s">
        <v>1388</v>
      </c>
      <c r="I1845" s="89" t="s">
        <v>325</v>
      </c>
      <c r="L1845">
        <v>19681</v>
      </c>
      <c r="M1845" s="89" t="s">
        <v>297</v>
      </c>
      <c r="N1845" s="89" t="s">
        <v>339</v>
      </c>
      <c r="V1845" s="89" t="s">
        <v>1419</v>
      </c>
      <c r="W1845">
        <v>65384</v>
      </c>
    </row>
    <row r="1846" spans="7:23">
      <c r="G1846">
        <v>12149</v>
      </c>
      <c r="H1846" s="89" t="s">
        <v>271</v>
      </c>
      <c r="I1846" s="89" t="s">
        <v>325</v>
      </c>
      <c r="L1846">
        <v>19698</v>
      </c>
      <c r="M1846" s="89" t="s">
        <v>1692</v>
      </c>
      <c r="N1846" s="89" t="s">
        <v>1584</v>
      </c>
      <c r="V1846" s="89" t="s">
        <v>1420</v>
      </c>
      <c r="W1846">
        <v>27272</v>
      </c>
    </row>
    <row r="1847" spans="7:23">
      <c r="G1847">
        <v>173902</v>
      </c>
      <c r="H1847" s="89" t="s">
        <v>2419</v>
      </c>
      <c r="I1847" s="89" t="s">
        <v>325</v>
      </c>
      <c r="L1847">
        <v>19699</v>
      </c>
      <c r="M1847" s="89" t="s">
        <v>1692</v>
      </c>
      <c r="N1847" s="89" t="s">
        <v>337</v>
      </c>
      <c r="V1847" s="89" t="s">
        <v>1421</v>
      </c>
      <c r="W1847">
        <v>65439</v>
      </c>
    </row>
    <row r="1848" spans="7:23">
      <c r="G1848">
        <v>12152</v>
      </c>
      <c r="H1848" s="89" t="s">
        <v>1389</v>
      </c>
      <c r="I1848" s="89" t="s">
        <v>325</v>
      </c>
      <c r="L1848">
        <v>19700</v>
      </c>
      <c r="M1848" s="89" t="s">
        <v>1692</v>
      </c>
      <c r="N1848" s="89" t="s">
        <v>1700</v>
      </c>
      <c r="V1848" s="89" t="s">
        <v>1422</v>
      </c>
      <c r="W1848">
        <v>65428</v>
      </c>
    </row>
    <row r="1849" spans="7:23">
      <c r="G1849">
        <v>12154</v>
      </c>
      <c r="H1849" s="89" t="s">
        <v>1390</v>
      </c>
      <c r="I1849" s="89" t="s">
        <v>325</v>
      </c>
      <c r="L1849">
        <v>19701</v>
      </c>
      <c r="M1849" s="89" t="s">
        <v>1692</v>
      </c>
      <c r="N1849" s="89" t="s">
        <v>339</v>
      </c>
      <c r="V1849" s="89" t="s">
        <v>1423</v>
      </c>
      <c r="W1849">
        <v>65417</v>
      </c>
    </row>
    <row r="1850" spans="7:23">
      <c r="G1850">
        <v>12155</v>
      </c>
      <c r="H1850" s="89" t="s">
        <v>1391</v>
      </c>
      <c r="I1850" s="89" t="s">
        <v>325</v>
      </c>
      <c r="L1850">
        <v>19702</v>
      </c>
      <c r="M1850" s="89" t="s">
        <v>1633</v>
      </c>
      <c r="N1850" s="89" t="s">
        <v>1584</v>
      </c>
      <c r="V1850" s="89" t="s">
        <v>1424</v>
      </c>
      <c r="W1850">
        <v>65406</v>
      </c>
    </row>
    <row r="1851" spans="7:23">
      <c r="G1851">
        <v>12156</v>
      </c>
      <c r="H1851" s="89" t="s">
        <v>1392</v>
      </c>
      <c r="I1851" s="89" t="s">
        <v>325</v>
      </c>
      <c r="L1851">
        <v>19703</v>
      </c>
      <c r="M1851" s="89" t="s">
        <v>1633</v>
      </c>
      <c r="N1851" s="89" t="s">
        <v>337</v>
      </c>
      <c r="V1851" s="89" t="s">
        <v>1425</v>
      </c>
      <c r="W1851">
        <v>65395</v>
      </c>
    </row>
    <row r="1852" spans="7:23">
      <c r="G1852">
        <v>27087</v>
      </c>
      <c r="H1852" s="89" t="s">
        <v>1393</v>
      </c>
      <c r="I1852" s="89" t="s">
        <v>325</v>
      </c>
      <c r="L1852">
        <v>19704</v>
      </c>
      <c r="M1852" s="89" t="s">
        <v>1633</v>
      </c>
      <c r="N1852" s="89" t="s">
        <v>1700</v>
      </c>
      <c r="V1852" s="89" t="s">
        <v>1426</v>
      </c>
      <c r="W1852">
        <v>59675</v>
      </c>
    </row>
    <row r="1853" spans="7:23">
      <c r="G1853">
        <v>27092</v>
      </c>
      <c r="H1853" s="89" t="s">
        <v>1394</v>
      </c>
      <c r="I1853" s="89" t="s">
        <v>325</v>
      </c>
      <c r="L1853">
        <v>19705</v>
      </c>
      <c r="M1853" s="89" t="s">
        <v>1633</v>
      </c>
      <c r="N1853" s="89" t="s">
        <v>339</v>
      </c>
      <c r="V1853" s="89" t="s">
        <v>1427</v>
      </c>
      <c r="W1853">
        <v>65505</v>
      </c>
    </row>
    <row r="1854" spans="7:23">
      <c r="G1854">
        <v>83889</v>
      </c>
      <c r="H1854" s="89" t="s">
        <v>2429</v>
      </c>
      <c r="I1854" s="89" t="s">
        <v>325</v>
      </c>
      <c r="L1854">
        <v>19722</v>
      </c>
      <c r="M1854" s="89" t="s">
        <v>1634</v>
      </c>
      <c r="N1854" s="89" t="s">
        <v>1584</v>
      </c>
      <c r="V1854" s="89" t="s">
        <v>1429</v>
      </c>
      <c r="W1854">
        <v>65483</v>
      </c>
    </row>
    <row r="1855" spans="7:23">
      <c r="G1855">
        <v>190089</v>
      </c>
      <c r="H1855" s="89" t="s">
        <v>2431</v>
      </c>
      <c r="I1855" s="89" t="s">
        <v>325</v>
      </c>
      <c r="L1855">
        <v>19723</v>
      </c>
      <c r="M1855" s="89" t="s">
        <v>1634</v>
      </c>
      <c r="N1855" s="89" t="s">
        <v>337</v>
      </c>
      <c r="V1855" s="89" t="s">
        <v>1430</v>
      </c>
      <c r="W1855">
        <v>65472</v>
      </c>
    </row>
    <row r="1856" spans="7:23">
      <c r="G1856">
        <v>200689</v>
      </c>
      <c r="H1856" s="89" t="s">
        <v>2433</v>
      </c>
      <c r="I1856" s="89" t="s">
        <v>325</v>
      </c>
      <c r="L1856">
        <v>19724</v>
      </c>
      <c r="M1856" s="89" t="s">
        <v>1634</v>
      </c>
      <c r="N1856" s="89" t="s">
        <v>1700</v>
      </c>
      <c r="V1856" s="89" t="s">
        <v>1431</v>
      </c>
      <c r="W1856">
        <v>27277</v>
      </c>
    </row>
    <row r="1857" spans="7:23">
      <c r="G1857">
        <v>48872</v>
      </c>
      <c r="H1857" s="89" t="s">
        <v>2434</v>
      </c>
      <c r="I1857" s="89" t="s">
        <v>325</v>
      </c>
      <c r="L1857">
        <v>19725</v>
      </c>
      <c r="M1857" s="89" t="s">
        <v>1634</v>
      </c>
      <c r="N1857" s="89" t="s">
        <v>339</v>
      </c>
      <c r="V1857" s="89" t="s">
        <v>1432</v>
      </c>
      <c r="W1857">
        <v>27282</v>
      </c>
    </row>
    <row r="1858" spans="7:23">
      <c r="G1858">
        <v>27097</v>
      </c>
      <c r="H1858" s="89" t="s">
        <v>2437</v>
      </c>
      <c r="I1858" s="89" t="s">
        <v>325</v>
      </c>
      <c r="L1858">
        <v>19738</v>
      </c>
      <c r="M1858" s="89" t="s">
        <v>1691</v>
      </c>
      <c r="N1858" s="89" t="s">
        <v>1584</v>
      </c>
      <c r="V1858" s="89" t="s">
        <v>1433</v>
      </c>
      <c r="W1858">
        <v>27287</v>
      </c>
    </row>
    <row r="1859" spans="7:23">
      <c r="G1859">
        <v>27102</v>
      </c>
      <c r="H1859" s="89" t="s">
        <v>2439</v>
      </c>
      <c r="I1859" s="89" t="s">
        <v>325</v>
      </c>
      <c r="L1859">
        <v>19739</v>
      </c>
      <c r="M1859" s="89" t="s">
        <v>1691</v>
      </c>
      <c r="N1859" s="89" t="s">
        <v>337</v>
      </c>
      <c r="V1859" s="89" t="s">
        <v>1434</v>
      </c>
      <c r="W1859">
        <v>27292</v>
      </c>
    </row>
    <row r="1860" spans="7:23">
      <c r="G1860">
        <v>27107</v>
      </c>
      <c r="H1860" s="89" t="s">
        <v>1303</v>
      </c>
      <c r="I1860" s="89" t="s">
        <v>325</v>
      </c>
      <c r="L1860">
        <v>19740</v>
      </c>
      <c r="M1860" s="89" t="s">
        <v>1691</v>
      </c>
      <c r="N1860" s="89" t="s">
        <v>1700</v>
      </c>
      <c r="V1860" s="89" t="s">
        <v>1435</v>
      </c>
      <c r="W1860">
        <v>27297</v>
      </c>
    </row>
    <row r="1861" spans="7:23">
      <c r="G1861">
        <v>27122</v>
      </c>
      <c r="H1861" s="89" t="s">
        <v>1395</v>
      </c>
      <c r="I1861" s="89" t="s">
        <v>325</v>
      </c>
      <c r="L1861">
        <v>19741</v>
      </c>
      <c r="M1861" s="89" t="s">
        <v>1691</v>
      </c>
      <c r="N1861" s="89" t="s">
        <v>339</v>
      </c>
      <c r="V1861" s="89" t="s">
        <v>1436</v>
      </c>
      <c r="W1861">
        <v>27302</v>
      </c>
    </row>
    <row r="1862" spans="7:23">
      <c r="G1862">
        <v>27127</v>
      </c>
      <c r="H1862" s="89" t="s">
        <v>1396</v>
      </c>
      <c r="I1862" s="89" t="s">
        <v>325</v>
      </c>
      <c r="L1862">
        <v>19742</v>
      </c>
      <c r="M1862" s="89" t="s">
        <v>1635</v>
      </c>
      <c r="N1862" s="89" t="s">
        <v>1584</v>
      </c>
      <c r="V1862" s="89" t="s">
        <v>1437</v>
      </c>
      <c r="W1862">
        <v>27307</v>
      </c>
    </row>
    <row r="1863" spans="7:23">
      <c r="G1863">
        <v>27132</v>
      </c>
      <c r="H1863" s="89" t="s">
        <v>1397</v>
      </c>
      <c r="I1863" s="89" t="s">
        <v>325</v>
      </c>
      <c r="L1863">
        <v>19743</v>
      </c>
      <c r="M1863" s="89" t="s">
        <v>1635</v>
      </c>
      <c r="N1863" s="89" t="s">
        <v>337</v>
      </c>
      <c r="V1863" s="89" t="s">
        <v>1438</v>
      </c>
      <c r="W1863">
        <v>27312</v>
      </c>
    </row>
    <row r="1864" spans="7:23">
      <c r="G1864">
        <v>205893</v>
      </c>
      <c r="H1864" s="89" t="s">
        <v>2442</v>
      </c>
      <c r="I1864" s="89" t="s">
        <v>325</v>
      </c>
      <c r="L1864">
        <v>19744</v>
      </c>
      <c r="M1864" s="89" t="s">
        <v>1635</v>
      </c>
      <c r="N1864" s="89" t="s">
        <v>1700</v>
      </c>
      <c r="V1864" s="89" t="s">
        <v>2469</v>
      </c>
      <c r="W1864">
        <v>27317</v>
      </c>
    </row>
    <row r="1865" spans="7:23">
      <c r="G1865">
        <v>27137</v>
      </c>
      <c r="H1865" s="89" t="s">
        <v>1398</v>
      </c>
      <c r="I1865" s="89" t="s">
        <v>325</v>
      </c>
      <c r="L1865">
        <v>19745</v>
      </c>
      <c r="M1865" s="89" t="s">
        <v>1635</v>
      </c>
      <c r="N1865" s="89" t="s">
        <v>339</v>
      </c>
      <c r="V1865" s="89" t="s">
        <v>1428</v>
      </c>
      <c r="W1865">
        <v>65494</v>
      </c>
    </row>
    <row r="1866" spans="7:23">
      <c r="G1866">
        <v>27142</v>
      </c>
      <c r="H1866" s="89" t="s">
        <v>1399</v>
      </c>
      <c r="I1866" s="89" t="s">
        <v>325</v>
      </c>
      <c r="L1866">
        <v>19870</v>
      </c>
      <c r="M1866" s="89" t="s">
        <v>1946</v>
      </c>
      <c r="V1866" s="89" t="s">
        <v>2471</v>
      </c>
      <c r="W1866">
        <v>220315</v>
      </c>
    </row>
    <row r="1867" spans="7:23">
      <c r="G1867">
        <v>27147</v>
      </c>
      <c r="H1867" s="89" t="s">
        <v>1400</v>
      </c>
      <c r="I1867" s="89" t="s">
        <v>325</v>
      </c>
      <c r="L1867">
        <v>19872</v>
      </c>
      <c r="M1867" s="89" t="s">
        <v>1943</v>
      </c>
      <c r="V1867" s="89" t="s">
        <v>1439</v>
      </c>
      <c r="W1867">
        <v>27332</v>
      </c>
    </row>
    <row r="1868" spans="7:23">
      <c r="G1868">
        <v>27152</v>
      </c>
      <c r="H1868" s="89" t="s">
        <v>1310</v>
      </c>
      <c r="I1868" s="89" t="s">
        <v>325</v>
      </c>
      <c r="L1868">
        <v>19874</v>
      </c>
      <c r="M1868" s="89" t="s">
        <v>1947</v>
      </c>
      <c r="V1868" s="89" t="s">
        <v>1440</v>
      </c>
      <c r="W1868">
        <v>27337</v>
      </c>
    </row>
    <row r="1869" spans="7:23">
      <c r="G1869">
        <v>102876</v>
      </c>
      <c r="H1869" s="89" t="s">
        <v>2444</v>
      </c>
      <c r="I1869" s="89" t="s">
        <v>325</v>
      </c>
      <c r="L1869">
        <v>19880</v>
      </c>
      <c r="M1869" s="89" t="s">
        <v>1711</v>
      </c>
      <c r="N1869" s="89" t="s">
        <v>1946</v>
      </c>
      <c r="V1869" s="89" t="s">
        <v>1441</v>
      </c>
      <c r="W1869">
        <v>27342</v>
      </c>
    </row>
    <row r="1870" spans="7:23">
      <c r="G1870">
        <v>102902</v>
      </c>
      <c r="H1870" s="89" t="s">
        <v>2446</v>
      </c>
      <c r="I1870" s="89" t="s">
        <v>325</v>
      </c>
      <c r="L1870">
        <v>19881</v>
      </c>
      <c r="M1870" s="89" t="s">
        <v>1712</v>
      </c>
      <c r="N1870" s="89" t="s">
        <v>1946</v>
      </c>
      <c r="V1870" s="89" t="s">
        <v>1442</v>
      </c>
      <c r="W1870">
        <v>27347</v>
      </c>
    </row>
    <row r="1871" spans="7:23">
      <c r="G1871">
        <v>27167</v>
      </c>
      <c r="H1871" s="89" t="s">
        <v>1401</v>
      </c>
      <c r="I1871" s="89" t="s">
        <v>325</v>
      </c>
      <c r="L1871">
        <v>19882</v>
      </c>
      <c r="M1871" s="89" t="s">
        <v>1713</v>
      </c>
      <c r="N1871" s="89" t="s">
        <v>1946</v>
      </c>
      <c r="V1871" s="89" t="s">
        <v>1443</v>
      </c>
      <c r="W1871">
        <v>27352</v>
      </c>
    </row>
    <row r="1872" spans="7:23">
      <c r="G1872">
        <v>27172</v>
      </c>
      <c r="H1872" s="89" t="s">
        <v>1402</v>
      </c>
      <c r="I1872" s="89" t="s">
        <v>325</v>
      </c>
      <c r="L1872">
        <v>19883</v>
      </c>
      <c r="M1872" s="89" t="s">
        <v>1714</v>
      </c>
      <c r="N1872" s="89" t="s">
        <v>1946</v>
      </c>
      <c r="V1872" s="89" t="s">
        <v>1444</v>
      </c>
      <c r="W1872">
        <v>27357</v>
      </c>
    </row>
    <row r="1873" spans="7:23">
      <c r="G1873">
        <v>27177</v>
      </c>
      <c r="H1873" s="89" t="s">
        <v>1403</v>
      </c>
      <c r="I1873" s="89" t="s">
        <v>325</v>
      </c>
      <c r="L1873">
        <v>19884</v>
      </c>
      <c r="M1873" s="89" t="s">
        <v>1719</v>
      </c>
      <c r="N1873" s="89" t="s">
        <v>1946</v>
      </c>
      <c r="V1873" s="89" t="s">
        <v>1445</v>
      </c>
      <c r="W1873">
        <v>27362</v>
      </c>
    </row>
    <row r="1874" spans="7:23">
      <c r="G1874">
        <v>27182</v>
      </c>
      <c r="H1874" s="89" t="s">
        <v>1404</v>
      </c>
      <c r="I1874" s="89" t="s">
        <v>325</v>
      </c>
      <c r="L1874">
        <v>19885</v>
      </c>
      <c r="M1874" s="89" t="s">
        <v>1721</v>
      </c>
      <c r="N1874" s="89" t="s">
        <v>1946</v>
      </c>
      <c r="V1874" s="89" t="s">
        <v>1446</v>
      </c>
      <c r="W1874">
        <v>27367</v>
      </c>
    </row>
    <row r="1875" spans="7:23">
      <c r="G1875">
        <v>27187</v>
      </c>
      <c r="H1875" s="89" t="s">
        <v>1405</v>
      </c>
      <c r="I1875" s="89" t="s">
        <v>325</v>
      </c>
      <c r="L1875">
        <v>19886</v>
      </c>
      <c r="M1875" s="89" t="s">
        <v>1724</v>
      </c>
      <c r="N1875" s="89" t="s">
        <v>1946</v>
      </c>
      <c r="V1875" s="89" t="s">
        <v>1447</v>
      </c>
      <c r="W1875">
        <v>27372</v>
      </c>
    </row>
    <row r="1876" spans="7:23">
      <c r="G1876">
        <v>27192</v>
      </c>
      <c r="H1876" s="89" t="s">
        <v>1406</v>
      </c>
      <c r="I1876" s="89" t="s">
        <v>325</v>
      </c>
      <c r="L1876">
        <v>19888</v>
      </c>
      <c r="M1876" s="89" t="s">
        <v>1725</v>
      </c>
      <c r="N1876" s="89" t="s">
        <v>1946</v>
      </c>
      <c r="V1876" s="89" t="s">
        <v>1448</v>
      </c>
      <c r="W1876">
        <v>27377</v>
      </c>
    </row>
    <row r="1877" spans="7:23">
      <c r="G1877">
        <v>27197</v>
      </c>
      <c r="H1877" s="89" t="s">
        <v>1407</v>
      </c>
      <c r="I1877" s="89" t="s">
        <v>325</v>
      </c>
      <c r="L1877">
        <v>19889</v>
      </c>
      <c r="M1877" s="89" t="s">
        <v>1726</v>
      </c>
      <c r="N1877" s="89" t="s">
        <v>1946</v>
      </c>
      <c r="V1877" s="89" t="s">
        <v>1449</v>
      </c>
      <c r="W1877">
        <v>27382</v>
      </c>
    </row>
    <row r="1878" spans="7:23">
      <c r="G1878">
        <v>27202</v>
      </c>
      <c r="H1878" s="89" t="s">
        <v>1318</v>
      </c>
      <c r="I1878" s="89" t="s">
        <v>325</v>
      </c>
      <c r="L1878">
        <v>19892</v>
      </c>
      <c r="M1878" s="89" t="s">
        <v>1727</v>
      </c>
      <c r="N1878" s="89" t="s">
        <v>1946</v>
      </c>
      <c r="V1878" s="89" t="s">
        <v>1450</v>
      </c>
      <c r="W1878">
        <v>27387</v>
      </c>
    </row>
    <row r="1879" spans="7:23">
      <c r="G1879">
        <v>64085</v>
      </c>
      <c r="H1879" s="89" t="s">
        <v>1408</v>
      </c>
      <c r="I1879" s="89" t="s">
        <v>325</v>
      </c>
      <c r="L1879">
        <v>19893</v>
      </c>
      <c r="M1879" s="89" t="s">
        <v>1728</v>
      </c>
      <c r="N1879" s="89" t="s">
        <v>1946</v>
      </c>
      <c r="V1879" s="89" t="s">
        <v>2480</v>
      </c>
      <c r="W1879">
        <v>27392</v>
      </c>
    </row>
    <row r="1880" spans="7:23">
      <c r="G1880">
        <v>27217</v>
      </c>
      <c r="H1880" s="89" t="s">
        <v>1409</v>
      </c>
      <c r="I1880" s="89" t="s">
        <v>325</v>
      </c>
      <c r="L1880">
        <v>19894</v>
      </c>
      <c r="M1880" s="89" t="s">
        <v>1729</v>
      </c>
      <c r="N1880" s="89" t="s">
        <v>1946</v>
      </c>
      <c r="V1880" s="89" t="s">
        <v>2481</v>
      </c>
      <c r="W1880">
        <v>102889</v>
      </c>
    </row>
    <row r="1881" spans="7:23">
      <c r="G1881">
        <v>27222</v>
      </c>
      <c r="H1881" s="89" t="s">
        <v>1410</v>
      </c>
      <c r="I1881" s="89" t="s">
        <v>325</v>
      </c>
      <c r="L1881">
        <v>19895</v>
      </c>
      <c r="M1881" s="89" t="s">
        <v>1730</v>
      </c>
      <c r="N1881" s="89" t="s">
        <v>1946</v>
      </c>
      <c r="V1881" s="89" t="s">
        <v>2482</v>
      </c>
      <c r="W1881">
        <v>102928</v>
      </c>
    </row>
    <row r="1882" spans="7:23">
      <c r="G1882">
        <v>27227</v>
      </c>
      <c r="H1882" s="89" t="s">
        <v>1411</v>
      </c>
      <c r="I1882" s="89" t="s">
        <v>325</v>
      </c>
      <c r="L1882">
        <v>19896</v>
      </c>
      <c r="M1882" s="89" t="s">
        <v>1737</v>
      </c>
      <c r="N1882" s="89" t="s">
        <v>1946</v>
      </c>
      <c r="V1882" s="89" t="s">
        <v>1451</v>
      </c>
      <c r="W1882">
        <v>59741</v>
      </c>
    </row>
    <row r="1883" spans="7:23">
      <c r="G1883">
        <v>27232</v>
      </c>
      <c r="H1883" s="89" t="s">
        <v>1412</v>
      </c>
      <c r="I1883" s="89" t="s">
        <v>325</v>
      </c>
      <c r="L1883">
        <v>19897</v>
      </c>
      <c r="M1883" s="89" t="s">
        <v>1738</v>
      </c>
      <c r="N1883" s="89" t="s">
        <v>1946</v>
      </c>
      <c r="V1883" s="89" t="s">
        <v>1452</v>
      </c>
      <c r="W1883">
        <v>59752</v>
      </c>
    </row>
    <row r="1884" spans="7:23">
      <c r="G1884">
        <v>27237</v>
      </c>
      <c r="H1884" s="89" t="s">
        <v>1413</v>
      </c>
      <c r="I1884" s="89" t="s">
        <v>325</v>
      </c>
      <c r="L1884">
        <v>19902</v>
      </c>
      <c r="M1884" s="89" t="s">
        <v>1739</v>
      </c>
      <c r="N1884" s="89" t="s">
        <v>1946</v>
      </c>
      <c r="V1884" s="89" t="s">
        <v>1453</v>
      </c>
      <c r="W1884">
        <v>59763</v>
      </c>
    </row>
    <row r="1885" spans="7:23">
      <c r="G1885">
        <v>27242</v>
      </c>
      <c r="H1885" s="89" t="s">
        <v>1414</v>
      </c>
      <c r="I1885" s="89" t="s">
        <v>325</v>
      </c>
      <c r="L1885">
        <v>19903</v>
      </c>
      <c r="M1885" s="89" t="s">
        <v>1740</v>
      </c>
      <c r="N1885" s="89" t="s">
        <v>1946</v>
      </c>
      <c r="V1885" s="89" t="s">
        <v>1454</v>
      </c>
      <c r="W1885">
        <v>59774</v>
      </c>
    </row>
    <row r="1886" spans="7:23">
      <c r="G1886">
        <v>27247</v>
      </c>
      <c r="H1886" s="89" t="s">
        <v>1415</v>
      </c>
      <c r="I1886" s="89" t="s">
        <v>325</v>
      </c>
      <c r="L1886">
        <v>19904</v>
      </c>
      <c r="M1886" s="89" t="s">
        <v>1741</v>
      </c>
      <c r="N1886" s="89" t="s">
        <v>1946</v>
      </c>
      <c r="V1886" s="89" t="s">
        <v>1455</v>
      </c>
      <c r="W1886">
        <v>59785</v>
      </c>
    </row>
    <row r="1887" spans="7:23">
      <c r="G1887">
        <v>27252</v>
      </c>
      <c r="H1887" s="89" t="s">
        <v>1327</v>
      </c>
      <c r="I1887" s="89" t="s">
        <v>325</v>
      </c>
      <c r="L1887">
        <v>19905</v>
      </c>
      <c r="M1887" s="89" t="s">
        <v>1742</v>
      </c>
      <c r="N1887" s="89" t="s">
        <v>1946</v>
      </c>
      <c r="V1887" s="89" t="s">
        <v>1456</v>
      </c>
      <c r="W1887">
        <v>59796</v>
      </c>
    </row>
    <row r="1888" spans="7:23">
      <c r="G1888">
        <v>102915</v>
      </c>
      <c r="H1888" s="89" t="s">
        <v>2453</v>
      </c>
      <c r="I1888" s="89" t="s">
        <v>325</v>
      </c>
      <c r="L1888">
        <v>19906</v>
      </c>
      <c r="M1888" s="89" t="s">
        <v>1743</v>
      </c>
      <c r="N1888" s="89" t="s">
        <v>1946</v>
      </c>
      <c r="V1888" s="89" t="s">
        <v>1457</v>
      </c>
      <c r="W1888">
        <v>59807</v>
      </c>
    </row>
    <row r="1889" spans="7:23">
      <c r="G1889">
        <v>172289</v>
      </c>
      <c r="H1889" s="89" t="s">
        <v>2454</v>
      </c>
      <c r="I1889" s="89" t="s">
        <v>325</v>
      </c>
      <c r="L1889">
        <v>19907</v>
      </c>
      <c r="M1889" s="89" t="s">
        <v>1744</v>
      </c>
      <c r="N1889" s="89" t="s">
        <v>1946</v>
      </c>
      <c r="V1889" s="89" t="s">
        <v>1458</v>
      </c>
      <c r="W1889">
        <v>59818</v>
      </c>
    </row>
    <row r="1890" spans="7:23">
      <c r="G1890">
        <v>27257</v>
      </c>
      <c r="H1890" s="89" t="s">
        <v>232</v>
      </c>
      <c r="I1890" s="89" t="s">
        <v>325</v>
      </c>
      <c r="L1890">
        <v>19910</v>
      </c>
      <c r="M1890" s="89" t="s">
        <v>1745</v>
      </c>
      <c r="N1890" s="89" t="s">
        <v>1946</v>
      </c>
      <c r="V1890" s="89" t="s">
        <v>1459</v>
      </c>
      <c r="W1890">
        <v>59829</v>
      </c>
    </row>
    <row r="1891" spans="7:23">
      <c r="G1891">
        <v>102941</v>
      </c>
      <c r="H1891" s="89" t="s">
        <v>2457</v>
      </c>
      <c r="I1891" s="89" t="s">
        <v>325</v>
      </c>
      <c r="L1891">
        <v>19911</v>
      </c>
      <c r="M1891" s="89" t="s">
        <v>1746</v>
      </c>
      <c r="N1891" s="89" t="s">
        <v>1946</v>
      </c>
      <c r="V1891" s="89" t="s">
        <v>1460</v>
      </c>
      <c r="W1891">
        <v>59840</v>
      </c>
    </row>
    <row r="1892" spans="7:23">
      <c r="G1892">
        <v>65351</v>
      </c>
      <c r="H1892" s="89" t="s">
        <v>1416</v>
      </c>
      <c r="I1892" s="89" t="s">
        <v>325</v>
      </c>
      <c r="L1892">
        <v>19912</v>
      </c>
      <c r="M1892" s="89" t="s">
        <v>1747</v>
      </c>
      <c r="N1892" s="89" t="s">
        <v>1946</v>
      </c>
      <c r="V1892" s="89" t="s">
        <v>1461</v>
      </c>
      <c r="W1892">
        <v>59851</v>
      </c>
    </row>
    <row r="1893" spans="7:23">
      <c r="G1893">
        <v>65362</v>
      </c>
      <c r="H1893" s="89" t="s">
        <v>1417</v>
      </c>
      <c r="I1893" s="89" t="s">
        <v>325</v>
      </c>
      <c r="L1893">
        <v>19913</v>
      </c>
      <c r="M1893" s="89" t="s">
        <v>1748</v>
      </c>
      <c r="N1893" s="89" t="s">
        <v>1946</v>
      </c>
      <c r="V1893" s="89" t="s">
        <v>1462</v>
      </c>
      <c r="W1893">
        <v>59862</v>
      </c>
    </row>
    <row r="1894" spans="7:23">
      <c r="G1894">
        <v>65373</v>
      </c>
      <c r="H1894" s="89" t="s">
        <v>1418</v>
      </c>
      <c r="I1894" s="89" t="s">
        <v>325</v>
      </c>
      <c r="L1894">
        <v>19914</v>
      </c>
      <c r="M1894" s="89" t="s">
        <v>1749</v>
      </c>
      <c r="N1894" s="89" t="s">
        <v>1946</v>
      </c>
      <c r="V1894" s="89" t="s">
        <v>1463</v>
      </c>
      <c r="W1894">
        <v>59873</v>
      </c>
    </row>
    <row r="1895" spans="7:23">
      <c r="G1895">
        <v>65384</v>
      </c>
      <c r="H1895" s="89" t="s">
        <v>1419</v>
      </c>
      <c r="I1895" s="89" t="s">
        <v>325</v>
      </c>
      <c r="L1895">
        <v>19915</v>
      </c>
      <c r="M1895" s="89" t="s">
        <v>1750</v>
      </c>
      <c r="N1895" s="89" t="s">
        <v>1946</v>
      </c>
      <c r="V1895" s="89" t="s">
        <v>1378</v>
      </c>
      <c r="W1895">
        <v>59884</v>
      </c>
    </row>
    <row r="1896" spans="7:23">
      <c r="G1896">
        <v>27272</v>
      </c>
      <c r="H1896" s="89" t="s">
        <v>1420</v>
      </c>
      <c r="I1896" s="89" t="s">
        <v>325</v>
      </c>
      <c r="L1896">
        <v>19919</v>
      </c>
      <c r="M1896" s="89" t="s">
        <v>1751</v>
      </c>
      <c r="N1896" s="89" t="s">
        <v>1946</v>
      </c>
      <c r="V1896" s="89" t="s">
        <v>1464</v>
      </c>
      <c r="W1896">
        <v>27407</v>
      </c>
    </row>
    <row r="1897" spans="7:23">
      <c r="G1897">
        <v>65439</v>
      </c>
      <c r="H1897" s="89" t="s">
        <v>1421</v>
      </c>
      <c r="I1897" s="89" t="s">
        <v>325</v>
      </c>
      <c r="L1897">
        <v>19920</v>
      </c>
      <c r="M1897" s="89" t="s">
        <v>1752</v>
      </c>
      <c r="N1897" s="89" t="s">
        <v>1946</v>
      </c>
      <c r="V1897" s="89" t="s">
        <v>1465</v>
      </c>
      <c r="W1897">
        <v>27412</v>
      </c>
    </row>
    <row r="1898" spans="7:23">
      <c r="G1898">
        <v>65428</v>
      </c>
      <c r="H1898" s="89" t="s">
        <v>1422</v>
      </c>
      <c r="I1898" s="89" t="s">
        <v>325</v>
      </c>
      <c r="L1898">
        <v>19921</v>
      </c>
      <c r="M1898" s="89" t="s">
        <v>1753</v>
      </c>
      <c r="N1898" s="89" t="s">
        <v>1946</v>
      </c>
      <c r="V1898" s="89" t="s">
        <v>1466</v>
      </c>
      <c r="W1898">
        <v>27417</v>
      </c>
    </row>
    <row r="1899" spans="7:23">
      <c r="G1899">
        <v>65417</v>
      </c>
      <c r="H1899" s="89" t="s">
        <v>1423</v>
      </c>
      <c r="I1899" s="89" t="s">
        <v>325</v>
      </c>
      <c r="L1899">
        <v>19922</v>
      </c>
      <c r="M1899" s="89" t="s">
        <v>1754</v>
      </c>
      <c r="N1899" s="89" t="s">
        <v>1946</v>
      </c>
      <c r="V1899" s="89" t="s">
        <v>1467</v>
      </c>
      <c r="W1899">
        <v>27422</v>
      </c>
    </row>
    <row r="1900" spans="7:23">
      <c r="G1900">
        <v>65406</v>
      </c>
      <c r="H1900" s="89" t="s">
        <v>1424</v>
      </c>
      <c r="I1900" s="89" t="s">
        <v>325</v>
      </c>
      <c r="L1900">
        <v>19923</v>
      </c>
      <c r="M1900" s="89" t="s">
        <v>1755</v>
      </c>
      <c r="N1900" s="89" t="s">
        <v>1946</v>
      </c>
      <c r="V1900" s="89" t="s">
        <v>1468</v>
      </c>
      <c r="W1900">
        <v>27427</v>
      </c>
    </row>
    <row r="1901" spans="7:23">
      <c r="G1901">
        <v>65395</v>
      </c>
      <c r="H1901" s="89" t="s">
        <v>1425</v>
      </c>
      <c r="I1901" s="89" t="s">
        <v>325</v>
      </c>
      <c r="L1901">
        <v>19924</v>
      </c>
      <c r="M1901" s="89" t="s">
        <v>1756</v>
      </c>
      <c r="N1901" s="89" t="s">
        <v>1946</v>
      </c>
      <c r="V1901" s="89" t="s">
        <v>1469</v>
      </c>
      <c r="W1901">
        <v>27432</v>
      </c>
    </row>
    <row r="1902" spans="7:23">
      <c r="G1902">
        <v>59675</v>
      </c>
      <c r="H1902" s="89" t="s">
        <v>1426</v>
      </c>
      <c r="I1902" s="89" t="s">
        <v>325</v>
      </c>
      <c r="L1902">
        <v>19925</v>
      </c>
      <c r="M1902" s="89" t="s">
        <v>1035</v>
      </c>
      <c r="N1902" s="89" t="s">
        <v>1946</v>
      </c>
      <c r="V1902" s="89" t="s">
        <v>1470</v>
      </c>
      <c r="W1902">
        <v>27437</v>
      </c>
    </row>
    <row r="1903" spans="7:23">
      <c r="G1903">
        <v>65505</v>
      </c>
      <c r="H1903" s="89" t="s">
        <v>1427</v>
      </c>
      <c r="I1903" s="89" t="s">
        <v>325</v>
      </c>
      <c r="L1903">
        <v>19928</v>
      </c>
      <c r="M1903" s="89" t="s">
        <v>1757</v>
      </c>
      <c r="N1903" s="89" t="s">
        <v>1946</v>
      </c>
      <c r="V1903" s="89" t="s">
        <v>1471</v>
      </c>
      <c r="W1903">
        <v>27442</v>
      </c>
    </row>
    <row r="1904" spans="7:23">
      <c r="G1904">
        <v>65483</v>
      </c>
      <c r="H1904" s="89" t="s">
        <v>1429</v>
      </c>
      <c r="I1904" s="89" t="s">
        <v>325</v>
      </c>
      <c r="L1904">
        <v>19929</v>
      </c>
      <c r="M1904" s="89" t="s">
        <v>1758</v>
      </c>
      <c r="N1904" s="89" t="s">
        <v>1946</v>
      </c>
      <c r="V1904" s="89" t="s">
        <v>1472</v>
      </c>
      <c r="W1904">
        <v>27447</v>
      </c>
    </row>
    <row r="1905" spans="7:23">
      <c r="G1905">
        <v>65472</v>
      </c>
      <c r="H1905" s="89" t="s">
        <v>1430</v>
      </c>
      <c r="I1905" s="89" t="s">
        <v>325</v>
      </c>
      <c r="L1905">
        <v>19930</v>
      </c>
      <c r="M1905" s="89" t="s">
        <v>1759</v>
      </c>
      <c r="N1905" s="89" t="s">
        <v>1946</v>
      </c>
      <c r="V1905" s="89" t="s">
        <v>1473</v>
      </c>
      <c r="W1905">
        <v>27452</v>
      </c>
    </row>
    <row r="1906" spans="7:23">
      <c r="G1906">
        <v>27277</v>
      </c>
      <c r="H1906" s="89" t="s">
        <v>1431</v>
      </c>
      <c r="I1906" s="89" t="s">
        <v>325</v>
      </c>
      <c r="L1906">
        <v>19931</v>
      </c>
      <c r="M1906" s="89" t="s">
        <v>1760</v>
      </c>
      <c r="N1906" s="89" t="s">
        <v>1946</v>
      </c>
      <c r="V1906" s="89" t="s">
        <v>271</v>
      </c>
      <c r="W1906">
        <v>27457</v>
      </c>
    </row>
    <row r="1907" spans="7:23">
      <c r="G1907">
        <v>27282</v>
      </c>
      <c r="H1907" s="89" t="s">
        <v>1432</v>
      </c>
      <c r="I1907" s="89" t="s">
        <v>325</v>
      </c>
      <c r="L1907">
        <v>19932</v>
      </c>
      <c r="M1907" s="89" t="s">
        <v>1761</v>
      </c>
      <c r="N1907" s="89" t="s">
        <v>1946</v>
      </c>
      <c r="V1907" s="89" t="s">
        <v>2489</v>
      </c>
      <c r="W1907">
        <v>108476</v>
      </c>
    </row>
    <row r="1908" spans="7:23">
      <c r="G1908">
        <v>27287</v>
      </c>
      <c r="H1908" s="89" t="s">
        <v>1433</v>
      </c>
      <c r="I1908" s="89" t="s">
        <v>325</v>
      </c>
      <c r="L1908">
        <v>19933</v>
      </c>
      <c r="M1908" s="89" t="s">
        <v>1762</v>
      </c>
      <c r="N1908" s="89" t="s">
        <v>1946</v>
      </c>
      <c r="V1908" s="89" t="s">
        <v>2490</v>
      </c>
      <c r="W1908">
        <v>108489</v>
      </c>
    </row>
    <row r="1909" spans="7:23">
      <c r="G1909">
        <v>27292</v>
      </c>
      <c r="H1909" s="89" t="s">
        <v>1434</v>
      </c>
      <c r="I1909" s="89" t="s">
        <v>325</v>
      </c>
      <c r="L1909">
        <v>19937</v>
      </c>
      <c r="M1909" s="89" t="s">
        <v>1763</v>
      </c>
      <c r="N1909" s="89" t="s">
        <v>1946</v>
      </c>
      <c r="V1909" s="89" t="s">
        <v>2491</v>
      </c>
      <c r="W1909">
        <v>175276</v>
      </c>
    </row>
    <row r="1910" spans="7:23">
      <c r="G1910">
        <v>27297</v>
      </c>
      <c r="H1910" s="89" t="s">
        <v>1435</v>
      </c>
      <c r="I1910" s="89" t="s">
        <v>325</v>
      </c>
      <c r="L1910">
        <v>19938</v>
      </c>
      <c r="M1910" s="89" t="s">
        <v>1764</v>
      </c>
      <c r="N1910" s="89" t="s">
        <v>1946</v>
      </c>
      <c r="V1910" s="89" t="s">
        <v>1474</v>
      </c>
      <c r="W1910">
        <v>48472</v>
      </c>
    </row>
    <row r="1911" spans="7:23">
      <c r="G1911">
        <v>27302</v>
      </c>
      <c r="H1911" s="89" t="s">
        <v>1436</v>
      </c>
      <c r="I1911" s="89" t="s">
        <v>325</v>
      </c>
      <c r="L1911">
        <v>19939</v>
      </c>
      <c r="M1911" s="89" t="s">
        <v>1765</v>
      </c>
      <c r="N1911" s="89" t="s">
        <v>1946</v>
      </c>
      <c r="V1911" s="89" t="s">
        <v>1475</v>
      </c>
      <c r="W1911">
        <v>47674</v>
      </c>
    </row>
    <row r="1912" spans="7:23">
      <c r="G1912">
        <v>27307</v>
      </c>
      <c r="H1912" s="89" t="s">
        <v>1437</v>
      </c>
      <c r="I1912" s="89" t="s">
        <v>325</v>
      </c>
      <c r="L1912">
        <v>19940</v>
      </c>
      <c r="M1912" s="89" t="s">
        <v>1766</v>
      </c>
      <c r="N1912" s="89" t="s">
        <v>1946</v>
      </c>
      <c r="V1912" s="89" t="s">
        <v>1389</v>
      </c>
      <c r="W1912">
        <v>27472</v>
      </c>
    </row>
    <row r="1913" spans="7:23">
      <c r="G1913">
        <v>27312</v>
      </c>
      <c r="H1913" s="89" t="s">
        <v>1438</v>
      </c>
      <c r="I1913" s="89" t="s">
        <v>325</v>
      </c>
      <c r="L1913">
        <v>19941</v>
      </c>
      <c r="M1913" s="89" t="s">
        <v>1767</v>
      </c>
      <c r="N1913" s="89" t="s">
        <v>1946</v>
      </c>
      <c r="V1913" s="89" t="s">
        <v>1476</v>
      </c>
      <c r="W1913">
        <v>12159</v>
      </c>
    </row>
    <row r="1914" spans="7:23">
      <c r="G1914">
        <v>27317</v>
      </c>
      <c r="H1914" s="89" t="s">
        <v>2469</v>
      </c>
      <c r="I1914" s="89" t="s">
        <v>325</v>
      </c>
      <c r="L1914">
        <v>19944</v>
      </c>
      <c r="M1914" s="89" t="s">
        <v>1768</v>
      </c>
      <c r="N1914" s="89" t="s">
        <v>1946</v>
      </c>
      <c r="V1914" s="89" t="s">
        <v>1477</v>
      </c>
      <c r="W1914">
        <v>12160</v>
      </c>
    </row>
    <row r="1915" spans="7:23">
      <c r="G1915">
        <v>65494</v>
      </c>
      <c r="H1915" s="89" t="s">
        <v>1428</v>
      </c>
      <c r="I1915" s="89" t="s">
        <v>325</v>
      </c>
      <c r="L1915">
        <v>19945</v>
      </c>
      <c r="M1915" s="89" t="s">
        <v>1769</v>
      </c>
      <c r="N1915" s="89" t="s">
        <v>1946</v>
      </c>
      <c r="V1915" s="89" t="s">
        <v>1478</v>
      </c>
      <c r="W1915">
        <v>12161</v>
      </c>
    </row>
    <row r="1916" spans="7:23">
      <c r="G1916">
        <v>220315</v>
      </c>
      <c r="H1916" s="89" t="s">
        <v>2471</v>
      </c>
      <c r="I1916" s="89" t="s">
        <v>325</v>
      </c>
      <c r="L1916">
        <v>19946</v>
      </c>
      <c r="M1916" s="89" t="s">
        <v>1770</v>
      </c>
      <c r="N1916" s="89" t="s">
        <v>1946</v>
      </c>
      <c r="V1916" s="89" t="s">
        <v>2496</v>
      </c>
      <c r="W1916">
        <v>12162</v>
      </c>
    </row>
    <row r="1917" spans="7:23">
      <c r="G1917">
        <v>27332</v>
      </c>
      <c r="H1917" s="89" t="s">
        <v>1439</v>
      </c>
      <c r="I1917" s="89" t="s">
        <v>325</v>
      </c>
      <c r="L1917">
        <v>19947</v>
      </c>
      <c r="M1917" s="89" t="s">
        <v>1771</v>
      </c>
      <c r="N1917" s="89" t="s">
        <v>1946</v>
      </c>
      <c r="V1917" s="89" t="s">
        <v>1479</v>
      </c>
      <c r="W1917">
        <v>12163</v>
      </c>
    </row>
    <row r="1918" spans="7:23">
      <c r="G1918">
        <v>27337</v>
      </c>
      <c r="H1918" s="89" t="s">
        <v>1440</v>
      </c>
      <c r="I1918" s="89" t="s">
        <v>325</v>
      </c>
      <c r="L1918">
        <v>19948</v>
      </c>
      <c r="M1918" s="89" t="s">
        <v>1772</v>
      </c>
      <c r="N1918" s="89" t="s">
        <v>1946</v>
      </c>
      <c r="V1918" s="89" t="s">
        <v>2497</v>
      </c>
      <c r="W1918">
        <v>59939</v>
      </c>
    </row>
    <row r="1919" spans="7:23">
      <c r="G1919">
        <v>27342</v>
      </c>
      <c r="H1919" s="89" t="s">
        <v>1441</v>
      </c>
      <c r="I1919" s="89" t="s">
        <v>325</v>
      </c>
      <c r="L1919">
        <v>19951</v>
      </c>
      <c r="M1919" s="89" t="s">
        <v>1773</v>
      </c>
      <c r="N1919" s="89" t="s">
        <v>1946</v>
      </c>
      <c r="V1919" s="89" t="s">
        <v>1480</v>
      </c>
      <c r="W1919">
        <v>12164</v>
      </c>
    </row>
    <row r="1920" spans="7:23">
      <c r="G1920">
        <v>27347</v>
      </c>
      <c r="H1920" s="89" t="s">
        <v>1442</v>
      </c>
      <c r="I1920" s="89" t="s">
        <v>325</v>
      </c>
      <c r="L1920">
        <v>19952</v>
      </c>
      <c r="M1920" s="89" t="s">
        <v>1774</v>
      </c>
      <c r="N1920" s="89" t="s">
        <v>1946</v>
      </c>
      <c r="V1920" s="89" t="s">
        <v>2498</v>
      </c>
      <c r="W1920">
        <v>174876</v>
      </c>
    </row>
    <row r="1921" spans="7:23">
      <c r="G1921">
        <v>27352</v>
      </c>
      <c r="H1921" s="89" t="s">
        <v>1443</v>
      </c>
      <c r="I1921" s="89" t="s">
        <v>325</v>
      </c>
      <c r="L1921">
        <v>19953</v>
      </c>
      <c r="M1921" s="89" t="s">
        <v>1775</v>
      </c>
      <c r="N1921" s="89" t="s">
        <v>1946</v>
      </c>
      <c r="V1921" s="89" t="s">
        <v>1481</v>
      </c>
      <c r="W1921">
        <v>12165</v>
      </c>
    </row>
    <row r="1922" spans="7:23">
      <c r="G1922">
        <v>27357</v>
      </c>
      <c r="H1922" s="89" t="s">
        <v>1444</v>
      </c>
      <c r="I1922" s="89" t="s">
        <v>325</v>
      </c>
      <c r="L1922">
        <v>19954</v>
      </c>
      <c r="M1922" s="89" t="s">
        <v>1776</v>
      </c>
      <c r="N1922" s="89" t="s">
        <v>1946</v>
      </c>
      <c r="V1922" s="89" t="s">
        <v>1482</v>
      </c>
      <c r="W1922">
        <v>12167</v>
      </c>
    </row>
    <row r="1923" spans="7:23">
      <c r="G1923">
        <v>27362</v>
      </c>
      <c r="H1923" s="89" t="s">
        <v>1445</v>
      </c>
      <c r="I1923" s="89" t="s">
        <v>325</v>
      </c>
      <c r="L1923">
        <v>19955</v>
      </c>
      <c r="M1923" s="89" t="s">
        <v>1777</v>
      </c>
      <c r="N1923" s="89" t="s">
        <v>1946</v>
      </c>
      <c r="V1923" s="89" t="s">
        <v>2501</v>
      </c>
      <c r="W1923">
        <v>172076</v>
      </c>
    </row>
    <row r="1924" spans="7:23">
      <c r="G1924">
        <v>27367</v>
      </c>
      <c r="H1924" s="89" t="s">
        <v>1446</v>
      </c>
      <c r="I1924" s="89" t="s">
        <v>325</v>
      </c>
      <c r="L1924">
        <v>19959</v>
      </c>
      <c r="M1924" s="89" t="s">
        <v>1779</v>
      </c>
      <c r="N1924" s="89" t="s">
        <v>1946</v>
      </c>
      <c r="V1924" s="89" t="s">
        <v>2502</v>
      </c>
      <c r="W1924">
        <v>172089</v>
      </c>
    </row>
    <row r="1925" spans="7:23">
      <c r="G1925">
        <v>27372</v>
      </c>
      <c r="H1925" s="89" t="s">
        <v>1447</v>
      </c>
      <c r="I1925" s="89" t="s">
        <v>325</v>
      </c>
      <c r="L1925">
        <v>19960</v>
      </c>
      <c r="M1925" s="89" t="s">
        <v>1780</v>
      </c>
      <c r="N1925" s="89" t="s">
        <v>1946</v>
      </c>
      <c r="V1925" s="89" t="s">
        <v>2503</v>
      </c>
      <c r="W1925">
        <v>172315</v>
      </c>
    </row>
    <row r="1926" spans="7:23">
      <c r="G1926">
        <v>27377</v>
      </c>
      <c r="H1926" s="89" t="s">
        <v>1448</v>
      </c>
      <c r="I1926" s="89" t="s">
        <v>325</v>
      </c>
      <c r="L1926">
        <v>19961</v>
      </c>
      <c r="M1926" s="89" t="s">
        <v>1781</v>
      </c>
      <c r="N1926" s="89" t="s">
        <v>1946</v>
      </c>
      <c r="V1926" s="89" t="s">
        <v>2504</v>
      </c>
      <c r="W1926">
        <v>172302</v>
      </c>
    </row>
    <row r="1927" spans="7:23">
      <c r="G1927">
        <v>27382</v>
      </c>
      <c r="H1927" s="89" t="s">
        <v>1449</v>
      </c>
      <c r="I1927" s="89" t="s">
        <v>325</v>
      </c>
      <c r="L1927">
        <v>19962</v>
      </c>
      <c r="M1927" s="89" t="s">
        <v>1782</v>
      </c>
      <c r="N1927" s="89" t="s">
        <v>1946</v>
      </c>
      <c r="V1927" s="89" t="s">
        <v>2505</v>
      </c>
      <c r="W1927">
        <v>172102</v>
      </c>
    </row>
    <row r="1928" spans="7:23">
      <c r="G1928">
        <v>27387</v>
      </c>
      <c r="H1928" s="89" t="s">
        <v>1450</v>
      </c>
      <c r="I1928" s="89" t="s">
        <v>325</v>
      </c>
      <c r="L1928">
        <v>19963</v>
      </c>
      <c r="M1928" s="89" t="s">
        <v>1783</v>
      </c>
      <c r="N1928" s="89" t="s">
        <v>1946</v>
      </c>
      <c r="V1928" s="89" t="s">
        <v>2506</v>
      </c>
      <c r="W1928">
        <v>174476</v>
      </c>
    </row>
    <row r="1929" spans="7:23">
      <c r="G1929">
        <v>27392</v>
      </c>
      <c r="H1929" s="89" t="s">
        <v>2480</v>
      </c>
      <c r="I1929" s="89" t="s">
        <v>325</v>
      </c>
      <c r="L1929">
        <v>19964</v>
      </c>
      <c r="M1929" s="89" t="s">
        <v>1784</v>
      </c>
      <c r="N1929" s="89" t="s">
        <v>1946</v>
      </c>
      <c r="V1929" s="89" t="s">
        <v>2507</v>
      </c>
      <c r="W1929">
        <v>172128</v>
      </c>
    </row>
    <row r="1930" spans="7:23">
      <c r="G1930">
        <v>102889</v>
      </c>
      <c r="H1930" s="89" t="s">
        <v>2481</v>
      </c>
      <c r="I1930" s="89" t="s">
        <v>325</v>
      </c>
      <c r="L1930">
        <v>19965</v>
      </c>
      <c r="M1930" s="89" t="s">
        <v>1785</v>
      </c>
      <c r="N1930" s="89" t="s">
        <v>1946</v>
      </c>
      <c r="V1930" s="89" t="s">
        <v>2509</v>
      </c>
      <c r="W1930">
        <v>171876</v>
      </c>
    </row>
    <row r="1931" spans="7:23">
      <c r="G1931">
        <v>102928</v>
      </c>
      <c r="H1931" s="89" t="s">
        <v>2482</v>
      </c>
      <c r="I1931" s="89" t="s">
        <v>325</v>
      </c>
      <c r="L1931">
        <v>19968</v>
      </c>
      <c r="M1931" s="89" t="s">
        <v>1786</v>
      </c>
      <c r="N1931" s="89" t="s">
        <v>1946</v>
      </c>
      <c r="V1931" s="89" t="s">
        <v>2511</v>
      </c>
      <c r="W1931">
        <v>174676</v>
      </c>
    </row>
    <row r="1932" spans="7:23">
      <c r="G1932">
        <v>59741</v>
      </c>
      <c r="H1932" s="89" t="s">
        <v>1451</v>
      </c>
      <c r="I1932" s="89" t="s">
        <v>325</v>
      </c>
      <c r="L1932">
        <v>19969</v>
      </c>
      <c r="M1932" s="89" t="s">
        <v>1787</v>
      </c>
      <c r="N1932" s="89" t="s">
        <v>1946</v>
      </c>
      <c r="V1932" s="89" t="s">
        <v>2512</v>
      </c>
      <c r="W1932">
        <v>12166</v>
      </c>
    </row>
    <row r="1933" spans="7:23">
      <c r="G1933">
        <v>59752</v>
      </c>
      <c r="H1933" s="89" t="s">
        <v>1452</v>
      </c>
      <c r="I1933" s="89" t="s">
        <v>325</v>
      </c>
      <c r="L1933">
        <v>19970</v>
      </c>
      <c r="M1933" s="89" t="s">
        <v>1788</v>
      </c>
      <c r="N1933" s="89" t="s">
        <v>1946</v>
      </c>
      <c r="V1933" s="89" t="s">
        <v>2516</v>
      </c>
      <c r="W1933">
        <v>202276</v>
      </c>
    </row>
    <row r="1934" spans="7:23">
      <c r="G1934">
        <v>59763</v>
      </c>
      <c r="H1934" s="89" t="s">
        <v>1453</v>
      </c>
      <c r="I1934" s="89" t="s">
        <v>325</v>
      </c>
      <c r="L1934">
        <v>19971</v>
      </c>
      <c r="M1934" s="89" t="s">
        <v>1789</v>
      </c>
      <c r="N1934" s="89" t="s">
        <v>1946</v>
      </c>
      <c r="V1934" s="89" t="s">
        <v>2517</v>
      </c>
      <c r="W1934">
        <v>202289</v>
      </c>
    </row>
    <row r="1935" spans="7:23">
      <c r="G1935">
        <v>59774</v>
      </c>
      <c r="H1935" s="89" t="s">
        <v>1454</v>
      </c>
      <c r="I1935" s="89" t="s">
        <v>325</v>
      </c>
      <c r="L1935">
        <v>19972</v>
      </c>
      <c r="M1935" s="89" t="s">
        <v>1790</v>
      </c>
      <c r="N1935" s="89" t="s">
        <v>1946</v>
      </c>
      <c r="V1935" s="89" t="s">
        <v>2518</v>
      </c>
      <c r="W1935">
        <v>202302</v>
      </c>
    </row>
    <row r="1936" spans="7:23">
      <c r="G1936">
        <v>59785</v>
      </c>
      <c r="H1936" s="89" t="s">
        <v>1455</v>
      </c>
      <c r="I1936" s="89" t="s">
        <v>325</v>
      </c>
      <c r="L1936">
        <v>19973</v>
      </c>
      <c r="M1936" s="89" t="s">
        <v>1791</v>
      </c>
      <c r="N1936" s="89" t="s">
        <v>1946</v>
      </c>
      <c r="V1936" s="89" t="s">
        <v>2519</v>
      </c>
      <c r="W1936">
        <v>202315</v>
      </c>
    </row>
    <row r="1937" spans="7:23">
      <c r="G1937">
        <v>59796</v>
      </c>
      <c r="H1937" s="89" t="s">
        <v>1456</v>
      </c>
      <c r="I1937" s="89" t="s">
        <v>325</v>
      </c>
      <c r="L1937">
        <v>19974</v>
      </c>
      <c r="M1937" s="89" t="s">
        <v>1792</v>
      </c>
      <c r="N1937" s="89" t="s">
        <v>1946</v>
      </c>
      <c r="V1937" s="89" t="s">
        <v>2520</v>
      </c>
      <c r="W1937">
        <v>220328</v>
      </c>
    </row>
    <row r="1938" spans="7:23">
      <c r="G1938">
        <v>59807</v>
      </c>
      <c r="H1938" s="89" t="s">
        <v>1457</v>
      </c>
      <c r="I1938" s="89" t="s">
        <v>325</v>
      </c>
      <c r="L1938">
        <v>19976</v>
      </c>
      <c r="M1938" s="89" t="s">
        <v>1569</v>
      </c>
      <c r="N1938" s="89" t="s">
        <v>1946</v>
      </c>
      <c r="V1938" s="89" t="s">
        <v>2521</v>
      </c>
      <c r="W1938">
        <v>12172</v>
      </c>
    </row>
    <row r="1939" spans="7:23">
      <c r="G1939">
        <v>59818</v>
      </c>
      <c r="H1939" s="89" t="s">
        <v>1458</v>
      </c>
      <c r="I1939" s="89" t="s">
        <v>325</v>
      </c>
      <c r="L1939">
        <v>19977</v>
      </c>
      <c r="M1939" s="89" t="s">
        <v>1871</v>
      </c>
      <c r="N1939" s="89" t="s">
        <v>1946</v>
      </c>
      <c r="V1939" s="89" t="s">
        <v>2522</v>
      </c>
      <c r="W1939">
        <v>202477</v>
      </c>
    </row>
    <row r="1940" spans="7:23">
      <c r="G1940">
        <v>59829</v>
      </c>
      <c r="H1940" s="89" t="s">
        <v>1459</v>
      </c>
      <c r="I1940" s="89" t="s">
        <v>325</v>
      </c>
      <c r="L1940">
        <v>19978</v>
      </c>
      <c r="M1940" s="89" t="s">
        <v>1575</v>
      </c>
      <c r="N1940" s="89" t="s">
        <v>1946</v>
      </c>
      <c r="V1940" s="89" t="s">
        <v>1484</v>
      </c>
      <c r="W1940">
        <v>12171</v>
      </c>
    </row>
    <row r="1941" spans="7:23">
      <c r="G1941">
        <v>59840</v>
      </c>
      <c r="H1941" s="89" t="s">
        <v>1460</v>
      </c>
      <c r="I1941" s="89" t="s">
        <v>325</v>
      </c>
      <c r="L1941">
        <v>19979</v>
      </c>
      <c r="M1941" s="89" t="s">
        <v>1574</v>
      </c>
      <c r="N1941" s="89" t="s">
        <v>1946</v>
      </c>
      <c r="V1941" s="89" t="s">
        <v>1486</v>
      </c>
      <c r="W1941">
        <v>12174</v>
      </c>
    </row>
    <row r="1942" spans="7:23">
      <c r="G1942">
        <v>59851</v>
      </c>
      <c r="H1942" s="89" t="s">
        <v>1461</v>
      </c>
      <c r="I1942" s="89" t="s">
        <v>325</v>
      </c>
      <c r="L1942">
        <v>19980</v>
      </c>
      <c r="M1942" s="89" t="s">
        <v>1879</v>
      </c>
      <c r="N1942" s="89" t="s">
        <v>1946</v>
      </c>
      <c r="V1942" s="89" t="s">
        <v>1485</v>
      </c>
      <c r="W1942">
        <v>12173</v>
      </c>
    </row>
    <row r="1943" spans="7:23">
      <c r="G1943">
        <v>59862</v>
      </c>
      <c r="H1943" s="89" t="s">
        <v>1462</v>
      </c>
      <c r="I1943" s="89" t="s">
        <v>325</v>
      </c>
      <c r="L1943">
        <v>19981</v>
      </c>
      <c r="M1943" s="89" t="s">
        <v>1880</v>
      </c>
      <c r="N1943" s="89" t="s">
        <v>1946</v>
      </c>
      <c r="V1943" s="89" t="s">
        <v>1483</v>
      </c>
      <c r="W1943">
        <v>12170</v>
      </c>
    </row>
    <row r="1944" spans="7:23">
      <c r="G1944">
        <v>59873</v>
      </c>
      <c r="H1944" s="89" t="s">
        <v>1463</v>
      </c>
      <c r="I1944" s="89" t="s">
        <v>325</v>
      </c>
      <c r="L1944">
        <v>19982</v>
      </c>
      <c r="M1944" s="89" t="s">
        <v>1579</v>
      </c>
      <c r="N1944" s="89" t="s">
        <v>1946</v>
      </c>
      <c r="V1944" s="89" t="s">
        <v>1487</v>
      </c>
      <c r="W1944">
        <v>12176</v>
      </c>
    </row>
    <row r="1945" spans="7:23">
      <c r="G1945">
        <v>59884</v>
      </c>
      <c r="H1945" s="89" t="s">
        <v>1378</v>
      </c>
      <c r="I1945" s="89" t="s">
        <v>325</v>
      </c>
      <c r="L1945">
        <v>19983</v>
      </c>
      <c r="M1945" s="89" t="s">
        <v>1886</v>
      </c>
      <c r="N1945" s="89" t="s">
        <v>1946</v>
      </c>
      <c r="V1945" s="89" t="s">
        <v>1488</v>
      </c>
      <c r="W1945">
        <v>44708</v>
      </c>
    </row>
    <row r="1946" spans="7:23">
      <c r="G1946">
        <v>27407</v>
      </c>
      <c r="H1946" s="89" t="s">
        <v>1464</v>
      </c>
      <c r="I1946" s="89" t="s">
        <v>325</v>
      </c>
      <c r="L1946">
        <v>19984</v>
      </c>
      <c r="M1946" s="89" t="s">
        <v>1887</v>
      </c>
      <c r="N1946" s="89" t="s">
        <v>1946</v>
      </c>
      <c r="V1946" s="89" t="s">
        <v>2524</v>
      </c>
      <c r="W1946">
        <v>83902</v>
      </c>
    </row>
    <row r="1947" spans="7:23">
      <c r="G1947">
        <v>27412</v>
      </c>
      <c r="H1947" s="89" t="s">
        <v>1465</v>
      </c>
      <c r="I1947" s="89" t="s">
        <v>325</v>
      </c>
      <c r="L1947">
        <v>19985</v>
      </c>
      <c r="M1947" s="89" t="s">
        <v>955</v>
      </c>
      <c r="N1947" s="89" t="s">
        <v>1946</v>
      </c>
      <c r="V1947" s="89" t="s">
        <v>2525</v>
      </c>
      <c r="W1947">
        <v>190102</v>
      </c>
    </row>
    <row r="1948" spans="7:23">
      <c r="G1948">
        <v>27417</v>
      </c>
      <c r="H1948" s="89" t="s">
        <v>1466</v>
      </c>
      <c r="I1948" s="89" t="s">
        <v>325</v>
      </c>
      <c r="L1948">
        <v>19986</v>
      </c>
      <c r="M1948" s="89" t="s">
        <v>970</v>
      </c>
      <c r="N1948" s="89" t="s">
        <v>1946</v>
      </c>
      <c r="V1948" s="89" t="s">
        <v>2526</v>
      </c>
      <c r="W1948">
        <v>200703</v>
      </c>
    </row>
    <row r="1949" spans="7:23">
      <c r="G1949">
        <v>27422</v>
      </c>
      <c r="H1949" s="89" t="s">
        <v>1467</v>
      </c>
      <c r="I1949" s="89" t="s">
        <v>325</v>
      </c>
      <c r="L1949">
        <v>19987</v>
      </c>
      <c r="M1949" s="89" t="s">
        <v>956</v>
      </c>
      <c r="N1949" s="89" t="s">
        <v>1946</v>
      </c>
      <c r="V1949" s="89" t="s">
        <v>1489</v>
      </c>
      <c r="W1949">
        <v>44717</v>
      </c>
    </row>
    <row r="1950" spans="7:23">
      <c r="G1950">
        <v>27427</v>
      </c>
      <c r="H1950" s="89" t="s">
        <v>1468</v>
      </c>
      <c r="I1950" s="89" t="s">
        <v>325</v>
      </c>
      <c r="L1950">
        <v>19988</v>
      </c>
      <c r="M1950" s="89" t="s">
        <v>971</v>
      </c>
      <c r="N1950" s="89" t="s">
        <v>1946</v>
      </c>
      <c r="V1950" s="89" t="s">
        <v>2528</v>
      </c>
      <c r="W1950">
        <v>58051</v>
      </c>
    </row>
    <row r="1951" spans="7:23">
      <c r="G1951">
        <v>27432</v>
      </c>
      <c r="H1951" s="89" t="s">
        <v>1469</v>
      </c>
      <c r="I1951" s="89" t="s">
        <v>325</v>
      </c>
      <c r="L1951">
        <v>19989</v>
      </c>
      <c r="M1951" s="89" t="s">
        <v>957</v>
      </c>
      <c r="N1951" s="89" t="s">
        <v>1946</v>
      </c>
      <c r="V1951" s="89" t="s">
        <v>2529</v>
      </c>
      <c r="W1951">
        <v>44726</v>
      </c>
    </row>
    <row r="1952" spans="7:23">
      <c r="G1952">
        <v>27437</v>
      </c>
      <c r="H1952" s="89" t="s">
        <v>1470</v>
      </c>
      <c r="I1952" s="89" t="s">
        <v>325</v>
      </c>
      <c r="L1952">
        <v>19990</v>
      </c>
      <c r="M1952" s="89" t="s">
        <v>972</v>
      </c>
      <c r="N1952" s="89" t="s">
        <v>1946</v>
      </c>
      <c r="V1952" s="89" t="s">
        <v>2530</v>
      </c>
      <c r="W1952">
        <v>44735</v>
      </c>
    </row>
    <row r="1953" spans="7:23">
      <c r="G1953">
        <v>27442</v>
      </c>
      <c r="H1953" s="89" t="s">
        <v>1471</v>
      </c>
      <c r="I1953" s="89" t="s">
        <v>325</v>
      </c>
      <c r="L1953">
        <v>19991</v>
      </c>
      <c r="M1953" s="89" t="s">
        <v>1881</v>
      </c>
      <c r="N1953" s="89" t="s">
        <v>1946</v>
      </c>
      <c r="V1953" s="89" t="s">
        <v>1303</v>
      </c>
      <c r="W1953">
        <v>44744</v>
      </c>
    </row>
    <row r="1954" spans="7:23">
      <c r="G1954">
        <v>27447</v>
      </c>
      <c r="H1954" s="89" t="s">
        <v>1472</v>
      </c>
      <c r="I1954" s="89" t="s">
        <v>325</v>
      </c>
      <c r="L1954">
        <v>19992</v>
      </c>
      <c r="M1954" s="89" t="s">
        <v>1883</v>
      </c>
      <c r="N1954" s="89" t="s">
        <v>1946</v>
      </c>
      <c r="V1954" s="89" t="s">
        <v>1490</v>
      </c>
      <c r="W1954">
        <v>44771</v>
      </c>
    </row>
    <row r="1955" spans="7:23">
      <c r="G1955">
        <v>27452</v>
      </c>
      <c r="H1955" s="89" t="s">
        <v>1473</v>
      </c>
      <c r="I1955" s="89" t="s">
        <v>325</v>
      </c>
      <c r="L1955">
        <v>19993</v>
      </c>
      <c r="M1955" s="89" t="s">
        <v>1884</v>
      </c>
      <c r="N1955" s="89" t="s">
        <v>1946</v>
      </c>
      <c r="V1955" s="89" t="s">
        <v>1491</v>
      </c>
      <c r="W1955">
        <v>44780</v>
      </c>
    </row>
    <row r="1956" spans="7:23">
      <c r="G1956">
        <v>27457</v>
      </c>
      <c r="H1956" s="89" t="s">
        <v>271</v>
      </c>
      <c r="I1956" s="89" t="s">
        <v>325</v>
      </c>
      <c r="L1956">
        <v>19994</v>
      </c>
      <c r="M1956" s="89" t="s">
        <v>1885</v>
      </c>
      <c r="N1956" s="89" t="s">
        <v>1946</v>
      </c>
      <c r="V1956" s="89" t="s">
        <v>1492</v>
      </c>
      <c r="W1956">
        <v>44789</v>
      </c>
    </row>
    <row r="1957" spans="7:23">
      <c r="G1957">
        <v>108476</v>
      </c>
      <c r="H1957" s="89" t="s">
        <v>2489</v>
      </c>
      <c r="I1957" s="89" t="s">
        <v>325</v>
      </c>
      <c r="L1957">
        <v>19995</v>
      </c>
      <c r="M1957" s="89" t="s">
        <v>976</v>
      </c>
      <c r="N1957" s="89" t="s">
        <v>1946</v>
      </c>
      <c r="V1957" s="89" t="s">
        <v>2538</v>
      </c>
      <c r="W1957">
        <v>205906</v>
      </c>
    </row>
    <row r="1958" spans="7:23">
      <c r="G1958">
        <v>108489</v>
      </c>
      <c r="H1958" s="89" t="s">
        <v>2490</v>
      </c>
      <c r="I1958" s="89" t="s">
        <v>325</v>
      </c>
      <c r="L1958">
        <v>19996</v>
      </c>
      <c r="M1958" s="89" t="s">
        <v>964</v>
      </c>
      <c r="N1958" s="89" t="s">
        <v>1946</v>
      </c>
      <c r="V1958" s="89" t="s">
        <v>1493</v>
      </c>
      <c r="W1958">
        <v>44798</v>
      </c>
    </row>
    <row r="1959" spans="7:23">
      <c r="G1959">
        <v>175276</v>
      </c>
      <c r="H1959" s="89" t="s">
        <v>2491</v>
      </c>
      <c r="I1959" s="89" t="s">
        <v>325</v>
      </c>
      <c r="L1959">
        <v>19997</v>
      </c>
      <c r="M1959" s="89" t="s">
        <v>1888</v>
      </c>
      <c r="N1959" s="89" t="s">
        <v>1946</v>
      </c>
      <c r="V1959" s="89" t="s">
        <v>1494</v>
      </c>
      <c r="W1959">
        <v>44807</v>
      </c>
    </row>
    <row r="1960" spans="7:23">
      <c r="G1960">
        <v>48472</v>
      </c>
      <c r="H1960" s="89" t="s">
        <v>1474</v>
      </c>
      <c r="I1960" s="89" t="s">
        <v>325</v>
      </c>
      <c r="L1960">
        <v>19998</v>
      </c>
      <c r="M1960" s="89" t="s">
        <v>1889</v>
      </c>
      <c r="N1960" s="89" t="s">
        <v>1946</v>
      </c>
      <c r="V1960" s="89" t="s">
        <v>1495</v>
      </c>
      <c r="W1960">
        <v>44816</v>
      </c>
    </row>
    <row r="1961" spans="7:23">
      <c r="G1961">
        <v>47674</v>
      </c>
      <c r="H1961" s="89" t="s">
        <v>1475</v>
      </c>
      <c r="I1961" s="89" t="s">
        <v>325</v>
      </c>
      <c r="L1961">
        <v>19999</v>
      </c>
      <c r="M1961" s="89" t="s">
        <v>1890</v>
      </c>
      <c r="N1961" s="89" t="s">
        <v>1946</v>
      </c>
      <c r="V1961" s="89" t="s">
        <v>1310</v>
      </c>
      <c r="W1961">
        <v>44825</v>
      </c>
    </row>
    <row r="1962" spans="7:23">
      <c r="G1962">
        <v>27472</v>
      </c>
      <c r="H1962" s="89" t="s">
        <v>1389</v>
      </c>
      <c r="I1962" s="89" t="s">
        <v>325</v>
      </c>
      <c r="L1962">
        <v>20005</v>
      </c>
      <c r="M1962" s="89" t="s">
        <v>1793</v>
      </c>
      <c r="N1962" s="89" t="s">
        <v>1946</v>
      </c>
      <c r="V1962" s="89" t="s">
        <v>1496</v>
      </c>
      <c r="W1962">
        <v>44852</v>
      </c>
    </row>
    <row r="1963" spans="7:23">
      <c r="G1963">
        <v>12159</v>
      </c>
      <c r="H1963" s="89" t="s">
        <v>1476</v>
      </c>
      <c r="I1963" s="89" t="s">
        <v>325</v>
      </c>
      <c r="L1963">
        <v>20006</v>
      </c>
      <c r="M1963" s="89" t="s">
        <v>1794</v>
      </c>
      <c r="N1963" s="89" t="s">
        <v>1946</v>
      </c>
      <c r="V1963" s="89" t="s">
        <v>1497</v>
      </c>
      <c r="W1963">
        <v>44861</v>
      </c>
    </row>
    <row r="1964" spans="7:23">
      <c r="G1964">
        <v>12160</v>
      </c>
      <c r="H1964" s="89" t="s">
        <v>1477</v>
      </c>
      <c r="I1964" s="89" t="s">
        <v>325</v>
      </c>
      <c r="L1964">
        <v>20007</v>
      </c>
      <c r="M1964" s="89" t="s">
        <v>1795</v>
      </c>
      <c r="N1964" s="89" t="s">
        <v>1946</v>
      </c>
      <c r="V1964" s="89" t="s">
        <v>1498</v>
      </c>
      <c r="W1964">
        <v>44870</v>
      </c>
    </row>
    <row r="1965" spans="7:23">
      <c r="G1965">
        <v>12161</v>
      </c>
      <c r="H1965" s="89" t="s">
        <v>1478</v>
      </c>
      <c r="I1965" s="89" t="s">
        <v>325</v>
      </c>
      <c r="L1965">
        <v>20008</v>
      </c>
      <c r="M1965" s="89" t="s">
        <v>1796</v>
      </c>
      <c r="N1965" s="89" t="s">
        <v>1946</v>
      </c>
      <c r="V1965" s="89" t="s">
        <v>1499</v>
      </c>
      <c r="W1965">
        <v>44879</v>
      </c>
    </row>
    <row r="1966" spans="7:23">
      <c r="G1966">
        <v>12162</v>
      </c>
      <c r="H1966" s="89" t="s">
        <v>2496</v>
      </c>
      <c r="I1966" s="89" t="s">
        <v>325</v>
      </c>
      <c r="L1966">
        <v>20009</v>
      </c>
      <c r="M1966" s="89" t="s">
        <v>1797</v>
      </c>
      <c r="N1966" s="89" t="s">
        <v>1946</v>
      </c>
      <c r="V1966" s="89" t="s">
        <v>1500</v>
      </c>
      <c r="W1966">
        <v>44888</v>
      </c>
    </row>
    <row r="1967" spans="7:23">
      <c r="G1967">
        <v>12163</v>
      </c>
      <c r="H1967" s="89" t="s">
        <v>1479</v>
      </c>
      <c r="I1967" s="89" t="s">
        <v>325</v>
      </c>
      <c r="L1967">
        <v>20010</v>
      </c>
      <c r="M1967" s="89" t="s">
        <v>1798</v>
      </c>
      <c r="N1967" s="89" t="s">
        <v>1946</v>
      </c>
      <c r="V1967" s="89" t="s">
        <v>1501</v>
      </c>
      <c r="W1967">
        <v>44897</v>
      </c>
    </row>
    <row r="1968" spans="7:23">
      <c r="G1968">
        <v>59939</v>
      </c>
      <c r="H1968" s="89" t="s">
        <v>2497</v>
      </c>
      <c r="I1968" s="89" t="s">
        <v>325</v>
      </c>
      <c r="L1968">
        <v>20011</v>
      </c>
      <c r="M1968" s="89" t="s">
        <v>1799</v>
      </c>
      <c r="N1968" s="89" t="s">
        <v>1946</v>
      </c>
      <c r="V1968" s="89" t="s">
        <v>1502</v>
      </c>
      <c r="W1968">
        <v>44906</v>
      </c>
    </row>
    <row r="1969" spans="7:23">
      <c r="G1969">
        <v>12164</v>
      </c>
      <c r="H1969" s="89" t="s">
        <v>1480</v>
      </c>
      <c r="I1969" s="89" t="s">
        <v>325</v>
      </c>
      <c r="L1969">
        <v>20012</v>
      </c>
      <c r="M1969" s="89" t="s">
        <v>1800</v>
      </c>
      <c r="N1969" s="89" t="s">
        <v>1946</v>
      </c>
      <c r="V1969" s="89" t="s">
        <v>1318</v>
      </c>
      <c r="W1969">
        <v>44915</v>
      </c>
    </row>
    <row r="1970" spans="7:23">
      <c r="G1970">
        <v>174876</v>
      </c>
      <c r="H1970" s="89" t="s">
        <v>2498</v>
      </c>
      <c r="I1970" s="89" t="s">
        <v>325</v>
      </c>
      <c r="L1970">
        <v>20013</v>
      </c>
      <c r="M1970" s="89" t="s">
        <v>1801</v>
      </c>
      <c r="N1970" s="89" t="s">
        <v>1946</v>
      </c>
      <c r="V1970" s="89" t="s">
        <v>1503</v>
      </c>
      <c r="W1970">
        <v>64096</v>
      </c>
    </row>
    <row r="1971" spans="7:23">
      <c r="G1971">
        <v>12165</v>
      </c>
      <c r="H1971" s="89" t="s">
        <v>1481</v>
      </c>
      <c r="I1971" s="89" t="s">
        <v>325</v>
      </c>
      <c r="L1971">
        <v>20016</v>
      </c>
      <c r="M1971" s="89" t="s">
        <v>1802</v>
      </c>
      <c r="N1971" s="89" t="s">
        <v>1946</v>
      </c>
      <c r="V1971" s="89" t="s">
        <v>1504</v>
      </c>
      <c r="W1971">
        <v>44942</v>
      </c>
    </row>
    <row r="1972" spans="7:23">
      <c r="G1972">
        <v>12167</v>
      </c>
      <c r="H1972" s="89" t="s">
        <v>1482</v>
      </c>
      <c r="I1972" s="89" t="s">
        <v>325</v>
      </c>
      <c r="L1972">
        <v>20017</v>
      </c>
      <c r="M1972" s="89" t="s">
        <v>1803</v>
      </c>
      <c r="N1972" s="89" t="s">
        <v>1946</v>
      </c>
      <c r="V1972" s="89" t="s">
        <v>1505</v>
      </c>
      <c r="W1972">
        <v>44951</v>
      </c>
    </row>
    <row r="1973" spans="7:23">
      <c r="G1973">
        <v>172076</v>
      </c>
      <c r="H1973" s="89" t="s">
        <v>2501</v>
      </c>
      <c r="I1973" s="89" t="s">
        <v>325</v>
      </c>
      <c r="L1973">
        <v>20018</v>
      </c>
      <c r="M1973" s="89" t="s">
        <v>1804</v>
      </c>
      <c r="N1973" s="89" t="s">
        <v>1946</v>
      </c>
      <c r="V1973" s="89" t="s">
        <v>1506</v>
      </c>
      <c r="W1973">
        <v>44960</v>
      </c>
    </row>
    <row r="1974" spans="7:23">
      <c r="G1974">
        <v>172089</v>
      </c>
      <c r="H1974" s="89" t="s">
        <v>2502</v>
      </c>
      <c r="I1974" s="89" t="s">
        <v>325</v>
      </c>
      <c r="L1974">
        <v>20019</v>
      </c>
      <c r="M1974" s="89" t="s">
        <v>1805</v>
      </c>
      <c r="N1974" s="89" t="s">
        <v>1946</v>
      </c>
      <c r="V1974" s="89" t="s">
        <v>1507</v>
      </c>
      <c r="W1974">
        <v>44969</v>
      </c>
    </row>
    <row r="1975" spans="7:23">
      <c r="G1975">
        <v>172315</v>
      </c>
      <c r="H1975" s="89" t="s">
        <v>2503</v>
      </c>
      <c r="I1975" s="89" t="s">
        <v>325</v>
      </c>
      <c r="L1975">
        <v>20020</v>
      </c>
      <c r="M1975" s="89" t="s">
        <v>1806</v>
      </c>
      <c r="N1975" s="89" t="s">
        <v>1946</v>
      </c>
      <c r="V1975" s="89" t="s">
        <v>1508</v>
      </c>
      <c r="W1975">
        <v>44978</v>
      </c>
    </row>
    <row r="1976" spans="7:23">
      <c r="G1976">
        <v>172302</v>
      </c>
      <c r="H1976" s="89" t="s">
        <v>2504</v>
      </c>
      <c r="I1976" s="89" t="s">
        <v>325</v>
      </c>
      <c r="L1976">
        <v>20021</v>
      </c>
      <c r="M1976" s="89" t="s">
        <v>1807</v>
      </c>
      <c r="N1976" s="89" t="s">
        <v>1946</v>
      </c>
      <c r="V1976" s="89" t="s">
        <v>1509</v>
      </c>
      <c r="W1976">
        <v>44987</v>
      </c>
    </row>
    <row r="1977" spans="7:23">
      <c r="G1977">
        <v>172102</v>
      </c>
      <c r="H1977" s="89" t="s">
        <v>2505</v>
      </c>
      <c r="I1977" s="89" t="s">
        <v>325</v>
      </c>
      <c r="L1977">
        <v>20022</v>
      </c>
      <c r="M1977" s="89" t="s">
        <v>1808</v>
      </c>
      <c r="N1977" s="89" t="s">
        <v>1946</v>
      </c>
      <c r="V1977" s="89" t="s">
        <v>1510</v>
      </c>
      <c r="W1977">
        <v>44996</v>
      </c>
    </row>
    <row r="1978" spans="7:23">
      <c r="G1978">
        <v>174476</v>
      </c>
      <c r="H1978" s="89" t="s">
        <v>2506</v>
      </c>
      <c r="I1978" s="89" t="s">
        <v>325</v>
      </c>
      <c r="L1978">
        <v>20023</v>
      </c>
      <c r="M1978" s="89" t="s">
        <v>1809</v>
      </c>
      <c r="N1978" s="89" t="s">
        <v>1946</v>
      </c>
      <c r="V1978" s="89" t="s">
        <v>1327</v>
      </c>
      <c r="W1978">
        <v>45005</v>
      </c>
    </row>
    <row r="1979" spans="7:23">
      <c r="G1979">
        <v>172128</v>
      </c>
      <c r="H1979" s="89" t="s">
        <v>2507</v>
      </c>
      <c r="I1979" s="89" t="s">
        <v>325</v>
      </c>
      <c r="L1979">
        <v>20024</v>
      </c>
      <c r="M1979" s="89" t="s">
        <v>1810</v>
      </c>
      <c r="N1979" s="89" t="s">
        <v>1946</v>
      </c>
      <c r="V1979" s="89" t="s">
        <v>232</v>
      </c>
      <c r="W1979">
        <v>45014</v>
      </c>
    </row>
    <row r="1980" spans="7:23">
      <c r="G1980">
        <v>171876</v>
      </c>
      <c r="H1980" s="89" t="s">
        <v>2509</v>
      </c>
      <c r="I1980" s="89" t="s">
        <v>325</v>
      </c>
      <c r="L1980">
        <v>20025</v>
      </c>
      <c r="M1980" s="89" t="s">
        <v>1811</v>
      </c>
      <c r="N1980" s="89" t="s">
        <v>1946</v>
      </c>
      <c r="V1980" s="89" t="s">
        <v>1511</v>
      </c>
      <c r="W1980">
        <v>65604</v>
      </c>
    </row>
    <row r="1981" spans="7:23">
      <c r="G1981">
        <v>174676</v>
      </c>
      <c r="H1981" s="89" t="s">
        <v>2511</v>
      </c>
      <c r="I1981" s="89" t="s">
        <v>325</v>
      </c>
      <c r="L1981">
        <v>20026</v>
      </c>
      <c r="M1981" s="89" t="s">
        <v>1872</v>
      </c>
      <c r="N1981" s="89" t="s">
        <v>1946</v>
      </c>
      <c r="V1981" s="89" t="s">
        <v>1512</v>
      </c>
      <c r="W1981">
        <v>65593</v>
      </c>
    </row>
    <row r="1982" spans="7:23">
      <c r="G1982">
        <v>12166</v>
      </c>
      <c r="H1982" s="89" t="s">
        <v>2512</v>
      </c>
      <c r="I1982" s="89" t="s">
        <v>325</v>
      </c>
      <c r="L1982">
        <v>20027</v>
      </c>
      <c r="M1982" s="89" t="s">
        <v>1891</v>
      </c>
      <c r="N1982" s="89" t="s">
        <v>1946</v>
      </c>
      <c r="V1982" s="89" t="s">
        <v>1513</v>
      </c>
      <c r="W1982">
        <v>65582</v>
      </c>
    </row>
    <row r="1983" spans="7:23">
      <c r="G1983">
        <v>202276</v>
      </c>
      <c r="H1983" s="89" t="s">
        <v>2516</v>
      </c>
      <c r="I1983" s="89" t="s">
        <v>325</v>
      </c>
      <c r="L1983">
        <v>20031</v>
      </c>
      <c r="M1983" s="89" t="s">
        <v>1843</v>
      </c>
      <c r="N1983" s="89" t="s">
        <v>1946</v>
      </c>
      <c r="V1983" s="89" t="s">
        <v>1514</v>
      </c>
      <c r="W1983">
        <v>65571</v>
      </c>
    </row>
    <row r="1984" spans="7:23">
      <c r="G1984">
        <v>202289</v>
      </c>
      <c r="H1984" s="89" t="s">
        <v>2517</v>
      </c>
      <c r="I1984" s="89" t="s">
        <v>325</v>
      </c>
      <c r="L1984">
        <v>20032</v>
      </c>
      <c r="M1984" s="89" t="s">
        <v>1844</v>
      </c>
      <c r="N1984" s="89" t="s">
        <v>1946</v>
      </c>
      <c r="V1984" s="89" t="s">
        <v>1515</v>
      </c>
      <c r="W1984">
        <v>45041</v>
      </c>
    </row>
    <row r="1985" spans="7:23">
      <c r="G1985">
        <v>202302</v>
      </c>
      <c r="H1985" s="89" t="s">
        <v>2518</v>
      </c>
      <c r="I1985" s="89" t="s">
        <v>325</v>
      </c>
      <c r="L1985">
        <v>20033</v>
      </c>
      <c r="M1985" s="89" t="s">
        <v>1845</v>
      </c>
      <c r="N1985" s="89" t="s">
        <v>1946</v>
      </c>
      <c r="V1985" s="89" t="s">
        <v>1516</v>
      </c>
      <c r="W1985">
        <v>65549</v>
      </c>
    </row>
    <row r="1986" spans="7:23">
      <c r="G1986">
        <v>202315</v>
      </c>
      <c r="H1986" s="89" t="s">
        <v>2519</v>
      </c>
      <c r="I1986" s="89" t="s">
        <v>325</v>
      </c>
      <c r="L1986">
        <v>20034</v>
      </c>
      <c r="M1986" s="89" t="s">
        <v>1846</v>
      </c>
      <c r="N1986" s="89" t="s">
        <v>1946</v>
      </c>
      <c r="V1986" s="89" t="s">
        <v>1517</v>
      </c>
      <c r="W1986">
        <v>65516</v>
      </c>
    </row>
    <row r="1987" spans="7:23">
      <c r="G1987">
        <v>220328</v>
      </c>
      <c r="H1987" s="89" t="s">
        <v>2520</v>
      </c>
      <c r="I1987" s="89" t="s">
        <v>325</v>
      </c>
      <c r="L1987">
        <v>20035</v>
      </c>
      <c r="M1987" s="89" t="s">
        <v>1847</v>
      </c>
      <c r="N1987" s="89" t="s">
        <v>1946</v>
      </c>
      <c r="V1987" s="89" t="s">
        <v>1518</v>
      </c>
      <c r="W1987">
        <v>65527</v>
      </c>
    </row>
    <row r="1988" spans="7:23">
      <c r="G1988">
        <v>12172</v>
      </c>
      <c r="H1988" s="89" t="s">
        <v>2521</v>
      </c>
      <c r="I1988" s="89" t="s">
        <v>325</v>
      </c>
      <c r="L1988">
        <v>20036</v>
      </c>
      <c r="M1988" s="89" t="s">
        <v>1848</v>
      </c>
      <c r="N1988" s="89" t="s">
        <v>1946</v>
      </c>
      <c r="V1988" s="89" t="s">
        <v>1519</v>
      </c>
      <c r="W1988">
        <v>65538</v>
      </c>
    </row>
    <row r="1989" spans="7:23">
      <c r="G1989">
        <v>202477</v>
      </c>
      <c r="H1989" s="89" t="s">
        <v>2522</v>
      </c>
      <c r="I1989" s="89" t="s">
        <v>325</v>
      </c>
      <c r="L1989">
        <v>20039</v>
      </c>
      <c r="M1989" s="89" t="s">
        <v>1849</v>
      </c>
      <c r="N1989" s="89" t="s">
        <v>1946</v>
      </c>
      <c r="V1989" s="89" t="s">
        <v>1520</v>
      </c>
      <c r="W1989">
        <v>65560</v>
      </c>
    </row>
    <row r="1990" spans="7:23">
      <c r="G1990">
        <v>12171</v>
      </c>
      <c r="H1990" s="89" t="s">
        <v>1484</v>
      </c>
      <c r="I1990" s="89" t="s">
        <v>325</v>
      </c>
      <c r="L1990">
        <v>20040</v>
      </c>
      <c r="M1990" s="89" t="s">
        <v>1850</v>
      </c>
      <c r="N1990" s="89" t="s">
        <v>1946</v>
      </c>
      <c r="V1990" s="89" t="s">
        <v>1521</v>
      </c>
      <c r="W1990">
        <v>60135</v>
      </c>
    </row>
    <row r="1991" spans="7:23">
      <c r="G1991">
        <v>12174</v>
      </c>
      <c r="H1991" s="89" t="s">
        <v>1486</v>
      </c>
      <c r="I1991" s="89" t="s">
        <v>325</v>
      </c>
      <c r="L1991">
        <v>20041</v>
      </c>
      <c r="M1991" s="89" t="s">
        <v>1851</v>
      </c>
      <c r="N1991" s="89" t="s">
        <v>1946</v>
      </c>
      <c r="V1991" s="89" t="s">
        <v>1522</v>
      </c>
      <c r="W1991">
        <v>65648</v>
      </c>
    </row>
    <row r="1992" spans="7:23">
      <c r="G1992">
        <v>12173</v>
      </c>
      <c r="H1992" s="89" t="s">
        <v>1485</v>
      </c>
      <c r="I1992" s="89" t="s">
        <v>325</v>
      </c>
      <c r="L1992">
        <v>20042</v>
      </c>
      <c r="M1992" s="89" t="s">
        <v>1852</v>
      </c>
      <c r="N1992" s="89" t="s">
        <v>1946</v>
      </c>
      <c r="V1992" s="89" t="s">
        <v>1524</v>
      </c>
      <c r="W1992">
        <v>65626</v>
      </c>
    </row>
    <row r="1993" spans="7:23">
      <c r="G1993">
        <v>12170</v>
      </c>
      <c r="H1993" s="89" t="s">
        <v>1483</v>
      </c>
      <c r="I1993" s="89" t="s">
        <v>325</v>
      </c>
      <c r="L1993">
        <v>20045</v>
      </c>
      <c r="M1993" s="89" t="s">
        <v>1853</v>
      </c>
      <c r="N1993" s="89" t="s">
        <v>1946</v>
      </c>
      <c r="V1993" s="89" t="s">
        <v>1525</v>
      </c>
      <c r="W1993">
        <v>65615</v>
      </c>
    </row>
    <row r="1994" spans="7:23">
      <c r="G1994">
        <v>12176</v>
      </c>
      <c r="H1994" s="89" t="s">
        <v>1487</v>
      </c>
      <c r="I1994" s="89" t="s">
        <v>325</v>
      </c>
      <c r="L1994">
        <v>20046</v>
      </c>
      <c r="M1994" s="89" t="s">
        <v>1854</v>
      </c>
      <c r="N1994" s="89" t="s">
        <v>1946</v>
      </c>
      <c r="V1994" s="89" t="s">
        <v>2541</v>
      </c>
      <c r="W1994">
        <v>45050</v>
      </c>
    </row>
    <row r="1995" spans="7:23">
      <c r="G1995">
        <v>44708</v>
      </c>
      <c r="H1995" s="89" t="s">
        <v>1488</v>
      </c>
      <c r="I1995" s="89" t="s">
        <v>325</v>
      </c>
      <c r="L1995">
        <v>20047</v>
      </c>
      <c r="M1995" s="89" t="s">
        <v>1855</v>
      </c>
      <c r="N1995" s="89" t="s">
        <v>1946</v>
      </c>
      <c r="V1995" s="89" t="s">
        <v>1526</v>
      </c>
      <c r="W1995">
        <v>45059</v>
      </c>
    </row>
    <row r="1996" spans="7:23">
      <c r="G1996">
        <v>83902</v>
      </c>
      <c r="H1996" s="89" t="s">
        <v>2524</v>
      </c>
      <c r="I1996" s="89" t="s">
        <v>325</v>
      </c>
      <c r="L1996">
        <v>20048</v>
      </c>
      <c r="M1996" s="89" t="s">
        <v>1856</v>
      </c>
      <c r="N1996" s="89" t="s">
        <v>1946</v>
      </c>
      <c r="V1996" s="89" t="s">
        <v>1527</v>
      </c>
      <c r="W1996">
        <v>45068</v>
      </c>
    </row>
    <row r="1997" spans="7:23">
      <c r="G1997">
        <v>190102</v>
      </c>
      <c r="H1997" s="89" t="s">
        <v>2525</v>
      </c>
      <c r="I1997" s="89" t="s">
        <v>325</v>
      </c>
      <c r="L1997">
        <v>20051</v>
      </c>
      <c r="M1997" s="89" t="s">
        <v>1857</v>
      </c>
      <c r="N1997" s="89" t="s">
        <v>1946</v>
      </c>
      <c r="V1997" s="89" t="s">
        <v>1528</v>
      </c>
      <c r="W1997">
        <v>45077</v>
      </c>
    </row>
    <row r="1998" spans="7:23">
      <c r="G1998">
        <v>200703</v>
      </c>
      <c r="H1998" s="89" t="s">
        <v>2526</v>
      </c>
      <c r="I1998" s="89" t="s">
        <v>325</v>
      </c>
      <c r="L1998">
        <v>20052</v>
      </c>
      <c r="M1998" s="89" t="s">
        <v>1858</v>
      </c>
      <c r="N1998" s="89" t="s">
        <v>1946</v>
      </c>
      <c r="V1998" s="89" t="s">
        <v>1529</v>
      </c>
      <c r="W1998">
        <v>45086</v>
      </c>
    </row>
    <row r="1999" spans="7:23">
      <c r="G1999">
        <v>44717</v>
      </c>
      <c r="H1999" s="89" t="s">
        <v>1489</v>
      </c>
      <c r="I1999" s="89" t="s">
        <v>325</v>
      </c>
      <c r="L1999">
        <v>20053</v>
      </c>
      <c r="M1999" s="89" t="s">
        <v>1859</v>
      </c>
      <c r="N1999" s="89" t="s">
        <v>1946</v>
      </c>
      <c r="V1999" s="89" t="s">
        <v>1530</v>
      </c>
      <c r="W1999">
        <v>45095</v>
      </c>
    </row>
    <row r="2000" spans="7:23">
      <c r="G2000">
        <v>58051</v>
      </c>
      <c r="H2000" s="89" t="s">
        <v>2528</v>
      </c>
      <c r="I2000" s="89" t="s">
        <v>325</v>
      </c>
      <c r="L2000">
        <v>20054</v>
      </c>
      <c r="M2000" s="89" t="s">
        <v>1860</v>
      </c>
      <c r="N2000" s="89" t="s">
        <v>1946</v>
      </c>
      <c r="V2000" s="89" t="s">
        <v>1531</v>
      </c>
      <c r="W2000">
        <v>45104</v>
      </c>
    </row>
    <row r="2001" spans="7:23">
      <c r="G2001">
        <v>44726</v>
      </c>
      <c r="H2001" s="89" t="s">
        <v>2529</v>
      </c>
      <c r="I2001" s="89" t="s">
        <v>325</v>
      </c>
      <c r="L2001">
        <v>20055</v>
      </c>
      <c r="M2001" s="89" t="s">
        <v>1861</v>
      </c>
      <c r="N2001" s="89" t="s">
        <v>1946</v>
      </c>
      <c r="V2001" s="89" t="s">
        <v>1532</v>
      </c>
      <c r="W2001">
        <v>45113</v>
      </c>
    </row>
    <row r="2002" spans="7:23">
      <c r="G2002">
        <v>44735</v>
      </c>
      <c r="H2002" s="89" t="s">
        <v>2530</v>
      </c>
      <c r="I2002" s="89" t="s">
        <v>325</v>
      </c>
      <c r="L2002">
        <v>20056</v>
      </c>
      <c r="M2002" s="89" t="s">
        <v>1862</v>
      </c>
      <c r="N2002" s="89" t="s">
        <v>1946</v>
      </c>
      <c r="V2002" s="89" t="s">
        <v>2542</v>
      </c>
      <c r="W2002">
        <v>45122</v>
      </c>
    </row>
    <row r="2003" spans="7:23">
      <c r="G2003">
        <v>44744</v>
      </c>
      <c r="H2003" s="89" t="s">
        <v>1303</v>
      </c>
      <c r="I2003" s="89" t="s">
        <v>325</v>
      </c>
      <c r="L2003">
        <v>20057</v>
      </c>
      <c r="M2003" s="89" t="s">
        <v>1863</v>
      </c>
      <c r="N2003" s="89" t="s">
        <v>1946</v>
      </c>
      <c r="V2003" s="89" t="s">
        <v>1523</v>
      </c>
      <c r="W2003">
        <v>220289</v>
      </c>
    </row>
    <row r="2004" spans="7:23">
      <c r="G2004">
        <v>44771</v>
      </c>
      <c r="H2004" s="89" t="s">
        <v>1490</v>
      </c>
      <c r="I2004" s="89" t="s">
        <v>325</v>
      </c>
      <c r="L2004">
        <v>20058</v>
      </c>
      <c r="M2004" s="89" t="s">
        <v>1864</v>
      </c>
      <c r="N2004" s="89" t="s">
        <v>1946</v>
      </c>
      <c r="V2004" s="89" t="s">
        <v>2543</v>
      </c>
      <c r="W2004">
        <v>65637</v>
      </c>
    </row>
    <row r="2005" spans="7:23">
      <c r="G2005">
        <v>44780</v>
      </c>
      <c r="H2005" s="89" t="s">
        <v>1491</v>
      </c>
      <c r="I2005" s="89" t="s">
        <v>325</v>
      </c>
      <c r="L2005">
        <v>20059</v>
      </c>
      <c r="M2005" s="89" t="s">
        <v>1865</v>
      </c>
      <c r="N2005" s="89" t="s">
        <v>1946</v>
      </c>
      <c r="V2005" s="89" t="s">
        <v>1533</v>
      </c>
      <c r="W2005">
        <v>45149</v>
      </c>
    </row>
    <row r="2006" spans="7:23">
      <c r="G2006">
        <v>44789</v>
      </c>
      <c r="H2006" s="89" t="s">
        <v>1492</v>
      </c>
      <c r="I2006" s="89" t="s">
        <v>325</v>
      </c>
      <c r="L2006">
        <v>20060</v>
      </c>
      <c r="M2006" s="89" t="s">
        <v>1866</v>
      </c>
      <c r="N2006" s="89" t="s">
        <v>1946</v>
      </c>
      <c r="V2006" s="89" t="s">
        <v>1534</v>
      </c>
      <c r="W2006">
        <v>45158</v>
      </c>
    </row>
    <row r="2007" spans="7:23">
      <c r="G2007">
        <v>205906</v>
      </c>
      <c r="H2007" s="89" t="s">
        <v>2538</v>
      </c>
      <c r="I2007" s="89" t="s">
        <v>325</v>
      </c>
      <c r="L2007">
        <v>20061</v>
      </c>
      <c r="M2007" s="89" t="s">
        <v>1867</v>
      </c>
      <c r="N2007" s="89" t="s">
        <v>1946</v>
      </c>
      <c r="V2007" s="89" t="s">
        <v>1535</v>
      </c>
      <c r="W2007">
        <v>45167</v>
      </c>
    </row>
    <row r="2008" spans="7:23">
      <c r="G2008">
        <v>44798</v>
      </c>
      <c r="H2008" s="89" t="s">
        <v>1493</v>
      </c>
      <c r="I2008" s="89" t="s">
        <v>325</v>
      </c>
      <c r="L2008">
        <v>20062</v>
      </c>
      <c r="M2008" s="89" t="s">
        <v>1868</v>
      </c>
      <c r="N2008" s="89" t="s">
        <v>1946</v>
      </c>
      <c r="V2008" s="89" t="s">
        <v>1536</v>
      </c>
      <c r="W2008">
        <v>45176</v>
      </c>
    </row>
    <row r="2009" spans="7:23">
      <c r="G2009">
        <v>44807</v>
      </c>
      <c r="H2009" s="89" t="s">
        <v>1494</v>
      </c>
      <c r="I2009" s="89" t="s">
        <v>325</v>
      </c>
      <c r="L2009">
        <v>20063</v>
      </c>
      <c r="M2009" s="89" t="s">
        <v>1869</v>
      </c>
      <c r="N2009" s="89" t="s">
        <v>1946</v>
      </c>
      <c r="V2009" s="89" t="s">
        <v>1537</v>
      </c>
      <c r="W2009">
        <v>45185</v>
      </c>
    </row>
    <row r="2010" spans="7:23">
      <c r="G2010">
        <v>44816</v>
      </c>
      <c r="H2010" s="89" t="s">
        <v>1495</v>
      </c>
      <c r="I2010" s="89" t="s">
        <v>325</v>
      </c>
      <c r="L2010">
        <v>20066</v>
      </c>
      <c r="M2010" s="89" t="s">
        <v>1876</v>
      </c>
      <c r="N2010" s="89" t="s">
        <v>1946</v>
      </c>
      <c r="V2010" s="89" t="s">
        <v>1538</v>
      </c>
      <c r="W2010">
        <v>45194</v>
      </c>
    </row>
    <row r="2011" spans="7:23">
      <c r="G2011">
        <v>44825</v>
      </c>
      <c r="H2011" s="89" t="s">
        <v>1310</v>
      </c>
      <c r="I2011" s="89" t="s">
        <v>325</v>
      </c>
      <c r="L2011">
        <v>20067</v>
      </c>
      <c r="M2011" s="89" t="s">
        <v>1878</v>
      </c>
      <c r="N2011" s="89" t="s">
        <v>1946</v>
      </c>
      <c r="V2011" s="89" t="s">
        <v>1539</v>
      </c>
      <c r="W2011">
        <v>45203</v>
      </c>
    </row>
    <row r="2012" spans="7:23">
      <c r="G2012">
        <v>44852</v>
      </c>
      <c r="H2012" s="89" t="s">
        <v>1496</v>
      </c>
      <c r="I2012" s="89" t="s">
        <v>325</v>
      </c>
      <c r="L2012">
        <v>20073</v>
      </c>
      <c r="M2012" s="89" t="s">
        <v>1894</v>
      </c>
      <c r="N2012" s="89" t="s">
        <v>1946</v>
      </c>
      <c r="V2012" s="89" t="s">
        <v>1540</v>
      </c>
      <c r="W2012">
        <v>45212</v>
      </c>
    </row>
    <row r="2013" spans="7:23">
      <c r="G2013">
        <v>44861</v>
      </c>
      <c r="H2013" s="89" t="s">
        <v>1497</v>
      </c>
      <c r="I2013" s="89" t="s">
        <v>325</v>
      </c>
      <c r="L2013">
        <v>20074</v>
      </c>
      <c r="M2013" s="89" t="s">
        <v>1895</v>
      </c>
      <c r="N2013" s="89" t="s">
        <v>1946</v>
      </c>
      <c r="V2013" s="89" t="s">
        <v>1541</v>
      </c>
      <c r="W2013">
        <v>45221</v>
      </c>
    </row>
    <row r="2014" spans="7:23">
      <c r="G2014">
        <v>44870</v>
      </c>
      <c r="H2014" s="89" t="s">
        <v>1498</v>
      </c>
      <c r="I2014" s="89" t="s">
        <v>325</v>
      </c>
      <c r="L2014">
        <v>20075</v>
      </c>
      <c r="M2014" s="89" t="s">
        <v>1896</v>
      </c>
      <c r="N2014" s="89" t="s">
        <v>1946</v>
      </c>
      <c r="V2014" s="89" t="s">
        <v>1542</v>
      </c>
      <c r="W2014">
        <v>45230</v>
      </c>
    </row>
    <row r="2015" spans="7:23">
      <c r="G2015">
        <v>44879</v>
      </c>
      <c r="H2015" s="89" t="s">
        <v>1499</v>
      </c>
      <c r="I2015" s="89" t="s">
        <v>325</v>
      </c>
      <c r="L2015">
        <v>20081</v>
      </c>
      <c r="M2015" s="89" t="s">
        <v>1711</v>
      </c>
      <c r="N2015" s="89" t="s">
        <v>1943</v>
      </c>
      <c r="V2015" s="89" t="s">
        <v>1543</v>
      </c>
      <c r="W2015">
        <v>45239</v>
      </c>
    </row>
    <row r="2016" spans="7:23">
      <c r="G2016">
        <v>44888</v>
      </c>
      <c r="H2016" s="89" t="s">
        <v>1500</v>
      </c>
      <c r="I2016" s="89" t="s">
        <v>325</v>
      </c>
      <c r="L2016">
        <v>20082</v>
      </c>
      <c r="M2016" s="89" t="s">
        <v>1712</v>
      </c>
      <c r="N2016" s="89" t="s">
        <v>1943</v>
      </c>
      <c r="V2016" s="89" t="s">
        <v>1544</v>
      </c>
      <c r="W2016">
        <v>45248</v>
      </c>
    </row>
    <row r="2017" spans="7:23">
      <c r="G2017">
        <v>44897</v>
      </c>
      <c r="H2017" s="89" t="s">
        <v>1501</v>
      </c>
      <c r="I2017" s="89" t="s">
        <v>325</v>
      </c>
      <c r="L2017">
        <v>20083</v>
      </c>
      <c r="M2017" s="89" t="s">
        <v>1713</v>
      </c>
      <c r="N2017" s="89" t="s">
        <v>1943</v>
      </c>
      <c r="V2017" s="89" t="s">
        <v>1364</v>
      </c>
      <c r="W2017">
        <v>45257</v>
      </c>
    </row>
    <row r="2018" spans="7:23">
      <c r="G2018">
        <v>44906</v>
      </c>
      <c r="H2018" s="89" t="s">
        <v>1502</v>
      </c>
      <c r="I2018" s="89" t="s">
        <v>325</v>
      </c>
      <c r="L2018">
        <v>20084</v>
      </c>
      <c r="M2018" s="89" t="s">
        <v>1714</v>
      </c>
      <c r="N2018" s="89" t="s">
        <v>1943</v>
      </c>
      <c r="V2018" s="89" t="s">
        <v>1545</v>
      </c>
      <c r="W2018">
        <v>60190</v>
      </c>
    </row>
    <row r="2019" spans="7:23">
      <c r="G2019">
        <v>44915</v>
      </c>
      <c r="H2019" s="89" t="s">
        <v>1318</v>
      </c>
      <c r="I2019" s="89" t="s">
        <v>325</v>
      </c>
      <c r="L2019">
        <v>20085</v>
      </c>
      <c r="M2019" s="89" t="s">
        <v>1719</v>
      </c>
      <c r="N2019" s="89" t="s">
        <v>1943</v>
      </c>
      <c r="V2019" s="89" t="s">
        <v>1546</v>
      </c>
      <c r="W2019">
        <v>60201</v>
      </c>
    </row>
    <row r="2020" spans="7:23">
      <c r="G2020">
        <v>64096</v>
      </c>
      <c r="H2020" s="89" t="s">
        <v>1503</v>
      </c>
      <c r="I2020" s="89" t="s">
        <v>325</v>
      </c>
      <c r="L2020">
        <v>20086</v>
      </c>
      <c r="M2020" s="89" t="s">
        <v>1721</v>
      </c>
      <c r="N2020" s="89" t="s">
        <v>1943</v>
      </c>
      <c r="V2020" s="89" t="s">
        <v>1547</v>
      </c>
      <c r="W2020">
        <v>60212</v>
      </c>
    </row>
    <row r="2021" spans="7:23">
      <c r="G2021">
        <v>44942</v>
      </c>
      <c r="H2021" s="89" t="s">
        <v>1504</v>
      </c>
      <c r="I2021" s="89" t="s">
        <v>325</v>
      </c>
      <c r="L2021">
        <v>20087</v>
      </c>
      <c r="M2021" s="89" t="s">
        <v>1724</v>
      </c>
      <c r="N2021" s="89" t="s">
        <v>1943</v>
      </c>
      <c r="V2021" s="89" t="s">
        <v>1548</v>
      </c>
      <c r="W2021">
        <v>60223</v>
      </c>
    </row>
    <row r="2022" spans="7:23">
      <c r="G2022">
        <v>44951</v>
      </c>
      <c r="H2022" s="89" t="s">
        <v>1505</v>
      </c>
      <c r="I2022" s="89" t="s">
        <v>325</v>
      </c>
      <c r="L2022">
        <v>20089</v>
      </c>
      <c r="M2022" s="89" t="s">
        <v>1725</v>
      </c>
      <c r="N2022" s="89" t="s">
        <v>1943</v>
      </c>
      <c r="V2022" s="89" t="s">
        <v>1549</v>
      </c>
      <c r="W2022">
        <v>60234</v>
      </c>
    </row>
    <row r="2023" spans="7:23">
      <c r="G2023">
        <v>44960</v>
      </c>
      <c r="H2023" s="89" t="s">
        <v>1506</v>
      </c>
      <c r="I2023" s="89" t="s">
        <v>325</v>
      </c>
      <c r="L2023">
        <v>20090</v>
      </c>
      <c r="M2023" s="89" t="s">
        <v>1726</v>
      </c>
      <c r="N2023" s="89" t="s">
        <v>1943</v>
      </c>
      <c r="V2023" s="89" t="s">
        <v>1550</v>
      </c>
      <c r="W2023">
        <v>60245</v>
      </c>
    </row>
    <row r="2024" spans="7:23">
      <c r="G2024">
        <v>44969</v>
      </c>
      <c r="H2024" s="89" t="s">
        <v>1507</v>
      </c>
      <c r="I2024" s="89" t="s">
        <v>325</v>
      </c>
      <c r="L2024">
        <v>20093</v>
      </c>
      <c r="M2024" s="89" t="s">
        <v>1727</v>
      </c>
      <c r="N2024" s="89" t="s">
        <v>1943</v>
      </c>
      <c r="V2024" s="89" t="s">
        <v>1551</v>
      </c>
      <c r="W2024">
        <v>60256</v>
      </c>
    </row>
    <row r="2025" spans="7:23">
      <c r="G2025">
        <v>44978</v>
      </c>
      <c r="H2025" s="89" t="s">
        <v>1508</v>
      </c>
      <c r="I2025" s="89" t="s">
        <v>325</v>
      </c>
      <c r="L2025">
        <v>20094</v>
      </c>
      <c r="M2025" s="89" t="s">
        <v>1728</v>
      </c>
      <c r="N2025" s="89" t="s">
        <v>1943</v>
      </c>
      <c r="V2025" s="89" t="s">
        <v>1552</v>
      </c>
      <c r="W2025">
        <v>60267</v>
      </c>
    </row>
    <row r="2026" spans="7:23">
      <c r="G2026">
        <v>44987</v>
      </c>
      <c r="H2026" s="89" t="s">
        <v>1509</v>
      </c>
      <c r="I2026" s="89" t="s">
        <v>325</v>
      </c>
      <c r="L2026">
        <v>20095</v>
      </c>
      <c r="M2026" s="89" t="s">
        <v>1729</v>
      </c>
      <c r="N2026" s="89" t="s">
        <v>1943</v>
      </c>
      <c r="V2026" s="89" t="s">
        <v>1553</v>
      </c>
      <c r="W2026">
        <v>60278</v>
      </c>
    </row>
    <row r="2027" spans="7:23">
      <c r="G2027">
        <v>44996</v>
      </c>
      <c r="H2027" s="89" t="s">
        <v>1510</v>
      </c>
      <c r="I2027" s="89" t="s">
        <v>325</v>
      </c>
      <c r="L2027">
        <v>20096</v>
      </c>
      <c r="M2027" s="89" t="s">
        <v>1730</v>
      </c>
      <c r="N2027" s="89" t="s">
        <v>1943</v>
      </c>
      <c r="V2027" s="89" t="s">
        <v>1554</v>
      </c>
      <c r="W2027">
        <v>60289</v>
      </c>
    </row>
    <row r="2028" spans="7:23">
      <c r="G2028">
        <v>45005</v>
      </c>
      <c r="H2028" s="89" t="s">
        <v>1327</v>
      </c>
      <c r="I2028" s="89" t="s">
        <v>325</v>
      </c>
      <c r="L2028">
        <v>20097</v>
      </c>
      <c r="M2028" s="89" t="s">
        <v>1737</v>
      </c>
      <c r="N2028" s="89" t="s">
        <v>1943</v>
      </c>
      <c r="V2028" s="89" t="s">
        <v>1555</v>
      </c>
      <c r="W2028">
        <v>60300</v>
      </c>
    </row>
    <row r="2029" spans="7:23">
      <c r="G2029">
        <v>45014</v>
      </c>
      <c r="H2029" s="89" t="s">
        <v>232</v>
      </c>
      <c r="I2029" s="89" t="s">
        <v>325</v>
      </c>
      <c r="L2029">
        <v>20098</v>
      </c>
      <c r="M2029" s="89" t="s">
        <v>1738</v>
      </c>
      <c r="N2029" s="89" t="s">
        <v>1943</v>
      </c>
      <c r="V2029" s="89" t="s">
        <v>1556</v>
      </c>
      <c r="W2029">
        <v>60311</v>
      </c>
    </row>
    <row r="2030" spans="7:23">
      <c r="G2030">
        <v>65604</v>
      </c>
      <c r="H2030" s="89" t="s">
        <v>1511</v>
      </c>
      <c r="I2030" s="89" t="s">
        <v>325</v>
      </c>
      <c r="L2030">
        <v>20103</v>
      </c>
      <c r="M2030" s="89" t="s">
        <v>1739</v>
      </c>
      <c r="N2030" s="89" t="s">
        <v>1943</v>
      </c>
      <c r="V2030" s="89" t="s">
        <v>1557</v>
      </c>
      <c r="W2030">
        <v>60322</v>
      </c>
    </row>
    <row r="2031" spans="7:23">
      <c r="G2031">
        <v>65593</v>
      </c>
      <c r="H2031" s="89" t="s">
        <v>1512</v>
      </c>
      <c r="I2031" s="89" t="s">
        <v>325</v>
      </c>
      <c r="L2031">
        <v>20104</v>
      </c>
      <c r="M2031" s="89" t="s">
        <v>1740</v>
      </c>
      <c r="N2031" s="89" t="s">
        <v>1943</v>
      </c>
      <c r="V2031" s="89" t="s">
        <v>1378</v>
      </c>
      <c r="W2031">
        <v>60333</v>
      </c>
    </row>
    <row r="2032" spans="7:23">
      <c r="G2032">
        <v>65582</v>
      </c>
      <c r="H2032" s="89" t="s">
        <v>1513</v>
      </c>
      <c r="I2032" s="89" t="s">
        <v>325</v>
      </c>
      <c r="L2032">
        <v>20105</v>
      </c>
      <c r="M2032" s="89" t="s">
        <v>1741</v>
      </c>
      <c r="N2032" s="89" t="s">
        <v>1943</v>
      </c>
      <c r="V2032" s="89" t="s">
        <v>1558</v>
      </c>
      <c r="W2032">
        <v>45284</v>
      </c>
    </row>
    <row r="2033" spans="7:23">
      <c r="G2033">
        <v>65571</v>
      </c>
      <c r="H2033" s="89" t="s">
        <v>1514</v>
      </c>
      <c r="I2033" s="89" t="s">
        <v>325</v>
      </c>
      <c r="L2033">
        <v>20106</v>
      </c>
      <c r="M2033" s="89" t="s">
        <v>1742</v>
      </c>
      <c r="N2033" s="89" t="s">
        <v>1943</v>
      </c>
      <c r="V2033" s="89" t="s">
        <v>1559</v>
      </c>
      <c r="W2033">
        <v>45293</v>
      </c>
    </row>
    <row r="2034" spans="7:23">
      <c r="G2034">
        <v>45041</v>
      </c>
      <c r="H2034" s="89" t="s">
        <v>1515</v>
      </c>
      <c r="I2034" s="89" t="s">
        <v>325</v>
      </c>
      <c r="L2034">
        <v>20107</v>
      </c>
      <c r="M2034" s="89" t="s">
        <v>1743</v>
      </c>
      <c r="N2034" s="89" t="s">
        <v>1943</v>
      </c>
      <c r="V2034" s="89" t="s">
        <v>1560</v>
      </c>
      <c r="W2034">
        <v>45302</v>
      </c>
    </row>
    <row r="2035" spans="7:23">
      <c r="G2035">
        <v>65549</v>
      </c>
      <c r="H2035" s="89" t="s">
        <v>1516</v>
      </c>
      <c r="I2035" s="89" t="s">
        <v>325</v>
      </c>
      <c r="L2035">
        <v>20108</v>
      </c>
      <c r="M2035" s="89" t="s">
        <v>1744</v>
      </c>
      <c r="N2035" s="89" t="s">
        <v>1943</v>
      </c>
      <c r="V2035" s="89" t="s">
        <v>2544</v>
      </c>
      <c r="W2035">
        <v>45311</v>
      </c>
    </row>
    <row r="2036" spans="7:23">
      <c r="G2036">
        <v>65516</v>
      </c>
      <c r="H2036" s="89" t="s">
        <v>1517</v>
      </c>
      <c r="I2036" s="89" t="s">
        <v>325</v>
      </c>
      <c r="L2036">
        <v>20111</v>
      </c>
      <c r="M2036" s="89" t="s">
        <v>1745</v>
      </c>
      <c r="N2036" s="89" t="s">
        <v>1943</v>
      </c>
      <c r="V2036" s="89" t="s">
        <v>1561</v>
      </c>
      <c r="W2036">
        <v>45320</v>
      </c>
    </row>
    <row r="2037" spans="7:23">
      <c r="G2037">
        <v>65527</v>
      </c>
      <c r="H2037" s="89" t="s">
        <v>1518</v>
      </c>
      <c r="I2037" s="89" t="s">
        <v>325</v>
      </c>
      <c r="L2037">
        <v>20112</v>
      </c>
      <c r="M2037" s="89" t="s">
        <v>1746</v>
      </c>
      <c r="N2037" s="89" t="s">
        <v>1943</v>
      </c>
      <c r="V2037" s="89" t="s">
        <v>1562</v>
      </c>
      <c r="W2037">
        <v>45329</v>
      </c>
    </row>
    <row r="2038" spans="7:23">
      <c r="G2038">
        <v>65538</v>
      </c>
      <c r="H2038" s="89" t="s">
        <v>1519</v>
      </c>
      <c r="I2038" s="89" t="s">
        <v>325</v>
      </c>
      <c r="L2038">
        <v>20113</v>
      </c>
      <c r="M2038" s="89" t="s">
        <v>1747</v>
      </c>
      <c r="N2038" s="89" t="s">
        <v>1943</v>
      </c>
      <c r="V2038" s="89" t="s">
        <v>1563</v>
      </c>
      <c r="W2038">
        <v>45338</v>
      </c>
    </row>
    <row r="2039" spans="7:23">
      <c r="G2039">
        <v>65560</v>
      </c>
      <c r="H2039" s="89" t="s">
        <v>1520</v>
      </c>
      <c r="I2039" s="89" t="s">
        <v>325</v>
      </c>
      <c r="L2039">
        <v>20114</v>
      </c>
      <c r="M2039" s="89" t="s">
        <v>1748</v>
      </c>
      <c r="N2039" s="89" t="s">
        <v>1943</v>
      </c>
      <c r="V2039" s="89" t="s">
        <v>1564</v>
      </c>
      <c r="W2039">
        <v>45347</v>
      </c>
    </row>
    <row r="2040" spans="7:23">
      <c r="G2040">
        <v>60135</v>
      </c>
      <c r="H2040" s="89" t="s">
        <v>1521</v>
      </c>
      <c r="I2040" s="89" t="s">
        <v>325</v>
      </c>
      <c r="L2040">
        <v>20115</v>
      </c>
      <c r="M2040" s="89" t="s">
        <v>1749</v>
      </c>
      <c r="N2040" s="89" t="s">
        <v>1943</v>
      </c>
      <c r="V2040" s="89" t="s">
        <v>1565</v>
      </c>
      <c r="W2040">
        <v>45356</v>
      </c>
    </row>
    <row r="2041" spans="7:23">
      <c r="G2041">
        <v>65648</v>
      </c>
      <c r="H2041" s="89" t="s">
        <v>1522</v>
      </c>
      <c r="I2041" s="89" t="s">
        <v>325</v>
      </c>
      <c r="L2041">
        <v>20116</v>
      </c>
      <c r="M2041" s="89" t="s">
        <v>1750</v>
      </c>
      <c r="N2041" s="89" t="s">
        <v>1943</v>
      </c>
      <c r="V2041" s="89" t="s">
        <v>1566</v>
      </c>
      <c r="W2041">
        <v>45365</v>
      </c>
    </row>
    <row r="2042" spans="7:23">
      <c r="G2042">
        <v>65626</v>
      </c>
      <c r="H2042" s="89" t="s">
        <v>1524</v>
      </c>
      <c r="I2042" s="89" t="s">
        <v>325</v>
      </c>
      <c r="L2042">
        <v>20120</v>
      </c>
      <c r="M2042" s="89" t="s">
        <v>1751</v>
      </c>
      <c r="N2042" s="89" t="s">
        <v>1943</v>
      </c>
      <c r="V2042" s="89" t="s">
        <v>271</v>
      </c>
      <c r="W2042">
        <v>45374</v>
      </c>
    </row>
    <row r="2043" spans="7:23">
      <c r="G2043">
        <v>65615</v>
      </c>
      <c r="H2043" s="89" t="s">
        <v>1525</v>
      </c>
      <c r="I2043" s="89" t="s">
        <v>325</v>
      </c>
      <c r="L2043">
        <v>20121</v>
      </c>
      <c r="M2043" s="89" t="s">
        <v>1752</v>
      </c>
      <c r="N2043" s="89" t="s">
        <v>1943</v>
      </c>
      <c r="V2043" s="89" t="s">
        <v>1567</v>
      </c>
      <c r="W2043">
        <v>57886</v>
      </c>
    </row>
    <row r="2044" spans="7:23">
      <c r="G2044">
        <v>45050</v>
      </c>
      <c r="H2044" s="89" t="s">
        <v>2541</v>
      </c>
      <c r="I2044" s="89" t="s">
        <v>325</v>
      </c>
      <c r="L2044">
        <v>20122</v>
      </c>
      <c r="M2044" s="89" t="s">
        <v>1753</v>
      </c>
      <c r="N2044" s="89" t="s">
        <v>1943</v>
      </c>
      <c r="V2044" s="89" t="s">
        <v>2545</v>
      </c>
      <c r="W2044">
        <v>141076</v>
      </c>
    </row>
    <row r="2045" spans="7:23">
      <c r="G2045">
        <v>45059</v>
      </c>
      <c r="H2045" s="89" t="s">
        <v>1526</v>
      </c>
      <c r="I2045" s="89" t="s">
        <v>325</v>
      </c>
      <c r="L2045">
        <v>20123</v>
      </c>
      <c r="M2045" s="89" t="s">
        <v>1754</v>
      </c>
      <c r="N2045" s="89" t="s">
        <v>1943</v>
      </c>
      <c r="V2045" s="89" t="s">
        <v>2546</v>
      </c>
      <c r="W2045">
        <v>57875</v>
      </c>
    </row>
    <row r="2046" spans="7:23">
      <c r="G2046">
        <v>45068</v>
      </c>
      <c r="H2046" s="89" t="s">
        <v>1527</v>
      </c>
      <c r="I2046" s="89" t="s">
        <v>325</v>
      </c>
      <c r="L2046">
        <v>20124</v>
      </c>
      <c r="M2046" s="89" t="s">
        <v>1755</v>
      </c>
      <c r="N2046" s="89" t="s">
        <v>1943</v>
      </c>
      <c r="V2046" s="89" t="s">
        <v>1389</v>
      </c>
      <c r="W2046">
        <v>45401</v>
      </c>
    </row>
    <row r="2047" spans="7:23">
      <c r="G2047">
        <v>45077</v>
      </c>
      <c r="H2047" s="89" t="s">
        <v>1528</v>
      </c>
      <c r="I2047" s="89" t="s">
        <v>325</v>
      </c>
      <c r="L2047">
        <v>20125</v>
      </c>
      <c r="M2047" s="89" t="s">
        <v>1756</v>
      </c>
      <c r="N2047" s="89" t="s">
        <v>1943</v>
      </c>
      <c r="V2047" s="89" t="s">
        <v>1568</v>
      </c>
      <c r="W2047">
        <v>45419</v>
      </c>
    </row>
    <row r="2048" spans="7:23">
      <c r="G2048">
        <v>45086</v>
      </c>
      <c r="H2048" s="89" t="s">
        <v>1529</v>
      </c>
      <c r="I2048" s="89" t="s">
        <v>325</v>
      </c>
      <c r="L2048">
        <v>20126</v>
      </c>
      <c r="M2048" s="89" t="s">
        <v>1035</v>
      </c>
      <c r="N2048" s="89" t="s">
        <v>1943</v>
      </c>
      <c r="V2048" s="89" t="s">
        <v>1569</v>
      </c>
      <c r="W2048">
        <v>57952</v>
      </c>
    </row>
    <row r="2049" spans="7:23">
      <c r="G2049">
        <v>45095</v>
      </c>
      <c r="H2049" s="89" t="s">
        <v>1530</v>
      </c>
      <c r="I2049" s="89" t="s">
        <v>325</v>
      </c>
      <c r="L2049">
        <v>20129</v>
      </c>
      <c r="M2049" s="89" t="s">
        <v>1757</v>
      </c>
      <c r="N2049" s="89" t="s">
        <v>1943</v>
      </c>
      <c r="V2049" s="89" t="s">
        <v>1570</v>
      </c>
      <c r="W2049">
        <v>57963</v>
      </c>
    </row>
    <row r="2050" spans="7:23">
      <c r="G2050">
        <v>45104</v>
      </c>
      <c r="H2050" s="89" t="s">
        <v>1531</v>
      </c>
      <c r="I2050" s="89" t="s">
        <v>325</v>
      </c>
      <c r="L2050">
        <v>20130</v>
      </c>
      <c r="M2050" s="89" t="s">
        <v>1758</v>
      </c>
      <c r="N2050" s="89" t="s">
        <v>1943</v>
      </c>
      <c r="V2050" s="89" t="s">
        <v>1571</v>
      </c>
      <c r="W2050">
        <v>58007</v>
      </c>
    </row>
    <row r="2051" spans="7:23">
      <c r="G2051">
        <v>45113</v>
      </c>
      <c r="H2051" s="89" t="s">
        <v>1532</v>
      </c>
      <c r="I2051" s="89" t="s">
        <v>325</v>
      </c>
      <c r="L2051">
        <v>20131</v>
      </c>
      <c r="M2051" s="89" t="s">
        <v>1759</v>
      </c>
      <c r="N2051" s="89" t="s">
        <v>1943</v>
      </c>
      <c r="V2051" s="89" t="s">
        <v>2547</v>
      </c>
      <c r="W2051">
        <v>58018</v>
      </c>
    </row>
    <row r="2052" spans="7:23">
      <c r="G2052">
        <v>45122</v>
      </c>
      <c r="H2052" s="89" t="s">
        <v>2542</v>
      </c>
      <c r="I2052" s="89" t="s">
        <v>325</v>
      </c>
      <c r="L2052">
        <v>20132</v>
      </c>
      <c r="M2052" s="89" t="s">
        <v>1760</v>
      </c>
      <c r="N2052" s="89" t="s">
        <v>1943</v>
      </c>
      <c r="V2052" s="89" t="s">
        <v>1572</v>
      </c>
      <c r="W2052">
        <v>66081</v>
      </c>
    </row>
    <row r="2053" spans="7:23">
      <c r="G2053">
        <v>220289</v>
      </c>
      <c r="H2053" s="89" t="s">
        <v>1523</v>
      </c>
      <c r="I2053" s="89" t="s">
        <v>325</v>
      </c>
      <c r="L2053">
        <v>20133</v>
      </c>
      <c r="M2053" s="89" t="s">
        <v>1761</v>
      </c>
      <c r="N2053" s="89" t="s">
        <v>1943</v>
      </c>
      <c r="V2053" s="89" t="s">
        <v>2548</v>
      </c>
      <c r="W2053">
        <v>67687</v>
      </c>
    </row>
    <row r="2054" spans="7:23">
      <c r="G2054">
        <v>65637</v>
      </c>
      <c r="H2054" s="89" t="s">
        <v>2543</v>
      </c>
      <c r="I2054" s="89" t="s">
        <v>325</v>
      </c>
      <c r="L2054">
        <v>20134</v>
      </c>
      <c r="M2054" s="89" t="s">
        <v>1762</v>
      </c>
      <c r="N2054" s="89" t="s">
        <v>1943</v>
      </c>
      <c r="V2054" s="89" t="s">
        <v>2549</v>
      </c>
      <c r="W2054">
        <v>76676</v>
      </c>
    </row>
    <row r="2055" spans="7:23">
      <c r="G2055">
        <v>45149</v>
      </c>
      <c r="H2055" s="89" t="s">
        <v>1533</v>
      </c>
      <c r="I2055" s="89" t="s">
        <v>325</v>
      </c>
      <c r="L2055">
        <v>20138</v>
      </c>
      <c r="M2055" s="89" t="s">
        <v>1763</v>
      </c>
      <c r="N2055" s="89" t="s">
        <v>1943</v>
      </c>
      <c r="V2055" s="89" t="s">
        <v>2550</v>
      </c>
      <c r="W2055">
        <v>88076</v>
      </c>
    </row>
    <row r="2056" spans="7:23">
      <c r="G2056">
        <v>45158</v>
      </c>
      <c r="H2056" s="89" t="s">
        <v>1534</v>
      </c>
      <c r="I2056" s="89" t="s">
        <v>325</v>
      </c>
      <c r="L2056">
        <v>20139</v>
      </c>
      <c r="M2056" s="89" t="s">
        <v>1764</v>
      </c>
      <c r="N2056" s="89" t="s">
        <v>1943</v>
      </c>
      <c r="V2056" s="89" t="s">
        <v>1573</v>
      </c>
      <c r="W2056">
        <v>67675</v>
      </c>
    </row>
    <row r="2057" spans="7:23">
      <c r="G2057">
        <v>45167</v>
      </c>
      <c r="H2057" s="89" t="s">
        <v>1535</v>
      </c>
      <c r="I2057" s="89" t="s">
        <v>325</v>
      </c>
      <c r="L2057">
        <v>20140</v>
      </c>
      <c r="M2057" s="89" t="s">
        <v>1765</v>
      </c>
      <c r="N2057" s="89" t="s">
        <v>1943</v>
      </c>
      <c r="V2057" s="89" t="s">
        <v>1574</v>
      </c>
      <c r="W2057">
        <v>57985</v>
      </c>
    </row>
    <row r="2058" spans="7:23">
      <c r="G2058">
        <v>45176</v>
      </c>
      <c r="H2058" s="89" t="s">
        <v>1536</v>
      </c>
      <c r="I2058" s="89" t="s">
        <v>325</v>
      </c>
      <c r="L2058">
        <v>20141</v>
      </c>
      <c r="M2058" s="89" t="s">
        <v>1766</v>
      </c>
      <c r="N2058" s="89" t="s">
        <v>1943</v>
      </c>
      <c r="V2058" s="89" t="s">
        <v>1575</v>
      </c>
      <c r="W2058">
        <v>57974</v>
      </c>
    </row>
    <row r="2059" spans="7:23">
      <c r="G2059">
        <v>45185</v>
      </c>
      <c r="H2059" s="89" t="s">
        <v>1537</v>
      </c>
      <c r="I2059" s="89" t="s">
        <v>325</v>
      </c>
      <c r="L2059">
        <v>20142</v>
      </c>
      <c r="M2059" s="89" t="s">
        <v>1767</v>
      </c>
      <c r="N2059" s="89" t="s">
        <v>1943</v>
      </c>
      <c r="V2059" s="89" t="s">
        <v>1576</v>
      </c>
      <c r="W2059">
        <v>45473</v>
      </c>
    </row>
    <row r="2060" spans="7:23">
      <c r="G2060">
        <v>45194</v>
      </c>
      <c r="H2060" s="89" t="s">
        <v>1538</v>
      </c>
      <c r="I2060" s="89" t="s">
        <v>325</v>
      </c>
      <c r="L2060">
        <v>20145</v>
      </c>
      <c r="M2060" s="89" t="s">
        <v>1768</v>
      </c>
      <c r="N2060" s="89" t="s">
        <v>1943</v>
      </c>
      <c r="V2060" s="89" t="s">
        <v>1577</v>
      </c>
      <c r="W2060">
        <v>65074</v>
      </c>
    </row>
    <row r="2061" spans="7:23">
      <c r="G2061">
        <v>45203</v>
      </c>
      <c r="H2061" s="89" t="s">
        <v>1539</v>
      </c>
      <c r="I2061" s="89" t="s">
        <v>325</v>
      </c>
      <c r="L2061">
        <v>20146</v>
      </c>
      <c r="M2061" s="89" t="s">
        <v>1769</v>
      </c>
      <c r="N2061" s="89" t="s">
        <v>1943</v>
      </c>
      <c r="V2061" s="89" t="s">
        <v>1578</v>
      </c>
      <c r="W2061">
        <v>58040</v>
      </c>
    </row>
    <row r="2062" spans="7:23">
      <c r="G2062">
        <v>45212</v>
      </c>
      <c r="H2062" s="89" t="s">
        <v>1540</v>
      </c>
      <c r="I2062" s="89" t="s">
        <v>325</v>
      </c>
      <c r="L2062">
        <v>20147</v>
      </c>
      <c r="M2062" s="89" t="s">
        <v>1770</v>
      </c>
      <c r="N2062" s="89" t="s">
        <v>1943</v>
      </c>
      <c r="V2062" s="89" t="s">
        <v>2551</v>
      </c>
      <c r="W2062">
        <v>141089</v>
      </c>
    </row>
    <row r="2063" spans="7:23">
      <c r="G2063">
        <v>45221</v>
      </c>
      <c r="H2063" s="89" t="s">
        <v>1541</v>
      </c>
      <c r="I2063" s="89" t="s">
        <v>325</v>
      </c>
      <c r="L2063">
        <v>20148</v>
      </c>
      <c r="M2063" s="89" t="s">
        <v>1771</v>
      </c>
      <c r="N2063" s="89" t="s">
        <v>1943</v>
      </c>
      <c r="V2063" s="89" t="s">
        <v>2552</v>
      </c>
      <c r="W2063">
        <v>57996</v>
      </c>
    </row>
    <row r="2064" spans="7:23">
      <c r="G2064">
        <v>45230</v>
      </c>
      <c r="H2064" s="89" t="s">
        <v>1542</v>
      </c>
      <c r="I2064" s="89" t="s">
        <v>325</v>
      </c>
      <c r="L2064">
        <v>20149</v>
      </c>
      <c r="M2064" s="89" t="s">
        <v>1772</v>
      </c>
      <c r="N2064" s="89" t="s">
        <v>1943</v>
      </c>
      <c r="V2064" s="89" t="s">
        <v>1580</v>
      </c>
      <c r="W2064">
        <v>45509</v>
      </c>
    </row>
    <row r="2065" spans="7:23">
      <c r="G2065">
        <v>45239</v>
      </c>
      <c r="H2065" s="89" t="s">
        <v>1543</v>
      </c>
      <c r="I2065" s="89" t="s">
        <v>325</v>
      </c>
      <c r="L2065">
        <v>20152</v>
      </c>
      <c r="M2065" s="89" t="s">
        <v>1773</v>
      </c>
      <c r="N2065" s="89" t="s">
        <v>1943</v>
      </c>
      <c r="V2065" s="89" t="s">
        <v>2553</v>
      </c>
      <c r="W2065">
        <v>202076</v>
      </c>
    </row>
    <row r="2066" spans="7:23">
      <c r="G2066">
        <v>45248</v>
      </c>
      <c r="H2066" s="89" t="s">
        <v>1544</v>
      </c>
      <c r="I2066" s="89" t="s">
        <v>325</v>
      </c>
      <c r="L2066">
        <v>20153</v>
      </c>
      <c r="M2066" s="89" t="s">
        <v>1774</v>
      </c>
      <c r="N2066" s="89" t="s">
        <v>1943</v>
      </c>
      <c r="V2066" s="89" t="s">
        <v>2554</v>
      </c>
      <c r="W2066">
        <v>202102</v>
      </c>
    </row>
    <row r="2067" spans="7:23">
      <c r="G2067">
        <v>45257</v>
      </c>
      <c r="H2067" s="89" t="s">
        <v>1364</v>
      </c>
      <c r="I2067" s="89" t="s">
        <v>325</v>
      </c>
      <c r="L2067">
        <v>20154</v>
      </c>
      <c r="M2067" s="89" t="s">
        <v>1775</v>
      </c>
      <c r="N2067" s="89" t="s">
        <v>1943</v>
      </c>
      <c r="V2067" s="89" t="s">
        <v>2555</v>
      </c>
      <c r="W2067">
        <v>202089</v>
      </c>
    </row>
    <row r="2068" spans="7:23">
      <c r="G2068">
        <v>60190</v>
      </c>
      <c r="H2068" s="89" t="s">
        <v>1545</v>
      </c>
      <c r="I2068" s="89" t="s">
        <v>325</v>
      </c>
      <c r="L2068">
        <v>20155</v>
      </c>
      <c r="M2068" s="89" t="s">
        <v>1776</v>
      </c>
      <c r="N2068" s="89" t="s">
        <v>1943</v>
      </c>
      <c r="V2068" s="89" t="s">
        <v>1581</v>
      </c>
      <c r="W2068">
        <v>45428</v>
      </c>
    </row>
    <row r="2069" spans="7:23">
      <c r="G2069">
        <v>60201</v>
      </c>
      <c r="H2069" s="89" t="s">
        <v>1546</v>
      </c>
      <c r="I2069" s="89" t="s">
        <v>325</v>
      </c>
      <c r="L2069">
        <v>20156</v>
      </c>
      <c r="M2069" s="89" t="s">
        <v>1777</v>
      </c>
      <c r="N2069" s="89" t="s">
        <v>1943</v>
      </c>
    </row>
    <row r="2070" spans="7:23">
      <c r="G2070">
        <v>60212</v>
      </c>
      <c r="H2070" s="89" t="s">
        <v>1547</v>
      </c>
      <c r="I2070" s="89" t="s">
        <v>325</v>
      </c>
      <c r="L2070">
        <v>20160</v>
      </c>
      <c r="M2070" s="89" t="s">
        <v>1779</v>
      </c>
      <c r="N2070" s="89" t="s">
        <v>1943</v>
      </c>
    </row>
    <row r="2071" spans="7:23">
      <c r="G2071">
        <v>60223</v>
      </c>
      <c r="H2071" s="89" t="s">
        <v>1548</v>
      </c>
      <c r="I2071" s="89" t="s">
        <v>325</v>
      </c>
      <c r="L2071">
        <v>20161</v>
      </c>
      <c r="M2071" s="89" t="s">
        <v>1780</v>
      </c>
      <c r="N2071" s="89" t="s">
        <v>1943</v>
      </c>
      <c r="V2071" s="89" t="s">
        <v>1291</v>
      </c>
      <c r="W2071">
        <v>12480</v>
      </c>
    </row>
    <row r="2072" spans="7:23">
      <c r="G2072">
        <v>60234</v>
      </c>
      <c r="H2072" s="89" t="s">
        <v>1549</v>
      </c>
      <c r="I2072" s="89" t="s">
        <v>325</v>
      </c>
      <c r="L2072">
        <v>20162</v>
      </c>
      <c r="M2072" s="89" t="s">
        <v>1781</v>
      </c>
      <c r="N2072" s="89" t="s">
        <v>1943</v>
      </c>
      <c r="V2072" s="89" t="s">
        <v>1292</v>
      </c>
      <c r="W2072">
        <v>68285</v>
      </c>
    </row>
    <row r="2073" spans="7:23">
      <c r="G2073">
        <v>60245</v>
      </c>
      <c r="H2073" s="89" t="s">
        <v>1550</v>
      </c>
      <c r="I2073" s="89" t="s">
        <v>325</v>
      </c>
      <c r="L2073">
        <v>20163</v>
      </c>
      <c r="M2073" s="89" t="s">
        <v>1782</v>
      </c>
      <c r="N2073" s="89" t="s">
        <v>1943</v>
      </c>
      <c r="V2073" s="89" t="s">
        <v>1293</v>
      </c>
      <c r="W2073">
        <v>57487</v>
      </c>
    </row>
    <row r="2074" spans="7:23">
      <c r="G2074">
        <v>60256</v>
      </c>
      <c r="H2074" s="89" t="s">
        <v>1551</v>
      </c>
      <c r="I2074" s="89" t="s">
        <v>325</v>
      </c>
      <c r="L2074">
        <v>20164</v>
      </c>
      <c r="M2074" s="89" t="s">
        <v>1783</v>
      </c>
      <c r="N2074" s="89" t="s">
        <v>1943</v>
      </c>
      <c r="V2074" s="89" t="s">
        <v>1294</v>
      </c>
      <c r="W2074">
        <v>57476</v>
      </c>
    </row>
    <row r="2075" spans="7:23">
      <c r="G2075">
        <v>60267</v>
      </c>
      <c r="H2075" s="89" t="s">
        <v>1552</v>
      </c>
      <c r="I2075" s="89" t="s">
        <v>325</v>
      </c>
      <c r="L2075">
        <v>20165</v>
      </c>
      <c r="M2075" s="89" t="s">
        <v>1784</v>
      </c>
      <c r="N2075" s="89" t="s">
        <v>1943</v>
      </c>
      <c r="V2075" s="89" t="s">
        <v>1295</v>
      </c>
      <c r="W2075">
        <v>26069</v>
      </c>
    </row>
    <row r="2076" spans="7:23">
      <c r="G2076">
        <v>60278</v>
      </c>
      <c r="H2076" s="89" t="s">
        <v>1553</v>
      </c>
      <c r="I2076" s="89" t="s">
        <v>325</v>
      </c>
      <c r="L2076">
        <v>20166</v>
      </c>
      <c r="M2076" s="89" t="s">
        <v>1785</v>
      </c>
      <c r="N2076" s="89" t="s">
        <v>1943</v>
      </c>
      <c r="V2076" s="89" t="s">
        <v>1296</v>
      </c>
      <c r="W2076">
        <v>67477</v>
      </c>
    </row>
    <row r="2077" spans="7:23">
      <c r="G2077">
        <v>60289</v>
      </c>
      <c r="H2077" s="89" t="s">
        <v>1554</v>
      </c>
      <c r="I2077" s="89" t="s">
        <v>325</v>
      </c>
      <c r="L2077">
        <v>20169</v>
      </c>
      <c r="M2077" s="89" t="s">
        <v>1786</v>
      </c>
      <c r="N2077" s="89" t="s">
        <v>1943</v>
      </c>
      <c r="V2077" s="89" t="s">
        <v>1297</v>
      </c>
      <c r="W2077">
        <v>12468</v>
      </c>
    </row>
    <row r="2078" spans="7:23">
      <c r="G2078">
        <v>60300</v>
      </c>
      <c r="H2078" s="89" t="s">
        <v>1555</v>
      </c>
      <c r="I2078" s="89" t="s">
        <v>325</v>
      </c>
      <c r="L2078">
        <v>20170</v>
      </c>
      <c r="M2078" s="89" t="s">
        <v>1787</v>
      </c>
      <c r="N2078" s="89" t="s">
        <v>1943</v>
      </c>
      <c r="V2078" s="89" t="s">
        <v>1298</v>
      </c>
      <c r="W2078">
        <v>12788</v>
      </c>
    </row>
    <row r="2079" spans="7:23">
      <c r="G2079">
        <v>60311</v>
      </c>
      <c r="H2079" s="89" t="s">
        <v>1556</v>
      </c>
      <c r="I2079" s="89" t="s">
        <v>325</v>
      </c>
      <c r="L2079">
        <v>20171</v>
      </c>
      <c r="M2079" s="89" t="s">
        <v>1788</v>
      </c>
      <c r="N2079" s="89" t="s">
        <v>1943</v>
      </c>
      <c r="V2079" s="89" t="s">
        <v>1299</v>
      </c>
      <c r="W2079">
        <v>41281</v>
      </c>
    </row>
    <row r="2080" spans="7:23">
      <c r="G2080">
        <v>60322</v>
      </c>
      <c r="H2080" s="89" t="s">
        <v>1557</v>
      </c>
      <c r="I2080" s="89" t="s">
        <v>325</v>
      </c>
      <c r="L2080">
        <v>20172</v>
      </c>
      <c r="M2080" s="89" t="s">
        <v>1789</v>
      </c>
      <c r="N2080" s="89" t="s">
        <v>1943</v>
      </c>
      <c r="V2080" s="89" t="s">
        <v>1300</v>
      </c>
      <c r="W2080">
        <v>41273</v>
      </c>
    </row>
    <row r="2081" spans="7:23">
      <c r="G2081">
        <v>60333</v>
      </c>
      <c r="H2081" s="89" t="s">
        <v>1378</v>
      </c>
      <c r="I2081" s="89" t="s">
        <v>325</v>
      </c>
      <c r="L2081">
        <v>20173</v>
      </c>
      <c r="M2081" s="89" t="s">
        <v>1790</v>
      </c>
      <c r="N2081" s="89" t="s">
        <v>1943</v>
      </c>
      <c r="V2081" s="89" t="s">
        <v>1234</v>
      </c>
      <c r="W2081">
        <v>175078</v>
      </c>
    </row>
    <row r="2082" spans="7:23">
      <c r="G2082">
        <v>45284</v>
      </c>
      <c r="H2082" s="89" t="s">
        <v>1558</v>
      </c>
      <c r="I2082" s="89" t="s">
        <v>325</v>
      </c>
      <c r="L2082">
        <v>20174</v>
      </c>
      <c r="M2082" s="89" t="s">
        <v>1791</v>
      </c>
      <c r="N2082" s="89" t="s">
        <v>1943</v>
      </c>
      <c r="V2082" s="89" t="s">
        <v>2329</v>
      </c>
      <c r="W2082">
        <v>199733</v>
      </c>
    </row>
    <row r="2083" spans="7:23">
      <c r="G2083">
        <v>45293</v>
      </c>
      <c r="H2083" s="89" t="s">
        <v>1559</v>
      </c>
      <c r="I2083" s="89" t="s">
        <v>325</v>
      </c>
      <c r="L2083">
        <v>20175</v>
      </c>
      <c r="M2083" s="89" t="s">
        <v>1792</v>
      </c>
      <c r="N2083" s="89" t="s">
        <v>1943</v>
      </c>
      <c r="V2083" s="89" t="s">
        <v>2330</v>
      </c>
      <c r="W2083">
        <v>199720</v>
      </c>
    </row>
    <row r="2084" spans="7:23">
      <c r="G2084">
        <v>45302</v>
      </c>
      <c r="H2084" s="89" t="s">
        <v>1560</v>
      </c>
      <c r="I2084" s="89" t="s">
        <v>325</v>
      </c>
      <c r="L2084">
        <v>20177</v>
      </c>
      <c r="M2084" s="89" t="s">
        <v>1569</v>
      </c>
      <c r="N2084" s="89" t="s">
        <v>1943</v>
      </c>
      <c r="V2084" s="89" t="s">
        <v>1235</v>
      </c>
      <c r="W2084">
        <v>199707</v>
      </c>
    </row>
    <row r="2085" spans="7:23">
      <c r="G2085">
        <v>45311</v>
      </c>
      <c r="H2085" s="89" t="s">
        <v>2544</v>
      </c>
      <c r="I2085" s="89" t="s">
        <v>325</v>
      </c>
      <c r="L2085">
        <v>20178</v>
      </c>
      <c r="M2085" s="89" t="s">
        <v>1871</v>
      </c>
      <c r="N2085" s="89" t="s">
        <v>1943</v>
      </c>
      <c r="V2085" s="89" t="s">
        <v>1236</v>
      </c>
      <c r="W2085">
        <v>199694</v>
      </c>
    </row>
    <row r="2086" spans="7:23">
      <c r="G2086">
        <v>45320</v>
      </c>
      <c r="H2086" s="89" t="s">
        <v>1561</v>
      </c>
      <c r="I2086" s="89" t="s">
        <v>325</v>
      </c>
      <c r="L2086">
        <v>20179</v>
      </c>
      <c r="M2086" s="89" t="s">
        <v>1575</v>
      </c>
      <c r="N2086" s="89" t="s">
        <v>1943</v>
      </c>
      <c r="V2086" s="89" t="s">
        <v>1237</v>
      </c>
      <c r="W2086">
        <v>174891</v>
      </c>
    </row>
    <row r="2087" spans="7:23">
      <c r="G2087">
        <v>45329</v>
      </c>
      <c r="H2087" s="89" t="s">
        <v>1562</v>
      </c>
      <c r="I2087" s="89" t="s">
        <v>325</v>
      </c>
      <c r="L2087">
        <v>20180</v>
      </c>
      <c r="M2087" s="89" t="s">
        <v>1574</v>
      </c>
      <c r="N2087" s="89" t="s">
        <v>1943</v>
      </c>
      <c r="V2087" s="89" t="s">
        <v>1301</v>
      </c>
      <c r="W2087">
        <v>12187</v>
      </c>
    </row>
    <row r="2088" spans="7:23">
      <c r="G2088">
        <v>45338</v>
      </c>
      <c r="H2088" s="89" t="s">
        <v>1563</v>
      </c>
      <c r="I2088" s="89" t="s">
        <v>325</v>
      </c>
      <c r="L2088">
        <v>20181</v>
      </c>
      <c r="M2088" s="89" t="s">
        <v>1879</v>
      </c>
      <c r="N2088" s="89" t="s">
        <v>1943</v>
      </c>
      <c r="V2088" s="89" t="s">
        <v>2334</v>
      </c>
      <c r="W2088">
        <v>46474</v>
      </c>
    </row>
    <row r="2089" spans="7:23">
      <c r="G2089">
        <v>45347</v>
      </c>
      <c r="H2089" s="89" t="s">
        <v>1564</v>
      </c>
      <c r="I2089" s="89" t="s">
        <v>325</v>
      </c>
      <c r="L2089">
        <v>20182</v>
      </c>
      <c r="M2089" s="89" t="s">
        <v>1880</v>
      </c>
      <c r="N2089" s="89" t="s">
        <v>1943</v>
      </c>
      <c r="V2089" s="89" t="s">
        <v>2336</v>
      </c>
      <c r="W2089">
        <v>190078</v>
      </c>
    </row>
    <row r="2090" spans="7:23">
      <c r="G2090">
        <v>45356</v>
      </c>
      <c r="H2090" s="89" t="s">
        <v>1565</v>
      </c>
      <c r="I2090" s="89" t="s">
        <v>325</v>
      </c>
      <c r="L2090">
        <v>20183</v>
      </c>
      <c r="M2090" s="89" t="s">
        <v>1579</v>
      </c>
      <c r="N2090" s="89" t="s">
        <v>1943</v>
      </c>
      <c r="V2090" s="89" t="s">
        <v>2337</v>
      </c>
      <c r="W2090">
        <v>200678</v>
      </c>
    </row>
    <row r="2091" spans="7:23">
      <c r="G2091">
        <v>45365</v>
      </c>
      <c r="H2091" s="89" t="s">
        <v>1566</v>
      </c>
      <c r="I2091" s="89" t="s">
        <v>325</v>
      </c>
      <c r="L2091">
        <v>20184</v>
      </c>
      <c r="M2091" s="89" t="s">
        <v>1886</v>
      </c>
      <c r="N2091" s="89" t="s">
        <v>1943</v>
      </c>
      <c r="V2091" s="89" t="s">
        <v>1302</v>
      </c>
      <c r="W2091">
        <v>12188</v>
      </c>
    </row>
    <row r="2092" spans="7:23">
      <c r="G2092">
        <v>45374</v>
      </c>
      <c r="H2092" s="89" t="s">
        <v>271</v>
      </c>
      <c r="I2092" s="89" t="s">
        <v>325</v>
      </c>
      <c r="L2092">
        <v>20185</v>
      </c>
      <c r="M2092" s="89" t="s">
        <v>1887</v>
      </c>
      <c r="N2092" s="89" t="s">
        <v>1943</v>
      </c>
      <c r="V2092" s="89" t="s">
        <v>2340</v>
      </c>
      <c r="W2092">
        <v>83878</v>
      </c>
    </row>
    <row r="2093" spans="7:23">
      <c r="G2093">
        <v>57886</v>
      </c>
      <c r="H2093" s="89" t="s">
        <v>1567</v>
      </c>
      <c r="I2093" s="89" t="s">
        <v>325</v>
      </c>
      <c r="L2093">
        <v>20186</v>
      </c>
      <c r="M2093" s="89" t="s">
        <v>955</v>
      </c>
      <c r="N2093" s="89" t="s">
        <v>1943</v>
      </c>
      <c r="V2093" s="89" t="s">
        <v>2342</v>
      </c>
      <c r="W2093">
        <v>12189</v>
      </c>
    </row>
    <row r="2094" spans="7:23">
      <c r="G2094">
        <v>141076</v>
      </c>
      <c r="H2094" s="89" t="s">
        <v>2545</v>
      </c>
      <c r="I2094" s="89" t="s">
        <v>325</v>
      </c>
      <c r="L2094">
        <v>20187</v>
      </c>
      <c r="M2094" s="89" t="s">
        <v>970</v>
      </c>
      <c r="N2094" s="89" t="s">
        <v>1943</v>
      </c>
      <c r="V2094" s="89" t="s">
        <v>2343</v>
      </c>
      <c r="W2094">
        <v>12190</v>
      </c>
    </row>
    <row r="2095" spans="7:23">
      <c r="G2095">
        <v>57875</v>
      </c>
      <c r="H2095" s="89" t="s">
        <v>2546</v>
      </c>
      <c r="I2095" s="89" t="s">
        <v>325</v>
      </c>
      <c r="L2095">
        <v>20188</v>
      </c>
      <c r="M2095" s="89" t="s">
        <v>956</v>
      </c>
      <c r="N2095" s="89" t="s">
        <v>1943</v>
      </c>
      <c r="V2095" s="89" t="s">
        <v>1303</v>
      </c>
      <c r="W2095">
        <v>12191</v>
      </c>
    </row>
    <row r="2096" spans="7:23">
      <c r="G2096">
        <v>45401</v>
      </c>
      <c r="H2096" s="89" t="s">
        <v>1389</v>
      </c>
      <c r="I2096" s="89" t="s">
        <v>325</v>
      </c>
      <c r="L2096">
        <v>20189</v>
      </c>
      <c r="M2096" s="89" t="s">
        <v>971</v>
      </c>
      <c r="N2096" s="89" t="s">
        <v>1943</v>
      </c>
      <c r="V2096" s="89" t="s">
        <v>2346</v>
      </c>
      <c r="W2096">
        <v>199678</v>
      </c>
    </row>
    <row r="2097" spans="7:23">
      <c r="G2097">
        <v>45419</v>
      </c>
      <c r="H2097" s="89" t="s">
        <v>1568</v>
      </c>
      <c r="I2097" s="89" t="s">
        <v>325</v>
      </c>
      <c r="L2097">
        <v>20190</v>
      </c>
      <c r="M2097" s="89" t="s">
        <v>957</v>
      </c>
      <c r="N2097" s="89" t="s">
        <v>1943</v>
      </c>
      <c r="V2097" s="89" t="s">
        <v>2348</v>
      </c>
      <c r="W2097">
        <v>200156</v>
      </c>
    </row>
    <row r="2098" spans="7:23">
      <c r="G2098">
        <v>57952</v>
      </c>
      <c r="H2098" s="89" t="s">
        <v>1569</v>
      </c>
      <c r="I2098" s="89" t="s">
        <v>325</v>
      </c>
      <c r="L2098">
        <v>20191</v>
      </c>
      <c r="M2098" s="89" t="s">
        <v>972</v>
      </c>
      <c r="N2098" s="89" t="s">
        <v>1943</v>
      </c>
      <c r="V2098" s="89" t="s">
        <v>1304</v>
      </c>
      <c r="W2098">
        <v>12194</v>
      </c>
    </row>
    <row r="2099" spans="7:23">
      <c r="G2099">
        <v>57963</v>
      </c>
      <c r="H2099" s="89" t="s">
        <v>1570</v>
      </c>
      <c r="I2099" s="89" t="s">
        <v>325</v>
      </c>
      <c r="L2099">
        <v>20192</v>
      </c>
      <c r="M2099" s="89" t="s">
        <v>1881</v>
      </c>
      <c r="N2099" s="89" t="s">
        <v>1943</v>
      </c>
      <c r="V2099" s="89" t="s">
        <v>1305</v>
      </c>
      <c r="W2099">
        <v>12195</v>
      </c>
    </row>
    <row r="2100" spans="7:23">
      <c r="G2100">
        <v>58007</v>
      </c>
      <c r="H2100" s="89" t="s">
        <v>1571</v>
      </c>
      <c r="I2100" s="89" t="s">
        <v>325</v>
      </c>
      <c r="L2100">
        <v>20193</v>
      </c>
      <c r="M2100" s="89" t="s">
        <v>1883</v>
      </c>
      <c r="N2100" s="89" t="s">
        <v>1943</v>
      </c>
      <c r="V2100" s="89" t="s">
        <v>1306</v>
      </c>
      <c r="W2100">
        <v>12196</v>
      </c>
    </row>
    <row r="2101" spans="7:23">
      <c r="G2101">
        <v>58018</v>
      </c>
      <c r="H2101" s="89" t="s">
        <v>2547</v>
      </c>
      <c r="I2101" s="89" t="s">
        <v>325</v>
      </c>
      <c r="L2101">
        <v>20194</v>
      </c>
      <c r="M2101" s="89" t="s">
        <v>1884</v>
      </c>
      <c r="N2101" s="89" t="s">
        <v>1943</v>
      </c>
      <c r="V2101" s="89" t="s">
        <v>2353</v>
      </c>
      <c r="W2101">
        <v>205882</v>
      </c>
    </row>
    <row r="2102" spans="7:23">
      <c r="G2102">
        <v>66081</v>
      </c>
      <c r="H2102" s="89" t="s">
        <v>1572</v>
      </c>
      <c r="I2102" s="89" t="s">
        <v>325</v>
      </c>
      <c r="L2102">
        <v>20195</v>
      </c>
      <c r="M2102" s="89" t="s">
        <v>1885</v>
      </c>
      <c r="N2102" s="89" t="s">
        <v>1943</v>
      </c>
      <c r="V2102" s="89" t="s">
        <v>1307</v>
      </c>
      <c r="W2102">
        <v>12197</v>
      </c>
    </row>
    <row r="2103" spans="7:23">
      <c r="G2103">
        <v>67687</v>
      </c>
      <c r="H2103" s="89" t="s">
        <v>2548</v>
      </c>
      <c r="I2103" s="89" t="s">
        <v>325</v>
      </c>
      <c r="L2103">
        <v>20196</v>
      </c>
      <c r="M2103" s="89" t="s">
        <v>976</v>
      </c>
      <c r="N2103" s="89" t="s">
        <v>1943</v>
      </c>
      <c r="V2103" s="89" t="s">
        <v>1308</v>
      </c>
      <c r="W2103">
        <v>12198</v>
      </c>
    </row>
    <row r="2104" spans="7:23">
      <c r="G2104">
        <v>76676</v>
      </c>
      <c r="H2104" s="89" t="s">
        <v>2549</v>
      </c>
      <c r="I2104" s="89" t="s">
        <v>325</v>
      </c>
      <c r="L2104">
        <v>20197</v>
      </c>
      <c r="M2104" s="89" t="s">
        <v>964</v>
      </c>
      <c r="N2104" s="89" t="s">
        <v>1943</v>
      </c>
      <c r="V2104" s="89" t="s">
        <v>1309</v>
      </c>
      <c r="W2104">
        <v>12199</v>
      </c>
    </row>
    <row r="2105" spans="7:23">
      <c r="G2105">
        <v>88076</v>
      </c>
      <c r="H2105" s="89" t="s">
        <v>2550</v>
      </c>
      <c r="I2105" s="89" t="s">
        <v>325</v>
      </c>
      <c r="L2105">
        <v>20198</v>
      </c>
      <c r="M2105" s="89" t="s">
        <v>1888</v>
      </c>
      <c r="N2105" s="89" t="s">
        <v>1943</v>
      </c>
      <c r="V2105" s="89" t="s">
        <v>1310</v>
      </c>
      <c r="W2105">
        <v>12201</v>
      </c>
    </row>
    <row r="2106" spans="7:23">
      <c r="G2106">
        <v>67675</v>
      </c>
      <c r="H2106" s="89" t="s">
        <v>1573</v>
      </c>
      <c r="I2106" s="89" t="s">
        <v>325</v>
      </c>
      <c r="L2106">
        <v>20199</v>
      </c>
      <c r="M2106" s="89" t="s">
        <v>1889</v>
      </c>
      <c r="N2106" s="89" t="s">
        <v>1943</v>
      </c>
      <c r="V2106" s="89" t="s">
        <v>2357</v>
      </c>
      <c r="W2106">
        <v>173691</v>
      </c>
    </row>
    <row r="2107" spans="7:23">
      <c r="G2107">
        <v>57985</v>
      </c>
      <c r="H2107" s="89" t="s">
        <v>1574</v>
      </c>
      <c r="I2107" s="89" t="s">
        <v>325</v>
      </c>
      <c r="L2107">
        <v>20200</v>
      </c>
      <c r="M2107" s="89" t="s">
        <v>1890</v>
      </c>
      <c r="N2107" s="89" t="s">
        <v>1943</v>
      </c>
      <c r="V2107" s="89" t="s">
        <v>1311</v>
      </c>
      <c r="W2107">
        <v>12204</v>
      </c>
    </row>
    <row r="2108" spans="7:23">
      <c r="G2108">
        <v>57974</v>
      </c>
      <c r="H2108" s="89" t="s">
        <v>1575</v>
      </c>
      <c r="I2108" s="89" t="s">
        <v>325</v>
      </c>
      <c r="L2108">
        <v>20206</v>
      </c>
      <c r="M2108" s="89" t="s">
        <v>1793</v>
      </c>
      <c r="N2108" s="89" t="s">
        <v>1943</v>
      </c>
      <c r="V2108" s="89" t="s">
        <v>1312</v>
      </c>
      <c r="W2108">
        <v>12205</v>
      </c>
    </row>
    <row r="2109" spans="7:23">
      <c r="G2109">
        <v>45473</v>
      </c>
      <c r="H2109" s="89" t="s">
        <v>1576</v>
      </c>
      <c r="I2109" s="89" t="s">
        <v>325</v>
      </c>
      <c r="L2109">
        <v>20207</v>
      </c>
      <c r="M2109" s="89" t="s">
        <v>1794</v>
      </c>
      <c r="N2109" s="89" t="s">
        <v>1943</v>
      </c>
      <c r="V2109" s="89" t="s">
        <v>1313</v>
      </c>
      <c r="W2109">
        <v>12206</v>
      </c>
    </row>
    <row r="2110" spans="7:23">
      <c r="G2110">
        <v>65074</v>
      </c>
      <c r="H2110" s="89" t="s">
        <v>1577</v>
      </c>
      <c r="I2110" s="89" t="s">
        <v>325</v>
      </c>
      <c r="L2110">
        <v>20208</v>
      </c>
      <c r="M2110" s="89" t="s">
        <v>1795</v>
      </c>
      <c r="N2110" s="89" t="s">
        <v>1943</v>
      </c>
      <c r="V2110" s="89" t="s">
        <v>1314</v>
      </c>
      <c r="W2110">
        <v>12207</v>
      </c>
    </row>
    <row r="2111" spans="7:23">
      <c r="G2111">
        <v>58040</v>
      </c>
      <c r="H2111" s="89" t="s">
        <v>1578</v>
      </c>
      <c r="I2111" s="89" t="s">
        <v>325</v>
      </c>
      <c r="L2111">
        <v>20209</v>
      </c>
      <c r="M2111" s="89" t="s">
        <v>1796</v>
      </c>
      <c r="N2111" s="89" t="s">
        <v>1943</v>
      </c>
      <c r="V2111" s="89" t="s">
        <v>1315</v>
      </c>
      <c r="W2111">
        <v>12208</v>
      </c>
    </row>
    <row r="2112" spans="7:23">
      <c r="G2112">
        <v>141089</v>
      </c>
      <c r="H2112" s="89" t="s">
        <v>2551</v>
      </c>
      <c r="I2112" s="89" t="s">
        <v>325</v>
      </c>
      <c r="L2112">
        <v>20210</v>
      </c>
      <c r="M2112" s="89" t="s">
        <v>1797</v>
      </c>
      <c r="N2112" s="89" t="s">
        <v>1943</v>
      </c>
      <c r="V2112" s="89" t="s">
        <v>1316</v>
      </c>
      <c r="W2112">
        <v>12209</v>
      </c>
    </row>
    <row r="2113" spans="7:23">
      <c r="G2113">
        <v>57996</v>
      </c>
      <c r="H2113" s="89" t="s">
        <v>2552</v>
      </c>
      <c r="I2113" s="89" t="s">
        <v>325</v>
      </c>
      <c r="L2113">
        <v>20211</v>
      </c>
      <c r="M2113" s="89" t="s">
        <v>1798</v>
      </c>
      <c r="N2113" s="89" t="s">
        <v>1943</v>
      </c>
      <c r="V2113" s="89" t="s">
        <v>1317</v>
      </c>
      <c r="W2113">
        <v>12210</v>
      </c>
    </row>
    <row r="2114" spans="7:23">
      <c r="G2114">
        <v>45509</v>
      </c>
      <c r="H2114" s="89" t="s">
        <v>1580</v>
      </c>
      <c r="I2114" s="89" t="s">
        <v>325</v>
      </c>
      <c r="L2114">
        <v>20212</v>
      </c>
      <c r="M2114" s="89" t="s">
        <v>1799</v>
      </c>
      <c r="N2114" s="89" t="s">
        <v>1943</v>
      </c>
      <c r="V2114" s="89" t="s">
        <v>1318</v>
      </c>
      <c r="W2114">
        <v>12211</v>
      </c>
    </row>
    <row r="2115" spans="7:23">
      <c r="G2115">
        <v>202076</v>
      </c>
      <c r="H2115" s="89" t="s">
        <v>2553</v>
      </c>
      <c r="I2115" s="89" t="s">
        <v>325</v>
      </c>
      <c r="L2115">
        <v>20213</v>
      </c>
      <c r="M2115" s="89" t="s">
        <v>1800</v>
      </c>
      <c r="N2115" s="89" t="s">
        <v>1943</v>
      </c>
      <c r="V2115" s="89" t="s">
        <v>1319</v>
      </c>
      <c r="W2115">
        <v>64076</v>
      </c>
    </row>
    <row r="2116" spans="7:23">
      <c r="G2116">
        <v>202102</v>
      </c>
      <c r="H2116" s="89" t="s">
        <v>2554</v>
      </c>
      <c r="I2116" s="89" t="s">
        <v>325</v>
      </c>
      <c r="L2116">
        <v>20214</v>
      </c>
      <c r="M2116" s="89" t="s">
        <v>1801</v>
      </c>
      <c r="N2116" s="89" t="s">
        <v>1943</v>
      </c>
      <c r="V2116" s="89" t="s">
        <v>1320</v>
      </c>
      <c r="W2116">
        <v>12214</v>
      </c>
    </row>
    <row r="2117" spans="7:23">
      <c r="G2117">
        <v>202089</v>
      </c>
      <c r="H2117" s="89" t="s">
        <v>2555</v>
      </c>
      <c r="I2117" s="89" t="s">
        <v>325</v>
      </c>
      <c r="L2117">
        <v>20217</v>
      </c>
      <c r="M2117" s="89" t="s">
        <v>1802</v>
      </c>
      <c r="N2117" s="89" t="s">
        <v>1943</v>
      </c>
      <c r="V2117" s="89" t="s">
        <v>1321</v>
      </c>
      <c r="W2117">
        <v>12215</v>
      </c>
    </row>
    <row r="2118" spans="7:23">
      <c r="G2118">
        <v>45428</v>
      </c>
      <c r="H2118" s="89" t="s">
        <v>1581</v>
      </c>
      <c r="I2118" s="89" t="s">
        <v>325</v>
      </c>
      <c r="L2118">
        <v>20218</v>
      </c>
      <c r="M2118" s="89" t="s">
        <v>1803</v>
      </c>
      <c r="N2118" s="89" t="s">
        <v>1943</v>
      </c>
      <c r="V2118" s="89" t="s">
        <v>1322</v>
      </c>
      <c r="W2118">
        <v>12216</v>
      </c>
    </row>
    <row r="2119" spans="7:23">
      <c r="G2119">
        <v>12668</v>
      </c>
      <c r="H2119" s="89" t="s">
        <v>1582</v>
      </c>
      <c r="L2119">
        <v>20219</v>
      </c>
      <c r="M2119" s="89" t="s">
        <v>1804</v>
      </c>
      <c r="N2119" s="89" t="s">
        <v>1943</v>
      </c>
      <c r="V2119" s="89" t="s">
        <v>1323</v>
      </c>
      <c r="W2119">
        <v>12217</v>
      </c>
    </row>
    <row r="2120" spans="7:23">
      <c r="G2120">
        <v>12182</v>
      </c>
      <c r="H2120" s="89" t="s">
        <v>1583</v>
      </c>
      <c r="L2120">
        <v>20220</v>
      </c>
      <c r="M2120" s="89" t="s">
        <v>1805</v>
      </c>
      <c r="N2120" s="89" t="s">
        <v>1943</v>
      </c>
      <c r="V2120" s="89" t="s">
        <v>1324</v>
      </c>
      <c r="W2120">
        <v>12218</v>
      </c>
    </row>
    <row r="2121" spans="7:23">
      <c r="G2121">
        <v>12480</v>
      </c>
      <c r="H2121" s="89" t="s">
        <v>1291</v>
      </c>
      <c r="I2121" s="89" t="s">
        <v>1583</v>
      </c>
      <c r="L2121">
        <v>20221</v>
      </c>
      <c r="M2121" s="89" t="s">
        <v>1806</v>
      </c>
      <c r="N2121" s="89" t="s">
        <v>1943</v>
      </c>
      <c r="V2121" s="89" t="s">
        <v>1325</v>
      </c>
      <c r="W2121">
        <v>12219</v>
      </c>
    </row>
    <row r="2122" spans="7:23">
      <c r="G2122">
        <v>12672</v>
      </c>
      <c r="H2122" s="89" t="s">
        <v>1291</v>
      </c>
      <c r="I2122" s="89" t="s">
        <v>1582</v>
      </c>
      <c r="L2122">
        <v>20222</v>
      </c>
      <c r="M2122" s="89" t="s">
        <v>1807</v>
      </c>
      <c r="N2122" s="89" t="s">
        <v>1943</v>
      </c>
      <c r="V2122" s="89" t="s">
        <v>1326</v>
      </c>
      <c r="W2122">
        <v>12220</v>
      </c>
    </row>
    <row r="2123" spans="7:23">
      <c r="G2123">
        <v>68285</v>
      </c>
      <c r="H2123" s="89" t="s">
        <v>1292</v>
      </c>
      <c r="I2123" s="89" t="s">
        <v>1583</v>
      </c>
      <c r="L2123">
        <v>20223</v>
      </c>
      <c r="M2123" s="89" t="s">
        <v>1808</v>
      </c>
      <c r="N2123" s="89" t="s">
        <v>1943</v>
      </c>
      <c r="V2123" s="89" t="s">
        <v>1327</v>
      </c>
      <c r="W2123">
        <v>12222</v>
      </c>
    </row>
    <row r="2124" spans="7:23">
      <c r="G2124">
        <v>68280</v>
      </c>
      <c r="H2124" s="89" t="s">
        <v>1292</v>
      </c>
      <c r="I2124" s="89" t="s">
        <v>1582</v>
      </c>
      <c r="L2124">
        <v>20224</v>
      </c>
      <c r="M2124" s="89" t="s">
        <v>1809</v>
      </c>
      <c r="N2124" s="89" t="s">
        <v>1943</v>
      </c>
      <c r="V2124" s="89" t="s">
        <v>232</v>
      </c>
      <c r="W2124">
        <v>12223</v>
      </c>
    </row>
    <row r="2125" spans="7:23">
      <c r="G2125">
        <v>57487</v>
      </c>
      <c r="H2125" s="89" t="s">
        <v>1293</v>
      </c>
      <c r="I2125" s="89" t="s">
        <v>1583</v>
      </c>
      <c r="L2125">
        <v>20225</v>
      </c>
      <c r="M2125" s="89" t="s">
        <v>1810</v>
      </c>
      <c r="N2125" s="89" t="s">
        <v>1943</v>
      </c>
      <c r="V2125" s="89" t="s">
        <v>2375</v>
      </c>
      <c r="W2125">
        <v>173704</v>
      </c>
    </row>
    <row r="2126" spans="7:23">
      <c r="G2126">
        <v>57482</v>
      </c>
      <c r="H2126" s="89" t="s">
        <v>1293</v>
      </c>
      <c r="I2126" s="89" t="s">
        <v>1582</v>
      </c>
      <c r="L2126">
        <v>20226</v>
      </c>
      <c r="M2126" s="89" t="s">
        <v>1811</v>
      </c>
      <c r="N2126" s="89" t="s">
        <v>1943</v>
      </c>
      <c r="V2126" s="89" t="s">
        <v>1328</v>
      </c>
      <c r="W2126">
        <v>63720</v>
      </c>
    </row>
    <row r="2127" spans="7:23">
      <c r="G2127">
        <v>57471</v>
      </c>
      <c r="H2127" s="89" t="s">
        <v>1294</v>
      </c>
      <c r="I2127" s="89" t="s">
        <v>1582</v>
      </c>
      <c r="L2127">
        <v>20227</v>
      </c>
      <c r="M2127" s="89" t="s">
        <v>1872</v>
      </c>
      <c r="N2127" s="89" t="s">
        <v>1943</v>
      </c>
      <c r="V2127" s="89" t="s">
        <v>1329</v>
      </c>
      <c r="W2127">
        <v>65276</v>
      </c>
    </row>
    <row r="2128" spans="7:23">
      <c r="G2128">
        <v>57476</v>
      </c>
      <c r="H2128" s="89" t="s">
        <v>1294</v>
      </c>
      <c r="I2128" s="89" t="s">
        <v>1583</v>
      </c>
      <c r="L2128">
        <v>20228</v>
      </c>
      <c r="M2128" s="89" t="s">
        <v>1891</v>
      </c>
      <c r="N2128" s="89" t="s">
        <v>1943</v>
      </c>
      <c r="V2128" s="89" t="s">
        <v>1330</v>
      </c>
      <c r="W2128">
        <v>65287</v>
      </c>
    </row>
    <row r="2129" spans="7:23">
      <c r="G2129">
        <v>26068</v>
      </c>
      <c r="H2129" s="89" t="s">
        <v>1295</v>
      </c>
      <c r="I2129" s="89" t="s">
        <v>1582</v>
      </c>
      <c r="L2129">
        <v>20232</v>
      </c>
      <c r="M2129" s="89" t="s">
        <v>1843</v>
      </c>
      <c r="N2129" s="89" t="s">
        <v>1943</v>
      </c>
      <c r="V2129" s="89" t="s">
        <v>1331</v>
      </c>
      <c r="W2129">
        <v>65298</v>
      </c>
    </row>
    <row r="2130" spans="7:23">
      <c r="G2130">
        <v>26069</v>
      </c>
      <c r="H2130" s="89" t="s">
        <v>1295</v>
      </c>
      <c r="I2130" s="89" t="s">
        <v>1583</v>
      </c>
      <c r="L2130">
        <v>20233</v>
      </c>
      <c r="M2130" s="89" t="s">
        <v>1844</v>
      </c>
      <c r="N2130" s="89" t="s">
        <v>1943</v>
      </c>
      <c r="V2130" s="89" t="s">
        <v>1332</v>
      </c>
      <c r="W2130">
        <v>12226</v>
      </c>
    </row>
    <row r="2131" spans="7:23">
      <c r="G2131">
        <v>67477</v>
      </c>
      <c r="H2131" s="89" t="s">
        <v>1296</v>
      </c>
      <c r="I2131" s="89" t="s">
        <v>1583</v>
      </c>
      <c r="L2131">
        <v>20234</v>
      </c>
      <c r="M2131" s="89" t="s">
        <v>1845</v>
      </c>
      <c r="N2131" s="89" t="s">
        <v>1943</v>
      </c>
      <c r="V2131" s="89" t="s">
        <v>1333</v>
      </c>
      <c r="W2131">
        <v>63709</v>
      </c>
    </row>
    <row r="2132" spans="7:23">
      <c r="G2132">
        <v>67472</v>
      </c>
      <c r="H2132" s="89" t="s">
        <v>1296</v>
      </c>
      <c r="I2132" s="89" t="s">
        <v>1582</v>
      </c>
      <c r="L2132">
        <v>20235</v>
      </c>
      <c r="M2132" s="89" t="s">
        <v>1846</v>
      </c>
      <c r="N2132" s="89" t="s">
        <v>1943</v>
      </c>
      <c r="V2132" s="89" t="s">
        <v>1334</v>
      </c>
      <c r="W2132">
        <v>63698</v>
      </c>
    </row>
    <row r="2133" spans="7:23">
      <c r="G2133">
        <v>12673</v>
      </c>
      <c r="H2133" s="89" t="s">
        <v>1297</v>
      </c>
      <c r="I2133" s="89" t="s">
        <v>1582</v>
      </c>
      <c r="L2133">
        <v>20236</v>
      </c>
      <c r="M2133" s="89" t="s">
        <v>1847</v>
      </c>
      <c r="N2133" s="89" t="s">
        <v>1943</v>
      </c>
      <c r="V2133" s="89" t="s">
        <v>1335</v>
      </c>
      <c r="W2133">
        <v>63687</v>
      </c>
    </row>
    <row r="2134" spans="7:23">
      <c r="G2134">
        <v>12468</v>
      </c>
      <c r="H2134" s="89" t="s">
        <v>1297</v>
      </c>
      <c r="I2134" s="89" t="s">
        <v>1583</v>
      </c>
      <c r="L2134">
        <v>20237</v>
      </c>
      <c r="M2134" s="89" t="s">
        <v>1848</v>
      </c>
      <c r="N2134" s="89" t="s">
        <v>1943</v>
      </c>
      <c r="V2134" s="89" t="s">
        <v>1336</v>
      </c>
      <c r="W2134">
        <v>63676</v>
      </c>
    </row>
    <row r="2135" spans="7:23">
      <c r="G2135">
        <v>12788</v>
      </c>
      <c r="H2135" s="89" t="s">
        <v>1298</v>
      </c>
      <c r="I2135" s="89" t="s">
        <v>1583</v>
      </c>
      <c r="L2135">
        <v>20240</v>
      </c>
      <c r="M2135" s="89" t="s">
        <v>1849</v>
      </c>
      <c r="N2135" s="89" t="s">
        <v>1943</v>
      </c>
      <c r="V2135" s="89" t="s">
        <v>1337</v>
      </c>
      <c r="W2135">
        <v>65320</v>
      </c>
    </row>
    <row r="2136" spans="7:23">
      <c r="G2136">
        <v>12787</v>
      </c>
      <c r="H2136" s="89" t="s">
        <v>1298</v>
      </c>
      <c r="I2136" s="89" t="s">
        <v>1582</v>
      </c>
      <c r="L2136">
        <v>20241</v>
      </c>
      <c r="M2136" s="89" t="s">
        <v>1850</v>
      </c>
      <c r="N2136" s="89" t="s">
        <v>1943</v>
      </c>
      <c r="V2136" s="89" t="s">
        <v>1338</v>
      </c>
      <c r="W2136">
        <v>59645</v>
      </c>
    </row>
    <row r="2137" spans="7:23">
      <c r="G2137">
        <v>41281</v>
      </c>
      <c r="H2137" s="89" t="s">
        <v>1299</v>
      </c>
      <c r="I2137" s="89" t="s">
        <v>1583</v>
      </c>
      <c r="L2137">
        <v>20242</v>
      </c>
      <c r="M2137" s="89" t="s">
        <v>1851</v>
      </c>
      <c r="N2137" s="89" t="s">
        <v>1943</v>
      </c>
      <c r="V2137" s="89" t="s">
        <v>1339</v>
      </c>
      <c r="W2137">
        <v>63742</v>
      </c>
    </row>
    <row r="2138" spans="7:23">
      <c r="G2138">
        <v>41277</v>
      </c>
      <c r="H2138" s="89" t="s">
        <v>1299</v>
      </c>
      <c r="I2138" s="89" t="s">
        <v>1582</v>
      </c>
      <c r="L2138">
        <v>20243</v>
      </c>
      <c r="M2138" s="89" t="s">
        <v>1852</v>
      </c>
      <c r="N2138" s="89" t="s">
        <v>1943</v>
      </c>
      <c r="V2138" s="89" t="s">
        <v>1340</v>
      </c>
      <c r="W2138">
        <v>63731</v>
      </c>
    </row>
    <row r="2139" spans="7:23">
      <c r="G2139">
        <v>41269</v>
      </c>
      <c r="H2139" s="89" t="s">
        <v>1300</v>
      </c>
      <c r="I2139" s="89" t="s">
        <v>1582</v>
      </c>
      <c r="L2139">
        <v>20246</v>
      </c>
      <c r="M2139" s="89" t="s">
        <v>1853</v>
      </c>
      <c r="N2139" s="89" t="s">
        <v>1943</v>
      </c>
      <c r="V2139" s="89" t="s">
        <v>1341</v>
      </c>
      <c r="W2139">
        <v>65331</v>
      </c>
    </row>
    <row r="2140" spans="7:23">
      <c r="G2140">
        <v>41273</v>
      </c>
      <c r="H2140" s="89" t="s">
        <v>1300</v>
      </c>
      <c r="I2140" s="89" t="s">
        <v>1583</v>
      </c>
      <c r="L2140">
        <v>20247</v>
      </c>
      <c r="M2140" s="89" t="s">
        <v>1854</v>
      </c>
      <c r="N2140" s="89" t="s">
        <v>1943</v>
      </c>
      <c r="V2140" s="89" t="s">
        <v>1342</v>
      </c>
      <c r="W2140">
        <v>65342</v>
      </c>
    </row>
    <row r="2141" spans="7:23">
      <c r="G2141">
        <v>175078</v>
      </c>
      <c r="H2141" s="89" t="s">
        <v>1234</v>
      </c>
      <c r="I2141" s="89" t="s">
        <v>1583</v>
      </c>
      <c r="L2141">
        <v>20248</v>
      </c>
      <c r="M2141" s="89" t="s">
        <v>1855</v>
      </c>
      <c r="N2141" s="89" t="s">
        <v>1943</v>
      </c>
      <c r="V2141" s="89" t="s">
        <v>1343</v>
      </c>
      <c r="W2141">
        <v>12227</v>
      </c>
    </row>
    <row r="2142" spans="7:23">
      <c r="G2142">
        <v>175073</v>
      </c>
      <c r="H2142" s="89" t="s">
        <v>1234</v>
      </c>
      <c r="I2142" s="89" t="s">
        <v>1582</v>
      </c>
      <c r="L2142">
        <v>20249</v>
      </c>
      <c r="M2142" s="89" t="s">
        <v>1856</v>
      </c>
      <c r="N2142" s="89" t="s">
        <v>1943</v>
      </c>
      <c r="V2142" s="89" t="s">
        <v>1344</v>
      </c>
      <c r="W2142">
        <v>12228</v>
      </c>
    </row>
    <row r="2143" spans="7:23">
      <c r="G2143">
        <v>199733</v>
      </c>
      <c r="H2143" s="89" t="s">
        <v>2329</v>
      </c>
      <c r="I2143" s="89" t="s">
        <v>1583</v>
      </c>
      <c r="L2143">
        <v>20252</v>
      </c>
      <c r="M2143" s="89" t="s">
        <v>1857</v>
      </c>
      <c r="N2143" s="89" t="s">
        <v>1943</v>
      </c>
      <c r="V2143" s="89" t="s">
        <v>1345</v>
      </c>
      <c r="W2143">
        <v>12229</v>
      </c>
    </row>
    <row r="2144" spans="7:23">
      <c r="G2144">
        <v>199728</v>
      </c>
      <c r="H2144" s="89" t="s">
        <v>2329</v>
      </c>
      <c r="I2144" s="89" t="s">
        <v>1582</v>
      </c>
      <c r="L2144">
        <v>20253</v>
      </c>
      <c r="M2144" s="89" t="s">
        <v>1858</v>
      </c>
      <c r="N2144" s="89" t="s">
        <v>1943</v>
      </c>
      <c r="V2144" s="89" t="s">
        <v>1346</v>
      </c>
      <c r="W2144">
        <v>12230</v>
      </c>
    </row>
    <row r="2145" spans="7:23">
      <c r="G2145">
        <v>199720</v>
      </c>
      <c r="H2145" s="89" t="s">
        <v>2330</v>
      </c>
      <c r="I2145" s="89" t="s">
        <v>1583</v>
      </c>
      <c r="L2145">
        <v>20254</v>
      </c>
      <c r="M2145" s="89" t="s">
        <v>1859</v>
      </c>
      <c r="N2145" s="89" t="s">
        <v>1943</v>
      </c>
      <c r="V2145" s="89" t="s">
        <v>1347</v>
      </c>
      <c r="W2145">
        <v>12231</v>
      </c>
    </row>
    <row r="2146" spans="7:23">
      <c r="G2146">
        <v>199715</v>
      </c>
      <c r="H2146" s="89" t="s">
        <v>2330</v>
      </c>
      <c r="I2146" s="89" t="s">
        <v>1582</v>
      </c>
      <c r="L2146">
        <v>20255</v>
      </c>
      <c r="M2146" s="89" t="s">
        <v>1860</v>
      </c>
      <c r="N2146" s="89" t="s">
        <v>1943</v>
      </c>
      <c r="V2146" s="89" t="s">
        <v>1348</v>
      </c>
      <c r="W2146">
        <v>12232</v>
      </c>
    </row>
    <row r="2147" spans="7:23">
      <c r="G2147">
        <v>199707</v>
      </c>
      <c r="H2147" s="89" t="s">
        <v>1235</v>
      </c>
      <c r="I2147" s="89" t="s">
        <v>1583</v>
      </c>
      <c r="L2147">
        <v>20256</v>
      </c>
      <c r="M2147" s="89" t="s">
        <v>1861</v>
      </c>
      <c r="N2147" s="89" t="s">
        <v>1943</v>
      </c>
      <c r="V2147" s="89" t="s">
        <v>1349</v>
      </c>
      <c r="W2147">
        <v>12233</v>
      </c>
    </row>
    <row r="2148" spans="7:23">
      <c r="G2148">
        <v>199702</v>
      </c>
      <c r="H2148" s="89" t="s">
        <v>1235</v>
      </c>
      <c r="I2148" s="89" t="s">
        <v>1582</v>
      </c>
      <c r="L2148">
        <v>20257</v>
      </c>
      <c r="M2148" s="89" t="s">
        <v>1862</v>
      </c>
      <c r="N2148" s="89" t="s">
        <v>1943</v>
      </c>
      <c r="V2148" s="89" t="s">
        <v>1350</v>
      </c>
      <c r="W2148">
        <v>12234</v>
      </c>
    </row>
    <row r="2149" spans="7:23">
      <c r="G2149">
        <v>199694</v>
      </c>
      <c r="H2149" s="89" t="s">
        <v>1236</v>
      </c>
      <c r="I2149" s="89" t="s">
        <v>1583</v>
      </c>
      <c r="L2149">
        <v>20258</v>
      </c>
      <c r="M2149" s="89" t="s">
        <v>1863</v>
      </c>
      <c r="N2149" s="89" t="s">
        <v>1943</v>
      </c>
      <c r="V2149" s="89" t="s">
        <v>1351</v>
      </c>
      <c r="W2149">
        <v>12235</v>
      </c>
    </row>
    <row r="2150" spans="7:23">
      <c r="G2150">
        <v>199689</v>
      </c>
      <c r="H2150" s="89" t="s">
        <v>1236</v>
      </c>
      <c r="I2150" s="89" t="s">
        <v>1582</v>
      </c>
      <c r="L2150">
        <v>20259</v>
      </c>
      <c r="M2150" s="89" t="s">
        <v>1864</v>
      </c>
      <c r="N2150" s="89" t="s">
        <v>1943</v>
      </c>
      <c r="V2150" s="89" t="s">
        <v>1352</v>
      </c>
      <c r="W2150">
        <v>12238</v>
      </c>
    </row>
    <row r="2151" spans="7:23">
      <c r="G2151">
        <v>174891</v>
      </c>
      <c r="H2151" s="89" t="s">
        <v>1237</v>
      </c>
      <c r="I2151" s="89" t="s">
        <v>1583</v>
      </c>
      <c r="L2151">
        <v>20260</v>
      </c>
      <c r="M2151" s="89" t="s">
        <v>1865</v>
      </c>
      <c r="N2151" s="89" t="s">
        <v>1943</v>
      </c>
      <c r="V2151" s="89" t="s">
        <v>1353</v>
      </c>
      <c r="W2151">
        <v>12239</v>
      </c>
    </row>
    <row r="2152" spans="7:23">
      <c r="G2152">
        <v>174886</v>
      </c>
      <c r="H2152" s="89" t="s">
        <v>1237</v>
      </c>
      <c r="I2152" s="89" t="s">
        <v>1582</v>
      </c>
      <c r="L2152">
        <v>20261</v>
      </c>
      <c r="M2152" s="89" t="s">
        <v>1866</v>
      </c>
      <c r="N2152" s="89" t="s">
        <v>1943</v>
      </c>
      <c r="V2152" s="89" t="s">
        <v>1354</v>
      </c>
      <c r="W2152">
        <v>12240</v>
      </c>
    </row>
    <row r="2153" spans="7:23">
      <c r="G2153">
        <v>12677</v>
      </c>
      <c r="H2153" s="89" t="s">
        <v>1301</v>
      </c>
      <c r="I2153" s="89" t="s">
        <v>1582</v>
      </c>
      <c r="L2153">
        <v>20262</v>
      </c>
      <c r="M2153" s="89" t="s">
        <v>1867</v>
      </c>
      <c r="N2153" s="89" t="s">
        <v>1943</v>
      </c>
      <c r="V2153" s="89" t="s">
        <v>1355</v>
      </c>
      <c r="W2153">
        <v>12241</v>
      </c>
    </row>
    <row r="2154" spans="7:23">
      <c r="G2154">
        <v>12187</v>
      </c>
      <c r="H2154" s="89" t="s">
        <v>1301</v>
      </c>
      <c r="I2154" s="89" t="s">
        <v>1583</v>
      </c>
      <c r="L2154">
        <v>20263</v>
      </c>
      <c r="M2154" s="89" t="s">
        <v>1868</v>
      </c>
      <c r="N2154" s="89" t="s">
        <v>1943</v>
      </c>
      <c r="V2154" s="89" t="s">
        <v>1356</v>
      </c>
      <c r="W2154">
        <v>12242</v>
      </c>
    </row>
    <row r="2155" spans="7:23">
      <c r="G2155">
        <v>46474</v>
      </c>
      <c r="H2155" s="89" t="s">
        <v>2334</v>
      </c>
      <c r="I2155" s="89" t="s">
        <v>1583</v>
      </c>
      <c r="L2155">
        <v>20264</v>
      </c>
      <c r="M2155" s="89" t="s">
        <v>1869</v>
      </c>
      <c r="N2155" s="89" t="s">
        <v>1943</v>
      </c>
      <c r="V2155" s="89" t="s">
        <v>1357</v>
      </c>
      <c r="W2155">
        <v>12243</v>
      </c>
    </row>
    <row r="2156" spans="7:23">
      <c r="G2156">
        <v>46469</v>
      </c>
      <c r="H2156" s="89" t="s">
        <v>2334</v>
      </c>
      <c r="I2156" s="89" t="s">
        <v>1582</v>
      </c>
      <c r="L2156">
        <v>20267</v>
      </c>
      <c r="M2156" s="89" t="s">
        <v>1876</v>
      </c>
      <c r="N2156" s="89" t="s">
        <v>1943</v>
      </c>
      <c r="V2156" s="89" t="s">
        <v>1358</v>
      </c>
      <c r="W2156">
        <v>12244</v>
      </c>
    </row>
    <row r="2157" spans="7:23">
      <c r="G2157">
        <v>190078</v>
      </c>
      <c r="H2157" s="89" t="s">
        <v>2336</v>
      </c>
      <c r="I2157" s="89" t="s">
        <v>1583</v>
      </c>
      <c r="L2157">
        <v>20268</v>
      </c>
      <c r="M2157" s="89" t="s">
        <v>1878</v>
      </c>
      <c r="N2157" s="89" t="s">
        <v>1943</v>
      </c>
      <c r="V2157" s="89" t="s">
        <v>1359</v>
      </c>
      <c r="W2157">
        <v>12245</v>
      </c>
    </row>
    <row r="2158" spans="7:23">
      <c r="G2158">
        <v>190073</v>
      </c>
      <c r="H2158" s="89" t="s">
        <v>2336</v>
      </c>
      <c r="I2158" s="89" t="s">
        <v>1582</v>
      </c>
      <c r="L2158">
        <v>20274</v>
      </c>
      <c r="M2158" s="89" t="s">
        <v>1894</v>
      </c>
      <c r="N2158" s="89" t="s">
        <v>1943</v>
      </c>
      <c r="V2158" s="89" t="s">
        <v>1360</v>
      </c>
      <c r="W2158">
        <v>12246</v>
      </c>
    </row>
    <row r="2159" spans="7:23">
      <c r="G2159">
        <v>200678</v>
      </c>
      <c r="H2159" s="89" t="s">
        <v>2337</v>
      </c>
      <c r="I2159" s="89" t="s">
        <v>1583</v>
      </c>
      <c r="L2159">
        <v>20275</v>
      </c>
      <c r="M2159" s="89" t="s">
        <v>1895</v>
      </c>
      <c r="N2159" s="89" t="s">
        <v>1943</v>
      </c>
      <c r="V2159" s="89" t="s">
        <v>1361</v>
      </c>
      <c r="W2159">
        <v>12247</v>
      </c>
    </row>
    <row r="2160" spans="7:23">
      <c r="G2160">
        <v>200673</v>
      </c>
      <c r="H2160" s="89" t="s">
        <v>2337</v>
      </c>
      <c r="I2160" s="89" t="s">
        <v>1582</v>
      </c>
      <c r="L2160">
        <v>20276</v>
      </c>
      <c r="M2160" s="89" t="s">
        <v>1896</v>
      </c>
      <c r="N2160" s="89" t="s">
        <v>1943</v>
      </c>
      <c r="V2160" s="89" t="s">
        <v>1362</v>
      </c>
      <c r="W2160">
        <v>12248</v>
      </c>
    </row>
    <row r="2161" spans="7:23">
      <c r="G2161">
        <v>12678</v>
      </c>
      <c r="H2161" s="89" t="s">
        <v>1302</v>
      </c>
      <c r="I2161" s="89" t="s">
        <v>1582</v>
      </c>
      <c r="L2161">
        <v>20282</v>
      </c>
      <c r="M2161" s="89" t="s">
        <v>1711</v>
      </c>
      <c r="N2161" s="89" t="s">
        <v>1947</v>
      </c>
      <c r="V2161" s="89" t="s">
        <v>1363</v>
      </c>
      <c r="W2161">
        <v>12249</v>
      </c>
    </row>
    <row r="2162" spans="7:23">
      <c r="G2162">
        <v>12188</v>
      </c>
      <c r="H2162" s="89" t="s">
        <v>1302</v>
      </c>
      <c r="I2162" s="89" t="s">
        <v>1583</v>
      </c>
      <c r="L2162">
        <v>20283</v>
      </c>
      <c r="M2162" s="89" t="s">
        <v>1712</v>
      </c>
      <c r="N2162" s="89" t="s">
        <v>1947</v>
      </c>
      <c r="V2162" s="89" t="s">
        <v>1364</v>
      </c>
      <c r="W2162">
        <v>12251</v>
      </c>
    </row>
    <row r="2163" spans="7:23">
      <c r="G2163">
        <v>83878</v>
      </c>
      <c r="H2163" s="89" t="s">
        <v>2340</v>
      </c>
      <c r="I2163" s="89" t="s">
        <v>1583</v>
      </c>
      <c r="L2163">
        <v>20284</v>
      </c>
      <c r="M2163" s="89" t="s">
        <v>1713</v>
      </c>
      <c r="N2163" s="89" t="s">
        <v>1947</v>
      </c>
      <c r="V2163" s="89" t="s">
        <v>2400</v>
      </c>
      <c r="W2163">
        <v>173878</v>
      </c>
    </row>
    <row r="2164" spans="7:23">
      <c r="G2164">
        <v>83873</v>
      </c>
      <c r="H2164" s="89" t="s">
        <v>2340</v>
      </c>
      <c r="I2164" s="89" t="s">
        <v>1582</v>
      </c>
      <c r="L2164">
        <v>20285</v>
      </c>
      <c r="M2164" s="89" t="s">
        <v>1714</v>
      </c>
      <c r="N2164" s="89" t="s">
        <v>1947</v>
      </c>
      <c r="V2164" s="89" t="s">
        <v>1365</v>
      </c>
      <c r="W2164">
        <v>59458</v>
      </c>
    </row>
    <row r="2165" spans="7:23">
      <c r="G2165">
        <v>12679</v>
      </c>
      <c r="H2165" s="89" t="s">
        <v>2342</v>
      </c>
      <c r="I2165" s="89" t="s">
        <v>1582</v>
      </c>
      <c r="L2165">
        <v>20286</v>
      </c>
      <c r="M2165" s="89" t="s">
        <v>1719</v>
      </c>
      <c r="N2165" s="89" t="s">
        <v>1947</v>
      </c>
      <c r="V2165" s="89" t="s">
        <v>1366</v>
      </c>
      <c r="W2165">
        <v>59469</v>
      </c>
    </row>
    <row r="2166" spans="7:23">
      <c r="G2166">
        <v>12189</v>
      </c>
      <c r="H2166" s="89" t="s">
        <v>2342</v>
      </c>
      <c r="I2166" s="89" t="s">
        <v>1583</v>
      </c>
      <c r="L2166">
        <v>20287</v>
      </c>
      <c r="M2166" s="89" t="s">
        <v>1721</v>
      </c>
      <c r="N2166" s="89" t="s">
        <v>1947</v>
      </c>
      <c r="V2166" s="89" t="s">
        <v>1367</v>
      </c>
      <c r="W2166">
        <v>59480</v>
      </c>
    </row>
    <row r="2167" spans="7:23">
      <c r="G2167">
        <v>12680</v>
      </c>
      <c r="H2167" s="89" t="s">
        <v>2343</v>
      </c>
      <c r="I2167" s="89" t="s">
        <v>1582</v>
      </c>
      <c r="L2167">
        <v>20288</v>
      </c>
      <c r="M2167" s="89" t="s">
        <v>1724</v>
      </c>
      <c r="N2167" s="89" t="s">
        <v>1947</v>
      </c>
      <c r="V2167" s="89" t="s">
        <v>1368</v>
      </c>
      <c r="W2167">
        <v>59491</v>
      </c>
    </row>
    <row r="2168" spans="7:23">
      <c r="G2168">
        <v>12190</v>
      </c>
      <c r="H2168" s="89" t="s">
        <v>2343</v>
      </c>
      <c r="I2168" s="89" t="s">
        <v>1583</v>
      </c>
      <c r="L2168">
        <v>20290</v>
      </c>
      <c r="M2168" s="89" t="s">
        <v>1725</v>
      </c>
      <c r="N2168" s="89" t="s">
        <v>1947</v>
      </c>
      <c r="V2168" s="89" t="s">
        <v>1369</v>
      </c>
      <c r="W2168">
        <v>59502</v>
      </c>
    </row>
    <row r="2169" spans="7:23">
      <c r="G2169">
        <v>12681</v>
      </c>
      <c r="H2169" s="89" t="s">
        <v>1303</v>
      </c>
      <c r="I2169" s="89" t="s">
        <v>1582</v>
      </c>
      <c r="L2169">
        <v>20291</v>
      </c>
      <c r="M2169" s="89" t="s">
        <v>1726</v>
      </c>
      <c r="N2169" s="89" t="s">
        <v>1947</v>
      </c>
      <c r="V2169" s="89" t="s">
        <v>1370</v>
      </c>
      <c r="W2169">
        <v>59513</v>
      </c>
    </row>
    <row r="2170" spans="7:23">
      <c r="G2170">
        <v>12191</v>
      </c>
      <c r="H2170" s="89" t="s">
        <v>1303</v>
      </c>
      <c r="I2170" s="89" t="s">
        <v>1583</v>
      </c>
      <c r="L2170">
        <v>20294</v>
      </c>
      <c r="M2170" s="89" t="s">
        <v>1727</v>
      </c>
      <c r="N2170" s="89" t="s">
        <v>1947</v>
      </c>
      <c r="V2170" s="89" t="s">
        <v>1371</v>
      </c>
      <c r="W2170">
        <v>59524</v>
      </c>
    </row>
    <row r="2171" spans="7:23">
      <c r="G2171">
        <v>199678</v>
      </c>
      <c r="H2171" s="89" t="s">
        <v>2346</v>
      </c>
      <c r="I2171" s="89" t="s">
        <v>1583</v>
      </c>
      <c r="L2171">
        <v>20295</v>
      </c>
      <c r="M2171" s="89" t="s">
        <v>1728</v>
      </c>
      <c r="N2171" s="89" t="s">
        <v>1947</v>
      </c>
      <c r="V2171" s="89" t="s">
        <v>1372</v>
      </c>
      <c r="W2171">
        <v>59535</v>
      </c>
    </row>
    <row r="2172" spans="7:23">
      <c r="G2172">
        <v>199673</v>
      </c>
      <c r="H2172" s="89" t="s">
        <v>2346</v>
      </c>
      <c r="I2172" s="89" t="s">
        <v>1582</v>
      </c>
      <c r="L2172">
        <v>20296</v>
      </c>
      <c r="M2172" s="89" t="s">
        <v>1729</v>
      </c>
      <c r="N2172" s="89" t="s">
        <v>1947</v>
      </c>
      <c r="V2172" s="89" t="s">
        <v>1373</v>
      </c>
      <c r="W2172">
        <v>59546</v>
      </c>
    </row>
    <row r="2173" spans="7:23">
      <c r="G2173">
        <v>200156</v>
      </c>
      <c r="H2173" s="89" t="s">
        <v>2348</v>
      </c>
      <c r="I2173" s="89" t="s">
        <v>1583</v>
      </c>
      <c r="L2173">
        <v>20297</v>
      </c>
      <c r="M2173" s="89" t="s">
        <v>1730</v>
      </c>
      <c r="N2173" s="89" t="s">
        <v>1947</v>
      </c>
      <c r="V2173" s="89" t="s">
        <v>1374</v>
      </c>
      <c r="W2173">
        <v>59557</v>
      </c>
    </row>
    <row r="2174" spans="7:23">
      <c r="G2174">
        <v>200151</v>
      </c>
      <c r="H2174" s="89" t="s">
        <v>2348</v>
      </c>
      <c r="I2174" s="89" t="s">
        <v>1582</v>
      </c>
      <c r="L2174">
        <v>20298</v>
      </c>
      <c r="M2174" s="89" t="s">
        <v>1737</v>
      </c>
      <c r="N2174" s="89" t="s">
        <v>1947</v>
      </c>
      <c r="V2174" s="89" t="s">
        <v>1375</v>
      </c>
      <c r="W2174">
        <v>59568</v>
      </c>
    </row>
    <row r="2175" spans="7:23">
      <c r="G2175">
        <v>12684</v>
      </c>
      <c r="H2175" s="89" t="s">
        <v>1304</v>
      </c>
      <c r="I2175" s="89" t="s">
        <v>1582</v>
      </c>
      <c r="L2175">
        <v>20299</v>
      </c>
      <c r="M2175" s="89" t="s">
        <v>1738</v>
      </c>
      <c r="N2175" s="89" t="s">
        <v>1947</v>
      </c>
      <c r="V2175" s="89" t="s">
        <v>1376</v>
      </c>
      <c r="W2175">
        <v>59579</v>
      </c>
    </row>
    <row r="2176" spans="7:23">
      <c r="G2176">
        <v>12194</v>
      </c>
      <c r="H2176" s="89" t="s">
        <v>1304</v>
      </c>
      <c r="I2176" s="89" t="s">
        <v>1583</v>
      </c>
      <c r="L2176">
        <v>20304</v>
      </c>
      <c r="M2176" s="89" t="s">
        <v>1739</v>
      </c>
      <c r="N2176" s="89" t="s">
        <v>1947</v>
      </c>
      <c r="V2176" s="89" t="s">
        <v>1377</v>
      </c>
      <c r="W2176">
        <v>59590</v>
      </c>
    </row>
    <row r="2177" spans="7:23">
      <c r="G2177">
        <v>12685</v>
      </c>
      <c r="H2177" s="89" t="s">
        <v>1305</v>
      </c>
      <c r="I2177" s="89" t="s">
        <v>1582</v>
      </c>
      <c r="L2177">
        <v>20305</v>
      </c>
      <c r="M2177" s="89" t="s">
        <v>1740</v>
      </c>
      <c r="N2177" s="89" t="s">
        <v>1947</v>
      </c>
      <c r="V2177" s="89" t="s">
        <v>1378</v>
      </c>
      <c r="W2177">
        <v>59601</v>
      </c>
    </row>
    <row r="2178" spans="7:23">
      <c r="G2178">
        <v>12195</v>
      </c>
      <c r="H2178" s="89" t="s">
        <v>1305</v>
      </c>
      <c r="I2178" s="89" t="s">
        <v>1583</v>
      </c>
      <c r="L2178">
        <v>20306</v>
      </c>
      <c r="M2178" s="89" t="s">
        <v>1741</v>
      </c>
      <c r="N2178" s="89" t="s">
        <v>1947</v>
      </c>
      <c r="V2178" s="89" t="s">
        <v>1379</v>
      </c>
      <c r="W2178">
        <v>12254</v>
      </c>
    </row>
    <row r="2179" spans="7:23">
      <c r="G2179">
        <v>12686</v>
      </c>
      <c r="H2179" s="89" t="s">
        <v>1306</v>
      </c>
      <c r="I2179" s="89" t="s">
        <v>1582</v>
      </c>
      <c r="L2179">
        <v>20307</v>
      </c>
      <c r="M2179" s="89" t="s">
        <v>1742</v>
      </c>
      <c r="N2179" s="89" t="s">
        <v>1947</v>
      </c>
      <c r="V2179" s="89" t="s">
        <v>1380</v>
      </c>
      <c r="W2179">
        <v>12255</v>
      </c>
    </row>
    <row r="2180" spans="7:23">
      <c r="G2180">
        <v>12196</v>
      </c>
      <c r="H2180" s="89" t="s">
        <v>1306</v>
      </c>
      <c r="I2180" s="89" t="s">
        <v>1583</v>
      </c>
      <c r="L2180">
        <v>20308</v>
      </c>
      <c r="M2180" s="89" t="s">
        <v>1743</v>
      </c>
      <c r="N2180" s="89" t="s">
        <v>1947</v>
      </c>
      <c r="V2180" s="89" t="s">
        <v>1381</v>
      </c>
      <c r="W2180">
        <v>12256</v>
      </c>
    </row>
    <row r="2181" spans="7:23">
      <c r="G2181">
        <v>205882</v>
      </c>
      <c r="H2181" s="89" t="s">
        <v>2353</v>
      </c>
      <c r="I2181" s="89" t="s">
        <v>1583</v>
      </c>
      <c r="L2181">
        <v>20309</v>
      </c>
      <c r="M2181" s="89" t="s">
        <v>1744</v>
      </c>
      <c r="N2181" s="89" t="s">
        <v>1947</v>
      </c>
      <c r="V2181" s="89" t="s">
        <v>1382</v>
      </c>
      <c r="W2181">
        <v>12257</v>
      </c>
    </row>
    <row r="2182" spans="7:23">
      <c r="G2182">
        <v>205877</v>
      </c>
      <c r="H2182" s="89" t="s">
        <v>2353</v>
      </c>
      <c r="I2182" s="89" t="s">
        <v>1582</v>
      </c>
      <c r="L2182">
        <v>20312</v>
      </c>
      <c r="M2182" s="89" t="s">
        <v>1745</v>
      </c>
      <c r="N2182" s="89" t="s">
        <v>1947</v>
      </c>
      <c r="V2182" s="89" t="s">
        <v>1383</v>
      </c>
      <c r="W2182">
        <v>12258</v>
      </c>
    </row>
    <row r="2183" spans="7:23">
      <c r="G2183">
        <v>12687</v>
      </c>
      <c r="H2183" s="89" t="s">
        <v>1307</v>
      </c>
      <c r="I2183" s="89" t="s">
        <v>1582</v>
      </c>
      <c r="L2183">
        <v>20313</v>
      </c>
      <c r="M2183" s="89" t="s">
        <v>1746</v>
      </c>
      <c r="N2183" s="89" t="s">
        <v>1947</v>
      </c>
      <c r="V2183" s="89" t="s">
        <v>1384</v>
      </c>
      <c r="W2183">
        <v>12259</v>
      </c>
    </row>
    <row r="2184" spans="7:23">
      <c r="G2184">
        <v>12197</v>
      </c>
      <c r="H2184" s="89" t="s">
        <v>1307</v>
      </c>
      <c r="I2184" s="89" t="s">
        <v>1583</v>
      </c>
      <c r="L2184">
        <v>20314</v>
      </c>
      <c r="M2184" s="89" t="s">
        <v>1747</v>
      </c>
      <c r="N2184" s="89" t="s">
        <v>1947</v>
      </c>
      <c r="V2184" s="89" t="s">
        <v>1385</v>
      </c>
      <c r="W2184">
        <v>12260</v>
      </c>
    </row>
    <row r="2185" spans="7:23">
      <c r="G2185">
        <v>12688</v>
      </c>
      <c r="H2185" s="89" t="s">
        <v>1308</v>
      </c>
      <c r="I2185" s="89" t="s">
        <v>1582</v>
      </c>
      <c r="L2185">
        <v>20315</v>
      </c>
      <c r="M2185" s="89" t="s">
        <v>1748</v>
      </c>
      <c r="N2185" s="89" t="s">
        <v>1947</v>
      </c>
      <c r="V2185" s="89" t="s">
        <v>1386</v>
      </c>
      <c r="W2185">
        <v>12261</v>
      </c>
    </row>
    <row r="2186" spans="7:23">
      <c r="G2186">
        <v>12198</v>
      </c>
      <c r="H2186" s="89" t="s">
        <v>1308</v>
      </c>
      <c r="I2186" s="89" t="s">
        <v>1583</v>
      </c>
      <c r="L2186">
        <v>20316</v>
      </c>
      <c r="M2186" s="89" t="s">
        <v>1749</v>
      </c>
      <c r="N2186" s="89" t="s">
        <v>1947</v>
      </c>
      <c r="V2186" s="89" t="s">
        <v>1387</v>
      </c>
      <c r="W2186">
        <v>12262</v>
      </c>
    </row>
    <row r="2187" spans="7:23">
      <c r="G2187">
        <v>12689</v>
      </c>
      <c r="H2187" s="89" t="s">
        <v>1309</v>
      </c>
      <c r="I2187" s="89" t="s">
        <v>1582</v>
      </c>
      <c r="L2187">
        <v>20317</v>
      </c>
      <c r="M2187" s="89" t="s">
        <v>1750</v>
      </c>
      <c r="N2187" s="89" t="s">
        <v>1947</v>
      </c>
      <c r="V2187" s="89" t="s">
        <v>1388</v>
      </c>
      <c r="W2187">
        <v>12263</v>
      </c>
    </row>
    <row r="2188" spans="7:23">
      <c r="G2188">
        <v>12199</v>
      </c>
      <c r="H2188" s="89" t="s">
        <v>1309</v>
      </c>
      <c r="I2188" s="89" t="s">
        <v>1583</v>
      </c>
      <c r="L2188">
        <v>20321</v>
      </c>
      <c r="M2188" s="89" t="s">
        <v>1751</v>
      </c>
      <c r="N2188" s="89" t="s">
        <v>1947</v>
      </c>
      <c r="V2188" s="89" t="s">
        <v>271</v>
      </c>
      <c r="W2188">
        <v>12265</v>
      </c>
    </row>
    <row r="2189" spans="7:23">
      <c r="G2189">
        <v>12691</v>
      </c>
      <c r="H2189" s="89" t="s">
        <v>1310</v>
      </c>
      <c r="I2189" s="89" t="s">
        <v>1582</v>
      </c>
      <c r="L2189">
        <v>20322</v>
      </c>
      <c r="M2189" s="89" t="s">
        <v>1752</v>
      </c>
      <c r="N2189" s="89" t="s">
        <v>1947</v>
      </c>
      <c r="V2189" s="89" t="s">
        <v>2419</v>
      </c>
      <c r="W2189">
        <v>173904</v>
      </c>
    </row>
    <row r="2190" spans="7:23">
      <c r="G2190">
        <v>12201</v>
      </c>
      <c r="H2190" s="89" t="s">
        <v>1310</v>
      </c>
      <c r="I2190" s="89" t="s">
        <v>1583</v>
      </c>
      <c r="L2190">
        <v>20323</v>
      </c>
      <c r="M2190" s="89" t="s">
        <v>1753</v>
      </c>
      <c r="N2190" s="89" t="s">
        <v>1947</v>
      </c>
      <c r="V2190" s="89" t="s">
        <v>1389</v>
      </c>
      <c r="W2190">
        <v>12268</v>
      </c>
    </row>
    <row r="2191" spans="7:23">
      <c r="G2191">
        <v>173686</v>
      </c>
      <c r="H2191" s="89" t="s">
        <v>2357</v>
      </c>
      <c r="I2191" s="89" t="s">
        <v>1582</v>
      </c>
      <c r="L2191">
        <v>20324</v>
      </c>
      <c r="M2191" s="89" t="s">
        <v>1754</v>
      </c>
      <c r="N2191" s="89" t="s">
        <v>1947</v>
      </c>
      <c r="V2191" s="89" t="s">
        <v>1390</v>
      </c>
      <c r="W2191">
        <v>12270</v>
      </c>
    </row>
    <row r="2192" spans="7:23">
      <c r="G2192">
        <v>173691</v>
      </c>
      <c r="H2192" s="89" t="s">
        <v>2357</v>
      </c>
      <c r="I2192" s="89" t="s">
        <v>1583</v>
      </c>
      <c r="L2192">
        <v>20325</v>
      </c>
      <c r="M2192" s="89" t="s">
        <v>1755</v>
      </c>
      <c r="N2192" s="89" t="s">
        <v>1947</v>
      </c>
      <c r="V2192" s="89" t="s">
        <v>1391</v>
      </c>
      <c r="W2192">
        <v>12271</v>
      </c>
    </row>
    <row r="2193" spans="7:23">
      <c r="G2193">
        <v>12694</v>
      </c>
      <c r="H2193" s="89" t="s">
        <v>1311</v>
      </c>
      <c r="I2193" s="89" t="s">
        <v>1582</v>
      </c>
      <c r="L2193">
        <v>20326</v>
      </c>
      <c r="M2193" s="89" t="s">
        <v>1756</v>
      </c>
      <c r="N2193" s="89" t="s">
        <v>1947</v>
      </c>
      <c r="V2193" s="89" t="s">
        <v>1392</v>
      </c>
      <c r="W2193">
        <v>12272</v>
      </c>
    </row>
    <row r="2194" spans="7:23">
      <c r="G2194">
        <v>12204</v>
      </c>
      <c r="H2194" s="89" t="s">
        <v>1311</v>
      </c>
      <c r="I2194" s="89" t="s">
        <v>1583</v>
      </c>
      <c r="L2194">
        <v>20327</v>
      </c>
      <c r="M2194" s="89" t="s">
        <v>1035</v>
      </c>
      <c r="N2194" s="89" t="s">
        <v>1947</v>
      </c>
      <c r="V2194" s="89" t="s">
        <v>1393</v>
      </c>
      <c r="W2194">
        <v>27089</v>
      </c>
    </row>
    <row r="2195" spans="7:23">
      <c r="G2195">
        <v>12695</v>
      </c>
      <c r="H2195" s="89" t="s">
        <v>1312</v>
      </c>
      <c r="I2195" s="89" t="s">
        <v>1582</v>
      </c>
      <c r="L2195">
        <v>20330</v>
      </c>
      <c r="M2195" s="89" t="s">
        <v>1757</v>
      </c>
      <c r="N2195" s="89" t="s">
        <v>1947</v>
      </c>
      <c r="V2195" s="89" t="s">
        <v>1394</v>
      </c>
      <c r="W2195">
        <v>27094</v>
      </c>
    </row>
    <row r="2196" spans="7:23">
      <c r="G2196">
        <v>12205</v>
      </c>
      <c r="H2196" s="89" t="s">
        <v>1312</v>
      </c>
      <c r="I2196" s="89" t="s">
        <v>1583</v>
      </c>
      <c r="L2196">
        <v>20331</v>
      </c>
      <c r="M2196" s="89" t="s">
        <v>1758</v>
      </c>
      <c r="N2196" s="89" t="s">
        <v>1947</v>
      </c>
      <c r="V2196" s="89" t="s">
        <v>2429</v>
      </c>
      <c r="W2196">
        <v>83891</v>
      </c>
    </row>
    <row r="2197" spans="7:23">
      <c r="G2197">
        <v>12696</v>
      </c>
      <c r="H2197" s="89" t="s">
        <v>1313</v>
      </c>
      <c r="I2197" s="89" t="s">
        <v>1582</v>
      </c>
      <c r="L2197">
        <v>20332</v>
      </c>
      <c r="M2197" s="89" t="s">
        <v>1759</v>
      </c>
      <c r="N2197" s="89" t="s">
        <v>1947</v>
      </c>
      <c r="V2197" s="89" t="s">
        <v>2431</v>
      </c>
      <c r="W2197">
        <v>190091</v>
      </c>
    </row>
    <row r="2198" spans="7:23">
      <c r="G2198">
        <v>12206</v>
      </c>
      <c r="H2198" s="89" t="s">
        <v>1313</v>
      </c>
      <c r="I2198" s="89" t="s">
        <v>1583</v>
      </c>
      <c r="L2198">
        <v>20333</v>
      </c>
      <c r="M2198" s="89" t="s">
        <v>1760</v>
      </c>
      <c r="N2198" s="89" t="s">
        <v>1947</v>
      </c>
      <c r="V2198" s="89" t="s">
        <v>2433</v>
      </c>
      <c r="W2198">
        <v>200691</v>
      </c>
    </row>
    <row r="2199" spans="7:23">
      <c r="G2199">
        <v>12697</v>
      </c>
      <c r="H2199" s="89" t="s">
        <v>1314</v>
      </c>
      <c r="I2199" s="89" t="s">
        <v>1582</v>
      </c>
      <c r="L2199">
        <v>20334</v>
      </c>
      <c r="M2199" s="89" t="s">
        <v>1761</v>
      </c>
      <c r="N2199" s="89" t="s">
        <v>1947</v>
      </c>
      <c r="V2199" s="89" t="s">
        <v>2434</v>
      </c>
      <c r="W2199">
        <v>48874</v>
      </c>
    </row>
    <row r="2200" spans="7:23">
      <c r="G2200">
        <v>12207</v>
      </c>
      <c r="H2200" s="89" t="s">
        <v>1314</v>
      </c>
      <c r="I2200" s="89" t="s">
        <v>1583</v>
      </c>
      <c r="L2200">
        <v>20335</v>
      </c>
      <c r="M2200" s="89" t="s">
        <v>1762</v>
      </c>
      <c r="N2200" s="89" t="s">
        <v>1947</v>
      </c>
      <c r="V2200" s="89" t="s">
        <v>2437</v>
      </c>
      <c r="W2200">
        <v>27099</v>
      </c>
    </row>
    <row r="2201" spans="7:23">
      <c r="G2201">
        <v>12698</v>
      </c>
      <c r="H2201" s="89" t="s">
        <v>1315</v>
      </c>
      <c r="I2201" s="89" t="s">
        <v>1582</v>
      </c>
      <c r="L2201">
        <v>20339</v>
      </c>
      <c r="M2201" s="89" t="s">
        <v>1763</v>
      </c>
      <c r="N2201" s="89" t="s">
        <v>1947</v>
      </c>
      <c r="V2201" s="89" t="s">
        <v>2439</v>
      </c>
      <c r="W2201">
        <v>27104</v>
      </c>
    </row>
    <row r="2202" spans="7:23">
      <c r="G2202">
        <v>12208</v>
      </c>
      <c r="H2202" s="89" t="s">
        <v>1315</v>
      </c>
      <c r="I2202" s="89" t="s">
        <v>1583</v>
      </c>
      <c r="L2202">
        <v>20340</v>
      </c>
      <c r="M2202" s="89" t="s">
        <v>1764</v>
      </c>
      <c r="N2202" s="89" t="s">
        <v>1947</v>
      </c>
      <c r="V2202" s="89" t="s">
        <v>1303</v>
      </c>
      <c r="W2202">
        <v>27109</v>
      </c>
    </row>
    <row r="2203" spans="7:23">
      <c r="G2203">
        <v>12699</v>
      </c>
      <c r="H2203" s="89" t="s">
        <v>1316</v>
      </c>
      <c r="I2203" s="89" t="s">
        <v>1582</v>
      </c>
      <c r="L2203">
        <v>20341</v>
      </c>
      <c r="M2203" s="89" t="s">
        <v>1765</v>
      </c>
      <c r="N2203" s="89" t="s">
        <v>1947</v>
      </c>
      <c r="V2203" s="89" t="s">
        <v>1395</v>
      </c>
      <c r="W2203">
        <v>27124</v>
      </c>
    </row>
    <row r="2204" spans="7:23">
      <c r="G2204">
        <v>12209</v>
      </c>
      <c r="H2204" s="89" t="s">
        <v>1316</v>
      </c>
      <c r="I2204" s="89" t="s">
        <v>1583</v>
      </c>
      <c r="L2204">
        <v>20342</v>
      </c>
      <c r="M2204" s="89" t="s">
        <v>1766</v>
      </c>
      <c r="N2204" s="89" t="s">
        <v>1947</v>
      </c>
      <c r="V2204" s="89" t="s">
        <v>1396</v>
      </c>
      <c r="W2204">
        <v>27129</v>
      </c>
    </row>
    <row r="2205" spans="7:23">
      <c r="G2205">
        <v>12700</v>
      </c>
      <c r="H2205" s="89" t="s">
        <v>1317</v>
      </c>
      <c r="I2205" s="89" t="s">
        <v>1582</v>
      </c>
      <c r="L2205">
        <v>20343</v>
      </c>
      <c r="M2205" s="89" t="s">
        <v>1767</v>
      </c>
      <c r="N2205" s="89" t="s">
        <v>1947</v>
      </c>
      <c r="V2205" s="89" t="s">
        <v>1397</v>
      </c>
      <c r="W2205">
        <v>27134</v>
      </c>
    </row>
    <row r="2206" spans="7:23">
      <c r="G2206">
        <v>12210</v>
      </c>
      <c r="H2206" s="89" t="s">
        <v>1317</v>
      </c>
      <c r="I2206" s="89" t="s">
        <v>1583</v>
      </c>
      <c r="L2206">
        <v>20346</v>
      </c>
      <c r="M2206" s="89" t="s">
        <v>1768</v>
      </c>
      <c r="N2206" s="89" t="s">
        <v>1947</v>
      </c>
      <c r="V2206" s="89" t="s">
        <v>2442</v>
      </c>
      <c r="W2206">
        <v>205895</v>
      </c>
    </row>
    <row r="2207" spans="7:23">
      <c r="G2207">
        <v>12701</v>
      </c>
      <c r="H2207" s="89" t="s">
        <v>1318</v>
      </c>
      <c r="I2207" s="89" t="s">
        <v>1582</v>
      </c>
      <c r="L2207">
        <v>20347</v>
      </c>
      <c r="M2207" s="89" t="s">
        <v>1769</v>
      </c>
      <c r="N2207" s="89" t="s">
        <v>1947</v>
      </c>
      <c r="V2207" s="89" t="s">
        <v>1398</v>
      </c>
      <c r="W2207">
        <v>27139</v>
      </c>
    </row>
    <row r="2208" spans="7:23">
      <c r="G2208">
        <v>12211</v>
      </c>
      <c r="H2208" s="89" t="s">
        <v>1318</v>
      </c>
      <c r="I2208" s="89" t="s">
        <v>1583</v>
      </c>
      <c r="L2208">
        <v>20348</v>
      </c>
      <c r="M2208" s="89" t="s">
        <v>1770</v>
      </c>
      <c r="N2208" s="89" t="s">
        <v>1947</v>
      </c>
      <c r="V2208" s="89" t="s">
        <v>1399</v>
      </c>
      <c r="W2208">
        <v>27144</v>
      </c>
    </row>
    <row r="2209" spans="7:23">
      <c r="G2209">
        <v>64071</v>
      </c>
      <c r="H2209" s="89" t="s">
        <v>1319</v>
      </c>
      <c r="I2209" s="89" t="s">
        <v>1582</v>
      </c>
      <c r="L2209">
        <v>20349</v>
      </c>
      <c r="M2209" s="89" t="s">
        <v>1771</v>
      </c>
      <c r="N2209" s="89" t="s">
        <v>1947</v>
      </c>
      <c r="V2209" s="89" t="s">
        <v>1400</v>
      </c>
      <c r="W2209">
        <v>27149</v>
      </c>
    </row>
    <row r="2210" spans="7:23">
      <c r="G2210">
        <v>64076</v>
      </c>
      <c r="H2210" s="89" t="s">
        <v>1319</v>
      </c>
      <c r="I2210" s="89" t="s">
        <v>1583</v>
      </c>
      <c r="L2210">
        <v>20350</v>
      </c>
      <c r="M2210" s="89" t="s">
        <v>1772</v>
      </c>
      <c r="N2210" s="89" t="s">
        <v>1947</v>
      </c>
      <c r="V2210" s="89" t="s">
        <v>1310</v>
      </c>
      <c r="W2210">
        <v>27154</v>
      </c>
    </row>
    <row r="2211" spans="7:23">
      <c r="G2211">
        <v>12704</v>
      </c>
      <c r="H2211" s="89" t="s">
        <v>1320</v>
      </c>
      <c r="I2211" s="89" t="s">
        <v>1582</v>
      </c>
      <c r="L2211">
        <v>20353</v>
      </c>
      <c r="M2211" s="89" t="s">
        <v>1773</v>
      </c>
      <c r="N2211" s="89" t="s">
        <v>1947</v>
      </c>
      <c r="V2211" s="89" t="s">
        <v>2444</v>
      </c>
      <c r="W2211">
        <v>102878</v>
      </c>
    </row>
    <row r="2212" spans="7:23">
      <c r="G2212">
        <v>12214</v>
      </c>
      <c r="H2212" s="89" t="s">
        <v>1320</v>
      </c>
      <c r="I2212" s="89" t="s">
        <v>1583</v>
      </c>
      <c r="L2212">
        <v>20354</v>
      </c>
      <c r="M2212" s="89" t="s">
        <v>1774</v>
      </c>
      <c r="N2212" s="89" t="s">
        <v>1947</v>
      </c>
      <c r="V2212" s="89" t="s">
        <v>2446</v>
      </c>
      <c r="W2212">
        <v>102904</v>
      </c>
    </row>
    <row r="2213" spans="7:23">
      <c r="G2213">
        <v>12705</v>
      </c>
      <c r="H2213" s="89" t="s">
        <v>1321</v>
      </c>
      <c r="I2213" s="89" t="s">
        <v>1582</v>
      </c>
      <c r="L2213">
        <v>20355</v>
      </c>
      <c r="M2213" s="89" t="s">
        <v>1775</v>
      </c>
      <c r="N2213" s="89" t="s">
        <v>1947</v>
      </c>
      <c r="V2213" s="89" t="s">
        <v>1401</v>
      </c>
      <c r="W2213">
        <v>27169</v>
      </c>
    </row>
    <row r="2214" spans="7:23">
      <c r="G2214">
        <v>12215</v>
      </c>
      <c r="H2214" s="89" t="s">
        <v>1321</v>
      </c>
      <c r="I2214" s="89" t="s">
        <v>1583</v>
      </c>
      <c r="L2214">
        <v>20356</v>
      </c>
      <c r="M2214" s="89" t="s">
        <v>1776</v>
      </c>
      <c r="N2214" s="89" t="s">
        <v>1947</v>
      </c>
      <c r="V2214" s="89" t="s">
        <v>1402</v>
      </c>
      <c r="W2214">
        <v>27174</v>
      </c>
    </row>
    <row r="2215" spans="7:23">
      <c r="G2215">
        <v>12706</v>
      </c>
      <c r="H2215" s="89" t="s">
        <v>1322</v>
      </c>
      <c r="I2215" s="89" t="s">
        <v>1582</v>
      </c>
      <c r="L2215">
        <v>20357</v>
      </c>
      <c r="M2215" s="89" t="s">
        <v>1777</v>
      </c>
      <c r="N2215" s="89" t="s">
        <v>1947</v>
      </c>
      <c r="V2215" s="89" t="s">
        <v>1403</v>
      </c>
      <c r="W2215">
        <v>27179</v>
      </c>
    </row>
    <row r="2216" spans="7:23">
      <c r="G2216">
        <v>12216</v>
      </c>
      <c r="H2216" s="89" t="s">
        <v>1322</v>
      </c>
      <c r="I2216" s="89" t="s">
        <v>1583</v>
      </c>
      <c r="L2216">
        <v>20361</v>
      </c>
      <c r="M2216" s="89" t="s">
        <v>1779</v>
      </c>
      <c r="N2216" s="89" t="s">
        <v>1947</v>
      </c>
      <c r="V2216" s="89" t="s">
        <v>1404</v>
      </c>
      <c r="W2216">
        <v>27184</v>
      </c>
    </row>
    <row r="2217" spans="7:23">
      <c r="G2217">
        <v>12707</v>
      </c>
      <c r="H2217" s="89" t="s">
        <v>1323</v>
      </c>
      <c r="I2217" s="89" t="s">
        <v>1582</v>
      </c>
      <c r="L2217">
        <v>20362</v>
      </c>
      <c r="M2217" s="89" t="s">
        <v>1780</v>
      </c>
      <c r="N2217" s="89" t="s">
        <v>1947</v>
      </c>
      <c r="V2217" s="89" t="s">
        <v>1405</v>
      </c>
      <c r="W2217">
        <v>27189</v>
      </c>
    </row>
    <row r="2218" spans="7:23">
      <c r="G2218">
        <v>12217</v>
      </c>
      <c r="H2218" s="89" t="s">
        <v>1323</v>
      </c>
      <c r="I2218" s="89" t="s">
        <v>1583</v>
      </c>
      <c r="L2218">
        <v>20363</v>
      </c>
      <c r="M2218" s="89" t="s">
        <v>1781</v>
      </c>
      <c r="N2218" s="89" t="s">
        <v>1947</v>
      </c>
      <c r="V2218" s="89" t="s">
        <v>1406</v>
      </c>
      <c r="W2218">
        <v>27194</v>
      </c>
    </row>
    <row r="2219" spans="7:23">
      <c r="G2219">
        <v>12708</v>
      </c>
      <c r="H2219" s="89" t="s">
        <v>1324</v>
      </c>
      <c r="I2219" s="89" t="s">
        <v>1582</v>
      </c>
      <c r="L2219">
        <v>20364</v>
      </c>
      <c r="M2219" s="89" t="s">
        <v>1782</v>
      </c>
      <c r="N2219" s="89" t="s">
        <v>1947</v>
      </c>
      <c r="V2219" s="89" t="s">
        <v>1407</v>
      </c>
      <c r="W2219">
        <v>27199</v>
      </c>
    </row>
    <row r="2220" spans="7:23">
      <c r="G2220">
        <v>12218</v>
      </c>
      <c r="H2220" s="89" t="s">
        <v>1324</v>
      </c>
      <c r="I2220" s="89" t="s">
        <v>1583</v>
      </c>
      <c r="L2220">
        <v>20365</v>
      </c>
      <c r="M2220" s="89" t="s">
        <v>1783</v>
      </c>
      <c r="N2220" s="89" t="s">
        <v>1947</v>
      </c>
      <c r="V2220" s="89" t="s">
        <v>1318</v>
      </c>
      <c r="W2220">
        <v>27204</v>
      </c>
    </row>
    <row r="2221" spans="7:23">
      <c r="G2221">
        <v>12709</v>
      </c>
      <c r="H2221" s="89" t="s">
        <v>1325</v>
      </c>
      <c r="I2221" s="89" t="s">
        <v>1582</v>
      </c>
      <c r="L2221">
        <v>20366</v>
      </c>
      <c r="M2221" s="89" t="s">
        <v>1784</v>
      </c>
      <c r="N2221" s="89" t="s">
        <v>1947</v>
      </c>
      <c r="V2221" s="89" t="s">
        <v>1408</v>
      </c>
      <c r="W2221">
        <v>64087</v>
      </c>
    </row>
    <row r="2222" spans="7:23">
      <c r="G2222">
        <v>12219</v>
      </c>
      <c r="H2222" s="89" t="s">
        <v>1325</v>
      </c>
      <c r="I2222" s="89" t="s">
        <v>1583</v>
      </c>
      <c r="L2222">
        <v>20367</v>
      </c>
      <c r="M2222" s="89" t="s">
        <v>1785</v>
      </c>
      <c r="N2222" s="89" t="s">
        <v>1947</v>
      </c>
      <c r="V2222" s="89" t="s">
        <v>1409</v>
      </c>
      <c r="W2222">
        <v>27219</v>
      </c>
    </row>
    <row r="2223" spans="7:23">
      <c r="G2223">
        <v>12710</v>
      </c>
      <c r="H2223" s="89" t="s">
        <v>1326</v>
      </c>
      <c r="I2223" s="89" t="s">
        <v>1582</v>
      </c>
      <c r="L2223">
        <v>20370</v>
      </c>
      <c r="M2223" s="89" t="s">
        <v>1786</v>
      </c>
      <c r="N2223" s="89" t="s">
        <v>1947</v>
      </c>
      <c r="V2223" s="89" t="s">
        <v>1410</v>
      </c>
      <c r="W2223">
        <v>27224</v>
      </c>
    </row>
    <row r="2224" spans="7:23">
      <c r="G2224">
        <v>12220</v>
      </c>
      <c r="H2224" s="89" t="s">
        <v>1326</v>
      </c>
      <c r="I2224" s="89" t="s">
        <v>1583</v>
      </c>
      <c r="L2224">
        <v>20371</v>
      </c>
      <c r="M2224" s="89" t="s">
        <v>1787</v>
      </c>
      <c r="N2224" s="89" t="s">
        <v>1947</v>
      </c>
      <c r="V2224" s="89" t="s">
        <v>1411</v>
      </c>
      <c r="W2224">
        <v>27229</v>
      </c>
    </row>
    <row r="2225" spans="7:23">
      <c r="G2225">
        <v>12712</v>
      </c>
      <c r="H2225" s="89" t="s">
        <v>1327</v>
      </c>
      <c r="I2225" s="89" t="s">
        <v>1582</v>
      </c>
      <c r="L2225">
        <v>20372</v>
      </c>
      <c r="M2225" s="89" t="s">
        <v>1788</v>
      </c>
      <c r="N2225" s="89" t="s">
        <v>1947</v>
      </c>
      <c r="V2225" s="89" t="s">
        <v>1412</v>
      </c>
      <c r="W2225">
        <v>27234</v>
      </c>
    </row>
    <row r="2226" spans="7:23">
      <c r="G2226">
        <v>12222</v>
      </c>
      <c r="H2226" s="89" t="s">
        <v>1327</v>
      </c>
      <c r="I2226" s="89" t="s">
        <v>1583</v>
      </c>
      <c r="L2226">
        <v>20373</v>
      </c>
      <c r="M2226" s="89" t="s">
        <v>1789</v>
      </c>
      <c r="N2226" s="89" t="s">
        <v>1947</v>
      </c>
      <c r="V2226" s="89" t="s">
        <v>1413</v>
      </c>
      <c r="W2226">
        <v>27239</v>
      </c>
    </row>
    <row r="2227" spans="7:23">
      <c r="G2227">
        <v>12713</v>
      </c>
      <c r="H2227" s="89" t="s">
        <v>232</v>
      </c>
      <c r="I2227" s="89" t="s">
        <v>1582</v>
      </c>
      <c r="L2227">
        <v>20374</v>
      </c>
      <c r="M2227" s="89" t="s">
        <v>1790</v>
      </c>
      <c r="N2227" s="89" t="s">
        <v>1947</v>
      </c>
      <c r="V2227" s="89" t="s">
        <v>1414</v>
      </c>
      <c r="W2227">
        <v>27244</v>
      </c>
    </row>
    <row r="2228" spans="7:23">
      <c r="G2228">
        <v>12223</v>
      </c>
      <c r="H2228" s="89" t="s">
        <v>232</v>
      </c>
      <c r="I2228" s="89" t="s">
        <v>1583</v>
      </c>
      <c r="L2228">
        <v>20375</v>
      </c>
      <c r="M2228" s="89" t="s">
        <v>1791</v>
      </c>
      <c r="N2228" s="89" t="s">
        <v>1947</v>
      </c>
      <c r="V2228" s="89" t="s">
        <v>1415</v>
      </c>
      <c r="W2228">
        <v>27249</v>
      </c>
    </row>
    <row r="2229" spans="7:23">
      <c r="G2229">
        <v>173704</v>
      </c>
      <c r="H2229" s="89" t="s">
        <v>2375</v>
      </c>
      <c r="I2229" s="89" t="s">
        <v>1583</v>
      </c>
      <c r="L2229">
        <v>20376</v>
      </c>
      <c r="M2229" s="89" t="s">
        <v>1792</v>
      </c>
      <c r="N2229" s="89" t="s">
        <v>1947</v>
      </c>
      <c r="V2229" s="89" t="s">
        <v>1327</v>
      </c>
      <c r="W2229">
        <v>27254</v>
      </c>
    </row>
    <row r="2230" spans="7:23">
      <c r="G2230">
        <v>173699</v>
      </c>
      <c r="H2230" s="89" t="s">
        <v>2375</v>
      </c>
      <c r="I2230" s="89" t="s">
        <v>1582</v>
      </c>
      <c r="L2230">
        <v>20378</v>
      </c>
      <c r="M2230" s="89" t="s">
        <v>1569</v>
      </c>
      <c r="N2230" s="89" t="s">
        <v>1947</v>
      </c>
      <c r="V2230" s="89" t="s">
        <v>2453</v>
      </c>
      <c r="W2230">
        <v>102917</v>
      </c>
    </row>
    <row r="2231" spans="7:23">
      <c r="G2231">
        <v>63720</v>
      </c>
      <c r="H2231" s="89" t="s">
        <v>1328</v>
      </c>
      <c r="I2231" s="89" t="s">
        <v>1583</v>
      </c>
      <c r="L2231">
        <v>20379</v>
      </c>
      <c r="M2231" s="89" t="s">
        <v>1871</v>
      </c>
      <c r="N2231" s="89" t="s">
        <v>1947</v>
      </c>
      <c r="V2231" s="89" t="s">
        <v>2454</v>
      </c>
      <c r="W2231">
        <v>172291</v>
      </c>
    </row>
    <row r="2232" spans="7:23">
      <c r="G2232">
        <v>63715</v>
      </c>
      <c r="H2232" s="89" t="s">
        <v>1328</v>
      </c>
      <c r="I2232" s="89" t="s">
        <v>1582</v>
      </c>
      <c r="L2232">
        <v>20380</v>
      </c>
      <c r="M2232" s="89" t="s">
        <v>1575</v>
      </c>
      <c r="N2232" s="89" t="s">
        <v>1947</v>
      </c>
      <c r="V2232" s="89" t="s">
        <v>232</v>
      </c>
      <c r="W2232">
        <v>27259</v>
      </c>
    </row>
    <row r="2233" spans="7:23">
      <c r="G2233">
        <v>65276</v>
      </c>
      <c r="H2233" s="89" t="s">
        <v>1329</v>
      </c>
      <c r="I2233" s="89" t="s">
        <v>1583</v>
      </c>
      <c r="L2233">
        <v>20381</v>
      </c>
      <c r="M2233" s="89" t="s">
        <v>1574</v>
      </c>
      <c r="N2233" s="89" t="s">
        <v>1947</v>
      </c>
      <c r="V2233" s="89" t="s">
        <v>2457</v>
      </c>
      <c r="W2233">
        <v>102943</v>
      </c>
    </row>
    <row r="2234" spans="7:23">
      <c r="G2234">
        <v>65271</v>
      </c>
      <c r="H2234" s="89" t="s">
        <v>1329</v>
      </c>
      <c r="I2234" s="89" t="s">
        <v>1582</v>
      </c>
      <c r="L2234">
        <v>20382</v>
      </c>
      <c r="M2234" s="89" t="s">
        <v>1879</v>
      </c>
      <c r="N2234" s="89" t="s">
        <v>1947</v>
      </c>
      <c r="V2234" s="89" t="s">
        <v>1416</v>
      </c>
      <c r="W2234">
        <v>65353</v>
      </c>
    </row>
    <row r="2235" spans="7:23">
      <c r="G2235">
        <v>65287</v>
      </c>
      <c r="H2235" s="89" t="s">
        <v>1330</v>
      </c>
      <c r="I2235" s="89" t="s">
        <v>1583</v>
      </c>
      <c r="L2235">
        <v>20383</v>
      </c>
      <c r="M2235" s="89" t="s">
        <v>1880</v>
      </c>
      <c r="N2235" s="89" t="s">
        <v>1947</v>
      </c>
      <c r="V2235" s="89" t="s">
        <v>1417</v>
      </c>
      <c r="W2235">
        <v>65364</v>
      </c>
    </row>
    <row r="2236" spans="7:23">
      <c r="G2236">
        <v>65282</v>
      </c>
      <c r="H2236" s="89" t="s">
        <v>1330</v>
      </c>
      <c r="I2236" s="89" t="s">
        <v>1582</v>
      </c>
      <c r="L2236">
        <v>20384</v>
      </c>
      <c r="M2236" s="89" t="s">
        <v>1579</v>
      </c>
      <c r="N2236" s="89" t="s">
        <v>1947</v>
      </c>
      <c r="V2236" s="89" t="s">
        <v>1418</v>
      </c>
      <c r="W2236">
        <v>65375</v>
      </c>
    </row>
    <row r="2237" spans="7:23">
      <c r="G2237">
        <v>65298</v>
      </c>
      <c r="H2237" s="89" t="s">
        <v>1331</v>
      </c>
      <c r="I2237" s="89" t="s">
        <v>1583</v>
      </c>
      <c r="L2237">
        <v>20385</v>
      </c>
      <c r="M2237" s="89" t="s">
        <v>1886</v>
      </c>
      <c r="N2237" s="89" t="s">
        <v>1947</v>
      </c>
      <c r="V2237" s="89" t="s">
        <v>1419</v>
      </c>
      <c r="W2237">
        <v>65386</v>
      </c>
    </row>
    <row r="2238" spans="7:23">
      <c r="G2238">
        <v>65293</v>
      </c>
      <c r="H2238" s="89" t="s">
        <v>1331</v>
      </c>
      <c r="I2238" s="89" t="s">
        <v>1582</v>
      </c>
      <c r="L2238">
        <v>20386</v>
      </c>
      <c r="M2238" s="89" t="s">
        <v>1887</v>
      </c>
      <c r="N2238" s="89" t="s">
        <v>1947</v>
      </c>
      <c r="V2238" s="89" t="s">
        <v>1420</v>
      </c>
      <c r="W2238">
        <v>27274</v>
      </c>
    </row>
    <row r="2239" spans="7:23">
      <c r="G2239">
        <v>12716</v>
      </c>
      <c r="H2239" s="89" t="s">
        <v>1332</v>
      </c>
      <c r="I2239" s="89" t="s">
        <v>1582</v>
      </c>
      <c r="L2239">
        <v>20387</v>
      </c>
      <c r="M2239" s="89" t="s">
        <v>955</v>
      </c>
      <c r="N2239" s="89" t="s">
        <v>1947</v>
      </c>
      <c r="V2239" s="89" t="s">
        <v>1421</v>
      </c>
      <c r="W2239">
        <v>65441</v>
      </c>
    </row>
    <row r="2240" spans="7:23">
      <c r="G2240">
        <v>12226</v>
      </c>
      <c r="H2240" s="89" t="s">
        <v>1332</v>
      </c>
      <c r="I2240" s="89" t="s">
        <v>1583</v>
      </c>
      <c r="L2240">
        <v>20388</v>
      </c>
      <c r="M2240" s="89" t="s">
        <v>970</v>
      </c>
      <c r="N2240" s="89" t="s">
        <v>1947</v>
      </c>
      <c r="V2240" s="89" t="s">
        <v>1422</v>
      </c>
      <c r="W2240">
        <v>65430</v>
      </c>
    </row>
    <row r="2241" spans="7:23">
      <c r="G2241">
        <v>63709</v>
      </c>
      <c r="H2241" s="89" t="s">
        <v>1333</v>
      </c>
      <c r="I2241" s="89" t="s">
        <v>1583</v>
      </c>
      <c r="L2241">
        <v>20389</v>
      </c>
      <c r="M2241" s="89" t="s">
        <v>956</v>
      </c>
      <c r="N2241" s="89" t="s">
        <v>1947</v>
      </c>
      <c r="V2241" s="89" t="s">
        <v>1423</v>
      </c>
      <c r="W2241">
        <v>65419</v>
      </c>
    </row>
    <row r="2242" spans="7:23">
      <c r="G2242">
        <v>63704</v>
      </c>
      <c r="H2242" s="89" t="s">
        <v>1333</v>
      </c>
      <c r="I2242" s="89" t="s">
        <v>1582</v>
      </c>
      <c r="L2242">
        <v>20390</v>
      </c>
      <c r="M2242" s="89" t="s">
        <v>971</v>
      </c>
      <c r="N2242" s="89" t="s">
        <v>1947</v>
      </c>
      <c r="V2242" s="89" t="s">
        <v>1424</v>
      </c>
      <c r="W2242">
        <v>65408</v>
      </c>
    </row>
    <row r="2243" spans="7:23">
      <c r="G2243">
        <v>63698</v>
      </c>
      <c r="H2243" s="89" t="s">
        <v>1334</v>
      </c>
      <c r="I2243" s="89" t="s">
        <v>1583</v>
      </c>
      <c r="L2243">
        <v>20391</v>
      </c>
      <c r="M2243" s="89" t="s">
        <v>957</v>
      </c>
      <c r="N2243" s="89" t="s">
        <v>1947</v>
      </c>
      <c r="V2243" s="89" t="s">
        <v>1425</v>
      </c>
      <c r="W2243">
        <v>65397</v>
      </c>
    </row>
    <row r="2244" spans="7:23">
      <c r="G2244">
        <v>63693</v>
      </c>
      <c r="H2244" s="89" t="s">
        <v>1334</v>
      </c>
      <c r="I2244" s="89" t="s">
        <v>1582</v>
      </c>
      <c r="L2244">
        <v>20392</v>
      </c>
      <c r="M2244" s="89" t="s">
        <v>972</v>
      </c>
      <c r="N2244" s="89" t="s">
        <v>1947</v>
      </c>
      <c r="V2244" s="89" t="s">
        <v>1426</v>
      </c>
      <c r="W2244">
        <v>59677</v>
      </c>
    </row>
    <row r="2245" spans="7:23">
      <c r="G2245">
        <v>63687</v>
      </c>
      <c r="H2245" s="89" t="s">
        <v>1335</v>
      </c>
      <c r="I2245" s="89" t="s">
        <v>1583</v>
      </c>
      <c r="L2245">
        <v>20393</v>
      </c>
      <c r="M2245" s="89" t="s">
        <v>1881</v>
      </c>
      <c r="N2245" s="89" t="s">
        <v>1947</v>
      </c>
      <c r="V2245" s="89" t="s">
        <v>1427</v>
      </c>
      <c r="W2245">
        <v>65507</v>
      </c>
    </row>
    <row r="2246" spans="7:23">
      <c r="G2246">
        <v>63682</v>
      </c>
      <c r="H2246" s="89" t="s">
        <v>1335</v>
      </c>
      <c r="I2246" s="89" t="s">
        <v>1582</v>
      </c>
      <c r="L2246">
        <v>20394</v>
      </c>
      <c r="M2246" s="89" t="s">
        <v>1883</v>
      </c>
      <c r="N2246" s="89" t="s">
        <v>1947</v>
      </c>
      <c r="V2246" s="89" t="s">
        <v>1429</v>
      </c>
      <c r="W2246">
        <v>65485</v>
      </c>
    </row>
    <row r="2247" spans="7:23">
      <c r="G2247">
        <v>63676</v>
      </c>
      <c r="H2247" s="89" t="s">
        <v>1336</v>
      </c>
      <c r="I2247" s="89" t="s">
        <v>1583</v>
      </c>
      <c r="L2247">
        <v>20395</v>
      </c>
      <c r="M2247" s="89" t="s">
        <v>1884</v>
      </c>
      <c r="N2247" s="89" t="s">
        <v>1947</v>
      </c>
      <c r="V2247" s="89" t="s">
        <v>1430</v>
      </c>
      <c r="W2247">
        <v>65474</v>
      </c>
    </row>
    <row r="2248" spans="7:23">
      <c r="G2248">
        <v>63671</v>
      </c>
      <c r="H2248" s="89" t="s">
        <v>1336</v>
      </c>
      <c r="I2248" s="89" t="s">
        <v>1582</v>
      </c>
      <c r="L2248">
        <v>20396</v>
      </c>
      <c r="M2248" s="89" t="s">
        <v>1885</v>
      </c>
      <c r="N2248" s="89" t="s">
        <v>1947</v>
      </c>
      <c r="V2248" s="89" t="s">
        <v>1431</v>
      </c>
      <c r="W2248">
        <v>27279</v>
      </c>
    </row>
    <row r="2249" spans="7:23">
      <c r="G2249">
        <v>65320</v>
      </c>
      <c r="H2249" s="89" t="s">
        <v>1337</v>
      </c>
      <c r="I2249" s="89" t="s">
        <v>1583</v>
      </c>
      <c r="L2249">
        <v>20397</v>
      </c>
      <c r="M2249" s="89" t="s">
        <v>976</v>
      </c>
      <c r="N2249" s="89" t="s">
        <v>1947</v>
      </c>
      <c r="V2249" s="89" t="s">
        <v>1432</v>
      </c>
      <c r="W2249">
        <v>27284</v>
      </c>
    </row>
    <row r="2250" spans="7:23">
      <c r="G2250">
        <v>65315</v>
      </c>
      <c r="H2250" s="89" t="s">
        <v>1337</v>
      </c>
      <c r="I2250" s="89" t="s">
        <v>1582</v>
      </c>
      <c r="L2250">
        <v>20398</v>
      </c>
      <c r="M2250" s="89" t="s">
        <v>964</v>
      </c>
      <c r="N2250" s="89" t="s">
        <v>1947</v>
      </c>
      <c r="V2250" s="89" t="s">
        <v>1433</v>
      </c>
      <c r="W2250">
        <v>27289</v>
      </c>
    </row>
    <row r="2251" spans="7:23">
      <c r="G2251">
        <v>59645</v>
      </c>
      <c r="H2251" s="89" t="s">
        <v>1338</v>
      </c>
      <c r="I2251" s="89" t="s">
        <v>1583</v>
      </c>
      <c r="L2251">
        <v>20399</v>
      </c>
      <c r="M2251" s="89" t="s">
        <v>1888</v>
      </c>
      <c r="N2251" s="89" t="s">
        <v>1947</v>
      </c>
      <c r="V2251" s="89" t="s">
        <v>1434</v>
      </c>
      <c r="W2251">
        <v>27294</v>
      </c>
    </row>
    <row r="2252" spans="7:23">
      <c r="G2252">
        <v>59640</v>
      </c>
      <c r="H2252" s="89" t="s">
        <v>1338</v>
      </c>
      <c r="I2252" s="89" t="s">
        <v>1582</v>
      </c>
      <c r="L2252">
        <v>20400</v>
      </c>
      <c r="M2252" s="89" t="s">
        <v>1889</v>
      </c>
      <c r="N2252" s="89" t="s">
        <v>1947</v>
      </c>
      <c r="V2252" s="89" t="s">
        <v>1435</v>
      </c>
      <c r="W2252">
        <v>27299</v>
      </c>
    </row>
    <row r="2253" spans="7:23">
      <c r="G2253">
        <v>63742</v>
      </c>
      <c r="H2253" s="89" t="s">
        <v>1339</v>
      </c>
      <c r="I2253" s="89" t="s">
        <v>1583</v>
      </c>
      <c r="L2253">
        <v>20401</v>
      </c>
      <c r="M2253" s="89" t="s">
        <v>1890</v>
      </c>
      <c r="N2253" s="89" t="s">
        <v>1947</v>
      </c>
      <c r="V2253" s="89" t="s">
        <v>1436</v>
      </c>
      <c r="W2253">
        <v>27304</v>
      </c>
    </row>
    <row r="2254" spans="7:23">
      <c r="G2254">
        <v>63737</v>
      </c>
      <c r="H2254" s="89" t="s">
        <v>1339</v>
      </c>
      <c r="I2254" s="89" t="s">
        <v>1582</v>
      </c>
      <c r="L2254">
        <v>20407</v>
      </c>
      <c r="M2254" s="89" t="s">
        <v>1793</v>
      </c>
      <c r="N2254" s="89" t="s">
        <v>1947</v>
      </c>
      <c r="V2254" s="89" t="s">
        <v>1437</v>
      </c>
      <c r="W2254">
        <v>27309</v>
      </c>
    </row>
    <row r="2255" spans="7:23">
      <c r="G2255">
        <v>63731</v>
      </c>
      <c r="H2255" s="89" t="s">
        <v>1340</v>
      </c>
      <c r="I2255" s="89" t="s">
        <v>1583</v>
      </c>
      <c r="L2255">
        <v>20408</v>
      </c>
      <c r="M2255" s="89" t="s">
        <v>1794</v>
      </c>
      <c r="N2255" s="89" t="s">
        <v>1947</v>
      </c>
      <c r="V2255" s="89" t="s">
        <v>1438</v>
      </c>
      <c r="W2255">
        <v>27314</v>
      </c>
    </row>
    <row r="2256" spans="7:23">
      <c r="G2256">
        <v>63726</v>
      </c>
      <c r="H2256" s="89" t="s">
        <v>1340</v>
      </c>
      <c r="I2256" s="89" t="s">
        <v>1582</v>
      </c>
      <c r="L2256">
        <v>20409</v>
      </c>
      <c r="M2256" s="89" t="s">
        <v>1795</v>
      </c>
      <c r="N2256" s="89" t="s">
        <v>1947</v>
      </c>
      <c r="V2256" s="89" t="s">
        <v>2469</v>
      </c>
      <c r="W2256">
        <v>27319</v>
      </c>
    </row>
    <row r="2257" spans="7:23">
      <c r="G2257">
        <v>65331</v>
      </c>
      <c r="H2257" s="89" t="s">
        <v>1341</v>
      </c>
      <c r="I2257" s="89" t="s">
        <v>1583</v>
      </c>
      <c r="L2257">
        <v>20410</v>
      </c>
      <c r="M2257" s="89" t="s">
        <v>1796</v>
      </c>
      <c r="N2257" s="89" t="s">
        <v>1947</v>
      </c>
      <c r="V2257" s="89" t="s">
        <v>1428</v>
      </c>
      <c r="W2257">
        <v>65496</v>
      </c>
    </row>
    <row r="2258" spans="7:23">
      <c r="G2258">
        <v>65326</v>
      </c>
      <c r="H2258" s="89" t="s">
        <v>1341</v>
      </c>
      <c r="I2258" s="89" t="s">
        <v>1582</v>
      </c>
      <c r="L2258">
        <v>20411</v>
      </c>
      <c r="M2258" s="89" t="s">
        <v>1797</v>
      </c>
      <c r="N2258" s="89" t="s">
        <v>1947</v>
      </c>
      <c r="V2258" s="89" t="s">
        <v>2471</v>
      </c>
      <c r="W2258">
        <v>220317</v>
      </c>
    </row>
    <row r="2259" spans="7:23">
      <c r="G2259">
        <v>65342</v>
      </c>
      <c r="H2259" s="89" t="s">
        <v>1342</v>
      </c>
      <c r="I2259" s="89" t="s">
        <v>1583</v>
      </c>
      <c r="L2259">
        <v>20412</v>
      </c>
      <c r="M2259" s="89" t="s">
        <v>1798</v>
      </c>
      <c r="N2259" s="89" t="s">
        <v>1947</v>
      </c>
      <c r="V2259" s="89" t="s">
        <v>1439</v>
      </c>
      <c r="W2259">
        <v>27334</v>
      </c>
    </row>
    <row r="2260" spans="7:23">
      <c r="G2260">
        <v>65337</v>
      </c>
      <c r="H2260" s="89" t="s">
        <v>1342</v>
      </c>
      <c r="I2260" s="89" t="s">
        <v>1582</v>
      </c>
      <c r="L2260">
        <v>20413</v>
      </c>
      <c r="M2260" s="89" t="s">
        <v>1799</v>
      </c>
      <c r="N2260" s="89" t="s">
        <v>1947</v>
      </c>
      <c r="V2260" s="89" t="s">
        <v>1440</v>
      </c>
      <c r="W2260">
        <v>27339</v>
      </c>
    </row>
    <row r="2261" spans="7:23">
      <c r="G2261">
        <v>12717</v>
      </c>
      <c r="H2261" s="89" t="s">
        <v>1343</v>
      </c>
      <c r="I2261" s="89" t="s">
        <v>1582</v>
      </c>
      <c r="L2261">
        <v>20414</v>
      </c>
      <c r="M2261" s="89" t="s">
        <v>1800</v>
      </c>
      <c r="N2261" s="89" t="s">
        <v>1947</v>
      </c>
      <c r="V2261" s="89" t="s">
        <v>1441</v>
      </c>
      <c r="W2261">
        <v>27344</v>
      </c>
    </row>
    <row r="2262" spans="7:23">
      <c r="G2262">
        <v>12227</v>
      </c>
      <c r="H2262" s="89" t="s">
        <v>1343</v>
      </c>
      <c r="I2262" s="89" t="s">
        <v>1583</v>
      </c>
      <c r="L2262">
        <v>20415</v>
      </c>
      <c r="M2262" s="89" t="s">
        <v>1801</v>
      </c>
      <c r="N2262" s="89" t="s">
        <v>1947</v>
      </c>
      <c r="V2262" s="89" t="s">
        <v>1442</v>
      </c>
      <c r="W2262">
        <v>27349</v>
      </c>
    </row>
    <row r="2263" spans="7:23">
      <c r="G2263">
        <v>12718</v>
      </c>
      <c r="H2263" s="89" t="s">
        <v>1344</v>
      </c>
      <c r="I2263" s="89" t="s">
        <v>1582</v>
      </c>
      <c r="L2263">
        <v>20418</v>
      </c>
      <c r="M2263" s="89" t="s">
        <v>1802</v>
      </c>
      <c r="N2263" s="89" t="s">
        <v>1947</v>
      </c>
      <c r="V2263" s="89" t="s">
        <v>1443</v>
      </c>
      <c r="W2263">
        <v>27354</v>
      </c>
    </row>
    <row r="2264" spans="7:23">
      <c r="G2264">
        <v>12228</v>
      </c>
      <c r="H2264" s="89" t="s">
        <v>1344</v>
      </c>
      <c r="I2264" s="89" t="s">
        <v>1583</v>
      </c>
      <c r="L2264">
        <v>20419</v>
      </c>
      <c r="M2264" s="89" t="s">
        <v>1803</v>
      </c>
      <c r="N2264" s="89" t="s">
        <v>1947</v>
      </c>
      <c r="V2264" s="89" t="s">
        <v>1444</v>
      </c>
      <c r="W2264">
        <v>27359</v>
      </c>
    </row>
    <row r="2265" spans="7:23">
      <c r="G2265">
        <v>12719</v>
      </c>
      <c r="H2265" s="89" t="s">
        <v>1345</v>
      </c>
      <c r="I2265" s="89" t="s">
        <v>1582</v>
      </c>
      <c r="L2265">
        <v>20420</v>
      </c>
      <c r="M2265" s="89" t="s">
        <v>1804</v>
      </c>
      <c r="N2265" s="89" t="s">
        <v>1947</v>
      </c>
      <c r="V2265" s="89" t="s">
        <v>1445</v>
      </c>
      <c r="W2265">
        <v>27364</v>
      </c>
    </row>
    <row r="2266" spans="7:23">
      <c r="G2266">
        <v>12229</v>
      </c>
      <c r="H2266" s="89" t="s">
        <v>1345</v>
      </c>
      <c r="I2266" s="89" t="s">
        <v>1583</v>
      </c>
      <c r="L2266">
        <v>20421</v>
      </c>
      <c r="M2266" s="89" t="s">
        <v>1805</v>
      </c>
      <c r="N2266" s="89" t="s">
        <v>1947</v>
      </c>
      <c r="V2266" s="89" t="s">
        <v>1446</v>
      </c>
      <c r="W2266">
        <v>27369</v>
      </c>
    </row>
    <row r="2267" spans="7:23">
      <c r="G2267">
        <v>12720</v>
      </c>
      <c r="H2267" s="89" t="s">
        <v>1346</v>
      </c>
      <c r="I2267" s="89" t="s">
        <v>1582</v>
      </c>
      <c r="L2267">
        <v>20422</v>
      </c>
      <c r="M2267" s="89" t="s">
        <v>1806</v>
      </c>
      <c r="N2267" s="89" t="s">
        <v>1947</v>
      </c>
      <c r="V2267" s="89" t="s">
        <v>1447</v>
      </c>
      <c r="W2267">
        <v>27374</v>
      </c>
    </row>
    <row r="2268" spans="7:23">
      <c r="G2268">
        <v>12230</v>
      </c>
      <c r="H2268" s="89" t="s">
        <v>1346</v>
      </c>
      <c r="I2268" s="89" t="s">
        <v>1583</v>
      </c>
      <c r="L2268">
        <v>20423</v>
      </c>
      <c r="M2268" s="89" t="s">
        <v>1807</v>
      </c>
      <c r="N2268" s="89" t="s">
        <v>1947</v>
      </c>
      <c r="V2268" s="89" t="s">
        <v>1448</v>
      </c>
      <c r="W2268">
        <v>27379</v>
      </c>
    </row>
    <row r="2269" spans="7:23">
      <c r="G2269">
        <v>12721</v>
      </c>
      <c r="H2269" s="89" t="s">
        <v>1347</v>
      </c>
      <c r="I2269" s="89" t="s">
        <v>1582</v>
      </c>
      <c r="L2269">
        <v>20424</v>
      </c>
      <c r="M2269" s="89" t="s">
        <v>1808</v>
      </c>
      <c r="N2269" s="89" t="s">
        <v>1947</v>
      </c>
      <c r="V2269" s="89" t="s">
        <v>1449</v>
      </c>
      <c r="W2269">
        <v>27384</v>
      </c>
    </row>
    <row r="2270" spans="7:23">
      <c r="G2270">
        <v>12231</v>
      </c>
      <c r="H2270" s="89" t="s">
        <v>1347</v>
      </c>
      <c r="I2270" s="89" t="s">
        <v>1583</v>
      </c>
      <c r="L2270">
        <v>20425</v>
      </c>
      <c r="M2270" s="89" t="s">
        <v>1809</v>
      </c>
      <c r="N2270" s="89" t="s">
        <v>1947</v>
      </c>
      <c r="V2270" s="89" t="s">
        <v>1450</v>
      </c>
      <c r="W2270">
        <v>27389</v>
      </c>
    </row>
    <row r="2271" spans="7:23">
      <c r="G2271">
        <v>12722</v>
      </c>
      <c r="H2271" s="89" t="s">
        <v>1348</v>
      </c>
      <c r="I2271" s="89" t="s">
        <v>1582</v>
      </c>
      <c r="L2271">
        <v>20426</v>
      </c>
      <c r="M2271" s="89" t="s">
        <v>1810</v>
      </c>
      <c r="N2271" s="89" t="s">
        <v>1947</v>
      </c>
      <c r="V2271" s="89" t="s">
        <v>2480</v>
      </c>
      <c r="W2271">
        <v>27394</v>
      </c>
    </row>
    <row r="2272" spans="7:23">
      <c r="G2272">
        <v>12232</v>
      </c>
      <c r="H2272" s="89" t="s">
        <v>1348</v>
      </c>
      <c r="I2272" s="89" t="s">
        <v>1583</v>
      </c>
      <c r="L2272">
        <v>20427</v>
      </c>
      <c r="M2272" s="89" t="s">
        <v>1811</v>
      </c>
      <c r="N2272" s="89" t="s">
        <v>1947</v>
      </c>
      <c r="V2272" s="89" t="s">
        <v>2481</v>
      </c>
      <c r="W2272">
        <v>102891</v>
      </c>
    </row>
    <row r="2273" spans="7:23">
      <c r="G2273">
        <v>12723</v>
      </c>
      <c r="H2273" s="89" t="s">
        <v>1349</v>
      </c>
      <c r="I2273" s="89" t="s">
        <v>1582</v>
      </c>
      <c r="L2273">
        <v>20428</v>
      </c>
      <c r="M2273" s="89" t="s">
        <v>1872</v>
      </c>
      <c r="N2273" s="89" t="s">
        <v>1947</v>
      </c>
      <c r="V2273" s="89" t="s">
        <v>2482</v>
      </c>
      <c r="W2273">
        <v>102930</v>
      </c>
    </row>
    <row r="2274" spans="7:23">
      <c r="G2274">
        <v>12233</v>
      </c>
      <c r="H2274" s="89" t="s">
        <v>1349</v>
      </c>
      <c r="I2274" s="89" t="s">
        <v>1583</v>
      </c>
      <c r="L2274">
        <v>20429</v>
      </c>
      <c r="M2274" s="89" t="s">
        <v>1891</v>
      </c>
      <c r="N2274" s="89" t="s">
        <v>1947</v>
      </c>
      <c r="V2274" s="89" t="s">
        <v>1451</v>
      </c>
      <c r="W2274">
        <v>59743</v>
      </c>
    </row>
    <row r="2275" spans="7:23">
      <c r="G2275">
        <v>12724</v>
      </c>
      <c r="H2275" s="89" t="s">
        <v>1350</v>
      </c>
      <c r="I2275" s="89" t="s">
        <v>1582</v>
      </c>
      <c r="L2275">
        <v>20433</v>
      </c>
      <c r="M2275" s="89" t="s">
        <v>1843</v>
      </c>
      <c r="N2275" s="89" t="s">
        <v>1947</v>
      </c>
      <c r="V2275" s="89" t="s">
        <v>1452</v>
      </c>
      <c r="W2275">
        <v>59754</v>
      </c>
    </row>
    <row r="2276" spans="7:23">
      <c r="G2276">
        <v>12234</v>
      </c>
      <c r="H2276" s="89" t="s">
        <v>1350</v>
      </c>
      <c r="I2276" s="89" t="s">
        <v>1583</v>
      </c>
      <c r="L2276">
        <v>20434</v>
      </c>
      <c r="M2276" s="89" t="s">
        <v>1844</v>
      </c>
      <c r="N2276" s="89" t="s">
        <v>1947</v>
      </c>
      <c r="V2276" s="89" t="s">
        <v>1453</v>
      </c>
      <c r="W2276">
        <v>59765</v>
      </c>
    </row>
    <row r="2277" spans="7:23">
      <c r="G2277">
        <v>12725</v>
      </c>
      <c r="H2277" s="89" t="s">
        <v>1351</v>
      </c>
      <c r="I2277" s="89" t="s">
        <v>1582</v>
      </c>
      <c r="L2277">
        <v>20435</v>
      </c>
      <c r="M2277" s="89" t="s">
        <v>1845</v>
      </c>
      <c r="N2277" s="89" t="s">
        <v>1947</v>
      </c>
      <c r="V2277" s="89" t="s">
        <v>1454</v>
      </c>
      <c r="W2277">
        <v>59776</v>
      </c>
    </row>
    <row r="2278" spans="7:23">
      <c r="G2278">
        <v>12235</v>
      </c>
      <c r="H2278" s="89" t="s">
        <v>1351</v>
      </c>
      <c r="I2278" s="89" t="s">
        <v>1583</v>
      </c>
      <c r="L2278">
        <v>20436</v>
      </c>
      <c r="M2278" s="89" t="s">
        <v>1846</v>
      </c>
      <c r="N2278" s="89" t="s">
        <v>1947</v>
      </c>
      <c r="V2278" s="89" t="s">
        <v>1455</v>
      </c>
      <c r="W2278">
        <v>59787</v>
      </c>
    </row>
    <row r="2279" spans="7:23">
      <c r="G2279">
        <v>12728</v>
      </c>
      <c r="H2279" s="89" t="s">
        <v>1352</v>
      </c>
      <c r="I2279" s="89" t="s">
        <v>1582</v>
      </c>
      <c r="L2279">
        <v>20437</v>
      </c>
      <c r="M2279" s="89" t="s">
        <v>1847</v>
      </c>
      <c r="N2279" s="89" t="s">
        <v>1947</v>
      </c>
      <c r="V2279" s="89" t="s">
        <v>1456</v>
      </c>
      <c r="W2279">
        <v>59798</v>
      </c>
    </row>
    <row r="2280" spans="7:23">
      <c r="G2280">
        <v>12238</v>
      </c>
      <c r="H2280" s="89" t="s">
        <v>1352</v>
      </c>
      <c r="I2280" s="89" t="s">
        <v>1583</v>
      </c>
      <c r="L2280">
        <v>20438</v>
      </c>
      <c r="M2280" s="89" t="s">
        <v>1848</v>
      </c>
      <c r="N2280" s="89" t="s">
        <v>1947</v>
      </c>
      <c r="V2280" s="89" t="s">
        <v>1457</v>
      </c>
      <c r="W2280">
        <v>59809</v>
      </c>
    </row>
    <row r="2281" spans="7:23">
      <c r="G2281">
        <v>12729</v>
      </c>
      <c r="H2281" s="89" t="s">
        <v>1353</v>
      </c>
      <c r="I2281" s="89" t="s">
        <v>1582</v>
      </c>
      <c r="L2281">
        <v>20441</v>
      </c>
      <c r="M2281" s="89" t="s">
        <v>1849</v>
      </c>
      <c r="N2281" s="89" t="s">
        <v>1947</v>
      </c>
      <c r="V2281" s="89" t="s">
        <v>1458</v>
      </c>
      <c r="W2281">
        <v>59820</v>
      </c>
    </row>
    <row r="2282" spans="7:23">
      <c r="G2282">
        <v>12239</v>
      </c>
      <c r="H2282" s="89" t="s">
        <v>1353</v>
      </c>
      <c r="I2282" s="89" t="s">
        <v>1583</v>
      </c>
      <c r="L2282">
        <v>20442</v>
      </c>
      <c r="M2282" s="89" t="s">
        <v>1850</v>
      </c>
      <c r="N2282" s="89" t="s">
        <v>1947</v>
      </c>
      <c r="V2282" s="89" t="s">
        <v>1459</v>
      </c>
      <c r="W2282">
        <v>59831</v>
      </c>
    </row>
    <row r="2283" spans="7:23">
      <c r="G2283">
        <v>12730</v>
      </c>
      <c r="H2283" s="89" t="s">
        <v>1354</v>
      </c>
      <c r="I2283" s="89" t="s">
        <v>1582</v>
      </c>
      <c r="L2283">
        <v>20443</v>
      </c>
      <c r="M2283" s="89" t="s">
        <v>1851</v>
      </c>
      <c r="N2283" s="89" t="s">
        <v>1947</v>
      </c>
      <c r="V2283" s="89" t="s">
        <v>1460</v>
      </c>
      <c r="W2283">
        <v>59842</v>
      </c>
    </row>
    <row r="2284" spans="7:23">
      <c r="G2284">
        <v>12240</v>
      </c>
      <c r="H2284" s="89" t="s">
        <v>1354</v>
      </c>
      <c r="I2284" s="89" t="s">
        <v>1583</v>
      </c>
      <c r="L2284">
        <v>20444</v>
      </c>
      <c r="M2284" s="89" t="s">
        <v>1852</v>
      </c>
      <c r="N2284" s="89" t="s">
        <v>1947</v>
      </c>
      <c r="V2284" s="89" t="s">
        <v>1461</v>
      </c>
      <c r="W2284">
        <v>59853</v>
      </c>
    </row>
    <row r="2285" spans="7:23">
      <c r="G2285">
        <v>12241</v>
      </c>
      <c r="H2285" s="89" t="s">
        <v>1355</v>
      </c>
      <c r="I2285" s="89" t="s">
        <v>1583</v>
      </c>
      <c r="L2285">
        <v>20447</v>
      </c>
      <c r="M2285" s="89" t="s">
        <v>1853</v>
      </c>
      <c r="N2285" s="89" t="s">
        <v>1947</v>
      </c>
      <c r="V2285" s="89" t="s">
        <v>1462</v>
      </c>
      <c r="W2285">
        <v>59864</v>
      </c>
    </row>
    <row r="2286" spans="7:23">
      <c r="G2286">
        <v>12731</v>
      </c>
      <c r="H2286" s="89" t="s">
        <v>1355</v>
      </c>
      <c r="I2286" s="89" t="s">
        <v>1582</v>
      </c>
      <c r="L2286">
        <v>20448</v>
      </c>
      <c r="M2286" s="89" t="s">
        <v>1854</v>
      </c>
      <c r="N2286" s="89" t="s">
        <v>1947</v>
      </c>
      <c r="V2286" s="89" t="s">
        <v>1463</v>
      </c>
      <c r="W2286">
        <v>59875</v>
      </c>
    </row>
    <row r="2287" spans="7:23">
      <c r="G2287">
        <v>12732</v>
      </c>
      <c r="H2287" s="89" t="s">
        <v>1356</v>
      </c>
      <c r="I2287" s="89" t="s">
        <v>1582</v>
      </c>
      <c r="L2287">
        <v>20449</v>
      </c>
      <c r="M2287" s="89" t="s">
        <v>1855</v>
      </c>
      <c r="N2287" s="89" t="s">
        <v>1947</v>
      </c>
      <c r="V2287" s="89" t="s">
        <v>1378</v>
      </c>
      <c r="W2287">
        <v>59886</v>
      </c>
    </row>
    <row r="2288" spans="7:23">
      <c r="G2288">
        <v>12242</v>
      </c>
      <c r="H2288" s="89" t="s">
        <v>1356</v>
      </c>
      <c r="I2288" s="89" t="s">
        <v>1583</v>
      </c>
      <c r="L2288">
        <v>20450</v>
      </c>
      <c r="M2288" s="89" t="s">
        <v>1856</v>
      </c>
      <c r="N2288" s="89" t="s">
        <v>1947</v>
      </c>
      <c r="V2288" s="89" t="s">
        <v>1464</v>
      </c>
      <c r="W2288">
        <v>27409</v>
      </c>
    </row>
    <row r="2289" spans="7:23">
      <c r="G2289">
        <v>12733</v>
      </c>
      <c r="H2289" s="89" t="s">
        <v>1357</v>
      </c>
      <c r="I2289" s="89" t="s">
        <v>1582</v>
      </c>
      <c r="L2289">
        <v>20453</v>
      </c>
      <c r="M2289" s="89" t="s">
        <v>1857</v>
      </c>
      <c r="N2289" s="89" t="s">
        <v>1947</v>
      </c>
      <c r="V2289" s="89" t="s">
        <v>1465</v>
      </c>
      <c r="W2289">
        <v>27414</v>
      </c>
    </row>
    <row r="2290" spans="7:23">
      <c r="G2290">
        <v>12243</v>
      </c>
      <c r="H2290" s="89" t="s">
        <v>1357</v>
      </c>
      <c r="I2290" s="89" t="s">
        <v>1583</v>
      </c>
      <c r="L2290">
        <v>20454</v>
      </c>
      <c r="M2290" s="89" t="s">
        <v>1858</v>
      </c>
      <c r="N2290" s="89" t="s">
        <v>1947</v>
      </c>
      <c r="V2290" s="89" t="s">
        <v>1466</v>
      </c>
      <c r="W2290">
        <v>27419</v>
      </c>
    </row>
    <row r="2291" spans="7:23">
      <c r="G2291">
        <v>12244</v>
      </c>
      <c r="H2291" s="89" t="s">
        <v>1358</v>
      </c>
      <c r="I2291" s="89" t="s">
        <v>1583</v>
      </c>
      <c r="L2291">
        <v>20455</v>
      </c>
      <c r="M2291" s="89" t="s">
        <v>1859</v>
      </c>
      <c r="N2291" s="89" t="s">
        <v>1947</v>
      </c>
      <c r="V2291" s="89" t="s">
        <v>1467</v>
      </c>
      <c r="W2291">
        <v>27424</v>
      </c>
    </row>
    <row r="2292" spans="7:23">
      <c r="G2292">
        <v>12734</v>
      </c>
      <c r="H2292" s="89" t="s">
        <v>1358</v>
      </c>
      <c r="I2292" s="89" t="s">
        <v>1582</v>
      </c>
      <c r="L2292">
        <v>20456</v>
      </c>
      <c r="M2292" s="89" t="s">
        <v>1860</v>
      </c>
      <c r="N2292" s="89" t="s">
        <v>1947</v>
      </c>
      <c r="V2292" s="89" t="s">
        <v>1468</v>
      </c>
      <c r="W2292">
        <v>27429</v>
      </c>
    </row>
    <row r="2293" spans="7:23">
      <c r="G2293">
        <v>12735</v>
      </c>
      <c r="H2293" s="89" t="s">
        <v>1359</v>
      </c>
      <c r="I2293" s="89" t="s">
        <v>1582</v>
      </c>
      <c r="L2293">
        <v>20457</v>
      </c>
      <c r="M2293" s="89" t="s">
        <v>1861</v>
      </c>
      <c r="N2293" s="89" t="s">
        <v>1947</v>
      </c>
      <c r="V2293" s="89" t="s">
        <v>1469</v>
      </c>
      <c r="W2293">
        <v>27434</v>
      </c>
    </row>
    <row r="2294" spans="7:23">
      <c r="G2294">
        <v>12245</v>
      </c>
      <c r="H2294" s="89" t="s">
        <v>1359</v>
      </c>
      <c r="I2294" s="89" t="s">
        <v>1583</v>
      </c>
      <c r="L2294">
        <v>20458</v>
      </c>
      <c r="M2294" s="89" t="s">
        <v>1862</v>
      </c>
      <c r="N2294" s="89" t="s">
        <v>1947</v>
      </c>
      <c r="V2294" s="89" t="s">
        <v>1470</v>
      </c>
      <c r="W2294">
        <v>27439</v>
      </c>
    </row>
    <row r="2295" spans="7:23">
      <c r="G2295">
        <v>12736</v>
      </c>
      <c r="H2295" s="89" t="s">
        <v>1360</v>
      </c>
      <c r="I2295" s="89" t="s">
        <v>1582</v>
      </c>
      <c r="L2295">
        <v>20459</v>
      </c>
      <c r="M2295" s="89" t="s">
        <v>1863</v>
      </c>
      <c r="N2295" s="89" t="s">
        <v>1947</v>
      </c>
      <c r="V2295" s="89" t="s">
        <v>1471</v>
      </c>
      <c r="W2295">
        <v>27444</v>
      </c>
    </row>
    <row r="2296" spans="7:23">
      <c r="G2296">
        <v>12246</v>
      </c>
      <c r="H2296" s="89" t="s">
        <v>1360</v>
      </c>
      <c r="I2296" s="89" t="s">
        <v>1583</v>
      </c>
      <c r="L2296">
        <v>20460</v>
      </c>
      <c r="M2296" s="89" t="s">
        <v>1864</v>
      </c>
      <c r="N2296" s="89" t="s">
        <v>1947</v>
      </c>
      <c r="V2296" s="89" t="s">
        <v>1472</v>
      </c>
      <c r="W2296">
        <v>27449</v>
      </c>
    </row>
    <row r="2297" spans="7:23">
      <c r="G2297">
        <v>12737</v>
      </c>
      <c r="H2297" s="89" t="s">
        <v>1361</v>
      </c>
      <c r="I2297" s="89" t="s">
        <v>1582</v>
      </c>
      <c r="L2297">
        <v>20461</v>
      </c>
      <c r="M2297" s="89" t="s">
        <v>1865</v>
      </c>
      <c r="N2297" s="89" t="s">
        <v>1947</v>
      </c>
      <c r="V2297" s="89" t="s">
        <v>1473</v>
      </c>
      <c r="W2297">
        <v>27454</v>
      </c>
    </row>
    <row r="2298" spans="7:23">
      <c r="G2298">
        <v>12247</v>
      </c>
      <c r="H2298" s="89" t="s">
        <v>1361</v>
      </c>
      <c r="I2298" s="89" t="s">
        <v>1583</v>
      </c>
      <c r="L2298">
        <v>20462</v>
      </c>
      <c r="M2298" s="89" t="s">
        <v>1866</v>
      </c>
      <c r="N2298" s="89" t="s">
        <v>1947</v>
      </c>
      <c r="V2298" s="89" t="s">
        <v>271</v>
      </c>
      <c r="W2298">
        <v>27459</v>
      </c>
    </row>
    <row r="2299" spans="7:23">
      <c r="G2299">
        <v>12738</v>
      </c>
      <c r="H2299" s="89" t="s">
        <v>1362</v>
      </c>
      <c r="I2299" s="89" t="s">
        <v>1582</v>
      </c>
      <c r="L2299">
        <v>20463</v>
      </c>
      <c r="M2299" s="89" t="s">
        <v>1867</v>
      </c>
      <c r="N2299" s="89" t="s">
        <v>1947</v>
      </c>
      <c r="V2299" s="89" t="s">
        <v>2489</v>
      </c>
      <c r="W2299">
        <v>108478</v>
      </c>
    </row>
    <row r="2300" spans="7:23">
      <c r="G2300">
        <v>12248</v>
      </c>
      <c r="H2300" s="89" t="s">
        <v>1362</v>
      </c>
      <c r="I2300" s="89" t="s">
        <v>1583</v>
      </c>
      <c r="L2300">
        <v>20464</v>
      </c>
      <c r="M2300" s="89" t="s">
        <v>1868</v>
      </c>
      <c r="N2300" s="89" t="s">
        <v>1947</v>
      </c>
      <c r="V2300" s="89" t="s">
        <v>2490</v>
      </c>
      <c r="W2300">
        <v>108491</v>
      </c>
    </row>
    <row r="2301" spans="7:23">
      <c r="G2301">
        <v>12739</v>
      </c>
      <c r="H2301" s="89" t="s">
        <v>1363</v>
      </c>
      <c r="I2301" s="89" t="s">
        <v>1582</v>
      </c>
      <c r="L2301">
        <v>20465</v>
      </c>
      <c r="M2301" s="89" t="s">
        <v>1869</v>
      </c>
      <c r="N2301" s="89" t="s">
        <v>1947</v>
      </c>
      <c r="V2301" s="89" t="s">
        <v>2491</v>
      </c>
      <c r="W2301">
        <v>175278</v>
      </c>
    </row>
    <row r="2302" spans="7:23">
      <c r="G2302">
        <v>12249</v>
      </c>
      <c r="H2302" s="89" t="s">
        <v>1363</v>
      </c>
      <c r="I2302" s="89" t="s">
        <v>1583</v>
      </c>
      <c r="L2302">
        <v>20468</v>
      </c>
      <c r="M2302" s="89" t="s">
        <v>1876</v>
      </c>
      <c r="N2302" s="89" t="s">
        <v>1947</v>
      </c>
      <c r="V2302" s="89" t="s">
        <v>1474</v>
      </c>
      <c r="W2302">
        <v>48474</v>
      </c>
    </row>
    <row r="2303" spans="7:23">
      <c r="G2303">
        <v>12741</v>
      </c>
      <c r="H2303" s="89" t="s">
        <v>1364</v>
      </c>
      <c r="I2303" s="89" t="s">
        <v>1582</v>
      </c>
      <c r="L2303">
        <v>20469</v>
      </c>
      <c r="M2303" s="89" t="s">
        <v>1878</v>
      </c>
      <c r="N2303" s="89" t="s">
        <v>1947</v>
      </c>
      <c r="V2303" s="89" t="s">
        <v>1475</v>
      </c>
      <c r="W2303">
        <v>47676</v>
      </c>
    </row>
    <row r="2304" spans="7:23">
      <c r="G2304">
        <v>12251</v>
      </c>
      <c r="H2304" s="89" t="s">
        <v>1364</v>
      </c>
      <c r="I2304" s="89" t="s">
        <v>1583</v>
      </c>
      <c r="L2304">
        <v>20475</v>
      </c>
      <c r="M2304" s="89" t="s">
        <v>1894</v>
      </c>
      <c r="N2304" s="89" t="s">
        <v>1947</v>
      </c>
      <c r="V2304" s="89" t="s">
        <v>1389</v>
      </c>
      <c r="W2304">
        <v>27474</v>
      </c>
    </row>
    <row r="2305" spans="7:23">
      <c r="G2305">
        <v>173878</v>
      </c>
      <c r="H2305" s="89" t="s">
        <v>2400</v>
      </c>
      <c r="I2305" s="89" t="s">
        <v>1583</v>
      </c>
      <c r="L2305">
        <v>20476</v>
      </c>
      <c r="M2305" s="89" t="s">
        <v>1895</v>
      </c>
      <c r="N2305" s="89" t="s">
        <v>1947</v>
      </c>
      <c r="V2305" s="89" t="s">
        <v>1476</v>
      </c>
      <c r="W2305">
        <v>12275</v>
      </c>
    </row>
    <row r="2306" spans="7:23">
      <c r="G2306">
        <v>173873</v>
      </c>
      <c r="H2306" s="89" t="s">
        <v>2400</v>
      </c>
      <c r="I2306" s="89" t="s">
        <v>1582</v>
      </c>
      <c r="L2306">
        <v>20477</v>
      </c>
      <c r="M2306" s="89" t="s">
        <v>1896</v>
      </c>
      <c r="N2306" s="89" t="s">
        <v>1947</v>
      </c>
      <c r="V2306" s="89" t="s">
        <v>1477</v>
      </c>
      <c r="W2306">
        <v>12276</v>
      </c>
    </row>
    <row r="2307" spans="7:23">
      <c r="G2307">
        <v>59458</v>
      </c>
      <c r="H2307" s="89" t="s">
        <v>1365</v>
      </c>
      <c r="I2307" s="89" t="s">
        <v>1583</v>
      </c>
      <c r="L2307">
        <v>20666</v>
      </c>
      <c r="M2307" s="89" t="s">
        <v>955</v>
      </c>
      <c r="N2307" s="89" t="s">
        <v>381</v>
      </c>
      <c r="V2307" s="89" t="s">
        <v>1478</v>
      </c>
      <c r="W2307">
        <v>12277</v>
      </c>
    </row>
    <row r="2308" spans="7:23">
      <c r="G2308">
        <v>59453</v>
      </c>
      <c r="H2308" s="89" t="s">
        <v>1365</v>
      </c>
      <c r="I2308" s="89" t="s">
        <v>1582</v>
      </c>
      <c r="L2308">
        <v>20866</v>
      </c>
      <c r="M2308" s="89" t="s">
        <v>970</v>
      </c>
      <c r="N2308" s="89" t="s">
        <v>381</v>
      </c>
      <c r="V2308" s="89" t="s">
        <v>2496</v>
      </c>
      <c r="W2308">
        <v>12278</v>
      </c>
    </row>
    <row r="2309" spans="7:23">
      <c r="G2309">
        <v>59469</v>
      </c>
      <c r="H2309" s="89" t="s">
        <v>1366</v>
      </c>
      <c r="I2309" s="89" t="s">
        <v>1583</v>
      </c>
      <c r="L2309">
        <v>21066</v>
      </c>
      <c r="M2309" s="89" t="s">
        <v>956</v>
      </c>
      <c r="N2309" s="89" t="s">
        <v>381</v>
      </c>
      <c r="V2309" s="89" t="s">
        <v>1479</v>
      </c>
      <c r="W2309">
        <v>12279</v>
      </c>
    </row>
    <row r="2310" spans="7:23">
      <c r="G2310">
        <v>59464</v>
      </c>
      <c r="H2310" s="89" t="s">
        <v>1366</v>
      </c>
      <c r="I2310" s="89" t="s">
        <v>1582</v>
      </c>
      <c r="L2310">
        <v>21068</v>
      </c>
      <c r="M2310" s="89" t="s">
        <v>971</v>
      </c>
      <c r="N2310" s="89" t="s">
        <v>381</v>
      </c>
      <c r="V2310" s="89" t="s">
        <v>2497</v>
      </c>
      <c r="W2310">
        <v>59941</v>
      </c>
    </row>
    <row r="2311" spans="7:23">
      <c r="G2311">
        <v>59480</v>
      </c>
      <c r="H2311" s="89" t="s">
        <v>1367</v>
      </c>
      <c r="I2311" s="89" t="s">
        <v>1583</v>
      </c>
      <c r="L2311">
        <v>21069</v>
      </c>
      <c r="M2311" s="89" t="s">
        <v>972</v>
      </c>
      <c r="N2311" s="89" t="s">
        <v>381</v>
      </c>
      <c r="V2311" s="89" t="s">
        <v>1480</v>
      </c>
      <c r="W2311">
        <v>12280</v>
      </c>
    </row>
    <row r="2312" spans="7:23">
      <c r="G2312">
        <v>59475</v>
      </c>
      <c r="H2312" s="89" t="s">
        <v>1367</v>
      </c>
      <c r="I2312" s="89" t="s">
        <v>1582</v>
      </c>
      <c r="L2312">
        <v>21266</v>
      </c>
      <c r="M2312" s="89" t="s">
        <v>963</v>
      </c>
      <c r="N2312" s="89" t="s">
        <v>381</v>
      </c>
      <c r="V2312" s="89" t="s">
        <v>2498</v>
      </c>
      <c r="W2312">
        <v>174878</v>
      </c>
    </row>
    <row r="2313" spans="7:23">
      <c r="G2313">
        <v>59491</v>
      </c>
      <c r="H2313" s="89" t="s">
        <v>1368</v>
      </c>
      <c r="I2313" s="89" t="s">
        <v>1583</v>
      </c>
      <c r="L2313">
        <v>21466</v>
      </c>
      <c r="M2313" s="89" t="s">
        <v>976</v>
      </c>
      <c r="N2313" s="89" t="s">
        <v>381</v>
      </c>
      <c r="V2313" s="89" t="s">
        <v>1481</v>
      </c>
      <c r="W2313">
        <v>12281</v>
      </c>
    </row>
    <row r="2314" spans="7:23">
      <c r="G2314">
        <v>59486</v>
      </c>
      <c r="H2314" s="89" t="s">
        <v>1368</v>
      </c>
      <c r="I2314" s="89" t="s">
        <v>1582</v>
      </c>
      <c r="L2314">
        <v>21666</v>
      </c>
      <c r="M2314" s="89" t="s">
        <v>964</v>
      </c>
      <c r="N2314" s="89" t="s">
        <v>381</v>
      </c>
      <c r="V2314" s="89" t="s">
        <v>1482</v>
      </c>
      <c r="W2314">
        <v>12283</v>
      </c>
    </row>
    <row r="2315" spans="7:23">
      <c r="G2315">
        <v>59497</v>
      </c>
      <c r="H2315" s="89" t="s">
        <v>1369</v>
      </c>
      <c r="I2315" s="89" t="s">
        <v>1582</v>
      </c>
      <c r="L2315">
        <v>22078</v>
      </c>
      <c r="M2315" s="89" t="s">
        <v>1690</v>
      </c>
      <c r="N2315" s="89" t="s">
        <v>1584</v>
      </c>
      <c r="V2315" s="89" t="s">
        <v>2501</v>
      </c>
      <c r="W2315">
        <v>172078</v>
      </c>
    </row>
    <row r="2316" spans="7:23">
      <c r="G2316">
        <v>59502</v>
      </c>
      <c r="H2316" s="89" t="s">
        <v>1369</v>
      </c>
      <c r="I2316" s="89" t="s">
        <v>1583</v>
      </c>
      <c r="L2316">
        <v>22079</v>
      </c>
      <c r="M2316" s="89" t="s">
        <v>1690</v>
      </c>
      <c r="N2316" s="89" t="s">
        <v>337</v>
      </c>
      <c r="V2316" s="89" t="s">
        <v>2502</v>
      </c>
      <c r="W2316">
        <v>172091</v>
      </c>
    </row>
    <row r="2317" spans="7:23">
      <c r="G2317">
        <v>59513</v>
      </c>
      <c r="H2317" s="89" t="s">
        <v>1370</v>
      </c>
      <c r="I2317" s="89" t="s">
        <v>1583</v>
      </c>
      <c r="L2317">
        <v>22080</v>
      </c>
      <c r="M2317" s="89" t="s">
        <v>1690</v>
      </c>
      <c r="N2317" s="89" t="s">
        <v>1700</v>
      </c>
      <c r="V2317" s="89" t="s">
        <v>2503</v>
      </c>
      <c r="W2317">
        <v>172317</v>
      </c>
    </row>
    <row r="2318" spans="7:23">
      <c r="G2318">
        <v>59508</v>
      </c>
      <c r="H2318" s="89" t="s">
        <v>1370</v>
      </c>
      <c r="I2318" s="89" t="s">
        <v>1582</v>
      </c>
      <c r="L2318">
        <v>22081</v>
      </c>
      <c r="M2318" s="89" t="s">
        <v>1690</v>
      </c>
      <c r="N2318" s="89" t="s">
        <v>339</v>
      </c>
      <c r="V2318" s="89" t="s">
        <v>2504</v>
      </c>
      <c r="W2318">
        <v>172304</v>
      </c>
    </row>
    <row r="2319" spans="7:23">
      <c r="G2319">
        <v>59524</v>
      </c>
      <c r="H2319" s="89" t="s">
        <v>1371</v>
      </c>
      <c r="I2319" s="89" t="s">
        <v>1583</v>
      </c>
      <c r="L2319">
        <v>22082</v>
      </c>
      <c r="M2319" s="89" t="s">
        <v>1689</v>
      </c>
      <c r="N2319" s="89" t="s">
        <v>1584</v>
      </c>
      <c r="V2319" s="89" t="s">
        <v>2505</v>
      </c>
      <c r="W2319">
        <v>172104</v>
      </c>
    </row>
    <row r="2320" spans="7:23">
      <c r="G2320">
        <v>59519</v>
      </c>
      <c r="H2320" s="89" t="s">
        <v>1371</v>
      </c>
      <c r="I2320" s="89" t="s">
        <v>1582</v>
      </c>
      <c r="L2320">
        <v>22083</v>
      </c>
      <c r="M2320" s="89" t="s">
        <v>1689</v>
      </c>
      <c r="N2320" s="89" t="s">
        <v>337</v>
      </c>
      <c r="V2320" s="89" t="s">
        <v>2506</v>
      </c>
      <c r="W2320">
        <v>174478</v>
      </c>
    </row>
    <row r="2321" spans="7:23">
      <c r="G2321">
        <v>59535</v>
      </c>
      <c r="H2321" s="89" t="s">
        <v>1372</v>
      </c>
      <c r="I2321" s="89" t="s">
        <v>1583</v>
      </c>
      <c r="L2321">
        <v>22084</v>
      </c>
      <c r="M2321" s="89" t="s">
        <v>1689</v>
      </c>
      <c r="N2321" s="89" t="s">
        <v>1700</v>
      </c>
      <c r="V2321" s="89" t="s">
        <v>2507</v>
      </c>
      <c r="W2321">
        <v>172130</v>
      </c>
    </row>
    <row r="2322" spans="7:23">
      <c r="G2322">
        <v>59530</v>
      </c>
      <c r="H2322" s="89" t="s">
        <v>1372</v>
      </c>
      <c r="I2322" s="89" t="s">
        <v>1582</v>
      </c>
      <c r="L2322">
        <v>22085</v>
      </c>
      <c r="M2322" s="89" t="s">
        <v>1689</v>
      </c>
      <c r="N2322" s="89" t="s">
        <v>339</v>
      </c>
      <c r="V2322" s="89" t="s">
        <v>2509</v>
      </c>
      <c r="W2322">
        <v>171878</v>
      </c>
    </row>
    <row r="2323" spans="7:23">
      <c r="G2323">
        <v>59546</v>
      </c>
      <c r="H2323" s="89" t="s">
        <v>1373</v>
      </c>
      <c r="I2323" s="89" t="s">
        <v>1583</v>
      </c>
      <c r="L2323">
        <v>22106</v>
      </c>
      <c r="M2323" s="89" t="s">
        <v>1636</v>
      </c>
      <c r="N2323" s="89" t="s">
        <v>1584</v>
      </c>
      <c r="V2323" s="89" t="s">
        <v>2511</v>
      </c>
      <c r="W2323">
        <v>174678</v>
      </c>
    </row>
    <row r="2324" spans="7:23">
      <c r="G2324">
        <v>59541</v>
      </c>
      <c r="H2324" s="89" t="s">
        <v>1373</v>
      </c>
      <c r="I2324" s="89" t="s">
        <v>1582</v>
      </c>
      <c r="L2324">
        <v>22107</v>
      </c>
      <c r="M2324" s="89" t="s">
        <v>1636</v>
      </c>
      <c r="N2324" s="89" t="s">
        <v>337</v>
      </c>
      <c r="V2324" s="89" t="s">
        <v>2512</v>
      </c>
      <c r="W2324">
        <v>12282</v>
      </c>
    </row>
    <row r="2325" spans="7:23">
      <c r="G2325">
        <v>59557</v>
      </c>
      <c r="H2325" s="89" t="s">
        <v>1374</v>
      </c>
      <c r="I2325" s="89" t="s">
        <v>1583</v>
      </c>
      <c r="L2325">
        <v>22108</v>
      </c>
      <c r="M2325" s="89" t="s">
        <v>1636</v>
      </c>
      <c r="N2325" s="89" t="s">
        <v>1700</v>
      </c>
      <c r="V2325" s="89" t="s">
        <v>2516</v>
      </c>
      <c r="W2325">
        <v>202278</v>
      </c>
    </row>
    <row r="2326" spans="7:23">
      <c r="G2326">
        <v>59552</v>
      </c>
      <c r="H2326" s="89" t="s">
        <v>1374</v>
      </c>
      <c r="I2326" s="89" t="s">
        <v>1582</v>
      </c>
      <c r="L2326">
        <v>22109</v>
      </c>
      <c r="M2326" s="89" t="s">
        <v>1636</v>
      </c>
      <c r="N2326" s="89" t="s">
        <v>339</v>
      </c>
      <c r="V2326" s="89" t="s">
        <v>2517</v>
      </c>
      <c r="W2326">
        <v>202291</v>
      </c>
    </row>
    <row r="2327" spans="7:23">
      <c r="G2327">
        <v>59568</v>
      </c>
      <c r="H2327" s="89" t="s">
        <v>1375</v>
      </c>
      <c r="I2327" s="89" t="s">
        <v>1583</v>
      </c>
      <c r="L2327">
        <v>22110</v>
      </c>
      <c r="M2327" s="89" t="s">
        <v>1637</v>
      </c>
      <c r="N2327" s="89" t="s">
        <v>1584</v>
      </c>
      <c r="V2327" s="89" t="s">
        <v>2518</v>
      </c>
      <c r="W2327">
        <v>202304</v>
      </c>
    </row>
    <row r="2328" spans="7:23">
      <c r="G2328">
        <v>59563</v>
      </c>
      <c r="H2328" s="89" t="s">
        <v>1375</v>
      </c>
      <c r="I2328" s="89" t="s">
        <v>1582</v>
      </c>
      <c r="L2328">
        <v>22111</v>
      </c>
      <c r="M2328" s="89" t="s">
        <v>1637</v>
      </c>
      <c r="N2328" s="89" t="s">
        <v>337</v>
      </c>
      <c r="V2328" s="89" t="s">
        <v>2519</v>
      </c>
      <c r="W2328">
        <v>202317</v>
      </c>
    </row>
    <row r="2329" spans="7:23">
      <c r="G2329">
        <v>59579</v>
      </c>
      <c r="H2329" s="89" t="s">
        <v>1376</v>
      </c>
      <c r="I2329" s="89" t="s">
        <v>1583</v>
      </c>
      <c r="L2329">
        <v>22112</v>
      </c>
      <c r="M2329" s="89" t="s">
        <v>1637</v>
      </c>
      <c r="N2329" s="89" t="s">
        <v>1700</v>
      </c>
      <c r="V2329" s="89" t="s">
        <v>2520</v>
      </c>
      <c r="W2329">
        <v>220330</v>
      </c>
    </row>
    <row r="2330" spans="7:23">
      <c r="G2330">
        <v>59574</v>
      </c>
      <c r="H2330" s="89" t="s">
        <v>1376</v>
      </c>
      <c r="I2330" s="89" t="s">
        <v>1582</v>
      </c>
      <c r="L2330">
        <v>22113</v>
      </c>
      <c r="M2330" s="89" t="s">
        <v>1637</v>
      </c>
      <c r="N2330" s="89" t="s">
        <v>339</v>
      </c>
      <c r="V2330" s="89" t="s">
        <v>2521</v>
      </c>
      <c r="W2330">
        <v>12288</v>
      </c>
    </row>
    <row r="2331" spans="7:23">
      <c r="G2331">
        <v>59585</v>
      </c>
      <c r="H2331" s="89" t="s">
        <v>1377</v>
      </c>
      <c r="I2331" s="89" t="s">
        <v>1582</v>
      </c>
      <c r="L2331">
        <v>22114</v>
      </c>
      <c r="M2331" s="89" t="s">
        <v>1638</v>
      </c>
      <c r="N2331" s="89" t="s">
        <v>1584</v>
      </c>
      <c r="V2331" s="89" t="s">
        <v>2522</v>
      </c>
      <c r="W2331">
        <v>202479</v>
      </c>
    </row>
    <row r="2332" spans="7:23">
      <c r="G2332">
        <v>59590</v>
      </c>
      <c r="H2332" s="89" t="s">
        <v>1377</v>
      </c>
      <c r="I2332" s="89" t="s">
        <v>1583</v>
      </c>
      <c r="L2332">
        <v>22115</v>
      </c>
      <c r="M2332" s="89" t="s">
        <v>1638</v>
      </c>
      <c r="N2332" s="89" t="s">
        <v>337</v>
      </c>
      <c r="V2332" s="89" t="s">
        <v>1484</v>
      </c>
      <c r="W2332">
        <v>12287</v>
      </c>
    </row>
    <row r="2333" spans="7:23">
      <c r="G2333">
        <v>59601</v>
      </c>
      <c r="H2333" s="89" t="s">
        <v>1378</v>
      </c>
      <c r="I2333" s="89" t="s">
        <v>1583</v>
      </c>
      <c r="L2333">
        <v>22116</v>
      </c>
      <c r="M2333" s="89" t="s">
        <v>1638</v>
      </c>
      <c r="N2333" s="89" t="s">
        <v>1700</v>
      </c>
      <c r="V2333" s="89" t="s">
        <v>1486</v>
      </c>
      <c r="W2333">
        <v>12290</v>
      </c>
    </row>
    <row r="2334" spans="7:23">
      <c r="G2334">
        <v>59596</v>
      </c>
      <c r="H2334" s="89" t="s">
        <v>1378</v>
      </c>
      <c r="I2334" s="89" t="s">
        <v>1582</v>
      </c>
      <c r="L2334">
        <v>22117</v>
      </c>
      <c r="M2334" s="89" t="s">
        <v>1638</v>
      </c>
      <c r="N2334" s="89" t="s">
        <v>339</v>
      </c>
      <c r="V2334" s="89" t="s">
        <v>1485</v>
      </c>
      <c r="W2334">
        <v>12289</v>
      </c>
    </row>
    <row r="2335" spans="7:23">
      <c r="G2335">
        <v>12744</v>
      </c>
      <c r="H2335" s="89" t="s">
        <v>1379</v>
      </c>
      <c r="I2335" s="89" t="s">
        <v>1582</v>
      </c>
      <c r="L2335">
        <v>22118</v>
      </c>
      <c r="M2335" s="89" t="s">
        <v>1639</v>
      </c>
      <c r="N2335" s="89" t="s">
        <v>1584</v>
      </c>
      <c r="V2335" s="89" t="s">
        <v>1483</v>
      </c>
      <c r="W2335">
        <v>12286</v>
      </c>
    </row>
    <row r="2336" spans="7:23">
      <c r="G2336">
        <v>12254</v>
      </c>
      <c r="H2336" s="89" t="s">
        <v>1379</v>
      </c>
      <c r="I2336" s="89" t="s">
        <v>1583</v>
      </c>
      <c r="L2336">
        <v>22119</v>
      </c>
      <c r="M2336" s="89" t="s">
        <v>1639</v>
      </c>
      <c r="N2336" s="89" t="s">
        <v>337</v>
      </c>
      <c r="V2336" s="89" t="s">
        <v>1487</v>
      </c>
      <c r="W2336">
        <v>12292</v>
      </c>
    </row>
    <row r="2337" spans="7:23">
      <c r="G2337">
        <v>12745</v>
      </c>
      <c r="H2337" s="89" t="s">
        <v>1380</v>
      </c>
      <c r="I2337" s="89" t="s">
        <v>1582</v>
      </c>
      <c r="L2337">
        <v>22120</v>
      </c>
      <c r="M2337" s="89" t="s">
        <v>1639</v>
      </c>
      <c r="N2337" s="89" t="s">
        <v>1700</v>
      </c>
      <c r="V2337" s="89" t="s">
        <v>1488</v>
      </c>
      <c r="W2337">
        <v>44710</v>
      </c>
    </row>
    <row r="2338" spans="7:23">
      <c r="G2338">
        <v>12255</v>
      </c>
      <c r="H2338" s="89" t="s">
        <v>1380</v>
      </c>
      <c r="I2338" s="89" t="s">
        <v>1583</v>
      </c>
      <c r="L2338">
        <v>22121</v>
      </c>
      <c r="M2338" s="89" t="s">
        <v>1639</v>
      </c>
      <c r="N2338" s="89" t="s">
        <v>339</v>
      </c>
      <c r="V2338" s="89" t="s">
        <v>2524</v>
      </c>
      <c r="W2338">
        <v>83904</v>
      </c>
    </row>
    <row r="2339" spans="7:23">
      <c r="G2339">
        <v>12746</v>
      </c>
      <c r="H2339" s="89" t="s">
        <v>1381</v>
      </c>
      <c r="I2339" s="89" t="s">
        <v>1582</v>
      </c>
      <c r="L2339">
        <v>22122</v>
      </c>
      <c r="M2339" s="89" t="s">
        <v>1640</v>
      </c>
      <c r="N2339" s="89" t="s">
        <v>1584</v>
      </c>
      <c r="V2339" s="89" t="s">
        <v>2525</v>
      </c>
      <c r="W2339">
        <v>190104</v>
      </c>
    </row>
    <row r="2340" spans="7:23">
      <c r="G2340">
        <v>12256</v>
      </c>
      <c r="H2340" s="89" t="s">
        <v>1381</v>
      </c>
      <c r="I2340" s="89" t="s">
        <v>1583</v>
      </c>
      <c r="L2340">
        <v>22123</v>
      </c>
      <c r="M2340" s="89" t="s">
        <v>1640</v>
      </c>
      <c r="N2340" s="89" t="s">
        <v>337</v>
      </c>
      <c r="V2340" s="89" t="s">
        <v>2526</v>
      </c>
      <c r="W2340">
        <v>200705</v>
      </c>
    </row>
    <row r="2341" spans="7:23">
      <c r="G2341">
        <v>12747</v>
      </c>
      <c r="H2341" s="89" t="s">
        <v>1382</v>
      </c>
      <c r="I2341" s="89" t="s">
        <v>1582</v>
      </c>
      <c r="L2341">
        <v>22124</v>
      </c>
      <c r="M2341" s="89" t="s">
        <v>1640</v>
      </c>
      <c r="N2341" s="89" t="s">
        <v>1700</v>
      </c>
      <c r="V2341" s="89" t="s">
        <v>1489</v>
      </c>
      <c r="W2341">
        <v>44719</v>
      </c>
    </row>
    <row r="2342" spans="7:23">
      <c r="G2342">
        <v>12257</v>
      </c>
      <c r="H2342" s="89" t="s">
        <v>1382</v>
      </c>
      <c r="I2342" s="89" t="s">
        <v>1583</v>
      </c>
      <c r="L2342">
        <v>22125</v>
      </c>
      <c r="M2342" s="89" t="s">
        <v>1640</v>
      </c>
      <c r="N2342" s="89" t="s">
        <v>339</v>
      </c>
      <c r="V2342" s="89" t="s">
        <v>2528</v>
      </c>
      <c r="W2342">
        <v>58053</v>
      </c>
    </row>
    <row r="2343" spans="7:23">
      <c r="G2343">
        <v>12748</v>
      </c>
      <c r="H2343" s="89" t="s">
        <v>1383</v>
      </c>
      <c r="I2343" s="89" t="s">
        <v>1582</v>
      </c>
      <c r="L2343">
        <v>22126</v>
      </c>
      <c r="M2343" s="89" t="s">
        <v>2576</v>
      </c>
      <c r="N2343" s="89" t="s">
        <v>1584</v>
      </c>
      <c r="V2343" s="89" t="s">
        <v>2529</v>
      </c>
      <c r="W2343">
        <v>44728</v>
      </c>
    </row>
    <row r="2344" spans="7:23">
      <c r="G2344">
        <v>12258</v>
      </c>
      <c r="H2344" s="89" t="s">
        <v>1383</v>
      </c>
      <c r="I2344" s="89" t="s">
        <v>1583</v>
      </c>
      <c r="L2344">
        <v>22127</v>
      </c>
      <c r="M2344" s="89" t="s">
        <v>2576</v>
      </c>
      <c r="N2344" s="89" t="s">
        <v>337</v>
      </c>
      <c r="V2344" s="89" t="s">
        <v>2530</v>
      </c>
      <c r="W2344">
        <v>44737</v>
      </c>
    </row>
    <row r="2345" spans="7:23">
      <c r="G2345">
        <v>12749</v>
      </c>
      <c r="H2345" s="89" t="s">
        <v>1384</v>
      </c>
      <c r="I2345" s="89" t="s">
        <v>1582</v>
      </c>
      <c r="L2345">
        <v>22128</v>
      </c>
      <c r="M2345" s="89" t="s">
        <v>2576</v>
      </c>
      <c r="N2345" s="89" t="s">
        <v>1700</v>
      </c>
      <c r="V2345" s="89" t="s">
        <v>1303</v>
      </c>
      <c r="W2345">
        <v>44746</v>
      </c>
    </row>
    <row r="2346" spans="7:23">
      <c r="G2346">
        <v>12259</v>
      </c>
      <c r="H2346" s="89" t="s">
        <v>1384</v>
      </c>
      <c r="I2346" s="89" t="s">
        <v>1583</v>
      </c>
      <c r="L2346">
        <v>22129</v>
      </c>
      <c r="M2346" s="89" t="s">
        <v>2576</v>
      </c>
      <c r="N2346" s="89" t="s">
        <v>339</v>
      </c>
      <c r="V2346" s="89" t="s">
        <v>1490</v>
      </c>
      <c r="W2346">
        <v>44773</v>
      </c>
    </row>
    <row r="2347" spans="7:23">
      <c r="G2347">
        <v>12750</v>
      </c>
      <c r="H2347" s="89" t="s">
        <v>1385</v>
      </c>
      <c r="I2347" s="89" t="s">
        <v>1582</v>
      </c>
      <c r="L2347">
        <v>22138</v>
      </c>
      <c r="M2347" s="89" t="s">
        <v>1641</v>
      </c>
      <c r="N2347" s="89" t="s">
        <v>1584</v>
      </c>
      <c r="V2347" s="89" t="s">
        <v>1491</v>
      </c>
      <c r="W2347">
        <v>44782</v>
      </c>
    </row>
    <row r="2348" spans="7:23">
      <c r="G2348">
        <v>12260</v>
      </c>
      <c r="H2348" s="89" t="s">
        <v>1385</v>
      </c>
      <c r="I2348" s="89" t="s">
        <v>1583</v>
      </c>
      <c r="L2348">
        <v>22139</v>
      </c>
      <c r="M2348" s="89" t="s">
        <v>1641</v>
      </c>
      <c r="N2348" s="89" t="s">
        <v>337</v>
      </c>
      <c r="V2348" s="89" t="s">
        <v>1492</v>
      </c>
      <c r="W2348">
        <v>44791</v>
      </c>
    </row>
    <row r="2349" spans="7:23">
      <c r="G2349">
        <v>12751</v>
      </c>
      <c r="H2349" s="89" t="s">
        <v>1386</v>
      </c>
      <c r="I2349" s="89" t="s">
        <v>1582</v>
      </c>
      <c r="L2349">
        <v>22140</v>
      </c>
      <c r="M2349" s="89" t="s">
        <v>1641</v>
      </c>
      <c r="N2349" s="89" t="s">
        <v>1700</v>
      </c>
      <c r="V2349" s="89" t="s">
        <v>2538</v>
      </c>
      <c r="W2349">
        <v>205908</v>
      </c>
    </row>
    <row r="2350" spans="7:23">
      <c r="G2350">
        <v>12261</v>
      </c>
      <c r="H2350" s="89" t="s">
        <v>1386</v>
      </c>
      <c r="I2350" s="89" t="s">
        <v>1583</v>
      </c>
      <c r="L2350">
        <v>22141</v>
      </c>
      <c r="M2350" s="89" t="s">
        <v>1641</v>
      </c>
      <c r="N2350" s="89" t="s">
        <v>339</v>
      </c>
      <c r="V2350" s="89" t="s">
        <v>1493</v>
      </c>
      <c r="W2350">
        <v>44800</v>
      </c>
    </row>
    <row r="2351" spans="7:23">
      <c r="G2351">
        <v>12752</v>
      </c>
      <c r="H2351" s="89" t="s">
        <v>1387</v>
      </c>
      <c r="I2351" s="89" t="s">
        <v>1582</v>
      </c>
      <c r="L2351">
        <v>22142</v>
      </c>
      <c r="M2351" s="89" t="s">
        <v>1642</v>
      </c>
      <c r="N2351" s="89" t="s">
        <v>1584</v>
      </c>
      <c r="V2351" s="89" t="s">
        <v>1494</v>
      </c>
      <c r="W2351">
        <v>44809</v>
      </c>
    </row>
    <row r="2352" spans="7:23">
      <c r="G2352">
        <v>12262</v>
      </c>
      <c r="H2352" s="89" t="s">
        <v>1387</v>
      </c>
      <c r="I2352" s="89" t="s">
        <v>1583</v>
      </c>
      <c r="L2352">
        <v>22143</v>
      </c>
      <c r="M2352" s="89" t="s">
        <v>1642</v>
      </c>
      <c r="N2352" s="89" t="s">
        <v>337</v>
      </c>
      <c r="V2352" s="89" t="s">
        <v>1495</v>
      </c>
      <c r="W2352">
        <v>44818</v>
      </c>
    </row>
    <row r="2353" spans="7:23">
      <c r="G2353">
        <v>12753</v>
      </c>
      <c r="H2353" s="89" t="s">
        <v>1388</v>
      </c>
      <c r="I2353" s="89" t="s">
        <v>1582</v>
      </c>
      <c r="L2353">
        <v>22144</v>
      </c>
      <c r="M2353" s="89" t="s">
        <v>1642</v>
      </c>
      <c r="N2353" s="89" t="s">
        <v>1700</v>
      </c>
      <c r="V2353" s="89" t="s">
        <v>1310</v>
      </c>
      <c r="W2353">
        <v>44827</v>
      </c>
    </row>
    <row r="2354" spans="7:23">
      <c r="G2354">
        <v>12263</v>
      </c>
      <c r="H2354" s="89" t="s">
        <v>1388</v>
      </c>
      <c r="I2354" s="89" t="s">
        <v>1583</v>
      </c>
      <c r="L2354">
        <v>22145</v>
      </c>
      <c r="M2354" s="89" t="s">
        <v>1642</v>
      </c>
      <c r="N2354" s="89" t="s">
        <v>339</v>
      </c>
      <c r="V2354" s="89" t="s">
        <v>1496</v>
      </c>
      <c r="W2354">
        <v>44854</v>
      </c>
    </row>
    <row r="2355" spans="7:23">
      <c r="G2355">
        <v>12755</v>
      </c>
      <c r="H2355" s="89" t="s">
        <v>271</v>
      </c>
      <c r="I2355" s="89" t="s">
        <v>1582</v>
      </c>
      <c r="L2355">
        <v>22146</v>
      </c>
      <c r="M2355" s="89" t="s">
        <v>1643</v>
      </c>
      <c r="N2355" s="89" t="s">
        <v>1584</v>
      </c>
      <c r="V2355" s="89" t="s">
        <v>1497</v>
      </c>
      <c r="W2355">
        <v>44863</v>
      </c>
    </row>
    <row r="2356" spans="7:23">
      <c r="G2356">
        <v>12265</v>
      </c>
      <c r="H2356" s="89" t="s">
        <v>271</v>
      </c>
      <c r="I2356" s="89" t="s">
        <v>1583</v>
      </c>
      <c r="L2356">
        <v>22147</v>
      </c>
      <c r="M2356" s="89" t="s">
        <v>1643</v>
      </c>
      <c r="N2356" s="89" t="s">
        <v>337</v>
      </c>
      <c r="V2356" s="89" t="s">
        <v>1498</v>
      </c>
      <c r="W2356">
        <v>44872</v>
      </c>
    </row>
    <row r="2357" spans="7:23">
      <c r="G2357">
        <v>173904</v>
      </c>
      <c r="H2357" s="89" t="s">
        <v>2419</v>
      </c>
      <c r="I2357" s="89" t="s">
        <v>1583</v>
      </c>
      <c r="L2357">
        <v>22148</v>
      </c>
      <c r="M2357" s="89" t="s">
        <v>1643</v>
      </c>
      <c r="N2357" s="89" t="s">
        <v>1700</v>
      </c>
      <c r="V2357" s="89" t="s">
        <v>1499</v>
      </c>
      <c r="W2357">
        <v>44881</v>
      </c>
    </row>
    <row r="2358" spans="7:23">
      <c r="G2358">
        <v>173899</v>
      </c>
      <c r="H2358" s="89" t="s">
        <v>2419</v>
      </c>
      <c r="I2358" s="89" t="s">
        <v>1582</v>
      </c>
      <c r="L2358">
        <v>22149</v>
      </c>
      <c r="M2358" s="89" t="s">
        <v>1643</v>
      </c>
      <c r="N2358" s="89" t="s">
        <v>339</v>
      </c>
      <c r="V2358" s="89" t="s">
        <v>1500</v>
      </c>
      <c r="W2358">
        <v>44890</v>
      </c>
    </row>
    <row r="2359" spans="7:23">
      <c r="G2359">
        <v>12758</v>
      </c>
      <c r="H2359" s="89" t="s">
        <v>1389</v>
      </c>
      <c r="I2359" s="89" t="s">
        <v>1582</v>
      </c>
      <c r="L2359">
        <v>22150</v>
      </c>
      <c r="M2359" s="89" t="s">
        <v>1644</v>
      </c>
      <c r="N2359" s="89" t="s">
        <v>1584</v>
      </c>
      <c r="V2359" s="89" t="s">
        <v>1501</v>
      </c>
      <c r="W2359">
        <v>44899</v>
      </c>
    </row>
    <row r="2360" spans="7:23">
      <c r="G2360">
        <v>12268</v>
      </c>
      <c r="H2360" s="89" t="s">
        <v>1389</v>
      </c>
      <c r="I2360" s="89" t="s">
        <v>1583</v>
      </c>
      <c r="L2360">
        <v>22151</v>
      </c>
      <c r="M2360" s="89" t="s">
        <v>1644</v>
      </c>
      <c r="N2360" s="89" t="s">
        <v>337</v>
      </c>
      <c r="V2360" s="89" t="s">
        <v>1502</v>
      </c>
      <c r="W2360">
        <v>44908</v>
      </c>
    </row>
    <row r="2361" spans="7:23">
      <c r="G2361">
        <v>12760</v>
      </c>
      <c r="H2361" s="89" t="s">
        <v>1390</v>
      </c>
      <c r="I2361" s="89" t="s">
        <v>1582</v>
      </c>
      <c r="L2361">
        <v>22152</v>
      </c>
      <c r="M2361" s="89" t="s">
        <v>1644</v>
      </c>
      <c r="N2361" s="89" t="s">
        <v>1700</v>
      </c>
      <c r="V2361" s="89" t="s">
        <v>1318</v>
      </c>
      <c r="W2361">
        <v>44917</v>
      </c>
    </row>
    <row r="2362" spans="7:23">
      <c r="G2362">
        <v>12270</v>
      </c>
      <c r="H2362" s="89" t="s">
        <v>1390</v>
      </c>
      <c r="I2362" s="89" t="s">
        <v>1583</v>
      </c>
      <c r="L2362">
        <v>22153</v>
      </c>
      <c r="M2362" s="89" t="s">
        <v>1644</v>
      </c>
      <c r="N2362" s="89" t="s">
        <v>339</v>
      </c>
      <c r="V2362" s="89" t="s">
        <v>1503</v>
      </c>
      <c r="W2362">
        <v>64098</v>
      </c>
    </row>
    <row r="2363" spans="7:23">
      <c r="G2363">
        <v>12761</v>
      </c>
      <c r="H2363" s="89" t="s">
        <v>1391</v>
      </c>
      <c r="I2363" s="89" t="s">
        <v>1582</v>
      </c>
      <c r="L2363">
        <v>22154</v>
      </c>
      <c r="M2363" s="89" t="s">
        <v>1645</v>
      </c>
      <c r="N2363" s="89" t="s">
        <v>1584</v>
      </c>
      <c r="V2363" s="89" t="s">
        <v>1504</v>
      </c>
      <c r="W2363">
        <v>44944</v>
      </c>
    </row>
    <row r="2364" spans="7:23">
      <c r="G2364">
        <v>12271</v>
      </c>
      <c r="H2364" s="89" t="s">
        <v>1391</v>
      </c>
      <c r="I2364" s="89" t="s">
        <v>1583</v>
      </c>
      <c r="L2364">
        <v>22155</v>
      </c>
      <c r="M2364" s="89" t="s">
        <v>1645</v>
      </c>
      <c r="N2364" s="89" t="s">
        <v>337</v>
      </c>
      <c r="V2364" s="89" t="s">
        <v>1505</v>
      </c>
      <c r="W2364">
        <v>44953</v>
      </c>
    </row>
    <row r="2365" spans="7:23">
      <c r="G2365">
        <v>12762</v>
      </c>
      <c r="H2365" s="89" t="s">
        <v>1392</v>
      </c>
      <c r="I2365" s="89" t="s">
        <v>1582</v>
      </c>
      <c r="L2365">
        <v>22156</v>
      </c>
      <c r="M2365" s="89" t="s">
        <v>1645</v>
      </c>
      <c r="N2365" s="89" t="s">
        <v>1700</v>
      </c>
      <c r="V2365" s="89" t="s">
        <v>1506</v>
      </c>
      <c r="W2365">
        <v>44962</v>
      </c>
    </row>
    <row r="2366" spans="7:23">
      <c r="G2366">
        <v>12272</v>
      </c>
      <c r="H2366" s="89" t="s">
        <v>1392</v>
      </c>
      <c r="I2366" s="89" t="s">
        <v>1583</v>
      </c>
      <c r="L2366">
        <v>22157</v>
      </c>
      <c r="M2366" s="89" t="s">
        <v>1645</v>
      </c>
      <c r="N2366" s="89" t="s">
        <v>339</v>
      </c>
      <c r="V2366" s="89" t="s">
        <v>1507</v>
      </c>
      <c r="W2366">
        <v>44971</v>
      </c>
    </row>
    <row r="2367" spans="7:23">
      <c r="G2367">
        <v>27089</v>
      </c>
      <c r="H2367" s="89" t="s">
        <v>1393</v>
      </c>
      <c r="I2367" s="89" t="s">
        <v>1583</v>
      </c>
      <c r="L2367">
        <v>22158</v>
      </c>
      <c r="M2367" s="89" t="s">
        <v>2579</v>
      </c>
      <c r="N2367" s="89" t="s">
        <v>1584</v>
      </c>
      <c r="V2367" s="89" t="s">
        <v>1508</v>
      </c>
      <c r="W2367">
        <v>44980</v>
      </c>
    </row>
    <row r="2368" spans="7:23">
      <c r="G2368">
        <v>27088</v>
      </c>
      <c r="H2368" s="89" t="s">
        <v>1393</v>
      </c>
      <c r="I2368" s="89" t="s">
        <v>1582</v>
      </c>
      <c r="L2368">
        <v>22159</v>
      </c>
      <c r="M2368" s="89" t="s">
        <v>2579</v>
      </c>
      <c r="N2368" s="89" t="s">
        <v>337</v>
      </c>
      <c r="V2368" s="89" t="s">
        <v>1509</v>
      </c>
      <c r="W2368">
        <v>44989</v>
      </c>
    </row>
    <row r="2369" spans="7:23">
      <c r="G2369">
        <v>27094</v>
      </c>
      <c r="H2369" s="89" t="s">
        <v>1394</v>
      </c>
      <c r="I2369" s="89" t="s">
        <v>1583</v>
      </c>
      <c r="L2369">
        <v>22160</v>
      </c>
      <c r="M2369" s="89" t="s">
        <v>2579</v>
      </c>
      <c r="N2369" s="89" t="s">
        <v>1700</v>
      </c>
      <c r="V2369" s="89" t="s">
        <v>1510</v>
      </c>
      <c r="W2369">
        <v>44998</v>
      </c>
    </row>
    <row r="2370" spans="7:23">
      <c r="G2370">
        <v>27093</v>
      </c>
      <c r="H2370" s="89" t="s">
        <v>1394</v>
      </c>
      <c r="I2370" s="89" t="s">
        <v>1582</v>
      </c>
      <c r="L2370">
        <v>22161</v>
      </c>
      <c r="M2370" s="89" t="s">
        <v>2579</v>
      </c>
      <c r="N2370" s="89" t="s">
        <v>339</v>
      </c>
      <c r="V2370" s="89" t="s">
        <v>1327</v>
      </c>
      <c r="W2370">
        <v>45007</v>
      </c>
    </row>
    <row r="2371" spans="7:23">
      <c r="G2371">
        <v>83886</v>
      </c>
      <c r="H2371" s="89" t="s">
        <v>2429</v>
      </c>
      <c r="I2371" s="89" t="s">
        <v>1582</v>
      </c>
      <c r="L2371">
        <v>22166</v>
      </c>
      <c r="M2371" s="89" t="s">
        <v>1646</v>
      </c>
      <c r="N2371" s="89" t="s">
        <v>1584</v>
      </c>
      <c r="V2371" s="89" t="s">
        <v>232</v>
      </c>
      <c r="W2371">
        <v>45016</v>
      </c>
    </row>
    <row r="2372" spans="7:23">
      <c r="G2372">
        <v>83891</v>
      </c>
      <c r="H2372" s="89" t="s">
        <v>2429</v>
      </c>
      <c r="I2372" s="89" t="s">
        <v>1583</v>
      </c>
      <c r="L2372">
        <v>22167</v>
      </c>
      <c r="M2372" s="89" t="s">
        <v>1646</v>
      </c>
      <c r="N2372" s="89" t="s">
        <v>337</v>
      </c>
      <c r="V2372" s="89" t="s">
        <v>1511</v>
      </c>
      <c r="W2372">
        <v>65606</v>
      </c>
    </row>
    <row r="2373" spans="7:23">
      <c r="G2373">
        <v>190091</v>
      </c>
      <c r="H2373" s="89" t="s">
        <v>2431</v>
      </c>
      <c r="I2373" s="89" t="s">
        <v>1583</v>
      </c>
      <c r="L2373">
        <v>22168</v>
      </c>
      <c r="M2373" s="89" t="s">
        <v>1646</v>
      </c>
      <c r="N2373" s="89" t="s">
        <v>1700</v>
      </c>
      <c r="V2373" s="89" t="s">
        <v>1512</v>
      </c>
      <c r="W2373">
        <v>65595</v>
      </c>
    </row>
    <row r="2374" spans="7:23">
      <c r="G2374">
        <v>190086</v>
      </c>
      <c r="H2374" s="89" t="s">
        <v>2431</v>
      </c>
      <c r="I2374" s="89" t="s">
        <v>1582</v>
      </c>
      <c r="L2374">
        <v>22169</v>
      </c>
      <c r="M2374" s="89" t="s">
        <v>1646</v>
      </c>
      <c r="N2374" s="89" t="s">
        <v>339</v>
      </c>
      <c r="V2374" s="89" t="s">
        <v>1513</v>
      </c>
      <c r="W2374">
        <v>65584</v>
      </c>
    </row>
    <row r="2375" spans="7:23">
      <c r="G2375">
        <v>200691</v>
      </c>
      <c r="H2375" s="89" t="s">
        <v>2433</v>
      </c>
      <c r="I2375" s="89" t="s">
        <v>1583</v>
      </c>
      <c r="L2375">
        <v>22195</v>
      </c>
      <c r="M2375" s="89" t="s">
        <v>1948</v>
      </c>
      <c r="V2375" s="89" t="s">
        <v>1514</v>
      </c>
      <c r="W2375">
        <v>65573</v>
      </c>
    </row>
    <row r="2376" spans="7:23">
      <c r="G2376">
        <v>200686</v>
      </c>
      <c r="H2376" s="89" t="s">
        <v>2433</v>
      </c>
      <c r="I2376" s="89" t="s">
        <v>1582</v>
      </c>
      <c r="L2376">
        <v>22197</v>
      </c>
      <c r="M2376" s="89" t="s">
        <v>2674</v>
      </c>
      <c r="N2376" s="89" t="s">
        <v>1948</v>
      </c>
      <c r="V2376" s="89" t="s">
        <v>1515</v>
      </c>
      <c r="W2376">
        <v>45043</v>
      </c>
    </row>
    <row r="2377" spans="7:23">
      <c r="G2377">
        <v>48874</v>
      </c>
      <c r="H2377" s="89" t="s">
        <v>2434</v>
      </c>
      <c r="I2377" s="89" t="s">
        <v>1583</v>
      </c>
      <c r="L2377">
        <v>22266</v>
      </c>
      <c r="M2377" s="89" t="s">
        <v>380</v>
      </c>
      <c r="V2377" s="89" t="s">
        <v>1516</v>
      </c>
      <c r="W2377">
        <v>65551</v>
      </c>
    </row>
    <row r="2378" spans="7:23">
      <c r="G2378">
        <v>48869</v>
      </c>
      <c r="H2378" s="89" t="s">
        <v>2434</v>
      </c>
      <c r="I2378" s="89" t="s">
        <v>1582</v>
      </c>
      <c r="L2378">
        <v>22267</v>
      </c>
      <c r="M2378" s="89" t="s">
        <v>380</v>
      </c>
      <c r="N2378" s="89" t="s">
        <v>380</v>
      </c>
      <c r="V2378" s="89" t="s">
        <v>1517</v>
      </c>
      <c r="W2378">
        <v>65518</v>
      </c>
    </row>
    <row r="2379" spans="7:23">
      <c r="G2379">
        <v>27098</v>
      </c>
      <c r="H2379" s="89" t="s">
        <v>2437</v>
      </c>
      <c r="I2379" s="89" t="s">
        <v>1582</v>
      </c>
      <c r="L2379">
        <v>22466</v>
      </c>
      <c r="M2379" s="89" t="s">
        <v>336</v>
      </c>
      <c r="V2379" s="89" t="s">
        <v>1518</v>
      </c>
      <c r="W2379">
        <v>65529</v>
      </c>
    </row>
    <row r="2380" spans="7:23">
      <c r="G2380">
        <v>27099</v>
      </c>
      <c r="H2380" s="89" t="s">
        <v>2437</v>
      </c>
      <c r="I2380" s="89" t="s">
        <v>1583</v>
      </c>
      <c r="L2380">
        <v>23328</v>
      </c>
      <c r="M2380" s="89" t="s">
        <v>1951</v>
      </c>
      <c r="N2380" s="89" t="s">
        <v>1948</v>
      </c>
      <c r="V2380" s="89" t="s">
        <v>1519</v>
      </c>
      <c r="W2380">
        <v>65540</v>
      </c>
    </row>
    <row r="2381" spans="7:23">
      <c r="G2381">
        <v>27104</v>
      </c>
      <c r="H2381" s="89" t="s">
        <v>2439</v>
      </c>
      <c r="I2381" s="89" t="s">
        <v>1583</v>
      </c>
      <c r="L2381">
        <v>23741</v>
      </c>
      <c r="M2381" s="89" t="s">
        <v>32</v>
      </c>
      <c r="N2381" s="89" t="s">
        <v>339</v>
      </c>
      <c r="V2381" s="89" t="s">
        <v>1520</v>
      </c>
      <c r="W2381">
        <v>65562</v>
      </c>
    </row>
    <row r="2382" spans="7:23">
      <c r="G2382">
        <v>27103</v>
      </c>
      <c r="H2382" s="89" t="s">
        <v>2439</v>
      </c>
      <c r="I2382" s="89" t="s">
        <v>1582</v>
      </c>
      <c r="L2382">
        <v>23745</v>
      </c>
      <c r="M2382" s="89" t="s">
        <v>31</v>
      </c>
      <c r="N2382" s="89" t="s">
        <v>339</v>
      </c>
      <c r="V2382" s="89" t="s">
        <v>1521</v>
      </c>
      <c r="W2382">
        <v>60137</v>
      </c>
    </row>
    <row r="2383" spans="7:23">
      <c r="G2383">
        <v>27109</v>
      </c>
      <c r="H2383" s="89" t="s">
        <v>1303</v>
      </c>
      <c r="I2383" s="89" t="s">
        <v>1583</v>
      </c>
      <c r="L2383">
        <v>23866</v>
      </c>
      <c r="M2383" s="89" t="s">
        <v>957</v>
      </c>
      <c r="N2383" s="89" t="s">
        <v>381</v>
      </c>
      <c r="V2383" s="89" t="s">
        <v>1522</v>
      </c>
      <c r="W2383">
        <v>65650</v>
      </c>
    </row>
    <row r="2384" spans="7:23">
      <c r="G2384">
        <v>27108</v>
      </c>
      <c r="H2384" s="89" t="s">
        <v>1303</v>
      </c>
      <c r="I2384" s="89" t="s">
        <v>1582</v>
      </c>
      <c r="L2384">
        <v>24066</v>
      </c>
      <c r="M2384" s="89" t="s">
        <v>2580</v>
      </c>
      <c r="N2384" s="89" t="s">
        <v>1584</v>
      </c>
      <c r="V2384" s="89" t="s">
        <v>1524</v>
      </c>
      <c r="W2384">
        <v>65628</v>
      </c>
    </row>
    <row r="2385" spans="7:23">
      <c r="G2385">
        <v>27123</v>
      </c>
      <c r="H2385" s="89" t="s">
        <v>1395</v>
      </c>
      <c r="I2385" s="89" t="s">
        <v>1582</v>
      </c>
      <c r="L2385">
        <v>24067</v>
      </c>
      <c r="M2385" s="89" t="s">
        <v>2580</v>
      </c>
      <c r="N2385" s="89" t="s">
        <v>337</v>
      </c>
      <c r="V2385" s="89" t="s">
        <v>1525</v>
      </c>
      <c r="W2385">
        <v>65617</v>
      </c>
    </row>
    <row r="2386" spans="7:23">
      <c r="G2386">
        <v>27124</v>
      </c>
      <c r="H2386" s="89" t="s">
        <v>1395</v>
      </c>
      <c r="I2386" s="89" t="s">
        <v>1583</v>
      </c>
      <c r="L2386">
        <v>24068</v>
      </c>
      <c r="M2386" s="89" t="s">
        <v>2580</v>
      </c>
      <c r="N2386" s="89" t="s">
        <v>1700</v>
      </c>
      <c r="V2386" s="89" t="s">
        <v>2541</v>
      </c>
      <c r="W2386">
        <v>45052</v>
      </c>
    </row>
    <row r="2387" spans="7:23">
      <c r="G2387">
        <v>27129</v>
      </c>
      <c r="H2387" s="89" t="s">
        <v>1396</v>
      </c>
      <c r="I2387" s="89" t="s">
        <v>1583</v>
      </c>
      <c r="L2387">
        <v>24069</v>
      </c>
      <c r="M2387" s="89" t="s">
        <v>2580</v>
      </c>
      <c r="N2387" s="89" t="s">
        <v>339</v>
      </c>
      <c r="V2387" s="89" t="s">
        <v>1526</v>
      </c>
      <c r="W2387">
        <v>45061</v>
      </c>
    </row>
    <row r="2388" spans="7:23">
      <c r="G2388">
        <v>27128</v>
      </c>
      <c r="H2388" s="89" t="s">
        <v>1396</v>
      </c>
      <c r="I2388" s="89" t="s">
        <v>1582</v>
      </c>
      <c r="L2388">
        <v>24070</v>
      </c>
      <c r="M2388" s="89" t="s">
        <v>1647</v>
      </c>
      <c r="N2388" s="89" t="s">
        <v>1584</v>
      </c>
      <c r="V2388" s="89" t="s">
        <v>1527</v>
      </c>
      <c r="W2388">
        <v>45070</v>
      </c>
    </row>
    <row r="2389" spans="7:23">
      <c r="G2389">
        <v>27134</v>
      </c>
      <c r="H2389" s="89" t="s">
        <v>1397</v>
      </c>
      <c r="I2389" s="89" t="s">
        <v>1583</v>
      </c>
      <c r="L2389">
        <v>24071</v>
      </c>
      <c r="M2389" s="89" t="s">
        <v>1647</v>
      </c>
      <c r="N2389" s="89" t="s">
        <v>337</v>
      </c>
      <c r="V2389" s="89" t="s">
        <v>1528</v>
      </c>
      <c r="W2389">
        <v>45079</v>
      </c>
    </row>
    <row r="2390" spans="7:23">
      <c r="G2390">
        <v>27133</v>
      </c>
      <c r="H2390" s="89" t="s">
        <v>1397</v>
      </c>
      <c r="I2390" s="89" t="s">
        <v>1582</v>
      </c>
      <c r="L2390">
        <v>24072</v>
      </c>
      <c r="M2390" s="89" t="s">
        <v>1647</v>
      </c>
      <c r="N2390" s="89" t="s">
        <v>1700</v>
      </c>
      <c r="V2390" s="89" t="s">
        <v>1529</v>
      </c>
      <c r="W2390">
        <v>45088</v>
      </c>
    </row>
    <row r="2391" spans="7:23">
      <c r="G2391">
        <v>205895</v>
      </c>
      <c r="H2391" s="89" t="s">
        <v>2442</v>
      </c>
      <c r="I2391" s="89" t="s">
        <v>1583</v>
      </c>
      <c r="L2391">
        <v>24073</v>
      </c>
      <c r="M2391" s="89" t="s">
        <v>1647</v>
      </c>
      <c r="N2391" s="89" t="s">
        <v>339</v>
      </c>
      <c r="V2391" s="89" t="s">
        <v>1530</v>
      </c>
      <c r="W2391">
        <v>45097</v>
      </c>
    </row>
    <row r="2392" spans="7:23">
      <c r="G2392">
        <v>205890</v>
      </c>
      <c r="H2392" s="89" t="s">
        <v>2442</v>
      </c>
      <c r="I2392" s="89" t="s">
        <v>1582</v>
      </c>
      <c r="L2392">
        <v>24074</v>
      </c>
      <c r="M2392" s="89" t="s">
        <v>1648</v>
      </c>
      <c r="N2392" s="89" t="s">
        <v>1584</v>
      </c>
      <c r="V2392" s="89" t="s">
        <v>1531</v>
      </c>
      <c r="W2392">
        <v>45106</v>
      </c>
    </row>
    <row r="2393" spans="7:23">
      <c r="G2393">
        <v>27139</v>
      </c>
      <c r="H2393" s="89" t="s">
        <v>1398</v>
      </c>
      <c r="I2393" s="89" t="s">
        <v>1583</v>
      </c>
      <c r="L2393">
        <v>24075</v>
      </c>
      <c r="M2393" s="89" t="s">
        <v>1648</v>
      </c>
      <c r="N2393" s="89" t="s">
        <v>337</v>
      </c>
      <c r="V2393" s="89" t="s">
        <v>1532</v>
      </c>
      <c r="W2393">
        <v>45115</v>
      </c>
    </row>
    <row r="2394" spans="7:23">
      <c r="G2394">
        <v>27138</v>
      </c>
      <c r="H2394" s="89" t="s">
        <v>1398</v>
      </c>
      <c r="I2394" s="89" t="s">
        <v>1582</v>
      </c>
      <c r="L2394">
        <v>24076</v>
      </c>
      <c r="M2394" s="89" t="s">
        <v>1648</v>
      </c>
      <c r="N2394" s="89" t="s">
        <v>1700</v>
      </c>
      <c r="V2394" s="89" t="s">
        <v>2542</v>
      </c>
      <c r="W2394">
        <v>45124</v>
      </c>
    </row>
    <row r="2395" spans="7:23">
      <c r="G2395">
        <v>27144</v>
      </c>
      <c r="H2395" s="89" t="s">
        <v>1399</v>
      </c>
      <c r="I2395" s="89" t="s">
        <v>1583</v>
      </c>
      <c r="L2395">
        <v>24077</v>
      </c>
      <c r="M2395" s="89" t="s">
        <v>1648</v>
      </c>
      <c r="N2395" s="89" t="s">
        <v>339</v>
      </c>
      <c r="V2395" s="89" t="s">
        <v>1523</v>
      </c>
      <c r="W2395">
        <v>220291</v>
      </c>
    </row>
    <row r="2396" spans="7:23">
      <c r="G2396">
        <v>27143</v>
      </c>
      <c r="H2396" s="89" t="s">
        <v>1399</v>
      </c>
      <c r="I2396" s="89" t="s">
        <v>1582</v>
      </c>
      <c r="L2396">
        <v>24078</v>
      </c>
      <c r="M2396" s="89" t="s">
        <v>1649</v>
      </c>
      <c r="N2396" s="89" t="s">
        <v>1584</v>
      </c>
      <c r="V2396" s="89" t="s">
        <v>2543</v>
      </c>
      <c r="W2396">
        <v>65639</v>
      </c>
    </row>
    <row r="2397" spans="7:23">
      <c r="G2397">
        <v>27149</v>
      </c>
      <c r="H2397" s="89" t="s">
        <v>1400</v>
      </c>
      <c r="I2397" s="89" t="s">
        <v>1583</v>
      </c>
      <c r="L2397">
        <v>24079</v>
      </c>
      <c r="M2397" s="89" t="s">
        <v>1649</v>
      </c>
      <c r="N2397" s="89" t="s">
        <v>337</v>
      </c>
      <c r="V2397" s="89" t="s">
        <v>1533</v>
      </c>
      <c r="W2397">
        <v>45151</v>
      </c>
    </row>
    <row r="2398" spans="7:23">
      <c r="G2398">
        <v>27148</v>
      </c>
      <c r="H2398" s="89" t="s">
        <v>1400</v>
      </c>
      <c r="I2398" s="89" t="s">
        <v>1582</v>
      </c>
      <c r="L2398">
        <v>24080</v>
      </c>
      <c r="M2398" s="89" t="s">
        <v>1649</v>
      </c>
      <c r="N2398" s="89" t="s">
        <v>1700</v>
      </c>
      <c r="V2398" s="89" t="s">
        <v>1534</v>
      </c>
      <c r="W2398">
        <v>45160</v>
      </c>
    </row>
    <row r="2399" spans="7:23">
      <c r="G2399">
        <v>27154</v>
      </c>
      <c r="H2399" s="89" t="s">
        <v>1310</v>
      </c>
      <c r="I2399" s="89" t="s">
        <v>1583</v>
      </c>
      <c r="L2399">
        <v>24081</v>
      </c>
      <c r="M2399" s="89" t="s">
        <v>1649</v>
      </c>
      <c r="N2399" s="89" t="s">
        <v>339</v>
      </c>
      <c r="V2399" s="89" t="s">
        <v>1535</v>
      </c>
      <c r="W2399">
        <v>45169</v>
      </c>
    </row>
    <row r="2400" spans="7:23">
      <c r="G2400">
        <v>27153</v>
      </c>
      <c r="H2400" s="89" t="s">
        <v>1310</v>
      </c>
      <c r="I2400" s="89" t="s">
        <v>1582</v>
      </c>
      <c r="L2400">
        <v>24086</v>
      </c>
      <c r="M2400" s="89" t="s">
        <v>1650</v>
      </c>
      <c r="N2400" s="89" t="s">
        <v>1584</v>
      </c>
      <c r="V2400" s="89" t="s">
        <v>1536</v>
      </c>
      <c r="W2400">
        <v>45178</v>
      </c>
    </row>
    <row r="2401" spans="7:23">
      <c r="G2401">
        <v>102878</v>
      </c>
      <c r="H2401" s="89" t="s">
        <v>2444</v>
      </c>
      <c r="I2401" s="89" t="s">
        <v>1583</v>
      </c>
      <c r="L2401">
        <v>24087</v>
      </c>
      <c r="M2401" s="89" t="s">
        <v>1650</v>
      </c>
      <c r="N2401" s="89" t="s">
        <v>337</v>
      </c>
      <c r="V2401" s="89" t="s">
        <v>1537</v>
      </c>
      <c r="W2401">
        <v>45187</v>
      </c>
    </row>
    <row r="2402" spans="7:23">
      <c r="G2402">
        <v>102873</v>
      </c>
      <c r="H2402" s="89" t="s">
        <v>2444</v>
      </c>
      <c r="I2402" s="89" t="s">
        <v>1582</v>
      </c>
      <c r="L2402">
        <v>24088</v>
      </c>
      <c r="M2402" s="89" t="s">
        <v>1650</v>
      </c>
      <c r="N2402" s="89" t="s">
        <v>1700</v>
      </c>
      <c r="V2402" s="89" t="s">
        <v>1538</v>
      </c>
      <c r="W2402">
        <v>45196</v>
      </c>
    </row>
    <row r="2403" spans="7:23">
      <c r="G2403">
        <v>102904</v>
      </c>
      <c r="H2403" s="89" t="s">
        <v>2446</v>
      </c>
      <c r="I2403" s="89" t="s">
        <v>1583</v>
      </c>
      <c r="L2403">
        <v>24089</v>
      </c>
      <c r="M2403" s="89" t="s">
        <v>1650</v>
      </c>
      <c r="N2403" s="89" t="s">
        <v>339</v>
      </c>
      <c r="V2403" s="89" t="s">
        <v>1539</v>
      </c>
      <c r="W2403">
        <v>45205</v>
      </c>
    </row>
    <row r="2404" spans="7:23">
      <c r="G2404">
        <v>102899</v>
      </c>
      <c r="H2404" s="89" t="s">
        <v>2446</v>
      </c>
      <c r="I2404" s="89" t="s">
        <v>1582</v>
      </c>
      <c r="L2404">
        <v>24090</v>
      </c>
      <c r="M2404" s="89" t="s">
        <v>1651</v>
      </c>
      <c r="N2404" s="89" t="s">
        <v>1584</v>
      </c>
      <c r="V2404" s="89" t="s">
        <v>1540</v>
      </c>
      <c r="W2404">
        <v>45214</v>
      </c>
    </row>
    <row r="2405" spans="7:23">
      <c r="G2405">
        <v>27169</v>
      </c>
      <c r="H2405" s="89" t="s">
        <v>1401</v>
      </c>
      <c r="I2405" s="89" t="s">
        <v>1583</v>
      </c>
      <c r="L2405">
        <v>24091</v>
      </c>
      <c r="M2405" s="89" t="s">
        <v>1651</v>
      </c>
      <c r="N2405" s="89" t="s">
        <v>337</v>
      </c>
      <c r="V2405" s="89" t="s">
        <v>1541</v>
      </c>
      <c r="W2405">
        <v>45223</v>
      </c>
    </row>
    <row r="2406" spans="7:23">
      <c r="G2406">
        <v>27168</v>
      </c>
      <c r="H2406" s="89" t="s">
        <v>1401</v>
      </c>
      <c r="I2406" s="89" t="s">
        <v>1582</v>
      </c>
      <c r="L2406">
        <v>24092</v>
      </c>
      <c r="M2406" s="89" t="s">
        <v>1651</v>
      </c>
      <c r="N2406" s="89" t="s">
        <v>1700</v>
      </c>
      <c r="V2406" s="89" t="s">
        <v>1542</v>
      </c>
      <c r="W2406">
        <v>45232</v>
      </c>
    </row>
    <row r="2407" spans="7:23">
      <c r="G2407">
        <v>27174</v>
      </c>
      <c r="H2407" s="89" t="s">
        <v>1402</v>
      </c>
      <c r="I2407" s="89" t="s">
        <v>1583</v>
      </c>
      <c r="L2407">
        <v>24093</v>
      </c>
      <c r="M2407" s="89" t="s">
        <v>1651</v>
      </c>
      <c r="N2407" s="89" t="s">
        <v>339</v>
      </c>
      <c r="V2407" s="89" t="s">
        <v>1543</v>
      </c>
      <c r="W2407">
        <v>45241</v>
      </c>
    </row>
    <row r="2408" spans="7:23">
      <c r="G2408">
        <v>27173</v>
      </c>
      <c r="H2408" s="89" t="s">
        <v>1402</v>
      </c>
      <c r="I2408" s="89" t="s">
        <v>1582</v>
      </c>
      <c r="L2408">
        <v>24094</v>
      </c>
      <c r="M2408" s="89" t="s">
        <v>1653</v>
      </c>
      <c r="N2408" s="89" t="s">
        <v>1584</v>
      </c>
      <c r="V2408" s="89" t="s">
        <v>1544</v>
      </c>
      <c r="W2408">
        <v>45250</v>
      </c>
    </row>
    <row r="2409" spans="7:23">
      <c r="G2409">
        <v>27178</v>
      </c>
      <c r="H2409" s="89" t="s">
        <v>1403</v>
      </c>
      <c r="I2409" s="89" t="s">
        <v>1582</v>
      </c>
      <c r="L2409">
        <v>24095</v>
      </c>
      <c r="M2409" s="89" t="s">
        <v>1653</v>
      </c>
      <c r="N2409" s="89" t="s">
        <v>337</v>
      </c>
      <c r="V2409" s="89" t="s">
        <v>1364</v>
      </c>
      <c r="W2409">
        <v>45259</v>
      </c>
    </row>
    <row r="2410" spans="7:23">
      <c r="G2410">
        <v>27179</v>
      </c>
      <c r="H2410" s="89" t="s">
        <v>1403</v>
      </c>
      <c r="I2410" s="89" t="s">
        <v>1583</v>
      </c>
      <c r="L2410">
        <v>24096</v>
      </c>
      <c r="M2410" s="89" t="s">
        <v>1653</v>
      </c>
      <c r="N2410" s="89" t="s">
        <v>1700</v>
      </c>
      <c r="V2410" s="89" t="s">
        <v>1545</v>
      </c>
      <c r="W2410">
        <v>60192</v>
      </c>
    </row>
    <row r="2411" spans="7:23">
      <c r="G2411">
        <v>27184</v>
      </c>
      <c r="H2411" s="89" t="s">
        <v>1404</v>
      </c>
      <c r="I2411" s="89" t="s">
        <v>1583</v>
      </c>
      <c r="L2411">
        <v>24097</v>
      </c>
      <c r="M2411" s="89" t="s">
        <v>1653</v>
      </c>
      <c r="N2411" s="89" t="s">
        <v>339</v>
      </c>
      <c r="V2411" s="89" t="s">
        <v>1546</v>
      </c>
      <c r="W2411">
        <v>60203</v>
      </c>
    </row>
    <row r="2412" spans="7:23">
      <c r="G2412">
        <v>27183</v>
      </c>
      <c r="H2412" s="89" t="s">
        <v>1404</v>
      </c>
      <c r="I2412" s="89" t="s">
        <v>1582</v>
      </c>
      <c r="L2412">
        <v>24098</v>
      </c>
      <c r="M2412" s="89" t="s">
        <v>1654</v>
      </c>
      <c r="N2412" s="89" t="s">
        <v>1584</v>
      </c>
      <c r="V2412" s="89" t="s">
        <v>1547</v>
      </c>
      <c r="W2412">
        <v>60214</v>
      </c>
    </row>
    <row r="2413" spans="7:23">
      <c r="G2413">
        <v>27189</v>
      </c>
      <c r="H2413" s="89" t="s">
        <v>1405</v>
      </c>
      <c r="I2413" s="89" t="s">
        <v>1583</v>
      </c>
      <c r="L2413">
        <v>24099</v>
      </c>
      <c r="M2413" s="89" t="s">
        <v>1654</v>
      </c>
      <c r="N2413" s="89" t="s">
        <v>337</v>
      </c>
      <c r="V2413" s="89" t="s">
        <v>1548</v>
      </c>
      <c r="W2413">
        <v>60225</v>
      </c>
    </row>
    <row r="2414" spans="7:23">
      <c r="G2414">
        <v>27188</v>
      </c>
      <c r="H2414" s="89" t="s">
        <v>1405</v>
      </c>
      <c r="I2414" s="89" t="s">
        <v>1582</v>
      </c>
      <c r="L2414">
        <v>24100</v>
      </c>
      <c r="M2414" s="89" t="s">
        <v>1654</v>
      </c>
      <c r="N2414" s="89" t="s">
        <v>1700</v>
      </c>
      <c r="V2414" s="89" t="s">
        <v>1549</v>
      </c>
      <c r="W2414">
        <v>60236</v>
      </c>
    </row>
    <row r="2415" spans="7:23">
      <c r="G2415">
        <v>27194</v>
      </c>
      <c r="H2415" s="89" t="s">
        <v>1406</v>
      </c>
      <c r="I2415" s="89" t="s">
        <v>1583</v>
      </c>
      <c r="L2415">
        <v>24101</v>
      </c>
      <c r="M2415" s="89" t="s">
        <v>1654</v>
      </c>
      <c r="N2415" s="89" t="s">
        <v>339</v>
      </c>
      <c r="V2415" s="89" t="s">
        <v>1550</v>
      </c>
      <c r="W2415">
        <v>60247</v>
      </c>
    </row>
    <row r="2416" spans="7:23">
      <c r="G2416">
        <v>27193</v>
      </c>
      <c r="H2416" s="89" t="s">
        <v>1406</v>
      </c>
      <c r="I2416" s="89" t="s">
        <v>1582</v>
      </c>
      <c r="L2416">
        <v>24102</v>
      </c>
      <c r="M2416" s="89" t="s">
        <v>1655</v>
      </c>
      <c r="N2416" s="89" t="s">
        <v>1584</v>
      </c>
      <c r="V2416" s="89" t="s">
        <v>1551</v>
      </c>
      <c r="W2416">
        <v>60258</v>
      </c>
    </row>
    <row r="2417" spans="7:23">
      <c r="G2417">
        <v>27199</v>
      </c>
      <c r="H2417" s="89" t="s">
        <v>1407</v>
      </c>
      <c r="I2417" s="89" t="s">
        <v>1583</v>
      </c>
      <c r="L2417">
        <v>24103</v>
      </c>
      <c r="M2417" s="89" t="s">
        <v>1655</v>
      </c>
      <c r="N2417" s="89" t="s">
        <v>337</v>
      </c>
      <c r="V2417" s="89" t="s">
        <v>1552</v>
      </c>
      <c r="W2417">
        <v>60269</v>
      </c>
    </row>
    <row r="2418" spans="7:23">
      <c r="G2418">
        <v>27198</v>
      </c>
      <c r="H2418" s="89" t="s">
        <v>1407</v>
      </c>
      <c r="I2418" s="89" t="s">
        <v>1582</v>
      </c>
      <c r="L2418">
        <v>24104</v>
      </c>
      <c r="M2418" s="89" t="s">
        <v>1655</v>
      </c>
      <c r="N2418" s="89" t="s">
        <v>1700</v>
      </c>
      <c r="V2418" s="89" t="s">
        <v>1553</v>
      </c>
      <c r="W2418">
        <v>60280</v>
      </c>
    </row>
    <row r="2419" spans="7:23">
      <c r="G2419">
        <v>27204</v>
      </c>
      <c r="H2419" s="89" t="s">
        <v>1318</v>
      </c>
      <c r="I2419" s="89" t="s">
        <v>1583</v>
      </c>
      <c r="L2419">
        <v>24105</v>
      </c>
      <c r="M2419" s="89" t="s">
        <v>1655</v>
      </c>
      <c r="N2419" s="89" t="s">
        <v>339</v>
      </c>
      <c r="V2419" s="89" t="s">
        <v>1554</v>
      </c>
      <c r="W2419">
        <v>60291</v>
      </c>
    </row>
    <row r="2420" spans="7:23">
      <c r="G2420">
        <v>27203</v>
      </c>
      <c r="H2420" s="89" t="s">
        <v>1318</v>
      </c>
      <c r="I2420" s="89" t="s">
        <v>1582</v>
      </c>
      <c r="L2420">
        <v>24110</v>
      </c>
      <c r="M2420" s="89" t="s">
        <v>2587</v>
      </c>
      <c r="N2420" s="89" t="s">
        <v>1584</v>
      </c>
      <c r="V2420" s="89" t="s">
        <v>1555</v>
      </c>
      <c r="W2420">
        <v>60302</v>
      </c>
    </row>
    <row r="2421" spans="7:23">
      <c r="G2421">
        <v>64087</v>
      </c>
      <c r="H2421" s="89" t="s">
        <v>1408</v>
      </c>
      <c r="I2421" s="89" t="s">
        <v>1583</v>
      </c>
      <c r="L2421">
        <v>24111</v>
      </c>
      <c r="M2421" s="89" t="s">
        <v>2587</v>
      </c>
      <c r="N2421" s="89" t="s">
        <v>337</v>
      </c>
      <c r="V2421" s="89" t="s">
        <v>1556</v>
      </c>
      <c r="W2421">
        <v>60313</v>
      </c>
    </row>
    <row r="2422" spans="7:23">
      <c r="G2422">
        <v>64082</v>
      </c>
      <c r="H2422" s="89" t="s">
        <v>1408</v>
      </c>
      <c r="I2422" s="89" t="s">
        <v>1582</v>
      </c>
      <c r="L2422">
        <v>24112</v>
      </c>
      <c r="M2422" s="89" t="s">
        <v>2587</v>
      </c>
      <c r="N2422" s="89" t="s">
        <v>1700</v>
      </c>
      <c r="V2422" s="89" t="s">
        <v>1557</v>
      </c>
      <c r="W2422">
        <v>60324</v>
      </c>
    </row>
    <row r="2423" spans="7:23">
      <c r="G2423">
        <v>27219</v>
      </c>
      <c r="H2423" s="89" t="s">
        <v>1409</v>
      </c>
      <c r="I2423" s="89" t="s">
        <v>1583</v>
      </c>
      <c r="L2423">
        <v>24113</v>
      </c>
      <c r="M2423" s="89" t="s">
        <v>2587</v>
      </c>
      <c r="N2423" s="89" t="s">
        <v>339</v>
      </c>
      <c r="V2423" s="89" t="s">
        <v>1378</v>
      </c>
      <c r="W2423">
        <v>60335</v>
      </c>
    </row>
    <row r="2424" spans="7:23">
      <c r="G2424">
        <v>27218</v>
      </c>
      <c r="H2424" s="89" t="s">
        <v>1409</v>
      </c>
      <c r="I2424" s="89" t="s">
        <v>1582</v>
      </c>
      <c r="L2424">
        <v>24114</v>
      </c>
      <c r="M2424" s="89" t="s">
        <v>1656</v>
      </c>
      <c r="N2424" s="89" t="s">
        <v>1584</v>
      </c>
      <c r="V2424" s="89" t="s">
        <v>1558</v>
      </c>
      <c r="W2424">
        <v>45286</v>
      </c>
    </row>
    <row r="2425" spans="7:23">
      <c r="G2425">
        <v>27224</v>
      </c>
      <c r="H2425" s="89" t="s">
        <v>1410</v>
      </c>
      <c r="I2425" s="89" t="s">
        <v>1583</v>
      </c>
      <c r="L2425">
        <v>24115</v>
      </c>
      <c r="M2425" s="89" t="s">
        <v>1656</v>
      </c>
      <c r="N2425" s="89" t="s">
        <v>337</v>
      </c>
      <c r="V2425" s="89" t="s">
        <v>1559</v>
      </c>
      <c r="W2425">
        <v>45295</v>
      </c>
    </row>
    <row r="2426" spans="7:23">
      <c r="G2426">
        <v>27223</v>
      </c>
      <c r="H2426" s="89" t="s">
        <v>1410</v>
      </c>
      <c r="I2426" s="89" t="s">
        <v>1582</v>
      </c>
      <c r="L2426">
        <v>24116</v>
      </c>
      <c r="M2426" s="89" t="s">
        <v>1656</v>
      </c>
      <c r="N2426" s="89" t="s">
        <v>1700</v>
      </c>
      <c r="V2426" s="89" t="s">
        <v>1560</v>
      </c>
      <c r="W2426">
        <v>45304</v>
      </c>
    </row>
    <row r="2427" spans="7:23">
      <c r="G2427">
        <v>27229</v>
      </c>
      <c r="H2427" s="89" t="s">
        <v>1411</v>
      </c>
      <c r="I2427" s="89" t="s">
        <v>1583</v>
      </c>
      <c r="L2427">
        <v>24117</v>
      </c>
      <c r="M2427" s="89" t="s">
        <v>1656</v>
      </c>
      <c r="N2427" s="89" t="s">
        <v>339</v>
      </c>
      <c r="V2427" s="89" t="s">
        <v>2544</v>
      </c>
      <c r="W2427">
        <v>45313</v>
      </c>
    </row>
    <row r="2428" spans="7:23">
      <c r="G2428">
        <v>27228</v>
      </c>
      <c r="H2428" s="89" t="s">
        <v>1411</v>
      </c>
      <c r="I2428" s="89" t="s">
        <v>1582</v>
      </c>
      <c r="L2428">
        <v>24118</v>
      </c>
      <c r="M2428" s="89" t="s">
        <v>1657</v>
      </c>
      <c r="N2428" s="89" t="s">
        <v>1584</v>
      </c>
      <c r="V2428" s="89" t="s">
        <v>1561</v>
      </c>
      <c r="W2428">
        <v>45322</v>
      </c>
    </row>
    <row r="2429" spans="7:23">
      <c r="G2429">
        <v>27234</v>
      </c>
      <c r="H2429" s="89" t="s">
        <v>1412</v>
      </c>
      <c r="I2429" s="89" t="s">
        <v>1583</v>
      </c>
      <c r="L2429">
        <v>24119</v>
      </c>
      <c r="M2429" s="89" t="s">
        <v>1657</v>
      </c>
      <c r="N2429" s="89" t="s">
        <v>337</v>
      </c>
      <c r="V2429" s="89" t="s">
        <v>1562</v>
      </c>
      <c r="W2429">
        <v>45331</v>
      </c>
    </row>
    <row r="2430" spans="7:23">
      <c r="G2430">
        <v>27233</v>
      </c>
      <c r="H2430" s="89" t="s">
        <v>1412</v>
      </c>
      <c r="I2430" s="89" t="s">
        <v>1582</v>
      </c>
      <c r="L2430">
        <v>24120</v>
      </c>
      <c r="M2430" s="89" t="s">
        <v>1657</v>
      </c>
      <c r="N2430" s="89" t="s">
        <v>1700</v>
      </c>
      <c r="V2430" s="89" t="s">
        <v>1563</v>
      </c>
      <c r="W2430">
        <v>45340</v>
      </c>
    </row>
    <row r="2431" spans="7:23">
      <c r="G2431">
        <v>27239</v>
      </c>
      <c r="H2431" s="89" t="s">
        <v>1413</v>
      </c>
      <c r="I2431" s="89" t="s">
        <v>1583</v>
      </c>
      <c r="L2431">
        <v>24121</v>
      </c>
      <c r="M2431" s="89" t="s">
        <v>1657</v>
      </c>
      <c r="N2431" s="89" t="s">
        <v>339</v>
      </c>
      <c r="V2431" s="89" t="s">
        <v>1564</v>
      </c>
      <c r="W2431">
        <v>45349</v>
      </c>
    </row>
    <row r="2432" spans="7:23">
      <c r="G2432">
        <v>27238</v>
      </c>
      <c r="H2432" s="89" t="s">
        <v>1413</v>
      </c>
      <c r="I2432" s="89" t="s">
        <v>1582</v>
      </c>
      <c r="L2432">
        <v>24130</v>
      </c>
      <c r="M2432" s="89" t="s">
        <v>2588</v>
      </c>
      <c r="N2432" s="89" t="s">
        <v>1584</v>
      </c>
      <c r="V2432" s="89" t="s">
        <v>1565</v>
      </c>
      <c r="W2432">
        <v>45358</v>
      </c>
    </row>
    <row r="2433" spans="7:23">
      <c r="G2433">
        <v>27244</v>
      </c>
      <c r="H2433" s="89" t="s">
        <v>1414</v>
      </c>
      <c r="I2433" s="89" t="s">
        <v>1583</v>
      </c>
      <c r="L2433">
        <v>24131</v>
      </c>
      <c r="M2433" s="89" t="s">
        <v>2588</v>
      </c>
      <c r="N2433" s="89" t="s">
        <v>337</v>
      </c>
      <c r="V2433" s="89" t="s">
        <v>1566</v>
      </c>
      <c r="W2433">
        <v>45367</v>
      </c>
    </row>
    <row r="2434" spans="7:23">
      <c r="G2434">
        <v>27243</v>
      </c>
      <c r="H2434" s="89" t="s">
        <v>1414</v>
      </c>
      <c r="I2434" s="89" t="s">
        <v>1582</v>
      </c>
      <c r="L2434">
        <v>24132</v>
      </c>
      <c r="M2434" s="89" t="s">
        <v>2588</v>
      </c>
      <c r="N2434" s="89" t="s">
        <v>1700</v>
      </c>
      <c r="V2434" s="89" t="s">
        <v>271</v>
      </c>
      <c r="W2434">
        <v>45376</v>
      </c>
    </row>
    <row r="2435" spans="7:23">
      <c r="G2435">
        <v>27249</v>
      </c>
      <c r="H2435" s="89" t="s">
        <v>1415</v>
      </c>
      <c r="I2435" s="89" t="s">
        <v>1583</v>
      </c>
      <c r="L2435">
        <v>24133</v>
      </c>
      <c r="M2435" s="89" t="s">
        <v>2588</v>
      </c>
      <c r="N2435" s="89" t="s">
        <v>339</v>
      </c>
      <c r="V2435" s="89" t="s">
        <v>1567</v>
      </c>
      <c r="W2435">
        <v>57888</v>
      </c>
    </row>
    <row r="2436" spans="7:23">
      <c r="G2436">
        <v>27248</v>
      </c>
      <c r="H2436" s="89" t="s">
        <v>1415</v>
      </c>
      <c r="I2436" s="89" t="s">
        <v>1582</v>
      </c>
      <c r="L2436">
        <v>24134</v>
      </c>
      <c r="M2436" s="89" t="s">
        <v>1658</v>
      </c>
      <c r="N2436" s="89" t="s">
        <v>1584</v>
      </c>
      <c r="V2436" s="89" t="s">
        <v>2545</v>
      </c>
      <c r="W2436">
        <v>141078</v>
      </c>
    </row>
    <row r="2437" spans="7:23">
      <c r="G2437">
        <v>27254</v>
      </c>
      <c r="H2437" s="89" t="s">
        <v>1327</v>
      </c>
      <c r="I2437" s="89" t="s">
        <v>1583</v>
      </c>
      <c r="L2437">
        <v>24135</v>
      </c>
      <c r="M2437" s="89" t="s">
        <v>1658</v>
      </c>
      <c r="N2437" s="89" t="s">
        <v>337</v>
      </c>
      <c r="V2437" s="89" t="s">
        <v>2546</v>
      </c>
      <c r="W2437">
        <v>57877</v>
      </c>
    </row>
    <row r="2438" spans="7:23">
      <c r="G2438">
        <v>27253</v>
      </c>
      <c r="H2438" s="89" t="s">
        <v>1327</v>
      </c>
      <c r="I2438" s="89" t="s">
        <v>1582</v>
      </c>
      <c r="L2438">
        <v>24136</v>
      </c>
      <c r="M2438" s="89" t="s">
        <v>1658</v>
      </c>
      <c r="N2438" s="89" t="s">
        <v>1700</v>
      </c>
      <c r="V2438" s="89" t="s">
        <v>1389</v>
      </c>
      <c r="W2438">
        <v>45403</v>
      </c>
    </row>
    <row r="2439" spans="7:23">
      <c r="G2439">
        <v>102917</v>
      </c>
      <c r="H2439" s="89" t="s">
        <v>2453</v>
      </c>
      <c r="I2439" s="89" t="s">
        <v>1583</v>
      </c>
      <c r="L2439">
        <v>24137</v>
      </c>
      <c r="M2439" s="89" t="s">
        <v>1658</v>
      </c>
      <c r="N2439" s="89" t="s">
        <v>339</v>
      </c>
      <c r="V2439" s="89" t="s">
        <v>1568</v>
      </c>
      <c r="W2439">
        <v>45421</v>
      </c>
    </row>
    <row r="2440" spans="7:23">
      <c r="G2440">
        <v>102912</v>
      </c>
      <c r="H2440" s="89" t="s">
        <v>2453</v>
      </c>
      <c r="I2440" s="89" t="s">
        <v>1582</v>
      </c>
      <c r="L2440">
        <v>24138</v>
      </c>
      <c r="M2440" s="89" t="s">
        <v>1659</v>
      </c>
      <c r="N2440" s="89" t="s">
        <v>1584</v>
      </c>
      <c r="V2440" s="89" t="s">
        <v>1569</v>
      </c>
      <c r="W2440">
        <v>57954</v>
      </c>
    </row>
    <row r="2441" spans="7:23">
      <c r="G2441">
        <v>172291</v>
      </c>
      <c r="H2441" s="89" t="s">
        <v>2454</v>
      </c>
      <c r="I2441" s="89" t="s">
        <v>1583</v>
      </c>
      <c r="L2441">
        <v>24139</v>
      </c>
      <c r="M2441" s="89" t="s">
        <v>1659</v>
      </c>
      <c r="N2441" s="89" t="s">
        <v>337</v>
      </c>
      <c r="V2441" s="89" t="s">
        <v>1570</v>
      </c>
      <c r="W2441">
        <v>57965</v>
      </c>
    </row>
    <row r="2442" spans="7:23">
      <c r="G2442">
        <v>172286</v>
      </c>
      <c r="H2442" s="89" t="s">
        <v>2454</v>
      </c>
      <c r="I2442" s="89" t="s">
        <v>1582</v>
      </c>
      <c r="L2442">
        <v>24140</v>
      </c>
      <c r="M2442" s="89" t="s">
        <v>1659</v>
      </c>
      <c r="N2442" s="89" t="s">
        <v>1700</v>
      </c>
      <c r="V2442" s="89" t="s">
        <v>1571</v>
      </c>
      <c r="W2442">
        <v>58009</v>
      </c>
    </row>
    <row r="2443" spans="7:23">
      <c r="G2443">
        <v>27259</v>
      </c>
      <c r="H2443" s="89" t="s">
        <v>232</v>
      </c>
      <c r="I2443" s="89" t="s">
        <v>1583</v>
      </c>
      <c r="L2443">
        <v>24141</v>
      </c>
      <c r="M2443" s="89" t="s">
        <v>1659</v>
      </c>
      <c r="N2443" s="89" t="s">
        <v>339</v>
      </c>
      <c r="V2443" s="89" t="s">
        <v>2547</v>
      </c>
      <c r="W2443">
        <v>58020</v>
      </c>
    </row>
    <row r="2444" spans="7:23">
      <c r="G2444">
        <v>27258</v>
      </c>
      <c r="H2444" s="89" t="s">
        <v>232</v>
      </c>
      <c r="I2444" s="89" t="s">
        <v>1582</v>
      </c>
      <c r="L2444">
        <v>24142</v>
      </c>
      <c r="M2444" s="89" t="s">
        <v>1660</v>
      </c>
      <c r="N2444" s="89" t="s">
        <v>1584</v>
      </c>
      <c r="V2444" s="89" t="s">
        <v>1572</v>
      </c>
      <c r="W2444">
        <v>66083</v>
      </c>
    </row>
    <row r="2445" spans="7:23">
      <c r="G2445">
        <v>102943</v>
      </c>
      <c r="H2445" s="89" t="s">
        <v>2457</v>
      </c>
      <c r="I2445" s="89" t="s">
        <v>1583</v>
      </c>
      <c r="L2445">
        <v>24143</v>
      </c>
      <c r="M2445" s="89" t="s">
        <v>1660</v>
      </c>
      <c r="N2445" s="89" t="s">
        <v>337</v>
      </c>
      <c r="V2445" s="89" t="s">
        <v>2548</v>
      </c>
      <c r="W2445">
        <v>67689</v>
      </c>
    </row>
    <row r="2446" spans="7:23">
      <c r="G2446">
        <v>102938</v>
      </c>
      <c r="H2446" s="89" t="s">
        <v>2457</v>
      </c>
      <c r="I2446" s="89" t="s">
        <v>1582</v>
      </c>
      <c r="L2446">
        <v>24144</v>
      </c>
      <c r="M2446" s="89" t="s">
        <v>1660</v>
      </c>
      <c r="N2446" s="89" t="s">
        <v>1700</v>
      </c>
      <c r="V2446" s="89" t="s">
        <v>2549</v>
      </c>
      <c r="W2446">
        <v>76678</v>
      </c>
    </row>
    <row r="2447" spans="7:23">
      <c r="G2447">
        <v>65353</v>
      </c>
      <c r="H2447" s="89" t="s">
        <v>1416</v>
      </c>
      <c r="I2447" s="89" t="s">
        <v>1583</v>
      </c>
      <c r="L2447">
        <v>24145</v>
      </c>
      <c r="M2447" s="89" t="s">
        <v>1660</v>
      </c>
      <c r="N2447" s="89" t="s">
        <v>339</v>
      </c>
      <c r="V2447" s="89" t="s">
        <v>2550</v>
      </c>
      <c r="W2447">
        <v>88078</v>
      </c>
    </row>
    <row r="2448" spans="7:23">
      <c r="G2448">
        <v>65348</v>
      </c>
      <c r="H2448" s="89" t="s">
        <v>1416</v>
      </c>
      <c r="I2448" s="89" t="s">
        <v>1582</v>
      </c>
      <c r="L2448">
        <v>24146</v>
      </c>
      <c r="M2448" s="89" t="s">
        <v>1661</v>
      </c>
      <c r="N2448" s="89" t="s">
        <v>1584</v>
      </c>
      <c r="V2448" s="89" t="s">
        <v>1573</v>
      </c>
      <c r="W2448">
        <v>67677</v>
      </c>
    </row>
    <row r="2449" spans="7:23">
      <c r="G2449">
        <v>65364</v>
      </c>
      <c r="H2449" s="89" t="s">
        <v>1417</v>
      </c>
      <c r="I2449" s="89" t="s">
        <v>1583</v>
      </c>
      <c r="L2449">
        <v>24147</v>
      </c>
      <c r="M2449" s="89" t="s">
        <v>1661</v>
      </c>
      <c r="N2449" s="89" t="s">
        <v>337</v>
      </c>
      <c r="V2449" s="89" t="s">
        <v>1574</v>
      </c>
      <c r="W2449">
        <v>57987</v>
      </c>
    </row>
    <row r="2450" spans="7:23">
      <c r="G2450">
        <v>65359</v>
      </c>
      <c r="H2450" s="89" t="s">
        <v>1417</v>
      </c>
      <c r="I2450" s="89" t="s">
        <v>1582</v>
      </c>
      <c r="L2450">
        <v>24148</v>
      </c>
      <c r="M2450" s="89" t="s">
        <v>1661</v>
      </c>
      <c r="N2450" s="89" t="s">
        <v>1700</v>
      </c>
      <c r="V2450" s="89" t="s">
        <v>1575</v>
      </c>
      <c r="W2450">
        <v>57976</v>
      </c>
    </row>
    <row r="2451" spans="7:23">
      <c r="G2451">
        <v>65375</v>
      </c>
      <c r="H2451" s="89" t="s">
        <v>1418</v>
      </c>
      <c r="I2451" s="89" t="s">
        <v>1583</v>
      </c>
      <c r="L2451">
        <v>24149</v>
      </c>
      <c r="M2451" s="89" t="s">
        <v>1661</v>
      </c>
      <c r="N2451" s="89" t="s">
        <v>339</v>
      </c>
      <c r="V2451" s="89" t="s">
        <v>1576</v>
      </c>
      <c r="W2451">
        <v>45475</v>
      </c>
    </row>
    <row r="2452" spans="7:23">
      <c r="G2452">
        <v>65370</v>
      </c>
      <c r="H2452" s="89" t="s">
        <v>1418</v>
      </c>
      <c r="I2452" s="89" t="s">
        <v>1582</v>
      </c>
      <c r="L2452">
        <v>24150</v>
      </c>
      <c r="M2452" s="89" t="s">
        <v>1662</v>
      </c>
      <c r="N2452" s="89" t="s">
        <v>1584</v>
      </c>
      <c r="V2452" s="89" t="s">
        <v>1577</v>
      </c>
      <c r="W2452">
        <v>65076</v>
      </c>
    </row>
    <row r="2453" spans="7:23">
      <c r="G2453">
        <v>65386</v>
      </c>
      <c r="H2453" s="89" t="s">
        <v>1419</v>
      </c>
      <c r="I2453" s="89" t="s">
        <v>1583</v>
      </c>
      <c r="L2453">
        <v>24151</v>
      </c>
      <c r="M2453" s="89" t="s">
        <v>1662</v>
      </c>
      <c r="N2453" s="89" t="s">
        <v>337</v>
      </c>
      <c r="V2453" s="89" t="s">
        <v>1578</v>
      </c>
      <c r="W2453">
        <v>58042</v>
      </c>
    </row>
    <row r="2454" spans="7:23">
      <c r="G2454">
        <v>65381</v>
      </c>
      <c r="H2454" s="89" t="s">
        <v>1419</v>
      </c>
      <c r="I2454" s="89" t="s">
        <v>1582</v>
      </c>
      <c r="L2454">
        <v>24152</v>
      </c>
      <c r="M2454" s="89" t="s">
        <v>1662</v>
      </c>
      <c r="N2454" s="89" t="s">
        <v>1700</v>
      </c>
      <c r="V2454" s="89" t="s">
        <v>2551</v>
      </c>
      <c r="W2454">
        <v>141091</v>
      </c>
    </row>
    <row r="2455" spans="7:23">
      <c r="G2455">
        <v>27274</v>
      </c>
      <c r="H2455" s="89" t="s">
        <v>1420</v>
      </c>
      <c r="I2455" s="89" t="s">
        <v>1583</v>
      </c>
      <c r="L2455">
        <v>24153</v>
      </c>
      <c r="M2455" s="89" t="s">
        <v>1662</v>
      </c>
      <c r="N2455" s="89" t="s">
        <v>339</v>
      </c>
      <c r="V2455" s="89" t="s">
        <v>2552</v>
      </c>
      <c r="W2455">
        <v>57998</v>
      </c>
    </row>
    <row r="2456" spans="7:23">
      <c r="G2456">
        <v>27273</v>
      </c>
      <c r="H2456" s="89" t="s">
        <v>1420</v>
      </c>
      <c r="I2456" s="89" t="s">
        <v>1582</v>
      </c>
      <c r="L2456">
        <v>24154</v>
      </c>
      <c r="M2456" s="89" t="s">
        <v>2590</v>
      </c>
      <c r="N2456" s="89" t="s">
        <v>1584</v>
      </c>
      <c r="V2456" s="89" t="s">
        <v>1580</v>
      </c>
      <c r="W2456">
        <v>45511</v>
      </c>
    </row>
    <row r="2457" spans="7:23">
      <c r="G2457">
        <v>65441</v>
      </c>
      <c r="H2457" s="89" t="s">
        <v>1421</v>
      </c>
      <c r="I2457" s="89" t="s">
        <v>1583</v>
      </c>
      <c r="L2457">
        <v>24155</v>
      </c>
      <c r="M2457" s="89" t="s">
        <v>2590</v>
      </c>
      <c r="N2457" s="89" t="s">
        <v>337</v>
      </c>
      <c r="V2457" s="89" t="s">
        <v>2553</v>
      </c>
      <c r="W2457">
        <v>202078</v>
      </c>
    </row>
    <row r="2458" spans="7:23">
      <c r="G2458">
        <v>65436</v>
      </c>
      <c r="H2458" s="89" t="s">
        <v>1421</v>
      </c>
      <c r="I2458" s="89" t="s">
        <v>1582</v>
      </c>
      <c r="L2458">
        <v>24156</v>
      </c>
      <c r="M2458" s="89" t="s">
        <v>2590</v>
      </c>
      <c r="N2458" s="89" t="s">
        <v>1700</v>
      </c>
      <c r="V2458" s="89" t="s">
        <v>2554</v>
      </c>
      <c r="W2458">
        <v>202104</v>
      </c>
    </row>
    <row r="2459" spans="7:23">
      <c r="G2459">
        <v>65430</v>
      </c>
      <c r="H2459" s="89" t="s">
        <v>1422</v>
      </c>
      <c r="I2459" s="89" t="s">
        <v>1583</v>
      </c>
      <c r="L2459">
        <v>24157</v>
      </c>
      <c r="M2459" s="89" t="s">
        <v>2590</v>
      </c>
      <c r="N2459" s="89" t="s">
        <v>339</v>
      </c>
      <c r="V2459" s="89" t="s">
        <v>2555</v>
      </c>
      <c r="W2459">
        <v>202091</v>
      </c>
    </row>
    <row r="2460" spans="7:23">
      <c r="G2460">
        <v>65425</v>
      </c>
      <c r="H2460" s="89" t="s">
        <v>1422</v>
      </c>
      <c r="I2460" s="89" t="s">
        <v>1582</v>
      </c>
      <c r="L2460">
        <v>24158</v>
      </c>
      <c r="M2460" s="89" t="s">
        <v>1663</v>
      </c>
      <c r="N2460" s="89" t="s">
        <v>1584</v>
      </c>
      <c r="V2460" s="89" t="s">
        <v>1581</v>
      </c>
      <c r="W2460">
        <v>45430</v>
      </c>
    </row>
    <row r="2461" spans="7:23">
      <c r="G2461">
        <v>65419</v>
      </c>
      <c r="H2461" s="89" t="s">
        <v>1423</v>
      </c>
      <c r="I2461" s="89" t="s">
        <v>1583</v>
      </c>
      <c r="L2461">
        <v>24159</v>
      </c>
      <c r="M2461" s="89" t="s">
        <v>1663</v>
      </c>
      <c r="N2461" s="89" t="s">
        <v>337</v>
      </c>
    </row>
    <row r="2462" spans="7:23">
      <c r="G2462">
        <v>65414</v>
      </c>
      <c r="H2462" s="89" t="s">
        <v>1423</v>
      </c>
      <c r="I2462" s="89" t="s">
        <v>1582</v>
      </c>
      <c r="L2462">
        <v>24160</v>
      </c>
      <c r="M2462" s="89" t="s">
        <v>1663</v>
      </c>
      <c r="N2462" s="89" t="s">
        <v>1700</v>
      </c>
    </row>
    <row r="2463" spans="7:23">
      <c r="G2463">
        <v>65408</v>
      </c>
      <c r="H2463" s="89" t="s">
        <v>1424</v>
      </c>
      <c r="I2463" s="89" t="s">
        <v>1583</v>
      </c>
      <c r="L2463">
        <v>24161</v>
      </c>
      <c r="M2463" s="89" t="s">
        <v>1663</v>
      </c>
      <c r="N2463" s="89" t="s">
        <v>339</v>
      </c>
      <c r="V2463" s="89" t="s">
        <v>1291</v>
      </c>
      <c r="W2463">
        <v>12672</v>
      </c>
    </row>
    <row r="2464" spans="7:23">
      <c r="G2464">
        <v>65403</v>
      </c>
      <c r="H2464" s="89" t="s">
        <v>1424</v>
      </c>
      <c r="I2464" s="89" t="s">
        <v>1582</v>
      </c>
      <c r="L2464">
        <v>24162</v>
      </c>
      <c r="M2464" s="89" t="s">
        <v>1664</v>
      </c>
      <c r="N2464" s="89" t="s">
        <v>1584</v>
      </c>
      <c r="V2464" s="89" t="s">
        <v>1292</v>
      </c>
      <c r="W2464">
        <v>68280</v>
      </c>
    </row>
    <row r="2465" spans="7:23">
      <c r="G2465">
        <v>65397</v>
      </c>
      <c r="H2465" s="89" t="s">
        <v>1425</v>
      </c>
      <c r="I2465" s="89" t="s">
        <v>1583</v>
      </c>
      <c r="L2465">
        <v>24163</v>
      </c>
      <c r="M2465" s="89" t="s">
        <v>1664</v>
      </c>
      <c r="N2465" s="89" t="s">
        <v>337</v>
      </c>
      <c r="V2465" s="89" t="s">
        <v>1293</v>
      </c>
      <c r="W2465">
        <v>57482</v>
      </c>
    </row>
    <row r="2466" spans="7:23">
      <c r="G2466">
        <v>65392</v>
      </c>
      <c r="H2466" s="89" t="s">
        <v>1425</v>
      </c>
      <c r="I2466" s="89" t="s">
        <v>1582</v>
      </c>
      <c r="L2466">
        <v>24164</v>
      </c>
      <c r="M2466" s="89" t="s">
        <v>1664</v>
      </c>
      <c r="N2466" s="89" t="s">
        <v>1700</v>
      </c>
      <c r="V2466" s="89" t="s">
        <v>1294</v>
      </c>
      <c r="W2466">
        <v>57471</v>
      </c>
    </row>
    <row r="2467" spans="7:23">
      <c r="G2467">
        <v>59677</v>
      </c>
      <c r="H2467" s="89" t="s">
        <v>1426</v>
      </c>
      <c r="I2467" s="89" t="s">
        <v>1583</v>
      </c>
      <c r="L2467">
        <v>24165</v>
      </c>
      <c r="M2467" s="89" t="s">
        <v>1664</v>
      </c>
      <c r="N2467" s="89" t="s">
        <v>339</v>
      </c>
      <c r="V2467" s="89" t="s">
        <v>1295</v>
      </c>
      <c r="W2467">
        <v>26068</v>
      </c>
    </row>
    <row r="2468" spans="7:23">
      <c r="G2468">
        <v>59672</v>
      </c>
      <c r="H2468" s="89" t="s">
        <v>1426</v>
      </c>
      <c r="I2468" s="89" t="s">
        <v>1582</v>
      </c>
      <c r="L2468">
        <v>24166</v>
      </c>
      <c r="M2468" s="89" t="s">
        <v>1289</v>
      </c>
      <c r="N2468" s="89" t="s">
        <v>1584</v>
      </c>
      <c r="V2468" s="89" t="s">
        <v>1296</v>
      </c>
      <c r="W2468">
        <v>67472</v>
      </c>
    </row>
    <row r="2469" spans="7:23">
      <c r="G2469">
        <v>65507</v>
      </c>
      <c r="H2469" s="89" t="s">
        <v>1427</v>
      </c>
      <c r="I2469" s="89" t="s">
        <v>1583</v>
      </c>
      <c r="L2469">
        <v>24167</v>
      </c>
      <c r="M2469" s="89" t="s">
        <v>1289</v>
      </c>
      <c r="N2469" s="89" t="s">
        <v>337</v>
      </c>
      <c r="V2469" s="89" t="s">
        <v>1297</v>
      </c>
      <c r="W2469">
        <v>12673</v>
      </c>
    </row>
    <row r="2470" spans="7:23">
      <c r="G2470">
        <v>65502</v>
      </c>
      <c r="H2470" s="89" t="s">
        <v>1427</v>
      </c>
      <c r="I2470" s="89" t="s">
        <v>1582</v>
      </c>
      <c r="L2470">
        <v>24168</v>
      </c>
      <c r="M2470" s="89" t="s">
        <v>1289</v>
      </c>
      <c r="N2470" s="89" t="s">
        <v>1700</v>
      </c>
      <c r="V2470" s="89" t="s">
        <v>1298</v>
      </c>
      <c r="W2470">
        <v>12787</v>
      </c>
    </row>
    <row r="2471" spans="7:23">
      <c r="G2471">
        <v>65485</v>
      </c>
      <c r="H2471" s="89" t="s">
        <v>1429</v>
      </c>
      <c r="I2471" s="89" t="s">
        <v>1583</v>
      </c>
      <c r="L2471">
        <v>24169</v>
      </c>
      <c r="M2471" s="89" t="s">
        <v>1289</v>
      </c>
      <c r="N2471" s="89" t="s">
        <v>339</v>
      </c>
      <c r="V2471" s="89" t="s">
        <v>1299</v>
      </c>
      <c r="W2471">
        <v>41277</v>
      </c>
    </row>
    <row r="2472" spans="7:23">
      <c r="G2472">
        <v>65480</v>
      </c>
      <c r="H2472" s="89" t="s">
        <v>1429</v>
      </c>
      <c r="I2472" s="89" t="s">
        <v>1582</v>
      </c>
      <c r="L2472">
        <v>24170</v>
      </c>
      <c r="M2472" s="89" t="s">
        <v>2595</v>
      </c>
      <c r="N2472" s="89" t="s">
        <v>1584</v>
      </c>
      <c r="V2472" s="89" t="s">
        <v>1300</v>
      </c>
      <c r="W2472">
        <v>41269</v>
      </c>
    </row>
    <row r="2473" spans="7:23">
      <c r="G2473">
        <v>65474</v>
      </c>
      <c r="H2473" s="89" t="s">
        <v>1430</v>
      </c>
      <c r="I2473" s="89" t="s">
        <v>1583</v>
      </c>
      <c r="L2473">
        <v>24171</v>
      </c>
      <c r="M2473" s="89" t="s">
        <v>2595</v>
      </c>
      <c r="N2473" s="89" t="s">
        <v>337</v>
      </c>
      <c r="V2473" s="89" t="s">
        <v>1234</v>
      </c>
      <c r="W2473">
        <v>175073</v>
      </c>
    </row>
    <row r="2474" spans="7:23">
      <c r="G2474">
        <v>65469</v>
      </c>
      <c r="H2474" s="89" t="s">
        <v>1430</v>
      </c>
      <c r="I2474" s="89" t="s">
        <v>1582</v>
      </c>
      <c r="L2474">
        <v>24172</v>
      </c>
      <c r="M2474" s="89" t="s">
        <v>2595</v>
      </c>
      <c r="N2474" s="89" t="s">
        <v>1700</v>
      </c>
      <c r="V2474" s="89" t="s">
        <v>2329</v>
      </c>
      <c r="W2474">
        <v>199728</v>
      </c>
    </row>
    <row r="2475" spans="7:23">
      <c r="G2475">
        <v>27279</v>
      </c>
      <c r="H2475" s="89" t="s">
        <v>1431</v>
      </c>
      <c r="I2475" s="89" t="s">
        <v>1583</v>
      </c>
      <c r="L2475">
        <v>24173</v>
      </c>
      <c r="M2475" s="89" t="s">
        <v>2595</v>
      </c>
      <c r="N2475" s="89" t="s">
        <v>339</v>
      </c>
      <c r="V2475" s="89" t="s">
        <v>2330</v>
      </c>
      <c r="W2475">
        <v>199715</v>
      </c>
    </row>
    <row r="2476" spans="7:23">
      <c r="G2476">
        <v>27278</v>
      </c>
      <c r="H2476" s="89" t="s">
        <v>1431</v>
      </c>
      <c r="I2476" s="89" t="s">
        <v>1582</v>
      </c>
      <c r="L2476">
        <v>24174</v>
      </c>
      <c r="M2476" s="89" t="s">
        <v>1665</v>
      </c>
      <c r="N2476" s="89" t="s">
        <v>1584</v>
      </c>
      <c r="V2476" s="89" t="s">
        <v>1235</v>
      </c>
      <c r="W2476">
        <v>199702</v>
      </c>
    </row>
    <row r="2477" spans="7:23">
      <c r="G2477">
        <v>27284</v>
      </c>
      <c r="H2477" s="89" t="s">
        <v>1432</v>
      </c>
      <c r="I2477" s="89" t="s">
        <v>1583</v>
      </c>
      <c r="L2477">
        <v>24175</v>
      </c>
      <c r="M2477" s="89" t="s">
        <v>1665</v>
      </c>
      <c r="N2477" s="89" t="s">
        <v>337</v>
      </c>
      <c r="V2477" s="89" t="s">
        <v>1236</v>
      </c>
      <c r="W2477">
        <v>199689</v>
      </c>
    </row>
    <row r="2478" spans="7:23">
      <c r="G2478">
        <v>27283</v>
      </c>
      <c r="H2478" s="89" t="s">
        <v>1432</v>
      </c>
      <c r="I2478" s="89" t="s">
        <v>1582</v>
      </c>
      <c r="L2478">
        <v>24176</v>
      </c>
      <c r="M2478" s="89" t="s">
        <v>1665</v>
      </c>
      <c r="N2478" s="89" t="s">
        <v>1700</v>
      </c>
      <c r="V2478" s="89" t="s">
        <v>1237</v>
      </c>
      <c r="W2478">
        <v>174886</v>
      </c>
    </row>
    <row r="2479" spans="7:23">
      <c r="G2479">
        <v>27289</v>
      </c>
      <c r="H2479" s="89" t="s">
        <v>1433</v>
      </c>
      <c r="I2479" s="89" t="s">
        <v>1583</v>
      </c>
      <c r="L2479">
        <v>24177</v>
      </c>
      <c r="M2479" s="89" t="s">
        <v>1665</v>
      </c>
      <c r="N2479" s="89" t="s">
        <v>339</v>
      </c>
      <c r="V2479" s="89" t="s">
        <v>1301</v>
      </c>
      <c r="W2479">
        <v>12677</v>
      </c>
    </row>
    <row r="2480" spans="7:23">
      <c r="G2480">
        <v>27288</v>
      </c>
      <c r="H2480" s="89" t="s">
        <v>1433</v>
      </c>
      <c r="I2480" s="89" t="s">
        <v>1582</v>
      </c>
      <c r="L2480">
        <v>24178</v>
      </c>
      <c r="M2480" s="89" t="s">
        <v>1667</v>
      </c>
      <c r="N2480" s="89" t="s">
        <v>1584</v>
      </c>
      <c r="V2480" s="89" t="s">
        <v>2334</v>
      </c>
      <c r="W2480">
        <v>46469</v>
      </c>
    </row>
    <row r="2481" spans="7:23">
      <c r="G2481">
        <v>27294</v>
      </c>
      <c r="H2481" s="89" t="s">
        <v>1434</v>
      </c>
      <c r="I2481" s="89" t="s">
        <v>1583</v>
      </c>
      <c r="L2481">
        <v>24179</v>
      </c>
      <c r="M2481" s="89" t="s">
        <v>1667</v>
      </c>
      <c r="N2481" s="89" t="s">
        <v>337</v>
      </c>
      <c r="V2481" s="89" t="s">
        <v>2336</v>
      </c>
      <c r="W2481">
        <v>190073</v>
      </c>
    </row>
    <row r="2482" spans="7:23">
      <c r="G2482">
        <v>27293</v>
      </c>
      <c r="H2482" s="89" t="s">
        <v>1434</v>
      </c>
      <c r="I2482" s="89" t="s">
        <v>1582</v>
      </c>
      <c r="L2482">
        <v>24180</v>
      </c>
      <c r="M2482" s="89" t="s">
        <v>1667</v>
      </c>
      <c r="N2482" s="89" t="s">
        <v>1700</v>
      </c>
      <c r="V2482" s="89" t="s">
        <v>2337</v>
      </c>
      <c r="W2482">
        <v>200673</v>
      </c>
    </row>
    <row r="2483" spans="7:23">
      <c r="G2483">
        <v>27299</v>
      </c>
      <c r="H2483" s="89" t="s">
        <v>1435</v>
      </c>
      <c r="I2483" s="89" t="s">
        <v>1583</v>
      </c>
      <c r="L2483">
        <v>24181</v>
      </c>
      <c r="M2483" s="89" t="s">
        <v>1667</v>
      </c>
      <c r="N2483" s="89" t="s">
        <v>339</v>
      </c>
      <c r="V2483" s="89" t="s">
        <v>1302</v>
      </c>
      <c r="W2483">
        <v>12678</v>
      </c>
    </row>
    <row r="2484" spans="7:23">
      <c r="G2484">
        <v>27298</v>
      </c>
      <c r="H2484" s="89" t="s">
        <v>1435</v>
      </c>
      <c r="I2484" s="89" t="s">
        <v>1582</v>
      </c>
      <c r="L2484">
        <v>24182</v>
      </c>
      <c r="M2484" s="89" t="s">
        <v>1670</v>
      </c>
      <c r="N2484" s="89" t="s">
        <v>1584</v>
      </c>
      <c r="V2484" s="89" t="s">
        <v>2340</v>
      </c>
      <c r="W2484">
        <v>83873</v>
      </c>
    </row>
    <row r="2485" spans="7:23">
      <c r="G2485">
        <v>27304</v>
      </c>
      <c r="H2485" s="89" t="s">
        <v>1436</v>
      </c>
      <c r="I2485" s="89" t="s">
        <v>1583</v>
      </c>
      <c r="L2485">
        <v>24183</v>
      </c>
      <c r="M2485" s="89" t="s">
        <v>1670</v>
      </c>
      <c r="N2485" s="89" t="s">
        <v>337</v>
      </c>
      <c r="V2485" s="89" t="s">
        <v>2342</v>
      </c>
      <c r="W2485">
        <v>12679</v>
      </c>
    </row>
    <row r="2486" spans="7:23">
      <c r="G2486">
        <v>27303</v>
      </c>
      <c r="H2486" s="89" t="s">
        <v>1436</v>
      </c>
      <c r="I2486" s="89" t="s">
        <v>1582</v>
      </c>
      <c r="L2486">
        <v>24184</v>
      </c>
      <c r="M2486" s="89" t="s">
        <v>1670</v>
      </c>
      <c r="N2486" s="89" t="s">
        <v>1700</v>
      </c>
      <c r="V2486" s="89" t="s">
        <v>2343</v>
      </c>
      <c r="W2486">
        <v>12680</v>
      </c>
    </row>
    <row r="2487" spans="7:23">
      <c r="G2487">
        <v>27309</v>
      </c>
      <c r="H2487" s="89" t="s">
        <v>1437</v>
      </c>
      <c r="I2487" s="89" t="s">
        <v>1583</v>
      </c>
      <c r="L2487">
        <v>24185</v>
      </c>
      <c r="M2487" s="89" t="s">
        <v>1670</v>
      </c>
      <c r="N2487" s="89" t="s">
        <v>339</v>
      </c>
      <c r="V2487" s="89" t="s">
        <v>1303</v>
      </c>
      <c r="W2487">
        <v>12681</v>
      </c>
    </row>
    <row r="2488" spans="7:23">
      <c r="G2488">
        <v>27308</v>
      </c>
      <c r="H2488" s="89" t="s">
        <v>1437</v>
      </c>
      <c r="I2488" s="89" t="s">
        <v>1582</v>
      </c>
      <c r="L2488">
        <v>24186</v>
      </c>
      <c r="M2488" s="89" t="s">
        <v>1671</v>
      </c>
      <c r="N2488" s="89" t="s">
        <v>1584</v>
      </c>
      <c r="V2488" s="89" t="s">
        <v>2346</v>
      </c>
      <c r="W2488">
        <v>199673</v>
      </c>
    </row>
    <row r="2489" spans="7:23">
      <c r="G2489">
        <v>27313</v>
      </c>
      <c r="H2489" s="89" t="s">
        <v>1438</v>
      </c>
      <c r="I2489" s="89" t="s">
        <v>1582</v>
      </c>
      <c r="L2489">
        <v>24187</v>
      </c>
      <c r="M2489" s="89" t="s">
        <v>1671</v>
      </c>
      <c r="N2489" s="89" t="s">
        <v>337</v>
      </c>
      <c r="V2489" s="89" t="s">
        <v>2348</v>
      </c>
      <c r="W2489">
        <v>200151</v>
      </c>
    </row>
    <row r="2490" spans="7:23">
      <c r="G2490">
        <v>27314</v>
      </c>
      <c r="H2490" s="89" t="s">
        <v>1438</v>
      </c>
      <c r="I2490" s="89" t="s">
        <v>1583</v>
      </c>
      <c r="L2490">
        <v>24188</v>
      </c>
      <c r="M2490" s="89" t="s">
        <v>1671</v>
      </c>
      <c r="N2490" s="89" t="s">
        <v>1700</v>
      </c>
      <c r="V2490" s="89" t="s">
        <v>1304</v>
      </c>
      <c r="W2490">
        <v>12684</v>
      </c>
    </row>
    <row r="2491" spans="7:23">
      <c r="G2491">
        <v>27319</v>
      </c>
      <c r="H2491" s="89" t="s">
        <v>2469</v>
      </c>
      <c r="I2491" s="89" t="s">
        <v>1583</v>
      </c>
      <c r="L2491">
        <v>24189</v>
      </c>
      <c r="M2491" s="89" t="s">
        <v>1671</v>
      </c>
      <c r="N2491" s="89" t="s">
        <v>339</v>
      </c>
      <c r="V2491" s="89" t="s">
        <v>1305</v>
      </c>
      <c r="W2491">
        <v>12685</v>
      </c>
    </row>
    <row r="2492" spans="7:23">
      <c r="G2492">
        <v>27318</v>
      </c>
      <c r="H2492" s="89" t="s">
        <v>2469</v>
      </c>
      <c r="I2492" s="89" t="s">
        <v>1582</v>
      </c>
      <c r="L2492">
        <v>24190</v>
      </c>
      <c r="M2492" s="89" t="s">
        <v>1672</v>
      </c>
      <c r="N2492" s="89" t="s">
        <v>1584</v>
      </c>
      <c r="V2492" s="89" t="s">
        <v>1306</v>
      </c>
      <c r="W2492">
        <v>12686</v>
      </c>
    </row>
    <row r="2493" spans="7:23">
      <c r="G2493">
        <v>65496</v>
      </c>
      <c r="H2493" s="89" t="s">
        <v>1428</v>
      </c>
      <c r="I2493" s="89" t="s">
        <v>1583</v>
      </c>
      <c r="L2493">
        <v>24191</v>
      </c>
      <c r="M2493" s="89" t="s">
        <v>1672</v>
      </c>
      <c r="N2493" s="89" t="s">
        <v>337</v>
      </c>
      <c r="V2493" s="89" t="s">
        <v>2353</v>
      </c>
      <c r="W2493">
        <v>205877</v>
      </c>
    </row>
    <row r="2494" spans="7:23">
      <c r="G2494">
        <v>65491</v>
      </c>
      <c r="H2494" s="89" t="s">
        <v>1428</v>
      </c>
      <c r="I2494" s="89" t="s">
        <v>1582</v>
      </c>
      <c r="L2494">
        <v>24192</v>
      </c>
      <c r="M2494" s="89" t="s">
        <v>1672</v>
      </c>
      <c r="N2494" s="89" t="s">
        <v>1700</v>
      </c>
      <c r="V2494" s="89" t="s">
        <v>1307</v>
      </c>
      <c r="W2494">
        <v>12687</v>
      </c>
    </row>
    <row r="2495" spans="7:23">
      <c r="G2495">
        <v>220317</v>
      </c>
      <c r="H2495" s="89" t="s">
        <v>2471</v>
      </c>
      <c r="I2495" s="89" t="s">
        <v>1583</v>
      </c>
      <c r="L2495">
        <v>24193</v>
      </c>
      <c r="M2495" s="89" t="s">
        <v>1672</v>
      </c>
      <c r="N2495" s="89" t="s">
        <v>339</v>
      </c>
      <c r="V2495" s="89" t="s">
        <v>1308</v>
      </c>
      <c r="W2495">
        <v>12688</v>
      </c>
    </row>
    <row r="2496" spans="7:23">
      <c r="G2496">
        <v>220312</v>
      </c>
      <c r="H2496" s="89" t="s">
        <v>2471</v>
      </c>
      <c r="I2496" s="89" t="s">
        <v>1582</v>
      </c>
      <c r="L2496">
        <v>24194</v>
      </c>
      <c r="M2496" s="89" t="s">
        <v>2597</v>
      </c>
      <c r="N2496" s="89" t="s">
        <v>1584</v>
      </c>
      <c r="V2496" s="89" t="s">
        <v>1309</v>
      </c>
      <c r="W2496">
        <v>12689</v>
      </c>
    </row>
    <row r="2497" spans="7:23">
      <c r="G2497">
        <v>27334</v>
      </c>
      <c r="H2497" s="89" t="s">
        <v>1439</v>
      </c>
      <c r="I2497" s="89" t="s">
        <v>1583</v>
      </c>
      <c r="L2497">
        <v>24195</v>
      </c>
      <c r="M2497" s="89" t="s">
        <v>2597</v>
      </c>
      <c r="N2497" s="89" t="s">
        <v>337</v>
      </c>
      <c r="V2497" s="89" t="s">
        <v>1310</v>
      </c>
      <c r="W2497">
        <v>12691</v>
      </c>
    </row>
    <row r="2498" spans="7:23">
      <c r="G2498">
        <v>27333</v>
      </c>
      <c r="H2498" s="89" t="s">
        <v>1439</v>
      </c>
      <c r="I2498" s="89" t="s">
        <v>1582</v>
      </c>
      <c r="L2498">
        <v>24196</v>
      </c>
      <c r="M2498" s="89" t="s">
        <v>2597</v>
      </c>
      <c r="N2498" s="89" t="s">
        <v>1700</v>
      </c>
      <c r="V2498" s="89" t="s">
        <v>2357</v>
      </c>
      <c r="W2498">
        <v>173686</v>
      </c>
    </row>
    <row r="2499" spans="7:23">
      <c r="G2499">
        <v>27339</v>
      </c>
      <c r="H2499" s="89" t="s">
        <v>1440</v>
      </c>
      <c r="I2499" s="89" t="s">
        <v>1583</v>
      </c>
      <c r="L2499">
        <v>24197</v>
      </c>
      <c r="M2499" s="89" t="s">
        <v>2597</v>
      </c>
      <c r="N2499" s="89" t="s">
        <v>339</v>
      </c>
      <c r="V2499" s="89" t="s">
        <v>1311</v>
      </c>
      <c r="W2499">
        <v>12694</v>
      </c>
    </row>
    <row r="2500" spans="7:23">
      <c r="G2500">
        <v>27338</v>
      </c>
      <c r="H2500" s="89" t="s">
        <v>1440</v>
      </c>
      <c r="I2500" s="89" t="s">
        <v>1582</v>
      </c>
      <c r="L2500">
        <v>24202</v>
      </c>
      <c r="M2500" s="89" t="s">
        <v>258</v>
      </c>
      <c r="N2500" s="89" t="s">
        <v>1584</v>
      </c>
      <c r="V2500" s="89" t="s">
        <v>1312</v>
      </c>
      <c r="W2500">
        <v>12695</v>
      </c>
    </row>
    <row r="2501" spans="7:23">
      <c r="G2501">
        <v>27343</v>
      </c>
      <c r="H2501" s="89" t="s">
        <v>1441</v>
      </c>
      <c r="I2501" s="89" t="s">
        <v>1582</v>
      </c>
      <c r="L2501">
        <v>24203</v>
      </c>
      <c r="M2501" s="89" t="s">
        <v>258</v>
      </c>
      <c r="N2501" s="89" t="s">
        <v>337</v>
      </c>
      <c r="V2501" s="89" t="s">
        <v>1313</v>
      </c>
      <c r="W2501">
        <v>12696</v>
      </c>
    </row>
    <row r="2502" spans="7:23">
      <c r="G2502">
        <v>27344</v>
      </c>
      <c r="H2502" s="89" t="s">
        <v>1441</v>
      </c>
      <c r="I2502" s="89" t="s">
        <v>1583</v>
      </c>
      <c r="L2502">
        <v>24204</v>
      </c>
      <c r="M2502" s="89" t="s">
        <v>258</v>
      </c>
      <c r="N2502" s="89" t="s">
        <v>1700</v>
      </c>
      <c r="V2502" s="89" t="s">
        <v>1314</v>
      </c>
      <c r="W2502">
        <v>12697</v>
      </c>
    </row>
    <row r="2503" spans="7:23">
      <c r="G2503">
        <v>27349</v>
      </c>
      <c r="H2503" s="89" t="s">
        <v>1442</v>
      </c>
      <c r="I2503" s="89" t="s">
        <v>1583</v>
      </c>
      <c r="L2503">
        <v>24205</v>
      </c>
      <c r="M2503" s="89" t="s">
        <v>258</v>
      </c>
      <c r="N2503" s="89" t="s">
        <v>339</v>
      </c>
      <c r="V2503" s="89" t="s">
        <v>1315</v>
      </c>
      <c r="W2503">
        <v>12698</v>
      </c>
    </row>
    <row r="2504" spans="7:23">
      <c r="G2504">
        <v>27348</v>
      </c>
      <c r="H2504" s="89" t="s">
        <v>1442</v>
      </c>
      <c r="I2504" s="89" t="s">
        <v>1582</v>
      </c>
      <c r="L2504">
        <v>24234</v>
      </c>
      <c r="M2504" s="89" t="s">
        <v>1487</v>
      </c>
      <c r="N2504" s="89" t="s">
        <v>1584</v>
      </c>
      <c r="V2504" s="89" t="s">
        <v>1316</v>
      </c>
      <c r="W2504">
        <v>12699</v>
      </c>
    </row>
    <row r="2505" spans="7:23">
      <c r="G2505">
        <v>27354</v>
      </c>
      <c r="H2505" s="89" t="s">
        <v>1443</v>
      </c>
      <c r="I2505" s="89" t="s">
        <v>1583</v>
      </c>
      <c r="L2505">
        <v>24235</v>
      </c>
      <c r="M2505" s="89" t="s">
        <v>1487</v>
      </c>
      <c r="N2505" s="89" t="s">
        <v>337</v>
      </c>
      <c r="V2505" s="89" t="s">
        <v>1317</v>
      </c>
      <c r="W2505">
        <v>12700</v>
      </c>
    </row>
    <row r="2506" spans="7:23">
      <c r="G2506">
        <v>27353</v>
      </c>
      <c r="H2506" s="89" t="s">
        <v>1443</v>
      </c>
      <c r="I2506" s="89" t="s">
        <v>1582</v>
      </c>
      <c r="L2506">
        <v>24236</v>
      </c>
      <c r="M2506" s="89" t="s">
        <v>1487</v>
      </c>
      <c r="N2506" s="89" t="s">
        <v>1700</v>
      </c>
      <c r="V2506" s="89" t="s">
        <v>1318</v>
      </c>
      <c r="W2506">
        <v>12701</v>
      </c>
    </row>
    <row r="2507" spans="7:23">
      <c r="G2507">
        <v>27359</v>
      </c>
      <c r="H2507" s="89" t="s">
        <v>1444</v>
      </c>
      <c r="I2507" s="89" t="s">
        <v>1583</v>
      </c>
      <c r="L2507">
        <v>24237</v>
      </c>
      <c r="M2507" s="89" t="s">
        <v>1487</v>
      </c>
      <c r="N2507" s="89" t="s">
        <v>339</v>
      </c>
      <c r="V2507" s="89" t="s">
        <v>1319</v>
      </c>
      <c r="W2507">
        <v>64071</v>
      </c>
    </row>
    <row r="2508" spans="7:23">
      <c r="G2508">
        <v>27358</v>
      </c>
      <c r="H2508" s="89" t="s">
        <v>1444</v>
      </c>
      <c r="I2508" s="89" t="s">
        <v>1582</v>
      </c>
      <c r="L2508">
        <v>24268</v>
      </c>
      <c r="M2508" s="89" t="s">
        <v>1253</v>
      </c>
      <c r="N2508" s="89" t="s">
        <v>326</v>
      </c>
      <c r="V2508" s="89" t="s">
        <v>1320</v>
      </c>
      <c r="W2508">
        <v>12704</v>
      </c>
    </row>
    <row r="2509" spans="7:23">
      <c r="G2509">
        <v>27364</v>
      </c>
      <c r="H2509" s="89" t="s">
        <v>1445</v>
      </c>
      <c r="I2509" s="89" t="s">
        <v>1583</v>
      </c>
      <c r="L2509">
        <v>24470</v>
      </c>
      <c r="M2509" s="89" t="s">
        <v>2680</v>
      </c>
      <c r="N2509" s="89" t="s">
        <v>336</v>
      </c>
      <c r="V2509" s="89" t="s">
        <v>1321</v>
      </c>
      <c r="W2509">
        <v>12705</v>
      </c>
    </row>
    <row r="2510" spans="7:23">
      <c r="G2510">
        <v>27363</v>
      </c>
      <c r="H2510" s="89" t="s">
        <v>1445</v>
      </c>
      <c r="I2510" s="89" t="s">
        <v>1582</v>
      </c>
      <c r="L2510">
        <v>24471</v>
      </c>
      <c r="M2510" s="89" t="s">
        <v>2681</v>
      </c>
      <c r="N2510" s="89" t="s">
        <v>336</v>
      </c>
      <c r="V2510" s="89" t="s">
        <v>1322</v>
      </c>
      <c r="W2510">
        <v>12706</v>
      </c>
    </row>
    <row r="2511" spans="7:23">
      <c r="G2511">
        <v>27369</v>
      </c>
      <c r="H2511" s="89" t="s">
        <v>1446</v>
      </c>
      <c r="I2511" s="89" t="s">
        <v>1583</v>
      </c>
      <c r="L2511">
        <v>24472</v>
      </c>
      <c r="M2511" s="89" t="s">
        <v>2682</v>
      </c>
      <c r="N2511" s="89" t="s">
        <v>336</v>
      </c>
      <c r="V2511" s="89" t="s">
        <v>1323</v>
      </c>
      <c r="W2511">
        <v>12707</v>
      </c>
    </row>
    <row r="2512" spans="7:23">
      <c r="G2512">
        <v>27368</v>
      </c>
      <c r="H2512" s="89" t="s">
        <v>1446</v>
      </c>
      <c r="I2512" s="89" t="s">
        <v>1582</v>
      </c>
      <c r="L2512">
        <v>24473</v>
      </c>
      <c r="M2512" s="89" t="s">
        <v>2683</v>
      </c>
      <c r="N2512" s="89" t="s">
        <v>336</v>
      </c>
      <c r="V2512" s="89" t="s">
        <v>1324</v>
      </c>
      <c r="W2512">
        <v>12708</v>
      </c>
    </row>
    <row r="2513" spans="7:23">
      <c r="G2513">
        <v>27374</v>
      </c>
      <c r="H2513" s="89" t="s">
        <v>1447</v>
      </c>
      <c r="I2513" s="89" t="s">
        <v>1583</v>
      </c>
      <c r="L2513">
        <v>24474</v>
      </c>
      <c r="M2513" s="89" t="s">
        <v>2684</v>
      </c>
      <c r="N2513" s="89" t="s">
        <v>336</v>
      </c>
      <c r="V2513" s="89" t="s">
        <v>1325</v>
      </c>
      <c r="W2513">
        <v>12709</v>
      </c>
    </row>
    <row r="2514" spans="7:23">
      <c r="G2514">
        <v>27373</v>
      </c>
      <c r="H2514" s="89" t="s">
        <v>1447</v>
      </c>
      <c r="I2514" s="89" t="s">
        <v>1582</v>
      </c>
      <c r="L2514">
        <v>24475</v>
      </c>
      <c r="M2514" s="89" t="s">
        <v>2685</v>
      </c>
      <c r="N2514" s="89" t="s">
        <v>336</v>
      </c>
      <c r="V2514" s="89" t="s">
        <v>1326</v>
      </c>
      <c r="W2514">
        <v>12710</v>
      </c>
    </row>
    <row r="2515" spans="7:23">
      <c r="G2515">
        <v>27379</v>
      </c>
      <c r="H2515" s="89" t="s">
        <v>1448</v>
      </c>
      <c r="I2515" s="89" t="s">
        <v>1583</v>
      </c>
      <c r="L2515">
        <v>24476</v>
      </c>
      <c r="M2515" s="89" t="s">
        <v>2686</v>
      </c>
      <c r="N2515" s="89" t="s">
        <v>336</v>
      </c>
      <c r="V2515" s="89" t="s">
        <v>1327</v>
      </c>
      <c r="W2515">
        <v>12712</v>
      </c>
    </row>
    <row r="2516" spans="7:23">
      <c r="G2516">
        <v>27378</v>
      </c>
      <c r="H2516" s="89" t="s">
        <v>1448</v>
      </c>
      <c r="I2516" s="89" t="s">
        <v>1582</v>
      </c>
      <c r="L2516">
        <v>24477</v>
      </c>
      <c r="M2516" s="89" t="s">
        <v>2687</v>
      </c>
      <c r="N2516" s="89" t="s">
        <v>336</v>
      </c>
      <c r="V2516" s="89" t="s">
        <v>232</v>
      </c>
      <c r="W2516">
        <v>12713</v>
      </c>
    </row>
    <row r="2517" spans="7:23">
      <c r="G2517">
        <v>27384</v>
      </c>
      <c r="H2517" s="89" t="s">
        <v>1449</v>
      </c>
      <c r="I2517" s="89" t="s">
        <v>1583</v>
      </c>
      <c r="L2517">
        <v>24478</v>
      </c>
      <c r="M2517" s="89" t="s">
        <v>2688</v>
      </c>
      <c r="N2517" s="89" t="s">
        <v>336</v>
      </c>
      <c r="V2517" s="89" t="s">
        <v>2375</v>
      </c>
      <c r="W2517">
        <v>173699</v>
      </c>
    </row>
    <row r="2518" spans="7:23">
      <c r="G2518">
        <v>27383</v>
      </c>
      <c r="H2518" s="89" t="s">
        <v>1449</v>
      </c>
      <c r="I2518" s="89" t="s">
        <v>1582</v>
      </c>
      <c r="L2518">
        <v>24479</v>
      </c>
      <c r="M2518" s="89" t="s">
        <v>2689</v>
      </c>
      <c r="N2518" s="89" t="s">
        <v>336</v>
      </c>
      <c r="V2518" s="89" t="s">
        <v>1328</v>
      </c>
      <c r="W2518">
        <v>63715</v>
      </c>
    </row>
    <row r="2519" spans="7:23">
      <c r="G2519">
        <v>27389</v>
      </c>
      <c r="H2519" s="89" t="s">
        <v>1450</v>
      </c>
      <c r="I2519" s="89" t="s">
        <v>1583</v>
      </c>
      <c r="L2519">
        <v>24480</v>
      </c>
      <c r="M2519" s="89" t="s">
        <v>2690</v>
      </c>
      <c r="N2519" s="89" t="s">
        <v>336</v>
      </c>
      <c r="V2519" s="89" t="s">
        <v>1329</v>
      </c>
      <c r="W2519">
        <v>65271</v>
      </c>
    </row>
    <row r="2520" spans="7:23">
      <c r="G2520">
        <v>27388</v>
      </c>
      <c r="H2520" s="89" t="s">
        <v>1450</v>
      </c>
      <c r="I2520" s="89" t="s">
        <v>1582</v>
      </c>
      <c r="L2520">
        <v>24481</v>
      </c>
      <c r="M2520" s="89" t="s">
        <v>2691</v>
      </c>
      <c r="N2520" s="89" t="s">
        <v>336</v>
      </c>
      <c r="V2520" s="89" t="s">
        <v>1330</v>
      </c>
      <c r="W2520">
        <v>65282</v>
      </c>
    </row>
    <row r="2521" spans="7:23">
      <c r="G2521">
        <v>27394</v>
      </c>
      <c r="H2521" s="89" t="s">
        <v>2480</v>
      </c>
      <c r="I2521" s="89" t="s">
        <v>1583</v>
      </c>
      <c r="L2521">
        <v>24482</v>
      </c>
      <c r="M2521" s="89" t="s">
        <v>2692</v>
      </c>
      <c r="N2521" s="89" t="s">
        <v>336</v>
      </c>
      <c r="V2521" s="89" t="s">
        <v>1331</v>
      </c>
      <c r="W2521">
        <v>65293</v>
      </c>
    </row>
    <row r="2522" spans="7:23">
      <c r="G2522">
        <v>27393</v>
      </c>
      <c r="H2522" s="89" t="s">
        <v>2480</v>
      </c>
      <c r="I2522" s="89" t="s">
        <v>1582</v>
      </c>
      <c r="L2522">
        <v>24483</v>
      </c>
      <c r="M2522" s="89" t="s">
        <v>2693</v>
      </c>
      <c r="N2522" s="89" t="s">
        <v>336</v>
      </c>
      <c r="V2522" s="89" t="s">
        <v>1332</v>
      </c>
      <c r="W2522">
        <v>12716</v>
      </c>
    </row>
    <row r="2523" spans="7:23">
      <c r="G2523">
        <v>102891</v>
      </c>
      <c r="H2523" s="89" t="s">
        <v>2481</v>
      </c>
      <c r="I2523" s="89" t="s">
        <v>1583</v>
      </c>
      <c r="L2523">
        <v>24484</v>
      </c>
      <c r="M2523" s="89" t="s">
        <v>2694</v>
      </c>
      <c r="N2523" s="89" t="s">
        <v>336</v>
      </c>
      <c r="V2523" s="89" t="s">
        <v>1333</v>
      </c>
      <c r="W2523">
        <v>63704</v>
      </c>
    </row>
    <row r="2524" spans="7:23">
      <c r="G2524">
        <v>102886</v>
      </c>
      <c r="H2524" s="89" t="s">
        <v>2481</v>
      </c>
      <c r="I2524" s="89" t="s">
        <v>1582</v>
      </c>
      <c r="L2524">
        <v>24485</v>
      </c>
      <c r="M2524" s="89" t="s">
        <v>2695</v>
      </c>
      <c r="N2524" s="89" t="s">
        <v>336</v>
      </c>
      <c r="V2524" s="89" t="s">
        <v>1334</v>
      </c>
      <c r="W2524">
        <v>63693</v>
      </c>
    </row>
    <row r="2525" spans="7:23">
      <c r="G2525">
        <v>102930</v>
      </c>
      <c r="H2525" s="89" t="s">
        <v>2482</v>
      </c>
      <c r="I2525" s="89" t="s">
        <v>1583</v>
      </c>
      <c r="L2525">
        <v>24486</v>
      </c>
      <c r="M2525" s="89" t="s">
        <v>2696</v>
      </c>
      <c r="N2525" s="89" t="s">
        <v>336</v>
      </c>
      <c r="V2525" s="89" t="s">
        <v>1335</v>
      </c>
      <c r="W2525">
        <v>63682</v>
      </c>
    </row>
    <row r="2526" spans="7:23">
      <c r="G2526">
        <v>102925</v>
      </c>
      <c r="H2526" s="89" t="s">
        <v>2482</v>
      </c>
      <c r="I2526" s="89" t="s">
        <v>1582</v>
      </c>
      <c r="L2526">
        <v>24487</v>
      </c>
      <c r="M2526" s="89" t="s">
        <v>2697</v>
      </c>
      <c r="N2526" s="89" t="s">
        <v>336</v>
      </c>
      <c r="V2526" s="89" t="s">
        <v>1336</v>
      </c>
      <c r="W2526">
        <v>63671</v>
      </c>
    </row>
    <row r="2527" spans="7:23">
      <c r="G2527">
        <v>59743</v>
      </c>
      <c r="H2527" s="89" t="s">
        <v>1451</v>
      </c>
      <c r="I2527" s="89" t="s">
        <v>1583</v>
      </c>
      <c r="L2527">
        <v>24488</v>
      </c>
      <c r="M2527" s="89" t="s">
        <v>2698</v>
      </c>
      <c r="N2527" s="89" t="s">
        <v>336</v>
      </c>
      <c r="V2527" s="89" t="s">
        <v>1337</v>
      </c>
      <c r="W2527">
        <v>65315</v>
      </c>
    </row>
    <row r="2528" spans="7:23">
      <c r="G2528">
        <v>59738</v>
      </c>
      <c r="H2528" s="89" t="s">
        <v>1451</v>
      </c>
      <c r="I2528" s="89" t="s">
        <v>1582</v>
      </c>
      <c r="L2528">
        <v>24489</v>
      </c>
      <c r="M2528" s="89" t="s">
        <v>2699</v>
      </c>
      <c r="N2528" s="89" t="s">
        <v>336</v>
      </c>
      <c r="V2528" s="89" t="s">
        <v>1338</v>
      </c>
      <c r="W2528">
        <v>59640</v>
      </c>
    </row>
    <row r="2529" spans="7:23">
      <c r="G2529">
        <v>59749</v>
      </c>
      <c r="H2529" s="89" t="s">
        <v>1452</v>
      </c>
      <c r="I2529" s="89" t="s">
        <v>1582</v>
      </c>
      <c r="L2529">
        <v>24490</v>
      </c>
      <c r="M2529" s="89" t="s">
        <v>2700</v>
      </c>
      <c r="N2529" s="89" t="s">
        <v>336</v>
      </c>
      <c r="V2529" s="89" t="s">
        <v>1339</v>
      </c>
      <c r="W2529">
        <v>63737</v>
      </c>
    </row>
    <row r="2530" spans="7:23">
      <c r="G2530">
        <v>59754</v>
      </c>
      <c r="H2530" s="89" t="s">
        <v>1452</v>
      </c>
      <c r="I2530" s="89" t="s">
        <v>1583</v>
      </c>
      <c r="L2530">
        <v>24491</v>
      </c>
      <c r="M2530" s="89" t="s">
        <v>2701</v>
      </c>
      <c r="N2530" s="89" t="s">
        <v>336</v>
      </c>
      <c r="V2530" s="89" t="s">
        <v>1340</v>
      </c>
      <c r="W2530">
        <v>63726</v>
      </c>
    </row>
    <row r="2531" spans="7:23">
      <c r="G2531">
        <v>59765</v>
      </c>
      <c r="H2531" s="89" t="s">
        <v>1453</v>
      </c>
      <c r="I2531" s="89" t="s">
        <v>1583</v>
      </c>
      <c r="L2531">
        <v>24492</v>
      </c>
      <c r="M2531" s="89" t="s">
        <v>2702</v>
      </c>
      <c r="N2531" s="89" t="s">
        <v>336</v>
      </c>
      <c r="V2531" s="89" t="s">
        <v>1341</v>
      </c>
      <c r="W2531">
        <v>65326</v>
      </c>
    </row>
    <row r="2532" spans="7:23">
      <c r="G2532">
        <v>59760</v>
      </c>
      <c r="H2532" s="89" t="s">
        <v>1453</v>
      </c>
      <c r="I2532" s="89" t="s">
        <v>1582</v>
      </c>
      <c r="L2532">
        <v>24493</v>
      </c>
      <c r="M2532" s="89" t="s">
        <v>2703</v>
      </c>
      <c r="N2532" s="89" t="s">
        <v>336</v>
      </c>
      <c r="V2532" s="89" t="s">
        <v>1342</v>
      </c>
      <c r="W2532">
        <v>65337</v>
      </c>
    </row>
    <row r="2533" spans="7:23">
      <c r="G2533">
        <v>59776</v>
      </c>
      <c r="H2533" s="89" t="s">
        <v>1454</v>
      </c>
      <c r="I2533" s="89" t="s">
        <v>1583</v>
      </c>
      <c r="L2533">
        <v>24494</v>
      </c>
      <c r="M2533" s="89" t="s">
        <v>2704</v>
      </c>
      <c r="N2533" s="89" t="s">
        <v>336</v>
      </c>
      <c r="V2533" s="89" t="s">
        <v>1343</v>
      </c>
      <c r="W2533">
        <v>12717</v>
      </c>
    </row>
    <row r="2534" spans="7:23">
      <c r="G2534">
        <v>59771</v>
      </c>
      <c r="H2534" s="89" t="s">
        <v>1454</v>
      </c>
      <c r="I2534" s="89" t="s">
        <v>1582</v>
      </c>
      <c r="L2534">
        <v>24495</v>
      </c>
      <c r="M2534" s="89" t="s">
        <v>2705</v>
      </c>
      <c r="N2534" s="89" t="s">
        <v>336</v>
      </c>
      <c r="V2534" s="89" t="s">
        <v>1344</v>
      </c>
      <c r="W2534">
        <v>12718</v>
      </c>
    </row>
    <row r="2535" spans="7:23">
      <c r="G2535">
        <v>59787</v>
      </c>
      <c r="H2535" s="89" t="s">
        <v>1455</v>
      </c>
      <c r="I2535" s="89" t="s">
        <v>1583</v>
      </c>
      <c r="L2535">
        <v>24496</v>
      </c>
      <c r="M2535" s="89" t="s">
        <v>2706</v>
      </c>
      <c r="N2535" s="89" t="s">
        <v>336</v>
      </c>
      <c r="V2535" s="89" t="s">
        <v>1345</v>
      </c>
      <c r="W2535">
        <v>12719</v>
      </c>
    </row>
    <row r="2536" spans="7:23">
      <c r="G2536">
        <v>59782</v>
      </c>
      <c r="H2536" s="89" t="s">
        <v>1455</v>
      </c>
      <c r="I2536" s="89" t="s">
        <v>1582</v>
      </c>
      <c r="L2536">
        <v>24497</v>
      </c>
      <c r="M2536" s="89" t="s">
        <v>2707</v>
      </c>
      <c r="N2536" s="89" t="s">
        <v>336</v>
      </c>
      <c r="V2536" s="89" t="s">
        <v>1346</v>
      </c>
      <c r="W2536">
        <v>12720</v>
      </c>
    </row>
    <row r="2537" spans="7:23">
      <c r="G2537">
        <v>59798</v>
      </c>
      <c r="H2537" s="89" t="s">
        <v>1456</v>
      </c>
      <c r="I2537" s="89" t="s">
        <v>1583</v>
      </c>
      <c r="L2537">
        <v>24498</v>
      </c>
      <c r="M2537" s="89" t="s">
        <v>2708</v>
      </c>
      <c r="N2537" s="89" t="s">
        <v>336</v>
      </c>
      <c r="V2537" s="89" t="s">
        <v>1347</v>
      </c>
      <c r="W2537">
        <v>12721</v>
      </c>
    </row>
    <row r="2538" spans="7:23">
      <c r="G2538">
        <v>59793</v>
      </c>
      <c r="H2538" s="89" t="s">
        <v>1456</v>
      </c>
      <c r="I2538" s="89" t="s">
        <v>1582</v>
      </c>
      <c r="L2538">
        <v>24499</v>
      </c>
      <c r="M2538" s="89" t="s">
        <v>2709</v>
      </c>
      <c r="N2538" s="89" t="s">
        <v>336</v>
      </c>
      <c r="V2538" s="89" t="s">
        <v>1348</v>
      </c>
      <c r="W2538">
        <v>12722</v>
      </c>
    </row>
    <row r="2539" spans="7:23">
      <c r="G2539">
        <v>59804</v>
      </c>
      <c r="H2539" s="89" t="s">
        <v>1457</v>
      </c>
      <c r="I2539" s="89" t="s">
        <v>1582</v>
      </c>
      <c r="L2539">
        <v>24500</v>
      </c>
      <c r="M2539" s="89" t="s">
        <v>2710</v>
      </c>
      <c r="N2539" s="89" t="s">
        <v>336</v>
      </c>
      <c r="V2539" s="89" t="s">
        <v>1349</v>
      </c>
      <c r="W2539">
        <v>12723</v>
      </c>
    </row>
    <row r="2540" spans="7:23">
      <c r="G2540">
        <v>59809</v>
      </c>
      <c r="H2540" s="89" t="s">
        <v>1457</v>
      </c>
      <c r="I2540" s="89" t="s">
        <v>1583</v>
      </c>
      <c r="L2540">
        <v>24501</v>
      </c>
      <c r="M2540" s="89" t="s">
        <v>2711</v>
      </c>
      <c r="N2540" s="89" t="s">
        <v>336</v>
      </c>
      <c r="V2540" s="89" t="s">
        <v>1350</v>
      </c>
      <c r="W2540">
        <v>12724</v>
      </c>
    </row>
    <row r="2541" spans="7:23">
      <c r="G2541">
        <v>59820</v>
      </c>
      <c r="H2541" s="89" t="s">
        <v>1458</v>
      </c>
      <c r="I2541" s="89" t="s">
        <v>1583</v>
      </c>
      <c r="L2541">
        <v>24502</v>
      </c>
      <c r="M2541" s="89" t="s">
        <v>2712</v>
      </c>
      <c r="N2541" s="89" t="s">
        <v>336</v>
      </c>
      <c r="V2541" s="89" t="s">
        <v>1351</v>
      </c>
      <c r="W2541">
        <v>12725</v>
      </c>
    </row>
    <row r="2542" spans="7:23">
      <c r="G2542">
        <v>59815</v>
      </c>
      <c r="H2542" s="89" t="s">
        <v>1458</v>
      </c>
      <c r="I2542" s="89" t="s">
        <v>1582</v>
      </c>
      <c r="L2542">
        <v>24503</v>
      </c>
      <c r="M2542" s="89" t="s">
        <v>2713</v>
      </c>
      <c r="N2542" s="89" t="s">
        <v>336</v>
      </c>
      <c r="V2542" s="89" t="s">
        <v>1352</v>
      </c>
      <c r="W2542">
        <v>12728</v>
      </c>
    </row>
    <row r="2543" spans="7:23">
      <c r="G2543">
        <v>59831</v>
      </c>
      <c r="H2543" s="89" t="s">
        <v>1459</v>
      </c>
      <c r="I2543" s="89" t="s">
        <v>1583</v>
      </c>
      <c r="L2543">
        <v>24504</v>
      </c>
      <c r="M2543" s="89" t="s">
        <v>2714</v>
      </c>
      <c r="N2543" s="89" t="s">
        <v>336</v>
      </c>
      <c r="V2543" s="89" t="s">
        <v>1353</v>
      </c>
      <c r="W2543">
        <v>12729</v>
      </c>
    </row>
    <row r="2544" spans="7:23">
      <c r="G2544">
        <v>59826</v>
      </c>
      <c r="H2544" s="89" t="s">
        <v>1459</v>
      </c>
      <c r="I2544" s="89" t="s">
        <v>1582</v>
      </c>
      <c r="L2544">
        <v>24505</v>
      </c>
      <c r="M2544" s="89" t="s">
        <v>2715</v>
      </c>
      <c r="N2544" s="89" t="s">
        <v>336</v>
      </c>
      <c r="V2544" s="89" t="s">
        <v>1354</v>
      </c>
      <c r="W2544">
        <v>12730</v>
      </c>
    </row>
    <row r="2545" spans="7:23">
      <c r="G2545">
        <v>59842</v>
      </c>
      <c r="H2545" s="89" t="s">
        <v>1460</v>
      </c>
      <c r="I2545" s="89" t="s">
        <v>1583</v>
      </c>
      <c r="L2545">
        <v>24506</v>
      </c>
      <c r="M2545" s="89" t="s">
        <v>2716</v>
      </c>
      <c r="N2545" s="89" t="s">
        <v>336</v>
      </c>
      <c r="V2545" s="89" t="s">
        <v>1355</v>
      </c>
      <c r="W2545">
        <v>12731</v>
      </c>
    </row>
    <row r="2546" spans="7:23">
      <c r="G2546">
        <v>59837</v>
      </c>
      <c r="H2546" s="89" t="s">
        <v>1460</v>
      </c>
      <c r="I2546" s="89" t="s">
        <v>1582</v>
      </c>
      <c r="L2546">
        <v>24507</v>
      </c>
      <c r="M2546" s="89" t="s">
        <v>2717</v>
      </c>
      <c r="N2546" s="89" t="s">
        <v>336</v>
      </c>
      <c r="V2546" s="89" t="s">
        <v>1356</v>
      </c>
      <c r="W2546">
        <v>12732</v>
      </c>
    </row>
    <row r="2547" spans="7:23">
      <c r="G2547">
        <v>59853</v>
      </c>
      <c r="H2547" s="89" t="s">
        <v>1461</v>
      </c>
      <c r="I2547" s="89" t="s">
        <v>1583</v>
      </c>
      <c r="L2547">
        <v>24508</v>
      </c>
      <c r="M2547" s="89" t="s">
        <v>2718</v>
      </c>
      <c r="N2547" s="89" t="s">
        <v>336</v>
      </c>
      <c r="V2547" s="89" t="s">
        <v>1357</v>
      </c>
      <c r="W2547">
        <v>12733</v>
      </c>
    </row>
    <row r="2548" spans="7:23">
      <c r="G2548">
        <v>59848</v>
      </c>
      <c r="H2548" s="89" t="s">
        <v>1461</v>
      </c>
      <c r="I2548" s="89" t="s">
        <v>1582</v>
      </c>
      <c r="L2548">
        <v>24509</v>
      </c>
      <c r="M2548" s="89" t="s">
        <v>2719</v>
      </c>
      <c r="N2548" s="89" t="s">
        <v>336</v>
      </c>
      <c r="V2548" s="89" t="s">
        <v>1358</v>
      </c>
      <c r="W2548">
        <v>12734</v>
      </c>
    </row>
    <row r="2549" spans="7:23">
      <c r="G2549">
        <v>59864</v>
      </c>
      <c r="H2549" s="89" t="s">
        <v>1462</v>
      </c>
      <c r="I2549" s="89" t="s">
        <v>1583</v>
      </c>
      <c r="L2549">
        <v>24510</v>
      </c>
      <c r="M2549" s="89" t="s">
        <v>2720</v>
      </c>
      <c r="N2549" s="89" t="s">
        <v>336</v>
      </c>
      <c r="V2549" s="89" t="s">
        <v>1359</v>
      </c>
      <c r="W2549">
        <v>12735</v>
      </c>
    </row>
    <row r="2550" spans="7:23">
      <c r="G2550">
        <v>59859</v>
      </c>
      <c r="H2550" s="89" t="s">
        <v>1462</v>
      </c>
      <c r="I2550" s="89" t="s">
        <v>1582</v>
      </c>
      <c r="L2550">
        <v>24511</v>
      </c>
      <c r="M2550" s="89" t="s">
        <v>2721</v>
      </c>
      <c r="N2550" s="89" t="s">
        <v>336</v>
      </c>
      <c r="V2550" s="89" t="s">
        <v>1360</v>
      </c>
      <c r="W2550">
        <v>12736</v>
      </c>
    </row>
    <row r="2551" spans="7:23">
      <c r="G2551">
        <v>59875</v>
      </c>
      <c r="H2551" s="89" t="s">
        <v>1463</v>
      </c>
      <c r="I2551" s="89" t="s">
        <v>1583</v>
      </c>
      <c r="L2551">
        <v>24512</v>
      </c>
      <c r="M2551" s="89" t="s">
        <v>2723</v>
      </c>
      <c r="N2551" s="89" t="s">
        <v>336</v>
      </c>
      <c r="V2551" s="89" t="s">
        <v>1361</v>
      </c>
      <c r="W2551">
        <v>12737</v>
      </c>
    </row>
    <row r="2552" spans="7:23">
      <c r="G2552">
        <v>59870</v>
      </c>
      <c r="H2552" s="89" t="s">
        <v>1463</v>
      </c>
      <c r="I2552" s="89" t="s">
        <v>1582</v>
      </c>
      <c r="L2552">
        <v>24513</v>
      </c>
      <c r="M2552" s="89" t="s">
        <v>2724</v>
      </c>
      <c r="N2552" s="89" t="s">
        <v>336</v>
      </c>
      <c r="V2552" s="89" t="s">
        <v>1362</v>
      </c>
      <c r="W2552">
        <v>12738</v>
      </c>
    </row>
    <row r="2553" spans="7:23">
      <c r="G2553">
        <v>59886</v>
      </c>
      <c r="H2553" s="89" t="s">
        <v>1378</v>
      </c>
      <c r="I2553" s="89" t="s">
        <v>1583</v>
      </c>
      <c r="L2553">
        <v>24514</v>
      </c>
      <c r="M2553" s="89" t="s">
        <v>2725</v>
      </c>
      <c r="N2553" s="89" t="s">
        <v>336</v>
      </c>
      <c r="V2553" s="89" t="s">
        <v>1363</v>
      </c>
      <c r="W2553">
        <v>12739</v>
      </c>
    </row>
    <row r="2554" spans="7:23">
      <c r="G2554">
        <v>59881</v>
      </c>
      <c r="H2554" s="89" t="s">
        <v>1378</v>
      </c>
      <c r="I2554" s="89" t="s">
        <v>1582</v>
      </c>
      <c r="L2554">
        <v>24515</v>
      </c>
      <c r="M2554" s="89" t="s">
        <v>2737</v>
      </c>
      <c r="N2554" s="89" t="s">
        <v>336</v>
      </c>
      <c r="V2554" s="89" t="s">
        <v>1364</v>
      </c>
      <c r="W2554">
        <v>12741</v>
      </c>
    </row>
    <row r="2555" spans="7:23">
      <c r="G2555">
        <v>27408</v>
      </c>
      <c r="H2555" s="89" t="s">
        <v>1464</v>
      </c>
      <c r="I2555" s="89" t="s">
        <v>1582</v>
      </c>
      <c r="L2555">
        <v>24516</v>
      </c>
      <c r="M2555" s="89" t="s">
        <v>2738</v>
      </c>
      <c r="N2555" s="89" t="s">
        <v>336</v>
      </c>
      <c r="V2555" s="89" t="s">
        <v>2400</v>
      </c>
      <c r="W2555">
        <v>173873</v>
      </c>
    </row>
    <row r="2556" spans="7:23">
      <c r="G2556">
        <v>27409</v>
      </c>
      <c r="H2556" s="89" t="s">
        <v>1464</v>
      </c>
      <c r="I2556" s="89" t="s">
        <v>1583</v>
      </c>
      <c r="L2556">
        <v>24517</v>
      </c>
      <c r="M2556" s="89" t="s">
        <v>2739</v>
      </c>
      <c r="N2556" s="89" t="s">
        <v>336</v>
      </c>
      <c r="V2556" s="89" t="s">
        <v>1365</v>
      </c>
      <c r="W2556">
        <v>59453</v>
      </c>
    </row>
    <row r="2557" spans="7:23">
      <c r="G2557">
        <v>27414</v>
      </c>
      <c r="H2557" s="89" t="s">
        <v>1465</v>
      </c>
      <c r="I2557" s="89" t="s">
        <v>1583</v>
      </c>
      <c r="L2557">
        <v>24518</v>
      </c>
      <c r="M2557" s="89" t="s">
        <v>2740</v>
      </c>
      <c r="N2557" s="89" t="s">
        <v>336</v>
      </c>
      <c r="V2557" s="89" t="s">
        <v>1366</v>
      </c>
      <c r="W2557">
        <v>59464</v>
      </c>
    </row>
    <row r="2558" spans="7:23">
      <c r="G2558">
        <v>27413</v>
      </c>
      <c r="H2558" s="89" t="s">
        <v>1465</v>
      </c>
      <c r="I2558" s="89" t="s">
        <v>1582</v>
      </c>
      <c r="L2558">
        <v>24519</v>
      </c>
      <c r="M2558" s="89" t="s">
        <v>2741</v>
      </c>
      <c r="N2558" s="89" t="s">
        <v>336</v>
      </c>
      <c r="V2558" s="89" t="s">
        <v>1367</v>
      </c>
      <c r="W2558">
        <v>59475</v>
      </c>
    </row>
    <row r="2559" spans="7:23">
      <c r="G2559">
        <v>27419</v>
      </c>
      <c r="H2559" s="89" t="s">
        <v>1466</v>
      </c>
      <c r="I2559" s="89" t="s">
        <v>1583</v>
      </c>
      <c r="L2559">
        <v>24520</v>
      </c>
      <c r="M2559" s="89" t="s">
        <v>2750</v>
      </c>
      <c r="N2559" s="89" t="s">
        <v>336</v>
      </c>
      <c r="V2559" s="89" t="s">
        <v>1368</v>
      </c>
      <c r="W2559">
        <v>59486</v>
      </c>
    </row>
    <row r="2560" spans="7:23">
      <c r="G2560">
        <v>27418</v>
      </c>
      <c r="H2560" s="89" t="s">
        <v>1466</v>
      </c>
      <c r="I2560" s="89" t="s">
        <v>1582</v>
      </c>
      <c r="L2560">
        <v>24521</v>
      </c>
      <c r="M2560" s="89" t="s">
        <v>2753</v>
      </c>
      <c r="N2560" s="89" t="s">
        <v>336</v>
      </c>
      <c r="V2560" s="89" t="s">
        <v>1369</v>
      </c>
      <c r="W2560">
        <v>59497</v>
      </c>
    </row>
    <row r="2561" spans="7:23">
      <c r="G2561">
        <v>27424</v>
      </c>
      <c r="H2561" s="89" t="s">
        <v>1467</v>
      </c>
      <c r="I2561" s="89" t="s">
        <v>1583</v>
      </c>
      <c r="L2561">
        <v>24522</v>
      </c>
      <c r="M2561" s="89" t="s">
        <v>2754</v>
      </c>
      <c r="N2561" s="89" t="s">
        <v>336</v>
      </c>
      <c r="V2561" s="89" t="s">
        <v>1370</v>
      </c>
      <c r="W2561">
        <v>59508</v>
      </c>
    </row>
    <row r="2562" spans="7:23">
      <c r="G2562">
        <v>27423</v>
      </c>
      <c r="H2562" s="89" t="s">
        <v>1467</v>
      </c>
      <c r="I2562" s="89" t="s">
        <v>1582</v>
      </c>
      <c r="L2562">
        <v>24523</v>
      </c>
      <c r="M2562" s="89" t="s">
        <v>2755</v>
      </c>
      <c r="N2562" s="89" t="s">
        <v>336</v>
      </c>
      <c r="V2562" s="89" t="s">
        <v>1371</v>
      </c>
      <c r="W2562">
        <v>59519</v>
      </c>
    </row>
    <row r="2563" spans="7:23">
      <c r="G2563">
        <v>27429</v>
      </c>
      <c r="H2563" s="89" t="s">
        <v>1468</v>
      </c>
      <c r="I2563" s="89" t="s">
        <v>1583</v>
      </c>
      <c r="L2563">
        <v>24524</v>
      </c>
      <c r="M2563" s="89" t="s">
        <v>2756</v>
      </c>
      <c r="N2563" s="89" t="s">
        <v>336</v>
      </c>
      <c r="V2563" s="89" t="s">
        <v>1372</v>
      </c>
      <c r="W2563">
        <v>59530</v>
      </c>
    </row>
    <row r="2564" spans="7:23">
      <c r="G2564">
        <v>27428</v>
      </c>
      <c r="H2564" s="89" t="s">
        <v>1468</v>
      </c>
      <c r="I2564" s="89" t="s">
        <v>1582</v>
      </c>
      <c r="L2564">
        <v>24525</v>
      </c>
      <c r="M2564" s="89" t="s">
        <v>2757</v>
      </c>
      <c r="N2564" s="89" t="s">
        <v>336</v>
      </c>
      <c r="V2564" s="89" t="s">
        <v>1373</v>
      </c>
      <c r="W2564">
        <v>59541</v>
      </c>
    </row>
    <row r="2565" spans="7:23">
      <c r="G2565">
        <v>27434</v>
      </c>
      <c r="H2565" s="89" t="s">
        <v>1469</v>
      </c>
      <c r="I2565" s="89" t="s">
        <v>1583</v>
      </c>
      <c r="L2565">
        <v>24526</v>
      </c>
      <c r="M2565" s="89" t="s">
        <v>2758</v>
      </c>
      <c r="N2565" s="89" t="s">
        <v>336</v>
      </c>
      <c r="V2565" s="89" t="s">
        <v>1374</v>
      </c>
      <c r="W2565">
        <v>59552</v>
      </c>
    </row>
    <row r="2566" spans="7:23">
      <c r="G2566">
        <v>27433</v>
      </c>
      <c r="H2566" s="89" t="s">
        <v>1469</v>
      </c>
      <c r="I2566" s="89" t="s">
        <v>1582</v>
      </c>
      <c r="L2566">
        <v>24527</v>
      </c>
      <c r="M2566" s="89" t="s">
        <v>2759</v>
      </c>
      <c r="N2566" s="89" t="s">
        <v>336</v>
      </c>
      <c r="V2566" s="89" t="s">
        <v>1375</v>
      </c>
      <c r="W2566">
        <v>59563</v>
      </c>
    </row>
    <row r="2567" spans="7:23">
      <c r="G2567">
        <v>27439</v>
      </c>
      <c r="H2567" s="89" t="s">
        <v>1470</v>
      </c>
      <c r="I2567" s="89" t="s">
        <v>1583</v>
      </c>
      <c r="L2567">
        <v>24528</v>
      </c>
      <c r="M2567" s="89" t="s">
        <v>2760</v>
      </c>
      <c r="N2567" s="89" t="s">
        <v>336</v>
      </c>
      <c r="V2567" s="89" t="s">
        <v>1376</v>
      </c>
      <c r="W2567">
        <v>59574</v>
      </c>
    </row>
    <row r="2568" spans="7:23">
      <c r="G2568">
        <v>27438</v>
      </c>
      <c r="H2568" s="89" t="s">
        <v>1470</v>
      </c>
      <c r="I2568" s="89" t="s">
        <v>1582</v>
      </c>
      <c r="L2568">
        <v>24529</v>
      </c>
      <c r="M2568" s="89" t="s">
        <v>2761</v>
      </c>
      <c r="N2568" s="89" t="s">
        <v>336</v>
      </c>
      <c r="V2568" s="89" t="s">
        <v>1377</v>
      </c>
      <c r="W2568">
        <v>59585</v>
      </c>
    </row>
    <row r="2569" spans="7:23">
      <c r="G2569">
        <v>27444</v>
      </c>
      <c r="H2569" s="89" t="s">
        <v>1471</v>
      </c>
      <c r="I2569" s="89" t="s">
        <v>1583</v>
      </c>
      <c r="L2569">
        <v>24530</v>
      </c>
      <c r="M2569" s="89" t="s">
        <v>2762</v>
      </c>
      <c r="N2569" s="89" t="s">
        <v>336</v>
      </c>
      <c r="V2569" s="89" t="s">
        <v>1378</v>
      </c>
      <c r="W2569">
        <v>59596</v>
      </c>
    </row>
    <row r="2570" spans="7:23">
      <c r="G2570">
        <v>27443</v>
      </c>
      <c r="H2570" s="89" t="s">
        <v>1471</v>
      </c>
      <c r="I2570" s="89" t="s">
        <v>1582</v>
      </c>
      <c r="L2570">
        <v>24531</v>
      </c>
      <c r="M2570" s="89" t="s">
        <v>2763</v>
      </c>
      <c r="N2570" s="89" t="s">
        <v>336</v>
      </c>
      <c r="V2570" s="89" t="s">
        <v>1379</v>
      </c>
      <c r="W2570">
        <v>12744</v>
      </c>
    </row>
    <row r="2571" spans="7:23">
      <c r="G2571">
        <v>27449</v>
      </c>
      <c r="H2571" s="89" t="s">
        <v>1472</v>
      </c>
      <c r="I2571" s="89" t="s">
        <v>1583</v>
      </c>
      <c r="L2571">
        <v>24532</v>
      </c>
      <c r="M2571" s="89" t="s">
        <v>2764</v>
      </c>
      <c r="N2571" s="89" t="s">
        <v>336</v>
      </c>
      <c r="V2571" s="89" t="s">
        <v>1380</v>
      </c>
      <c r="W2571">
        <v>12745</v>
      </c>
    </row>
    <row r="2572" spans="7:23">
      <c r="G2572">
        <v>27448</v>
      </c>
      <c r="H2572" s="89" t="s">
        <v>1472</v>
      </c>
      <c r="I2572" s="89" t="s">
        <v>1582</v>
      </c>
      <c r="L2572">
        <v>24533</v>
      </c>
      <c r="M2572" s="89" t="s">
        <v>2765</v>
      </c>
      <c r="N2572" s="89" t="s">
        <v>336</v>
      </c>
      <c r="V2572" s="89" t="s">
        <v>1381</v>
      </c>
      <c r="W2572">
        <v>12746</v>
      </c>
    </row>
    <row r="2573" spans="7:23">
      <c r="G2573">
        <v>27454</v>
      </c>
      <c r="H2573" s="89" t="s">
        <v>1473</v>
      </c>
      <c r="I2573" s="89" t="s">
        <v>1583</v>
      </c>
      <c r="L2573">
        <v>24534</v>
      </c>
      <c r="M2573" s="89" t="s">
        <v>2766</v>
      </c>
      <c r="N2573" s="89" t="s">
        <v>336</v>
      </c>
      <c r="V2573" s="89" t="s">
        <v>1382</v>
      </c>
      <c r="W2573">
        <v>12747</v>
      </c>
    </row>
    <row r="2574" spans="7:23">
      <c r="G2574">
        <v>27453</v>
      </c>
      <c r="H2574" s="89" t="s">
        <v>1473</v>
      </c>
      <c r="I2574" s="89" t="s">
        <v>1582</v>
      </c>
      <c r="L2574">
        <v>24535</v>
      </c>
      <c r="M2574" s="89" t="s">
        <v>2767</v>
      </c>
      <c r="N2574" s="89" t="s">
        <v>336</v>
      </c>
      <c r="V2574" s="89" t="s">
        <v>1383</v>
      </c>
      <c r="W2574">
        <v>12748</v>
      </c>
    </row>
    <row r="2575" spans="7:23">
      <c r="G2575">
        <v>27459</v>
      </c>
      <c r="H2575" s="89" t="s">
        <v>271</v>
      </c>
      <c r="I2575" s="89" t="s">
        <v>1583</v>
      </c>
      <c r="L2575">
        <v>24536</v>
      </c>
      <c r="M2575" s="89" t="s">
        <v>2768</v>
      </c>
      <c r="N2575" s="89" t="s">
        <v>336</v>
      </c>
      <c r="V2575" s="89" t="s">
        <v>1384</v>
      </c>
      <c r="W2575">
        <v>12749</v>
      </c>
    </row>
    <row r="2576" spans="7:23">
      <c r="G2576">
        <v>27458</v>
      </c>
      <c r="H2576" s="89" t="s">
        <v>271</v>
      </c>
      <c r="I2576" s="89" t="s">
        <v>1582</v>
      </c>
      <c r="L2576">
        <v>24537</v>
      </c>
      <c r="M2576" s="89" t="s">
        <v>2769</v>
      </c>
      <c r="N2576" s="89" t="s">
        <v>336</v>
      </c>
      <c r="V2576" s="89" t="s">
        <v>1385</v>
      </c>
      <c r="W2576">
        <v>12750</v>
      </c>
    </row>
    <row r="2577" spans="7:23">
      <c r="G2577">
        <v>108478</v>
      </c>
      <c r="H2577" s="89" t="s">
        <v>2489</v>
      </c>
      <c r="I2577" s="89" t="s">
        <v>1583</v>
      </c>
      <c r="L2577">
        <v>24538</v>
      </c>
      <c r="M2577" s="89" t="s">
        <v>2770</v>
      </c>
      <c r="N2577" s="89" t="s">
        <v>336</v>
      </c>
      <c r="V2577" s="89" t="s">
        <v>1386</v>
      </c>
      <c r="W2577">
        <v>12751</v>
      </c>
    </row>
    <row r="2578" spans="7:23">
      <c r="G2578">
        <v>108473</v>
      </c>
      <c r="H2578" s="89" t="s">
        <v>2489</v>
      </c>
      <c r="I2578" s="89" t="s">
        <v>1582</v>
      </c>
      <c r="L2578">
        <v>24539</v>
      </c>
      <c r="M2578" s="89" t="s">
        <v>2771</v>
      </c>
      <c r="N2578" s="89" t="s">
        <v>336</v>
      </c>
      <c r="V2578" s="89" t="s">
        <v>1387</v>
      </c>
      <c r="W2578">
        <v>12752</v>
      </c>
    </row>
    <row r="2579" spans="7:23">
      <c r="G2579">
        <v>108491</v>
      </c>
      <c r="H2579" s="89" t="s">
        <v>2490</v>
      </c>
      <c r="I2579" s="89" t="s">
        <v>1583</v>
      </c>
      <c r="L2579">
        <v>24540</v>
      </c>
      <c r="M2579" s="89" t="s">
        <v>2772</v>
      </c>
      <c r="N2579" s="89" t="s">
        <v>336</v>
      </c>
      <c r="V2579" s="89" t="s">
        <v>1388</v>
      </c>
      <c r="W2579">
        <v>12753</v>
      </c>
    </row>
    <row r="2580" spans="7:23">
      <c r="G2580">
        <v>108486</v>
      </c>
      <c r="H2580" s="89" t="s">
        <v>2490</v>
      </c>
      <c r="I2580" s="89" t="s">
        <v>1582</v>
      </c>
      <c r="L2580">
        <v>24541</v>
      </c>
      <c r="M2580" s="89" t="s">
        <v>2774</v>
      </c>
      <c r="N2580" s="89" t="s">
        <v>336</v>
      </c>
      <c r="V2580" s="89" t="s">
        <v>271</v>
      </c>
      <c r="W2580">
        <v>12755</v>
      </c>
    </row>
    <row r="2581" spans="7:23">
      <c r="G2581">
        <v>175278</v>
      </c>
      <c r="H2581" s="89" t="s">
        <v>2491</v>
      </c>
      <c r="I2581" s="89" t="s">
        <v>1583</v>
      </c>
      <c r="L2581">
        <v>24542</v>
      </c>
      <c r="M2581" s="89" t="s">
        <v>2776</v>
      </c>
      <c r="N2581" s="89" t="s">
        <v>336</v>
      </c>
      <c r="V2581" s="89" t="s">
        <v>2419</v>
      </c>
      <c r="W2581">
        <v>173899</v>
      </c>
    </row>
    <row r="2582" spans="7:23">
      <c r="G2582">
        <v>175273</v>
      </c>
      <c r="H2582" s="89" t="s">
        <v>2491</v>
      </c>
      <c r="I2582" s="89" t="s">
        <v>1582</v>
      </c>
      <c r="L2582">
        <v>24543</v>
      </c>
      <c r="M2582" s="89" t="s">
        <v>2780</v>
      </c>
      <c r="N2582" s="89" t="s">
        <v>336</v>
      </c>
      <c r="V2582" s="89" t="s">
        <v>1389</v>
      </c>
      <c r="W2582">
        <v>12758</v>
      </c>
    </row>
    <row r="2583" spans="7:23">
      <c r="G2583">
        <v>48474</v>
      </c>
      <c r="H2583" s="89" t="s">
        <v>1474</v>
      </c>
      <c r="I2583" s="89" t="s">
        <v>1583</v>
      </c>
      <c r="L2583">
        <v>24544</v>
      </c>
      <c r="M2583" s="89" t="s">
        <v>2781</v>
      </c>
      <c r="N2583" s="89" t="s">
        <v>336</v>
      </c>
      <c r="V2583" s="89" t="s">
        <v>1390</v>
      </c>
      <c r="W2583">
        <v>12760</v>
      </c>
    </row>
    <row r="2584" spans="7:23">
      <c r="G2584">
        <v>48469</v>
      </c>
      <c r="H2584" s="89" t="s">
        <v>1474</v>
      </c>
      <c r="I2584" s="89" t="s">
        <v>1582</v>
      </c>
      <c r="L2584">
        <v>24545</v>
      </c>
      <c r="M2584" s="89" t="s">
        <v>2782</v>
      </c>
      <c r="N2584" s="89" t="s">
        <v>336</v>
      </c>
      <c r="V2584" s="89" t="s">
        <v>1391</v>
      </c>
      <c r="W2584">
        <v>12761</v>
      </c>
    </row>
    <row r="2585" spans="7:23">
      <c r="G2585">
        <v>47676</v>
      </c>
      <c r="H2585" s="89" t="s">
        <v>1475</v>
      </c>
      <c r="I2585" s="89" t="s">
        <v>1583</v>
      </c>
      <c r="L2585">
        <v>24546</v>
      </c>
      <c r="M2585" s="89" t="s">
        <v>2783</v>
      </c>
      <c r="N2585" s="89" t="s">
        <v>336</v>
      </c>
      <c r="V2585" s="89" t="s">
        <v>1392</v>
      </c>
      <c r="W2585">
        <v>12762</v>
      </c>
    </row>
    <row r="2586" spans="7:23">
      <c r="G2586">
        <v>47671</v>
      </c>
      <c r="H2586" s="89" t="s">
        <v>1475</v>
      </c>
      <c r="I2586" s="89" t="s">
        <v>1582</v>
      </c>
      <c r="L2586">
        <v>24547</v>
      </c>
      <c r="M2586" s="89" t="s">
        <v>2784</v>
      </c>
      <c r="N2586" s="89" t="s">
        <v>336</v>
      </c>
      <c r="V2586" s="89" t="s">
        <v>1393</v>
      </c>
      <c r="W2586">
        <v>27088</v>
      </c>
    </row>
    <row r="2587" spans="7:23">
      <c r="G2587">
        <v>27474</v>
      </c>
      <c r="H2587" s="89" t="s">
        <v>1389</v>
      </c>
      <c r="I2587" s="89" t="s">
        <v>1583</v>
      </c>
      <c r="L2587">
        <v>24548</v>
      </c>
      <c r="M2587" s="89" t="s">
        <v>2785</v>
      </c>
      <c r="N2587" s="89" t="s">
        <v>336</v>
      </c>
      <c r="V2587" s="89" t="s">
        <v>1394</v>
      </c>
      <c r="W2587">
        <v>27093</v>
      </c>
    </row>
    <row r="2588" spans="7:23">
      <c r="G2588">
        <v>27473</v>
      </c>
      <c r="H2588" s="89" t="s">
        <v>1389</v>
      </c>
      <c r="I2588" s="89" t="s">
        <v>1582</v>
      </c>
      <c r="L2588">
        <v>24549</v>
      </c>
      <c r="M2588" s="89" t="s">
        <v>2786</v>
      </c>
      <c r="N2588" s="89" t="s">
        <v>336</v>
      </c>
      <c r="V2588" s="89" t="s">
        <v>2429</v>
      </c>
      <c r="W2588">
        <v>83886</v>
      </c>
    </row>
    <row r="2589" spans="7:23">
      <c r="G2589">
        <v>12765</v>
      </c>
      <c r="H2589" s="89" t="s">
        <v>1476</v>
      </c>
      <c r="I2589" s="89" t="s">
        <v>1582</v>
      </c>
      <c r="L2589">
        <v>24550</v>
      </c>
      <c r="M2589" s="89" t="s">
        <v>2787</v>
      </c>
      <c r="N2589" s="89" t="s">
        <v>336</v>
      </c>
      <c r="V2589" s="89" t="s">
        <v>2431</v>
      </c>
      <c r="W2589">
        <v>190086</v>
      </c>
    </row>
    <row r="2590" spans="7:23">
      <c r="G2590">
        <v>12275</v>
      </c>
      <c r="H2590" s="89" t="s">
        <v>1476</v>
      </c>
      <c r="I2590" s="89" t="s">
        <v>1583</v>
      </c>
      <c r="L2590">
        <v>24551</v>
      </c>
      <c r="M2590" s="89" t="s">
        <v>2788</v>
      </c>
      <c r="N2590" s="89" t="s">
        <v>336</v>
      </c>
      <c r="V2590" s="89" t="s">
        <v>2433</v>
      </c>
      <c r="W2590">
        <v>200686</v>
      </c>
    </row>
    <row r="2591" spans="7:23">
      <c r="G2591">
        <v>12766</v>
      </c>
      <c r="H2591" s="89" t="s">
        <v>1477</v>
      </c>
      <c r="I2591" s="89" t="s">
        <v>1582</v>
      </c>
      <c r="L2591">
        <v>24552</v>
      </c>
      <c r="M2591" s="89" t="s">
        <v>2789</v>
      </c>
      <c r="N2591" s="89" t="s">
        <v>336</v>
      </c>
      <c r="V2591" s="89" t="s">
        <v>2434</v>
      </c>
      <c r="W2591">
        <v>48869</v>
      </c>
    </row>
    <row r="2592" spans="7:23">
      <c r="G2592">
        <v>12276</v>
      </c>
      <c r="H2592" s="89" t="s">
        <v>1477</v>
      </c>
      <c r="I2592" s="89" t="s">
        <v>1583</v>
      </c>
      <c r="L2592">
        <v>24553</v>
      </c>
      <c r="M2592" s="89" t="s">
        <v>2792</v>
      </c>
      <c r="N2592" s="89" t="s">
        <v>336</v>
      </c>
      <c r="V2592" s="89" t="s">
        <v>2437</v>
      </c>
      <c r="W2592">
        <v>27098</v>
      </c>
    </row>
    <row r="2593" spans="7:23">
      <c r="G2593">
        <v>12767</v>
      </c>
      <c r="H2593" s="89" t="s">
        <v>1478</v>
      </c>
      <c r="I2593" s="89" t="s">
        <v>1582</v>
      </c>
      <c r="L2593">
        <v>24554</v>
      </c>
      <c r="M2593" s="89" t="s">
        <v>2793</v>
      </c>
      <c r="N2593" s="89" t="s">
        <v>336</v>
      </c>
      <c r="V2593" s="89" t="s">
        <v>2439</v>
      </c>
      <c r="W2593">
        <v>27103</v>
      </c>
    </row>
    <row r="2594" spans="7:23">
      <c r="G2594">
        <v>12277</v>
      </c>
      <c r="H2594" s="89" t="s">
        <v>1478</v>
      </c>
      <c r="I2594" s="89" t="s">
        <v>1583</v>
      </c>
      <c r="L2594">
        <v>24555</v>
      </c>
      <c r="M2594" s="89" t="s">
        <v>2794</v>
      </c>
      <c r="N2594" s="89" t="s">
        <v>336</v>
      </c>
      <c r="V2594" s="89" t="s">
        <v>1303</v>
      </c>
      <c r="W2594">
        <v>27108</v>
      </c>
    </row>
    <row r="2595" spans="7:23">
      <c r="G2595">
        <v>12768</v>
      </c>
      <c r="H2595" s="89" t="s">
        <v>2496</v>
      </c>
      <c r="I2595" s="89" t="s">
        <v>1582</v>
      </c>
      <c r="L2595">
        <v>24556</v>
      </c>
      <c r="M2595" s="89" t="s">
        <v>2801</v>
      </c>
      <c r="N2595" s="89" t="s">
        <v>336</v>
      </c>
      <c r="V2595" s="89" t="s">
        <v>1395</v>
      </c>
      <c r="W2595">
        <v>27123</v>
      </c>
    </row>
    <row r="2596" spans="7:23">
      <c r="G2596">
        <v>12278</v>
      </c>
      <c r="H2596" s="89" t="s">
        <v>2496</v>
      </c>
      <c r="I2596" s="89" t="s">
        <v>1583</v>
      </c>
      <c r="L2596">
        <v>24557</v>
      </c>
      <c r="M2596" s="89" t="s">
        <v>2802</v>
      </c>
      <c r="N2596" s="89" t="s">
        <v>336</v>
      </c>
      <c r="V2596" s="89" t="s">
        <v>1396</v>
      </c>
      <c r="W2596">
        <v>27128</v>
      </c>
    </row>
    <row r="2597" spans="7:23">
      <c r="G2597">
        <v>12769</v>
      </c>
      <c r="H2597" s="89" t="s">
        <v>1479</v>
      </c>
      <c r="I2597" s="89" t="s">
        <v>1582</v>
      </c>
      <c r="L2597">
        <v>24558</v>
      </c>
      <c r="M2597" s="89" t="s">
        <v>2804</v>
      </c>
      <c r="N2597" s="89" t="s">
        <v>336</v>
      </c>
      <c r="V2597" s="89" t="s">
        <v>1397</v>
      </c>
      <c r="W2597">
        <v>27133</v>
      </c>
    </row>
    <row r="2598" spans="7:23">
      <c r="G2598">
        <v>12279</v>
      </c>
      <c r="H2598" s="89" t="s">
        <v>1479</v>
      </c>
      <c r="I2598" s="89" t="s">
        <v>1583</v>
      </c>
      <c r="L2598">
        <v>24559</v>
      </c>
      <c r="M2598" s="89" t="s">
        <v>2805</v>
      </c>
      <c r="N2598" s="89" t="s">
        <v>336</v>
      </c>
      <c r="V2598" s="89" t="s">
        <v>2442</v>
      </c>
      <c r="W2598">
        <v>205890</v>
      </c>
    </row>
    <row r="2599" spans="7:23">
      <c r="G2599">
        <v>59941</v>
      </c>
      <c r="H2599" s="89" t="s">
        <v>2497</v>
      </c>
      <c r="I2599" s="89" t="s">
        <v>1583</v>
      </c>
      <c r="L2599">
        <v>24560</v>
      </c>
      <c r="M2599" s="89" t="s">
        <v>2807</v>
      </c>
      <c r="N2599" s="89" t="s">
        <v>336</v>
      </c>
      <c r="V2599" s="89" t="s">
        <v>1398</v>
      </c>
      <c r="W2599">
        <v>27138</v>
      </c>
    </row>
    <row r="2600" spans="7:23">
      <c r="G2600">
        <v>59936</v>
      </c>
      <c r="H2600" s="89" t="s">
        <v>2497</v>
      </c>
      <c r="I2600" s="89" t="s">
        <v>1582</v>
      </c>
      <c r="L2600">
        <v>24561</v>
      </c>
      <c r="M2600" s="89" t="s">
        <v>2808</v>
      </c>
      <c r="N2600" s="89" t="s">
        <v>336</v>
      </c>
      <c r="V2600" s="89" t="s">
        <v>1399</v>
      </c>
      <c r="W2600">
        <v>27143</v>
      </c>
    </row>
    <row r="2601" spans="7:23">
      <c r="G2601">
        <v>12770</v>
      </c>
      <c r="H2601" s="89" t="s">
        <v>1480</v>
      </c>
      <c r="I2601" s="89" t="s">
        <v>1582</v>
      </c>
      <c r="L2601">
        <v>24562</v>
      </c>
      <c r="M2601" s="89" t="s">
        <v>2809</v>
      </c>
      <c r="N2601" s="89" t="s">
        <v>336</v>
      </c>
      <c r="V2601" s="89" t="s">
        <v>1400</v>
      </c>
      <c r="W2601">
        <v>27148</v>
      </c>
    </row>
    <row r="2602" spans="7:23">
      <c r="G2602">
        <v>12280</v>
      </c>
      <c r="H2602" s="89" t="s">
        <v>1480</v>
      </c>
      <c r="I2602" s="89" t="s">
        <v>1583</v>
      </c>
      <c r="L2602">
        <v>24563</v>
      </c>
      <c r="M2602" s="89" t="s">
        <v>2810</v>
      </c>
      <c r="N2602" s="89" t="s">
        <v>336</v>
      </c>
      <c r="V2602" s="89" t="s">
        <v>1310</v>
      </c>
      <c r="W2602">
        <v>27153</v>
      </c>
    </row>
    <row r="2603" spans="7:23">
      <c r="G2603">
        <v>174878</v>
      </c>
      <c r="H2603" s="89" t="s">
        <v>2498</v>
      </c>
      <c r="I2603" s="89" t="s">
        <v>1583</v>
      </c>
      <c r="L2603">
        <v>24564</v>
      </c>
      <c r="M2603" s="89" t="s">
        <v>2811</v>
      </c>
      <c r="N2603" s="89" t="s">
        <v>336</v>
      </c>
      <c r="V2603" s="89" t="s">
        <v>2444</v>
      </c>
      <c r="W2603">
        <v>102873</v>
      </c>
    </row>
    <row r="2604" spans="7:23">
      <c r="G2604">
        <v>174873</v>
      </c>
      <c r="H2604" s="89" t="s">
        <v>2498</v>
      </c>
      <c r="I2604" s="89" t="s">
        <v>1582</v>
      </c>
      <c r="L2604">
        <v>24565</v>
      </c>
      <c r="M2604" s="89" t="s">
        <v>2812</v>
      </c>
      <c r="N2604" s="89" t="s">
        <v>336</v>
      </c>
      <c r="V2604" s="89" t="s">
        <v>2446</v>
      </c>
      <c r="W2604">
        <v>102899</v>
      </c>
    </row>
    <row r="2605" spans="7:23">
      <c r="G2605">
        <v>12771</v>
      </c>
      <c r="H2605" s="89" t="s">
        <v>1481</v>
      </c>
      <c r="I2605" s="89" t="s">
        <v>1582</v>
      </c>
      <c r="L2605">
        <v>24568</v>
      </c>
      <c r="M2605" s="89" t="s">
        <v>2813</v>
      </c>
      <c r="N2605" s="89" t="s">
        <v>336</v>
      </c>
      <c r="V2605" s="89" t="s">
        <v>1401</v>
      </c>
      <c r="W2605">
        <v>27168</v>
      </c>
    </row>
    <row r="2606" spans="7:23">
      <c r="G2606">
        <v>12281</v>
      </c>
      <c r="H2606" s="89" t="s">
        <v>1481</v>
      </c>
      <c r="I2606" s="89" t="s">
        <v>1583</v>
      </c>
      <c r="L2606">
        <v>24569</v>
      </c>
      <c r="M2606" s="89" t="s">
        <v>2814</v>
      </c>
      <c r="N2606" s="89" t="s">
        <v>336</v>
      </c>
      <c r="V2606" s="89" t="s">
        <v>1402</v>
      </c>
      <c r="W2606">
        <v>27173</v>
      </c>
    </row>
    <row r="2607" spans="7:23">
      <c r="G2607">
        <v>12773</v>
      </c>
      <c r="H2607" s="89" t="s">
        <v>1482</v>
      </c>
      <c r="I2607" s="89" t="s">
        <v>1582</v>
      </c>
      <c r="L2607">
        <v>24570</v>
      </c>
      <c r="M2607" s="89" t="s">
        <v>2815</v>
      </c>
      <c r="N2607" s="89" t="s">
        <v>336</v>
      </c>
      <c r="V2607" s="89" t="s">
        <v>1403</v>
      </c>
      <c r="W2607">
        <v>27178</v>
      </c>
    </row>
    <row r="2608" spans="7:23">
      <c r="G2608">
        <v>12283</v>
      </c>
      <c r="H2608" s="89" t="s">
        <v>1482</v>
      </c>
      <c r="I2608" s="89" t="s">
        <v>1583</v>
      </c>
      <c r="L2608">
        <v>24571</v>
      </c>
      <c r="M2608" s="89" t="s">
        <v>2816</v>
      </c>
      <c r="N2608" s="89" t="s">
        <v>336</v>
      </c>
      <c r="V2608" s="89" t="s">
        <v>1404</v>
      </c>
      <c r="W2608">
        <v>27183</v>
      </c>
    </row>
    <row r="2609" spans="7:23">
      <c r="G2609">
        <v>172073</v>
      </c>
      <c r="H2609" s="89" t="s">
        <v>2501</v>
      </c>
      <c r="I2609" s="89" t="s">
        <v>1582</v>
      </c>
      <c r="L2609">
        <v>24572</v>
      </c>
      <c r="M2609" s="89" t="s">
        <v>2817</v>
      </c>
      <c r="N2609" s="89" t="s">
        <v>336</v>
      </c>
      <c r="V2609" s="89" t="s">
        <v>1405</v>
      </c>
      <c r="W2609">
        <v>27188</v>
      </c>
    </row>
    <row r="2610" spans="7:23">
      <c r="G2610">
        <v>172078</v>
      </c>
      <c r="H2610" s="89" t="s">
        <v>2501</v>
      </c>
      <c r="I2610" s="89" t="s">
        <v>1583</v>
      </c>
      <c r="L2610">
        <v>24573</v>
      </c>
      <c r="M2610" s="89" t="s">
        <v>2818</v>
      </c>
      <c r="N2610" s="89" t="s">
        <v>336</v>
      </c>
      <c r="V2610" s="89" t="s">
        <v>1406</v>
      </c>
      <c r="W2610">
        <v>27193</v>
      </c>
    </row>
    <row r="2611" spans="7:23">
      <c r="G2611">
        <v>172091</v>
      </c>
      <c r="H2611" s="89" t="s">
        <v>2502</v>
      </c>
      <c r="I2611" s="89" t="s">
        <v>1583</v>
      </c>
      <c r="L2611">
        <v>24574</v>
      </c>
      <c r="M2611" s="89" t="s">
        <v>2819</v>
      </c>
      <c r="N2611" s="89" t="s">
        <v>336</v>
      </c>
      <c r="V2611" s="89" t="s">
        <v>1407</v>
      </c>
      <c r="W2611">
        <v>27198</v>
      </c>
    </row>
    <row r="2612" spans="7:23">
      <c r="G2612">
        <v>172086</v>
      </c>
      <c r="H2612" s="89" t="s">
        <v>2502</v>
      </c>
      <c r="I2612" s="89" t="s">
        <v>1582</v>
      </c>
      <c r="L2612">
        <v>24575</v>
      </c>
      <c r="M2612" s="89" t="s">
        <v>2820</v>
      </c>
      <c r="N2612" s="89" t="s">
        <v>336</v>
      </c>
      <c r="V2612" s="89" t="s">
        <v>1318</v>
      </c>
      <c r="W2612">
        <v>27203</v>
      </c>
    </row>
    <row r="2613" spans="7:23">
      <c r="G2613">
        <v>172317</v>
      </c>
      <c r="H2613" s="89" t="s">
        <v>2503</v>
      </c>
      <c r="I2613" s="89" t="s">
        <v>1583</v>
      </c>
      <c r="L2613">
        <v>24576</v>
      </c>
      <c r="M2613" s="89" t="s">
        <v>2821</v>
      </c>
      <c r="N2613" s="89" t="s">
        <v>336</v>
      </c>
      <c r="V2613" s="89" t="s">
        <v>1408</v>
      </c>
      <c r="W2613">
        <v>64082</v>
      </c>
    </row>
    <row r="2614" spans="7:23">
      <c r="G2614">
        <v>172312</v>
      </c>
      <c r="H2614" s="89" t="s">
        <v>2503</v>
      </c>
      <c r="I2614" s="89" t="s">
        <v>1582</v>
      </c>
      <c r="L2614">
        <v>24577</v>
      </c>
      <c r="M2614" s="89" t="s">
        <v>2822</v>
      </c>
      <c r="N2614" s="89" t="s">
        <v>336</v>
      </c>
      <c r="V2614" s="89" t="s">
        <v>1409</v>
      </c>
      <c r="W2614">
        <v>27218</v>
      </c>
    </row>
    <row r="2615" spans="7:23">
      <c r="G2615">
        <v>172304</v>
      </c>
      <c r="H2615" s="89" t="s">
        <v>2504</v>
      </c>
      <c r="I2615" s="89" t="s">
        <v>1583</v>
      </c>
      <c r="L2615">
        <v>24578</v>
      </c>
      <c r="M2615" s="89" t="s">
        <v>2823</v>
      </c>
      <c r="N2615" s="89" t="s">
        <v>336</v>
      </c>
      <c r="V2615" s="89" t="s">
        <v>1410</v>
      </c>
      <c r="W2615">
        <v>27223</v>
      </c>
    </row>
    <row r="2616" spans="7:23">
      <c r="G2616">
        <v>172299</v>
      </c>
      <c r="H2616" s="89" t="s">
        <v>2504</v>
      </c>
      <c r="I2616" s="89" t="s">
        <v>1582</v>
      </c>
      <c r="L2616">
        <v>24579</v>
      </c>
      <c r="M2616" s="89" t="s">
        <v>2824</v>
      </c>
      <c r="N2616" s="89" t="s">
        <v>336</v>
      </c>
      <c r="V2616" s="89" t="s">
        <v>1411</v>
      </c>
      <c r="W2616">
        <v>27228</v>
      </c>
    </row>
    <row r="2617" spans="7:23">
      <c r="G2617">
        <v>172099</v>
      </c>
      <c r="H2617" s="89" t="s">
        <v>2505</v>
      </c>
      <c r="I2617" s="89" t="s">
        <v>1582</v>
      </c>
      <c r="L2617">
        <v>24580</v>
      </c>
      <c r="M2617" s="89" t="s">
        <v>2825</v>
      </c>
      <c r="N2617" s="89" t="s">
        <v>336</v>
      </c>
      <c r="V2617" s="89" t="s">
        <v>1412</v>
      </c>
      <c r="W2617">
        <v>27233</v>
      </c>
    </row>
    <row r="2618" spans="7:23">
      <c r="G2618">
        <v>172104</v>
      </c>
      <c r="H2618" s="89" t="s">
        <v>2505</v>
      </c>
      <c r="I2618" s="89" t="s">
        <v>1583</v>
      </c>
      <c r="L2618">
        <v>24581</v>
      </c>
      <c r="M2618" s="89" t="s">
        <v>2826</v>
      </c>
      <c r="N2618" s="89" t="s">
        <v>336</v>
      </c>
      <c r="V2618" s="89" t="s">
        <v>1413</v>
      </c>
      <c r="W2618">
        <v>27238</v>
      </c>
    </row>
    <row r="2619" spans="7:23">
      <c r="G2619">
        <v>174478</v>
      </c>
      <c r="H2619" s="89" t="s">
        <v>2506</v>
      </c>
      <c r="I2619" s="89" t="s">
        <v>1583</v>
      </c>
      <c r="L2619">
        <v>24582</v>
      </c>
      <c r="M2619" s="89" t="s">
        <v>2828</v>
      </c>
      <c r="N2619" s="89" t="s">
        <v>336</v>
      </c>
      <c r="V2619" s="89" t="s">
        <v>1414</v>
      </c>
      <c r="W2619">
        <v>27243</v>
      </c>
    </row>
    <row r="2620" spans="7:23">
      <c r="G2620">
        <v>174473</v>
      </c>
      <c r="H2620" s="89" t="s">
        <v>2506</v>
      </c>
      <c r="I2620" s="89" t="s">
        <v>1582</v>
      </c>
      <c r="L2620">
        <v>24583</v>
      </c>
      <c r="M2620" s="89" t="s">
        <v>2829</v>
      </c>
      <c r="N2620" s="89" t="s">
        <v>336</v>
      </c>
      <c r="V2620" s="89" t="s">
        <v>1415</v>
      </c>
      <c r="W2620">
        <v>27248</v>
      </c>
    </row>
    <row r="2621" spans="7:23">
      <c r="G2621">
        <v>172130</v>
      </c>
      <c r="H2621" s="89" t="s">
        <v>2507</v>
      </c>
      <c r="I2621" s="89" t="s">
        <v>1583</v>
      </c>
      <c r="L2621">
        <v>24584</v>
      </c>
      <c r="M2621" s="89" t="s">
        <v>2830</v>
      </c>
      <c r="N2621" s="89" t="s">
        <v>336</v>
      </c>
      <c r="V2621" s="89" t="s">
        <v>1327</v>
      </c>
      <c r="W2621">
        <v>27253</v>
      </c>
    </row>
    <row r="2622" spans="7:23">
      <c r="G2622">
        <v>172125</v>
      </c>
      <c r="H2622" s="89" t="s">
        <v>2507</v>
      </c>
      <c r="I2622" s="89" t="s">
        <v>1582</v>
      </c>
      <c r="L2622">
        <v>24585</v>
      </c>
      <c r="M2622" s="89" t="s">
        <v>2831</v>
      </c>
      <c r="N2622" s="89" t="s">
        <v>336</v>
      </c>
      <c r="V2622" s="89" t="s">
        <v>2453</v>
      </c>
      <c r="W2622">
        <v>102912</v>
      </c>
    </row>
    <row r="2623" spans="7:23">
      <c r="G2623">
        <v>171878</v>
      </c>
      <c r="H2623" s="89" t="s">
        <v>2509</v>
      </c>
      <c r="I2623" s="89" t="s">
        <v>1583</v>
      </c>
      <c r="L2623">
        <v>24586</v>
      </c>
      <c r="M2623" s="89" t="s">
        <v>2832</v>
      </c>
      <c r="N2623" s="89" t="s">
        <v>336</v>
      </c>
      <c r="V2623" s="89" t="s">
        <v>2454</v>
      </c>
      <c r="W2623">
        <v>172286</v>
      </c>
    </row>
    <row r="2624" spans="7:23">
      <c r="G2624">
        <v>171873</v>
      </c>
      <c r="H2624" s="89" t="s">
        <v>2509</v>
      </c>
      <c r="I2624" s="89" t="s">
        <v>1582</v>
      </c>
      <c r="L2624">
        <v>24587</v>
      </c>
      <c r="M2624" s="89" t="s">
        <v>2833</v>
      </c>
      <c r="N2624" s="89" t="s">
        <v>336</v>
      </c>
      <c r="V2624" s="89" t="s">
        <v>232</v>
      </c>
      <c r="W2624">
        <v>27258</v>
      </c>
    </row>
    <row r="2625" spans="7:23">
      <c r="G2625">
        <v>174678</v>
      </c>
      <c r="H2625" s="89" t="s">
        <v>2511</v>
      </c>
      <c r="I2625" s="89" t="s">
        <v>1583</v>
      </c>
      <c r="L2625">
        <v>24588</v>
      </c>
      <c r="M2625" s="89" t="s">
        <v>2834</v>
      </c>
      <c r="N2625" s="89" t="s">
        <v>336</v>
      </c>
      <c r="V2625" s="89" t="s">
        <v>2457</v>
      </c>
      <c r="W2625">
        <v>102938</v>
      </c>
    </row>
    <row r="2626" spans="7:23">
      <c r="G2626">
        <v>174673</v>
      </c>
      <c r="H2626" s="89" t="s">
        <v>2511</v>
      </c>
      <c r="I2626" s="89" t="s">
        <v>1582</v>
      </c>
      <c r="L2626">
        <v>24589</v>
      </c>
      <c r="M2626" s="89" t="s">
        <v>2835</v>
      </c>
      <c r="N2626" s="89" t="s">
        <v>336</v>
      </c>
      <c r="V2626" s="89" t="s">
        <v>1416</v>
      </c>
      <c r="W2626">
        <v>65348</v>
      </c>
    </row>
    <row r="2627" spans="7:23">
      <c r="G2627">
        <v>12282</v>
      </c>
      <c r="H2627" s="89" t="s">
        <v>2512</v>
      </c>
      <c r="I2627" s="89" t="s">
        <v>1583</v>
      </c>
      <c r="L2627">
        <v>24590</v>
      </c>
      <c r="M2627" s="89" t="s">
        <v>2836</v>
      </c>
      <c r="N2627" s="89" t="s">
        <v>336</v>
      </c>
      <c r="V2627" s="89" t="s">
        <v>1417</v>
      </c>
      <c r="W2627">
        <v>65359</v>
      </c>
    </row>
    <row r="2628" spans="7:23">
      <c r="G2628">
        <v>12772</v>
      </c>
      <c r="H2628" s="89" t="s">
        <v>2512</v>
      </c>
      <c r="I2628" s="89" t="s">
        <v>1582</v>
      </c>
      <c r="L2628">
        <v>24591</v>
      </c>
      <c r="M2628" s="89" t="s">
        <v>2837</v>
      </c>
      <c r="N2628" s="89" t="s">
        <v>336</v>
      </c>
      <c r="V2628" s="89" t="s">
        <v>1418</v>
      </c>
      <c r="W2628">
        <v>65370</v>
      </c>
    </row>
    <row r="2629" spans="7:23">
      <c r="G2629">
        <v>202278</v>
      </c>
      <c r="H2629" s="89" t="s">
        <v>2516</v>
      </c>
      <c r="I2629" s="89" t="s">
        <v>1583</v>
      </c>
      <c r="L2629">
        <v>24592</v>
      </c>
      <c r="M2629" s="89" t="s">
        <v>2838</v>
      </c>
      <c r="N2629" s="89" t="s">
        <v>336</v>
      </c>
      <c r="V2629" s="89" t="s">
        <v>1419</v>
      </c>
      <c r="W2629">
        <v>65381</v>
      </c>
    </row>
    <row r="2630" spans="7:23">
      <c r="G2630">
        <v>202273</v>
      </c>
      <c r="H2630" s="89" t="s">
        <v>2516</v>
      </c>
      <c r="I2630" s="89" t="s">
        <v>1582</v>
      </c>
      <c r="L2630">
        <v>24593</v>
      </c>
      <c r="M2630" s="89" t="s">
        <v>2839</v>
      </c>
      <c r="N2630" s="89" t="s">
        <v>336</v>
      </c>
      <c r="V2630" s="89" t="s">
        <v>1420</v>
      </c>
      <c r="W2630">
        <v>27273</v>
      </c>
    </row>
    <row r="2631" spans="7:23">
      <c r="G2631">
        <v>202291</v>
      </c>
      <c r="H2631" s="89" t="s">
        <v>2517</v>
      </c>
      <c r="I2631" s="89" t="s">
        <v>1583</v>
      </c>
      <c r="L2631">
        <v>24594</v>
      </c>
      <c r="M2631" s="89" t="s">
        <v>2840</v>
      </c>
      <c r="N2631" s="89" t="s">
        <v>336</v>
      </c>
      <c r="V2631" s="89" t="s">
        <v>1421</v>
      </c>
      <c r="W2631">
        <v>65436</v>
      </c>
    </row>
    <row r="2632" spans="7:23">
      <c r="G2632">
        <v>202286</v>
      </c>
      <c r="H2632" s="89" t="s">
        <v>2517</v>
      </c>
      <c r="I2632" s="89" t="s">
        <v>1582</v>
      </c>
      <c r="L2632">
        <v>24595</v>
      </c>
      <c r="M2632" s="89" t="s">
        <v>2841</v>
      </c>
      <c r="N2632" s="89" t="s">
        <v>336</v>
      </c>
      <c r="V2632" s="89" t="s">
        <v>1422</v>
      </c>
      <c r="W2632">
        <v>65425</v>
      </c>
    </row>
    <row r="2633" spans="7:23">
      <c r="G2633">
        <v>202304</v>
      </c>
      <c r="H2633" s="89" t="s">
        <v>2518</v>
      </c>
      <c r="I2633" s="89" t="s">
        <v>1583</v>
      </c>
      <c r="L2633">
        <v>24596</v>
      </c>
      <c r="M2633" s="89" t="s">
        <v>2842</v>
      </c>
      <c r="N2633" s="89" t="s">
        <v>336</v>
      </c>
      <c r="V2633" s="89" t="s">
        <v>1423</v>
      </c>
      <c r="W2633">
        <v>65414</v>
      </c>
    </row>
    <row r="2634" spans="7:23">
      <c r="G2634">
        <v>202299</v>
      </c>
      <c r="H2634" s="89" t="s">
        <v>2518</v>
      </c>
      <c r="I2634" s="89" t="s">
        <v>1582</v>
      </c>
      <c r="L2634">
        <v>24597</v>
      </c>
      <c r="M2634" s="89" t="s">
        <v>2843</v>
      </c>
      <c r="N2634" s="89" t="s">
        <v>336</v>
      </c>
      <c r="V2634" s="89" t="s">
        <v>1424</v>
      </c>
      <c r="W2634">
        <v>65403</v>
      </c>
    </row>
    <row r="2635" spans="7:23">
      <c r="G2635">
        <v>202317</v>
      </c>
      <c r="H2635" s="89" t="s">
        <v>2519</v>
      </c>
      <c r="I2635" s="89" t="s">
        <v>1583</v>
      </c>
      <c r="L2635">
        <v>24598</v>
      </c>
      <c r="M2635" s="89" t="s">
        <v>2844</v>
      </c>
      <c r="N2635" s="89" t="s">
        <v>336</v>
      </c>
      <c r="V2635" s="89" t="s">
        <v>1425</v>
      </c>
      <c r="W2635">
        <v>65392</v>
      </c>
    </row>
    <row r="2636" spans="7:23">
      <c r="G2636">
        <v>202312</v>
      </c>
      <c r="H2636" s="89" t="s">
        <v>2519</v>
      </c>
      <c r="I2636" s="89" t="s">
        <v>1582</v>
      </c>
      <c r="L2636">
        <v>24599</v>
      </c>
      <c r="M2636" s="89" t="s">
        <v>2845</v>
      </c>
      <c r="N2636" s="89" t="s">
        <v>336</v>
      </c>
      <c r="V2636" s="89" t="s">
        <v>1426</v>
      </c>
      <c r="W2636">
        <v>59672</v>
      </c>
    </row>
    <row r="2637" spans="7:23">
      <c r="G2637">
        <v>220330</v>
      </c>
      <c r="H2637" s="89" t="s">
        <v>2520</v>
      </c>
      <c r="I2637" s="89" t="s">
        <v>1583</v>
      </c>
      <c r="L2637">
        <v>24600</v>
      </c>
      <c r="M2637" s="89" t="s">
        <v>2846</v>
      </c>
      <c r="N2637" s="89" t="s">
        <v>336</v>
      </c>
      <c r="V2637" s="89" t="s">
        <v>1427</v>
      </c>
      <c r="W2637">
        <v>65502</v>
      </c>
    </row>
    <row r="2638" spans="7:23">
      <c r="G2638">
        <v>220325</v>
      </c>
      <c r="H2638" s="89" t="s">
        <v>2520</v>
      </c>
      <c r="I2638" s="89" t="s">
        <v>1582</v>
      </c>
      <c r="L2638">
        <v>24601</v>
      </c>
      <c r="M2638" s="89" t="s">
        <v>2847</v>
      </c>
      <c r="N2638" s="89" t="s">
        <v>336</v>
      </c>
      <c r="V2638" s="89" t="s">
        <v>1429</v>
      </c>
      <c r="W2638">
        <v>65480</v>
      </c>
    </row>
    <row r="2639" spans="7:23">
      <c r="G2639">
        <v>12778</v>
      </c>
      <c r="H2639" s="89" t="s">
        <v>2521</v>
      </c>
      <c r="I2639" s="89" t="s">
        <v>1582</v>
      </c>
      <c r="L2639">
        <v>24602</v>
      </c>
      <c r="M2639" s="89" t="s">
        <v>2848</v>
      </c>
      <c r="N2639" s="89" t="s">
        <v>336</v>
      </c>
      <c r="V2639" s="89" t="s">
        <v>1430</v>
      </c>
      <c r="W2639">
        <v>65469</v>
      </c>
    </row>
    <row r="2640" spans="7:23">
      <c r="G2640">
        <v>12288</v>
      </c>
      <c r="H2640" s="89" t="s">
        <v>2521</v>
      </c>
      <c r="I2640" s="89" t="s">
        <v>1583</v>
      </c>
      <c r="L2640">
        <v>24603</v>
      </c>
      <c r="M2640" s="89" t="s">
        <v>2849</v>
      </c>
      <c r="N2640" s="89" t="s">
        <v>336</v>
      </c>
      <c r="V2640" s="89" t="s">
        <v>1431</v>
      </c>
      <c r="W2640">
        <v>27278</v>
      </c>
    </row>
    <row r="2641" spans="7:23">
      <c r="G2641">
        <v>202479</v>
      </c>
      <c r="H2641" s="89" t="s">
        <v>2522</v>
      </c>
      <c r="I2641" s="89" t="s">
        <v>1583</v>
      </c>
      <c r="L2641">
        <v>24604</v>
      </c>
      <c r="M2641" s="89" t="s">
        <v>2850</v>
      </c>
      <c r="N2641" s="89" t="s">
        <v>336</v>
      </c>
      <c r="V2641" s="89" t="s">
        <v>1432</v>
      </c>
      <c r="W2641">
        <v>27283</v>
      </c>
    </row>
    <row r="2642" spans="7:23">
      <c r="G2642">
        <v>202474</v>
      </c>
      <c r="H2642" s="89" t="s">
        <v>2522</v>
      </c>
      <c r="I2642" s="89" t="s">
        <v>1582</v>
      </c>
      <c r="L2642">
        <v>24605</v>
      </c>
      <c r="M2642" s="89" t="s">
        <v>2851</v>
      </c>
      <c r="N2642" s="89" t="s">
        <v>336</v>
      </c>
      <c r="V2642" s="89" t="s">
        <v>1433</v>
      </c>
      <c r="W2642">
        <v>27288</v>
      </c>
    </row>
    <row r="2643" spans="7:23">
      <c r="G2643">
        <v>12777</v>
      </c>
      <c r="H2643" s="89" t="s">
        <v>1484</v>
      </c>
      <c r="I2643" s="89" t="s">
        <v>1582</v>
      </c>
      <c r="L2643">
        <v>24606</v>
      </c>
      <c r="M2643" s="89" t="s">
        <v>2852</v>
      </c>
      <c r="N2643" s="89" t="s">
        <v>336</v>
      </c>
      <c r="V2643" s="89" t="s">
        <v>1434</v>
      </c>
      <c r="W2643">
        <v>27293</v>
      </c>
    </row>
    <row r="2644" spans="7:23">
      <c r="G2644">
        <v>12287</v>
      </c>
      <c r="H2644" s="89" t="s">
        <v>1484</v>
      </c>
      <c r="I2644" s="89" t="s">
        <v>1583</v>
      </c>
      <c r="L2644">
        <v>24607</v>
      </c>
      <c r="M2644" s="89" t="s">
        <v>2853</v>
      </c>
      <c r="N2644" s="89" t="s">
        <v>336</v>
      </c>
      <c r="V2644" s="89" t="s">
        <v>1435</v>
      </c>
      <c r="W2644">
        <v>27298</v>
      </c>
    </row>
    <row r="2645" spans="7:23">
      <c r="G2645">
        <v>12780</v>
      </c>
      <c r="H2645" s="89" t="s">
        <v>1486</v>
      </c>
      <c r="I2645" s="89" t="s">
        <v>1582</v>
      </c>
      <c r="L2645">
        <v>24608</v>
      </c>
      <c r="M2645" s="89" t="s">
        <v>2854</v>
      </c>
      <c r="N2645" s="89" t="s">
        <v>336</v>
      </c>
      <c r="V2645" s="89" t="s">
        <v>1436</v>
      </c>
      <c r="W2645">
        <v>27303</v>
      </c>
    </row>
    <row r="2646" spans="7:23">
      <c r="G2646">
        <v>12290</v>
      </c>
      <c r="H2646" s="89" t="s">
        <v>1486</v>
      </c>
      <c r="I2646" s="89" t="s">
        <v>1583</v>
      </c>
      <c r="L2646">
        <v>24609</v>
      </c>
      <c r="M2646" s="89" t="s">
        <v>2855</v>
      </c>
      <c r="N2646" s="89" t="s">
        <v>336</v>
      </c>
      <c r="V2646" s="89" t="s">
        <v>1437</v>
      </c>
      <c r="W2646">
        <v>27308</v>
      </c>
    </row>
    <row r="2647" spans="7:23">
      <c r="G2647">
        <v>12779</v>
      </c>
      <c r="H2647" s="89" t="s">
        <v>1485</v>
      </c>
      <c r="I2647" s="89" t="s">
        <v>1582</v>
      </c>
      <c r="L2647">
        <v>24610</v>
      </c>
      <c r="M2647" s="89" t="s">
        <v>2856</v>
      </c>
      <c r="N2647" s="89" t="s">
        <v>336</v>
      </c>
      <c r="V2647" s="89" t="s">
        <v>1438</v>
      </c>
      <c r="W2647">
        <v>27313</v>
      </c>
    </row>
    <row r="2648" spans="7:23">
      <c r="G2648">
        <v>12289</v>
      </c>
      <c r="H2648" s="89" t="s">
        <v>1485</v>
      </c>
      <c r="I2648" s="89" t="s">
        <v>1583</v>
      </c>
      <c r="L2648">
        <v>24611</v>
      </c>
      <c r="M2648" s="89" t="s">
        <v>2857</v>
      </c>
      <c r="N2648" s="89" t="s">
        <v>336</v>
      </c>
      <c r="V2648" s="89" t="s">
        <v>2469</v>
      </c>
      <c r="W2648">
        <v>27318</v>
      </c>
    </row>
    <row r="2649" spans="7:23">
      <c r="G2649">
        <v>12776</v>
      </c>
      <c r="H2649" s="89" t="s">
        <v>1483</v>
      </c>
      <c r="I2649" s="89" t="s">
        <v>1582</v>
      </c>
      <c r="L2649">
        <v>24612</v>
      </c>
      <c r="M2649" s="89" t="s">
        <v>2858</v>
      </c>
      <c r="N2649" s="89" t="s">
        <v>336</v>
      </c>
      <c r="V2649" s="89" t="s">
        <v>1428</v>
      </c>
      <c r="W2649">
        <v>65491</v>
      </c>
    </row>
    <row r="2650" spans="7:23">
      <c r="G2650">
        <v>12286</v>
      </c>
      <c r="H2650" s="89" t="s">
        <v>1483</v>
      </c>
      <c r="I2650" s="89" t="s">
        <v>1583</v>
      </c>
      <c r="L2650">
        <v>24613</v>
      </c>
      <c r="M2650" s="89" t="s">
        <v>2859</v>
      </c>
      <c r="N2650" s="89" t="s">
        <v>336</v>
      </c>
      <c r="V2650" s="89" t="s">
        <v>2471</v>
      </c>
      <c r="W2650">
        <v>220312</v>
      </c>
    </row>
    <row r="2651" spans="7:23">
      <c r="G2651">
        <v>12782</v>
      </c>
      <c r="H2651" s="89" t="s">
        <v>1487</v>
      </c>
      <c r="I2651" s="89" t="s">
        <v>1582</v>
      </c>
      <c r="L2651">
        <v>24614</v>
      </c>
      <c r="M2651" s="89" t="s">
        <v>2860</v>
      </c>
      <c r="N2651" s="89" t="s">
        <v>336</v>
      </c>
      <c r="V2651" s="89" t="s">
        <v>1439</v>
      </c>
      <c r="W2651">
        <v>27333</v>
      </c>
    </row>
    <row r="2652" spans="7:23">
      <c r="G2652">
        <v>12292</v>
      </c>
      <c r="H2652" s="89" t="s">
        <v>1487</v>
      </c>
      <c r="I2652" s="89" t="s">
        <v>1583</v>
      </c>
      <c r="L2652">
        <v>24615</v>
      </c>
      <c r="M2652" s="89" t="s">
        <v>2861</v>
      </c>
      <c r="N2652" s="89" t="s">
        <v>336</v>
      </c>
      <c r="V2652" s="89" t="s">
        <v>1440</v>
      </c>
      <c r="W2652">
        <v>27338</v>
      </c>
    </row>
    <row r="2653" spans="7:23">
      <c r="G2653">
        <v>44710</v>
      </c>
      <c r="H2653" s="89" t="s">
        <v>1488</v>
      </c>
      <c r="I2653" s="89" t="s">
        <v>1583</v>
      </c>
      <c r="L2653">
        <v>24616</v>
      </c>
      <c r="M2653" s="89" t="s">
        <v>2862</v>
      </c>
      <c r="N2653" s="89" t="s">
        <v>336</v>
      </c>
      <c r="V2653" s="89" t="s">
        <v>1441</v>
      </c>
      <c r="W2653">
        <v>27343</v>
      </c>
    </row>
    <row r="2654" spans="7:23">
      <c r="G2654">
        <v>44705</v>
      </c>
      <c r="H2654" s="89" t="s">
        <v>1488</v>
      </c>
      <c r="I2654" s="89" t="s">
        <v>1582</v>
      </c>
      <c r="L2654">
        <v>24617</v>
      </c>
      <c r="M2654" s="89" t="s">
        <v>2864</v>
      </c>
      <c r="N2654" s="89" t="s">
        <v>336</v>
      </c>
      <c r="V2654" s="89" t="s">
        <v>1442</v>
      </c>
      <c r="W2654">
        <v>27348</v>
      </c>
    </row>
    <row r="2655" spans="7:23">
      <c r="G2655">
        <v>83904</v>
      </c>
      <c r="H2655" s="89" t="s">
        <v>2524</v>
      </c>
      <c r="I2655" s="89" t="s">
        <v>1583</v>
      </c>
      <c r="L2655">
        <v>24618</v>
      </c>
      <c r="M2655" s="89" t="s">
        <v>2865</v>
      </c>
      <c r="N2655" s="89" t="s">
        <v>336</v>
      </c>
      <c r="V2655" s="89" t="s">
        <v>1443</v>
      </c>
      <c r="W2655">
        <v>27353</v>
      </c>
    </row>
    <row r="2656" spans="7:23">
      <c r="G2656">
        <v>83899</v>
      </c>
      <c r="H2656" s="89" t="s">
        <v>2524</v>
      </c>
      <c r="I2656" s="89" t="s">
        <v>1582</v>
      </c>
      <c r="L2656">
        <v>24619</v>
      </c>
      <c r="M2656" s="89" t="s">
        <v>2866</v>
      </c>
      <c r="N2656" s="89" t="s">
        <v>336</v>
      </c>
      <c r="V2656" s="89" t="s">
        <v>1444</v>
      </c>
      <c r="W2656">
        <v>27358</v>
      </c>
    </row>
    <row r="2657" spans="7:23">
      <c r="G2657">
        <v>190104</v>
      </c>
      <c r="H2657" s="89" t="s">
        <v>2525</v>
      </c>
      <c r="I2657" s="89" t="s">
        <v>1583</v>
      </c>
      <c r="L2657">
        <v>24620</v>
      </c>
      <c r="M2657" s="89" t="s">
        <v>2867</v>
      </c>
      <c r="N2657" s="89" t="s">
        <v>336</v>
      </c>
      <c r="V2657" s="89" t="s">
        <v>1445</v>
      </c>
      <c r="W2657">
        <v>27363</v>
      </c>
    </row>
    <row r="2658" spans="7:23">
      <c r="G2658">
        <v>190099</v>
      </c>
      <c r="H2658" s="89" t="s">
        <v>2525</v>
      </c>
      <c r="I2658" s="89" t="s">
        <v>1582</v>
      </c>
      <c r="L2658">
        <v>24621</v>
      </c>
      <c r="M2658" s="89" t="s">
        <v>2868</v>
      </c>
      <c r="N2658" s="89" t="s">
        <v>336</v>
      </c>
      <c r="V2658" s="89" t="s">
        <v>1446</v>
      </c>
      <c r="W2658">
        <v>27368</v>
      </c>
    </row>
    <row r="2659" spans="7:23">
      <c r="G2659">
        <v>200705</v>
      </c>
      <c r="H2659" s="89" t="s">
        <v>2526</v>
      </c>
      <c r="I2659" s="89" t="s">
        <v>1583</v>
      </c>
      <c r="L2659">
        <v>24622</v>
      </c>
      <c r="M2659" s="89" t="s">
        <v>2869</v>
      </c>
      <c r="N2659" s="89" t="s">
        <v>336</v>
      </c>
      <c r="V2659" s="89" t="s">
        <v>1447</v>
      </c>
      <c r="W2659">
        <v>27373</v>
      </c>
    </row>
    <row r="2660" spans="7:23">
      <c r="G2660">
        <v>200700</v>
      </c>
      <c r="H2660" s="89" t="s">
        <v>2526</v>
      </c>
      <c r="I2660" s="89" t="s">
        <v>1582</v>
      </c>
      <c r="L2660">
        <v>24623</v>
      </c>
      <c r="M2660" s="89" t="s">
        <v>2870</v>
      </c>
      <c r="N2660" s="89" t="s">
        <v>336</v>
      </c>
      <c r="V2660" s="89" t="s">
        <v>1448</v>
      </c>
      <c r="W2660">
        <v>27378</v>
      </c>
    </row>
    <row r="2661" spans="7:23">
      <c r="G2661">
        <v>44719</v>
      </c>
      <c r="H2661" s="89" t="s">
        <v>1489</v>
      </c>
      <c r="I2661" s="89" t="s">
        <v>1583</v>
      </c>
      <c r="L2661">
        <v>24624</v>
      </c>
      <c r="M2661" s="89" t="s">
        <v>2871</v>
      </c>
      <c r="N2661" s="89" t="s">
        <v>336</v>
      </c>
      <c r="V2661" s="89" t="s">
        <v>1449</v>
      </c>
      <c r="W2661">
        <v>27383</v>
      </c>
    </row>
    <row r="2662" spans="7:23">
      <c r="G2662">
        <v>44714</v>
      </c>
      <c r="H2662" s="89" t="s">
        <v>1489</v>
      </c>
      <c r="I2662" s="89" t="s">
        <v>1582</v>
      </c>
      <c r="L2662">
        <v>24625</v>
      </c>
      <c r="M2662" s="89" t="s">
        <v>2872</v>
      </c>
      <c r="N2662" s="89" t="s">
        <v>336</v>
      </c>
      <c r="V2662" s="89" t="s">
        <v>1450</v>
      </c>
      <c r="W2662">
        <v>27388</v>
      </c>
    </row>
    <row r="2663" spans="7:23">
      <c r="G2663">
        <v>58053</v>
      </c>
      <c r="H2663" s="89" t="s">
        <v>2528</v>
      </c>
      <c r="I2663" s="89" t="s">
        <v>1583</v>
      </c>
      <c r="L2663">
        <v>24626</v>
      </c>
      <c r="M2663" s="89" t="s">
        <v>2873</v>
      </c>
      <c r="N2663" s="89" t="s">
        <v>336</v>
      </c>
      <c r="V2663" s="89" t="s">
        <v>2480</v>
      </c>
      <c r="W2663">
        <v>27393</v>
      </c>
    </row>
    <row r="2664" spans="7:23">
      <c r="G2664">
        <v>58048</v>
      </c>
      <c r="H2664" s="89" t="s">
        <v>2528</v>
      </c>
      <c r="I2664" s="89" t="s">
        <v>1582</v>
      </c>
      <c r="L2664">
        <v>24627</v>
      </c>
      <c r="M2664" s="89" t="s">
        <v>2874</v>
      </c>
      <c r="N2664" s="89" t="s">
        <v>336</v>
      </c>
      <c r="V2664" s="89" t="s">
        <v>2481</v>
      </c>
      <c r="W2664">
        <v>102886</v>
      </c>
    </row>
    <row r="2665" spans="7:23">
      <c r="G2665">
        <v>44728</v>
      </c>
      <c r="H2665" s="89" t="s">
        <v>2529</v>
      </c>
      <c r="I2665" s="89" t="s">
        <v>1583</v>
      </c>
      <c r="L2665">
        <v>24628</v>
      </c>
      <c r="M2665" s="89" t="s">
        <v>2875</v>
      </c>
      <c r="N2665" s="89" t="s">
        <v>336</v>
      </c>
      <c r="V2665" s="89" t="s">
        <v>2482</v>
      </c>
      <c r="W2665">
        <v>102925</v>
      </c>
    </row>
    <row r="2666" spans="7:23">
      <c r="G2666">
        <v>44723</v>
      </c>
      <c r="H2666" s="89" t="s">
        <v>2529</v>
      </c>
      <c r="I2666" s="89" t="s">
        <v>1582</v>
      </c>
      <c r="L2666">
        <v>24629</v>
      </c>
      <c r="M2666" s="89" t="s">
        <v>2876</v>
      </c>
      <c r="N2666" s="89" t="s">
        <v>336</v>
      </c>
      <c r="V2666" s="89" t="s">
        <v>1451</v>
      </c>
      <c r="W2666">
        <v>59738</v>
      </c>
    </row>
    <row r="2667" spans="7:23">
      <c r="G2667">
        <v>44737</v>
      </c>
      <c r="H2667" s="89" t="s">
        <v>2530</v>
      </c>
      <c r="I2667" s="89" t="s">
        <v>1583</v>
      </c>
      <c r="L2667">
        <v>24630</v>
      </c>
      <c r="M2667" s="89" t="s">
        <v>2877</v>
      </c>
      <c r="N2667" s="89" t="s">
        <v>336</v>
      </c>
      <c r="V2667" s="89" t="s">
        <v>1452</v>
      </c>
      <c r="W2667">
        <v>59749</v>
      </c>
    </row>
    <row r="2668" spans="7:23">
      <c r="G2668">
        <v>44732</v>
      </c>
      <c r="H2668" s="89" t="s">
        <v>2530</v>
      </c>
      <c r="I2668" s="89" t="s">
        <v>1582</v>
      </c>
      <c r="L2668">
        <v>24631</v>
      </c>
      <c r="M2668" s="89" t="s">
        <v>2878</v>
      </c>
      <c r="N2668" s="89" t="s">
        <v>336</v>
      </c>
      <c r="V2668" s="89" t="s">
        <v>1453</v>
      </c>
      <c r="W2668">
        <v>59760</v>
      </c>
    </row>
    <row r="2669" spans="7:23">
      <c r="G2669">
        <v>44746</v>
      </c>
      <c r="H2669" s="89" t="s">
        <v>1303</v>
      </c>
      <c r="I2669" s="89" t="s">
        <v>1583</v>
      </c>
      <c r="L2669">
        <v>24632</v>
      </c>
      <c r="M2669" s="89" t="s">
        <v>2879</v>
      </c>
      <c r="N2669" s="89" t="s">
        <v>336</v>
      </c>
      <c r="V2669" s="89" t="s">
        <v>1454</v>
      </c>
      <c r="W2669">
        <v>59771</v>
      </c>
    </row>
    <row r="2670" spans="7:23">
      <c r="G2670">
        <v>44741</v>
      </c>
      <c r="H2670" s="89" t="s">
        <v>1303</v>
      </c>
      <c r="I2670" s="89" t="s">
        <v>1582</v>
      </c>
      <c r="L2670">
        <v>24633</v>
      </c>
      <c r="M2670" s="89" t="s">
        <v>2880</v>
      </c>
      <c r="N2670" s="89" t="s">
        <v>336</v>
      </c>
      <c r="V2670" s="89" t="s">
        <v>1455</v>
      </c>
      <c r="W2670">
        <v>59782</v>
      </c>
    </row>
    <row r="2671" spans="7:23">
      <c r="G2671">
        <v>44773</v>
      </c>
      <c r="H2671" s="89" t="s">
        <v>1490</v>
      </c>
      <c r="I2671" s="89" t="s">
        <v>1583</v>
      </c>
      <c r="L2671">
        <v>24634</v>
      </c>
      <c r="M2671" s="89" t="s">
        <v>2881</v>
      </c>
      <c r="N2671" s="89" t="s">
        <v>336</v>
      </c>
      <c r="V2671" s="89" t="s">
        <v>1456</v>
      </c>
      <c r="W2671">
        <v>59793</v>
      </c>
    </row>
    <row r="2672" spans="7:23">
      <c r="G2672">
        <v>44768</v>
      </c>
      <c r="H2672" s="89" t="s">
        <v>1490</v>
      </c>
      <c r="I2672" s="89" t="s">
        <v>1582</v>
      </c>
      <c r="L2672">
        <v>24635</v>
      </c>
      <c r="M2672" s="89" t="s">
        <v>2882</v>
      </c>
      <c r="N2672" s="89" t="s">
        <v>336</v>
      </c>
      <c r="V2672" s="89" t="s">
        <v>1457</v>
      </c>
      <c r="W2672">
        <v>59804</v>
      </c>
    </row>
    <row r="2673" spans="7:23">
      <c r="G2673">
        <v>44782</v>
      </c>
      <c r="H2673" s="89" t="s">
        <v>1491</v>
      </c>
      <c r="I2673" s="89" t="s">
        <v>1583</v>
      </c>
      <c r="L2673">
        <v>24636</v>
      </c>
      <c r="M2673" s="89" t="s">
        <v>2883</v>
      </c>
      <c r="N2673" s="89" t="s">
        <v>336</v>
      </c>
      <c r="V2673" s="89" t="s">
        <v>1458</v>
      </c>
      <c r="W2673">
        <v>59815</v>
      </c>
    </row>
    <row r="2674" spans="7:23">
      <c r="G2674">
        <v>44777</v>
      </c>
      <c r="H2674" s="89" t="s">
        <v>1491</v>
      </c>
      <c r="I2674" s="89" t="s">
        <v>1582</v>
      </c>
      <c r="L2674">
        <v>24637</v>
      </c>
      <c r="M2674" s="89" t="s">
        <v>2884</v>
      </c>
      <c r="N2674" s="89" t="s">
        <v>336</v>
      </c>
      <c r="V2674" s="89" t="s">
        <v>1459</v>
      </c>
      <c r="W2674">
        <v>59826</v>
      </c>
    </row>
    <row r="2675" spans="7:23">
      <c r="G2675">
        <v>44791</v>
      </c>
      <c r="H2675" s="89" t="s">
        <v>1492</v>
      </c>
      <c r="I2675" s="89" t="s">
        <v>1583</v>
      </c>
      <c r="L2675">
        <v>24638</v>
      </c>
      <c r="M2675" s="89" t="s">
        <v>2885</v>
      </c>
      <c r="N2675" s="89" t="s">
        <v>336</v>
      </c>
      <c r="V2675" s="89" t="s">
        <v>1460</v>
      </c>
      <c r="W2675">
        <v>59837</v>
      </c>
    </row>
    <row r="2676" spans="7:23">
      <c r="G2676">
        <v>44786</v>
      </c>
      <c r="H2676" s="89" t="s">
        <v>1492</v>
      </c>
      <c r="I2676" s="89" t="s">
        <v>1582</v>
      </c>
      <c r="L2676">
        <v>24639</v>
      </c>
      <c r="M2676" s="89" t="s">
        <v>2886</v>
      </c>
      <c r="N2676" s="89" t="s">
        <v>336</v>
      </c>
      <c r="V2676" s="89" t="s">
        <v>1461</v>
      </c>
      <c r="W2676">
        <v>59848</v>
      </c>
    </row>
    <row r="2677" spans="7:23">
      <c r="G2677">
        <v>205908</v>
      </c>
      <c r="H2677" s="89" t="s">
        <v>2538</v>
      </c>
      <c r="I2677" s="89" t="s">
        <v>1583</v>
      </c>
      <c r="L2677">
        <v>24640</v>
      </c>
      <c r="M2677" s="89" t="s">
        <v>2887</v>
      </c>
      <c r="N2677" s="89" t="s">
        <v>336</v>
      </c>
      <c r="V2677" s="89" t="s">
        <v>1462</v>
      </c>
      <c r="W2677">
        <v>59859</v>
      </c>
    </row>
    <row r="2678" spans="7:23">
      <c r="G2678">
        <v>205903</v>
      </c>
      <c r="H2678" s="89" t="s">
        <v>2538</v>
      </c>
      <c r="I2678" s="89" t="s">
        <v>1582</v>
      </c>
      <c r="L2678">
        <v>24641</v>
      </c>
      <c r="M2678" s="89" t="s">
        <v>2888</v>
      </c>
      <c r="N2678" s="89" t="s">
        <v>336</v>
      </c>
      <c r="V2678" s="89" t="s">
        <v>1463</v>
      </c>
      <c r="W2678">
        <v>59870</v>
      </c>
    </row>
    <row r="2679" spans="7:23">
      <c r="G2679">
        <v>44800</v>
      </c>
      <c r="H2679" s="89" t="s">
        <v>1493</v>
      </c>
      <c r="I2679" s="89" t="s">
        <v>1583</v>
      </c>
      <c r="L2679">
        <v>24642</v>
      </c>
      <c r="M2679" s="89" t="s">
        <v>2889</v>
      </c>
      <c r="N2679" s="89" t="s">
        <v>336</v>
      </c>
      <c r="V2679" s="89" t="s">
        <v>1378</v>
      </c>
      <c r="W2679">
        <v>59881</v>
      </c>
    </row>
    <row r="2680" spans="7:23">
      <c r="G2680">
        <v>44795</v>
      </c>
      <c r="H2680" s="89" t="s">
        <v>1493</v>
      </c>
      <c r="I2680" s="89" t="s">
        <v>1582</v>
      </c>
      <c r="L2680">
        <v>24643</v>
      </c>
      <c r="M2680" s="89" t="s">
        <v>2890</v>
      </c>
      <c r="N2680" s="89" t="s">
        <v>336</v>
      </c>
      <c r="V2680" s="89" t="s">
        <v>1464</v>
      </c>
      <c r="W2680">
        <v>27408</v>
      </c>
    </row>
    <row r="2681" spans="7:23">
      <c r="G2681">
        <v>44809</v>
      </c>
      <c r="H2681" s="89" t="s">
        <v>1494</v>
      </c>
      <c r="I2681" s="89" t="s">
        <v>1583</v>
      </c>
      <c r="L2681">
        <v>24644</v>
      </c>
      <c r="M2681" s="89" t="s">
        <v>2891</v>
      </c>
      <c r="N2681" s="89" t="s">
        <v>336</v>
      </c>
      <c r="V2681" s="89" t="s">
        <v>1465</v>
      </c>
      <c r="W2681">
        <v>27413</v>
      </c>
    </row>
    <row r="2682" spans="7:23">
      <c r="G2682">
        <v>44804</v>
      </c>
      <c r="H2682" s="89" t="s">
        <v>1494</v>
      </c>
      <c r="I2682" s="89" t="s">
        <v>1582</v>
      </c>
      <c r="L2682">
        <v>24645</v>
      </c>
      <c r="M2682" s="89" t="s">
        <v>2892</v>
      </c>
      <c r="N2682" s="89" t="s">
        <v>336</v>
      </c>
      <c r="V2682" s="89" t="s">
        <v>1466</v>
      </c>
      <c r="W2682">
        <v>27418</v>
      </c>
    </row>
    <row r="2683" spans="7:23">
      <c r="G2683">
        <v>44813</v>
      </c>
      <c r="H2683" s="89" t="s">
        <v>1495</v>
      </c>
      <c r="I2683" s="89" t="s">
        <v>1582</v>
      </c>
      <c r="L2683">
        <v>24646</v>
      </c>
      <c r="M2683" s="89" t="s">
        <v>2893</v>
      </c>
      <c r="N2683" s="89" t="s">
        <v>336</v>
      </c>
      <c r="V2683" s="89" t="s">
        <v>1467</v>
      </c>
      <c r="W2683">
        <v>27423</v>
      </c>
    </row>
    <row r="2684" spans="7:23">
      <c r="G2684">
        <v>44818</v>
      </c>
      <c r="H2684" s="89" t="s">
        <v>1495</v>
      </c>
      <c r="I2684" s="89" t="s">
        <v>1583</v>
      </c>
      <c r="L2684">
        <v>24647</v>
      </c>
      <c r="M2684" s="89" t="s">
        <v>2894</v>
      </c>
      <c r="N2684" s="89" t="s">
        <v>336</v>
      </c>
      <c r="V2684" s="89" t="s">
        <v>1468</v>
      </c>
      <c r="W2684">
        <v>27428</v>
      </c>
    </row>
    <row r="2685" spans="7:23">
      <c r="G2685">
        <v>44827</v>
      </c>
      <c r="H2685" s="89" t="s">
        <v>1310</v>
      </c>
      <c r="I2685" s="89" t="s">
        <v>1583</v>
      </c>
      <c r="L2685">
        <v>24648</v>
      </c>
      <c r="M2685" s="89" t="s">
        <v>2895</v>
      </c>
      <c r="N2685" s="89" t="s">
        <v>336</v>
      </c>
      <c r="V2685" s="89" t="s">
        <v>1469</v>
      </c>
      <c r="W2685">
        <v>27433</v>
      </c>
    </row>
    <row r="2686" spans="7:23">
      <c r="G2686">
        <v>44822</v>
      </c>
      <c r="H2686" s="89" t="s">
        <v>1310</v>
      </c>
      <c r="I2686" s="89" t="s">
        <v>1582</v>
      </c>
      <c r="L2686">
        <v>24649</v>
      </c>
      <c r="M2686" s="89" t="s">
        <v>2896</v>
      </c>
      <c r="N2686" s="89" t="s">
        <v>336</v>
      </c>
      <c r="V2686" s="89" t="s">
        <v>1470</v>
      </c>
      <c r="W2686">
        <v>27438</v>
      </c>
    </row>
    <row r="2687" spans="7:23">
      <c r="G2687">
        <v>44849</v>
      </c>
      <c r="H2687" s="89" t="s">
        <v>1496</v>
      </c>
      <c r="I2687" s="89" t="s">
        <v>1582</v>
      </c>
      <c r="L2687">
        <v>24650</v>
      </c>
      <c r="M2687" s="89" t="s">
        <v>2897</v>
      </c>
      <c r="N2687" s="89" t="s">
        <v>336</v>
      </c>
      <c r="V2687" s="89" t="s">
        <v>1471</v>
      </c>
      <c r="W2687">
        <v>27443</v>
      </c>
    </row>
    <row r="2688" spans="7:23">
      <c r="G2688">
        <v>44854</v>
      </c>
      <c r="H2688" s="89" t="s">
        <v>1496</v>
      </c>
      <c r="I2688" s="89" t="s">
        <v>1583</v>
      </c>
      <c r="L2688">
        <v>24651</v>
      </c>
      <c r="M2688" s="89" t="s">
        <v>2898</v>
      </c>
      <c r="N2688" s="89" t="s">
        <v>336</v>
      </c>
      <c r="V2688" s="89" t="s">
        <v>1472</v>
      </c>
      <c r="W2688">
        <v>27448</v>
      </c>
    </row>
    <row r="2689" spans="7:23">
      <c r="G2689">
        <v>44863</v>
      </c>
      <c r="H2689" s="89" t="s">
        <v>1497</v>
      </c>
      <c r="I2689" s="89" t="s">
        <v>1583</v>
      </c>
      <c r="L2689">
        <v>24652</v>
      </c>
      <c r="M2689" s="89" t="s">
        <v>2899</v>
      </c>
      <c r="N2689" s="89" t="s">
        <v>336</v>
      </c>
      <c r="V2689" s="89" t="s">
        <v>1473</v>
      </c>
      <c r="W2689">
        <v>27453</v>
      </c>
    </row>
    <row r="2690" spans="7:23">
      <c r="G2690">
        <v>44858</v>
      </c>
      <c r="H2690" s="89" t="s">
        <v>1497</v>
      </c>
      <c r="I2690" s="89" t="s">
        <v>1582</v>
      </c>
      <c r="L2690">
        <v>24653</v>
      </c>
      <c r="M2690" s="89" t="s">
        <v>2900</v>
      </c>
      <c r="N2690" s="89" t="s">
        <v>336</v>
      </c>
      <c r="V2690" s="89" t="s">
        <v>271</v>
      </c>
      <c r="W2690">
        <v>27458</v>
      </c>
    </row>
    <row r="2691" spans="7:23">
      <c r="G2691">
        <v>44872</v>
      </c>
      <c r="H2691" s="89" t="s">
        <v>1498</v>
      </c>
      <c r="I2691" s="89" t="s">
        <v>1583</v>
      </c>
      <c r="L2691">
        <v>24654</v>
      </c>
      <c r="M2691" s="89" t="s">
        <v>2901</v>
      </c>
      <c r="N2691" s="89" t="s">
        <v>336</v>
      </c>
      <c r="V2691" s="89" t="s">
        <v>2489</v>
      </c>
      <c r="W2691">
        <v>108473</v>
      </c>
    </row>
    <row r="2692" spans="7:23">
      <c r="G2692">
        <v>44867</v>
      </c>
      <c r="H2692" s="89" t="s">
        <v>1498</v>
      </c>
      <c r="I2692" s="89" t="s">
        <v>1582</v>
      </c>
      <c r="L2692">
        <v>24655</v>
      </c>
      <c r="M2692" s="89" t="s">
        <v>2902</v>
      </c>
      <c r="N2692" s="89" t="s">
        <v>336</v>
      </c>
      <c r="V2692" s="89" t="s">
        <v>2490</v>
      </c>
      <c r="W2692">
        <v>108486</v>
      </c>
    </row>
    <row r="2693" spans="7:23">
      <c r="G2693">
        <v>44881</v>
      </c>
      <c r="H2693" s="89" t="s">
        <v>1499</v>
      </c>
      <c r="I2693" s="89" t="s">
        <v>1583</v>
      </c>
      <c r="L2693">
        <v>24656</v>
      </c>
      <c r="M2693" s="89" t="s">
        <v>2903</v>
      </c>
      <c r="N2693" s="89" t="s">
        <v>336</v>
      </c>
      <c r="V2693" s="89" t="s">
        <v>2491</v>
      </c>
      <c r="W2693">
        <v>175273</v>
      </c>
    </row>
    <row r="2694" spans="7:23">
      <c r="G2694">
        <v>44876</v>
      </c>
      <c r="H2694" s="89" t="s">
        <v>1499</v>
      </c>
      <c r="I2694" s="89" t="s">
        <v>1582</v>
      </c>
      <c r="L2694">
        <v>24657</v>
      </c>
      <c r="M2694" s="89" t="s">
        <v>2904</v>
      </c>
      <c r="N2694" s="89" t="s">
        <v>336</v>
      </c>
      <c r="V2694" s="89" t="s">
        <v>1474</v>
      </c>
      <c r="W2694">
        <v>48469</v>
      </c>
    </row>
    <row r="2695" spans="7:23">
      <c r="G2695">
        <v>44890</v>
      </c>
      <c r="H2695" s="89" t="s">
        <v>1500</v>
      </c>
      <c r="I2695" s="89" t="s">
        <v>1583</v>
      </c>
      <c r="L2695">
        <v>24658</v>
      </c>
      <c r="M2695" s="89" t="s">
        <v>2905</v>
      </c>
      <c r="N2695" s="89" t="s">
        <v>336</v>
      </c>
      <c r="V2695" s="89" t="s">
        <v>1475</v>
      </c>
      <c r="W2695">
        <v>47671</v>
      </c>
    </row>
    <row r="2696" spans="7:23">
      <c r="G2696">
        <v>44885</v>
      </c>
      <c r="H2696" s="89" t="s">
        <v>1500</v>
      </c>
      <c r="I2696" s="89" t="s">
        <v>1582</v>
      </c>
      <c r="L2696">
        <v>24659</v>
      </c>
      <c r="M2696" s="89" t="s">
        <v>2906</v>
      </c>
      <c r="N2696" s="89" t="s">
        <v>336</v>
      </c>
      <c r="V2696" s="89" t="s">
        <v>1389</v>
      </c>
      <c r="W2696">
        <v>27473</v>
      </c>
    </row>
    <row r="2697" spans="7:23">
      <c r="G2697">
        <v>44899</v>
      </c>
      <c r="H2697" s="89" t="s">
        <v>1501</v>
      </c>
      <c r="I2697" s="89" t="s">
        <v>1583</v>
      </c>
      <c r="L2697">
        <v>24660</v>
      </c>
      <c r="M2697" s="89" t="s">
        <v>2907</v>
      </c>
      <c r="N2697" s="89" t="s">
        <v>336</v>
      </c>
      <c r="V2697" s="89" t="s">
        <v>1476</v>
      </c>
      <c r="W2697">
        <v>12765</v>
      </c>
    </row>
    <row r="2698" spans="7:23">
      <c r="G2698">
        <v>44894</v>
      </c>
      <c r="H2698" s="89" t="s">
        <v>1501</v>
      </c>
      <c r="I2698" s="89" t="s">
        <v>1582</v>
      </c>
      <c r="L2698">
        <v>24661</v>
      </c>
      <c r="M2698" s="89" t="s">
        <v>2908</v>
      </c>
      <c r="N2698" s="89" t="s">
        <v>336</v>
      </c>
      <c r="V2698" s="89" t="s">
        <v>1477</v>
      </c>
      <c r="W2698">
        <v>12766</v>
      </c>
    </row>
    <row r="2699" spans="7:23">
      <c r="G2699">
        <v>44908</v>
      </c>
      <c r="H2699" s="89" t="s">
        <v>1502</v>
      </c>
      <c r="I2699" s="89" t="s">
        <v>1583</v>
      </c>
      <c r="L2699">
        <v>24662</v>
      </c>
      <c r="M2699" s="89" t="s">
        <v>2909</v>
      </c>
      <c r="N2699" s="89" t="s">
        <v>336</v>
      </c>
      <c r="V2699" s="89" t="s">
        <v>1478</v>
      </c>
      <c r="W2699">
        <v>12767</v>
      </c>
    </row>
    <row r="2700" spans="7:23">
      <c r="G2700">
        <v>44903</v>
      </c>
      <c r="H2700" s="89" t="s">
        <v>1502</v>
      </c>
      <c r="I2700" s="89" t="s">
        <v>1582</v>
      </c>
      <c r="L2700">
        <v>24663</v>
      </c>
      <c r="M2700" s="89" t="s">
        <v>2910</v>
      </c>
      <c r="N2700" s="89" t="s">
        <v>336</v>
      </c>
      <c r="V2700" s="89" t="s">
        <v>2496</v>
      </c>
      <c r="W2700">
        <v>12768</v>
      </c>
    </row>
    <row r="2701" spans="7:23">
      <c r="G2701">
        <v>44917</v>
      </c>
      <c r="H2701" s="89" t="s">
        <v>1318</v>
      </c>
      <c r="I2701" s="89" t="s">
        <v>1583</v>
      </c>
      <c r="L2701">
        <v>24664</v>
      </c>
      <c r="M2701" s="89" t="s">
        <v>2911</v>
      </c>
      <c r="N2701" s="89" t="s">
        <v>336</v>
      </c>
      <c r="V2701" s="89" t="s">
        <v>1479</v>
      </c>
      <c r="W2701">
        <v>12769</v>
      </c>
    </row>
    <row r="2702" spans="7:23">
      <c r="G2702">
        <v>44912</v>
      </c>
      <c r="H2702" s="89" t="s">
        <v>1318</v>
      </c>
      <c r="I2702" s="89" t="s">
        <v>1582</v>
      </c>
      <c r="L2702">
        <v>24665</v>
      </c>
      <c r="M2702" s="89" t="s">
        <v>2912</v>
      </c>
      <c r="N2702" s="89" t="s">
        <v>336</v>
      </c>
      <c r="V2702" s="89" t="s">
        <v>2497</v>
      </c>
      <c r="W2702">
        <v>59936</v>
      </c>
    </row>
    <row r="2703" spans="7:23">
      <c r="G2703">
        <v>64098</v>
      </c>
      <c r="H2703" s="89" t="s">
        <v>1503</v>
      </c>
      <c r="I2703" s="89" t="s">
        <v>1583</v>
      </c>
      <c r="L2703">
        <v>24666</v>
      </c>
      <c r="M2703" s="89" t="s">
        <v>2913</v>
      </c>
      <c r="N2703" s="89" t="s">
        <v>336</v>
      </c>
      <c r="V2703" s="89" t="s">
        <v>1480</v>
      </c>
      <c r="W2703">
        <v>12770</v>
      </c>
    </row>
    <row r="2704" spans="7:23">
      <c r="G2704">
        <v>64093</v>
      </c>
      <c r="H2704" s="89" t="s">
        <v>1503</v>
      </c>
      <c r="I2704" s="89" t="s">
        <v>1582</v>
      </c>
      <c r="L2704">
        <v>24667</v>
      </c>
      <c r="M2704" s="89" t="s">
        <v>2914</v>
      </c>
      <c r="N2704" s="89" t="s">
        <v>336</v>
      </c>
      <c r="V2704" s="89" t="s">
        <v>2498</v>
      </c>
      <c r="W2704">
        <v>174873</v>
      </c>
    </row>
    <row r="2705" spans="7:23">
      <c r="G2705">
        <v>44944</v>
      </c>
      <c r="H2705" s="89" t="s">
        <v>1504</v>
      </c>
      <c r="I2705" s="89" t="s">
        <v>1583</v>
      </c>
      <c r="L2705">
        <v>24668</v>
      </c>
      <c r="M2705" s="89" t="s">
        <v>2915</v>
      </c>
      <c r="N2705" s="89" t="s">
        <v>336</v>
      </c>
      <c r="V2705" s="89" t="s">
        <v>1481</v>
      </c>
      <c r="W2705">
        <v>12771</v>
      </c>
    </row>
    <row r="2706" spans="7:23">
      <c r="G2706">
        <v>44939</v>
      </c>
      <c r="H2706" s="89" t="s">
        <v>1504</v>
      </c>
      <c r="I2706" s="89" t="s">
        <v>1582</v>
      </c>
      <c r="L2706">
        <v>24669</v>
      </c>
      <c r="M2706" s="89" t="s">
        <v>2916</v>
      </c>
      <c r="N2706" s="89" t="s">
        <v>336</v>
      </c>
      <c r="V2706" s="89" t="s">
        <v>1482</v>
      </c>
      <c r="W2706">
        <v>12773</v>
      </c>
    </row>
    <row r="2707" spans="7:23">
      <c r="G2707">
        <v>44948</v>
      </c>
      <c r="H2707" s="89" t="s">
        <v>1505</v>
      </c>
      <c r="I2707" s="89" t="s">
        <v>1582</v>
      </c>
      <c r="L2707">
        <v>24670</v>
      </c>
      <c r="M2707" s="89" t="s">
        <v>2917</v>
      </c>
      <c r="N2707" s="89" t="s">
        <v>336</v>
      </c>
      <c r="V2707" s="89" t="s">
        <v>2501</v>
      </c>
      <c r="W2707">
        <v>172073</v>
      </c>
    </row>
    <row r="2708" spans="7:23">
      <c r="G2708">
        <v>44953</v>
      </c>
      <c r="H2708" s="89" t="s">
        <v>1505</v>
      </c>
      <c r="I2708" s="89" t="s">
        <v>1583</v>
      </c>
      <c r="L2708">
        <v>24671</v>
      </c>
      <c r="M2708" s="89" t="s">
        <v>2918</v>
      </c>
      <c r="N2708" s="89" t="s">
        <v>336</v>
      </c>
      <c r="V2708" s="89" t="s">
        <v>2502</v>
      </c>
      <c r="W2708">
        <v>172086</v>
      </c>
    </row>
    <row r="2709" spans="7:23">
      <c r="G2709">
        <v>44962</v>
      </c>
      <c r="H2709" s="89" t="s">
        <v>1506</v>
      </c>
      <c r="I2709" s="89" t="s">
        <v>1583</v>
      </c>
      <c r="L2709">
        <v>24672</v>
      </c>
      <c r="M2709" s="89" t="s">
        <v>2919</v>
      </c>
      <c r="N2709" s="89" t="s">
        <v>336</v>
      </c>
      <c r="V2709" s="89" t="s">
        <v>2503</v>
      </c>
      <c r="W2709">
        <v>172312</v>
      </c>
    </row>
    <row r="2710" spans="7:23">
      <c r="G2710">
        <v>44957</v>
      </c>
      <c r="H2710" s="89" t="s">
        <v>1506</v>
      </c>
      <c r="I2710" s="89" t="s">
        <v>1582</v>
      </c>
      <c r="L2710">
        <v>24673</v>
      </c>
      <c r="M2710" s="89" t="s">
        <v>2920</v>
      </c>
      <c r="N2710" s="89" t="s">
        <v>336</v>
      </c>
      <c r="V2710" s="89" t="s">
        <v>2504</v>
      </c>
      <c r="W2710">
        <v>172299</v>
      </c>
    </row>
    <row r="2711" spans="7:23">
      <c r="G2711">
        <v>44971</v>
      </c>
      <c r="H2711" s="89" t="s">
        <v>1507</v>
      </c>
      <c r="I2711" s="89" t="s">
        <v>1583</v>
      </c>
      <c r="L2711">
        <v>24674</v>
      </c>
      <c r="M2711" s="89" t="s">
        <v>2921</v>
      </c>
      <c r="N2711" s="89" t="s">
        <v>336</v>
      </c>
      <c r="V2711" s="89" t="s">
        <v>2505</v>
      </c>
      <c r="W2711">
        <v>172099</v>
      </c>
    </row>
    <row r="2712" spans="7:23">
      <c r="G2712">
        <v>44966</v>
      </c>
      <c r="H2712" s="89" t="s">
        <v>1507</v>
      </c>
      <c r="I2712" s="89" t="s">
        <v>1582</v>
      </c>
      <c r="L2712">
        <v>24675</v>
      </c>
      <c r="M2712" s="89" t="s">
        <v>2922</v>
      </c>
      <c r="N2712" s="89" t="s">
        <v>336</v>
      </c>
      <c r="V2712" s="89" t="s">
        <v>2506</v>
      </c>
      <c r="W2712">
        <v>174473</v>
      </c>
    </row>
    <row r="2713" spans="7:23">
      <c r="G2713">
        <v>44980</v>
      </c>
      <c r="H2713" s="89" t="s">
        <v>1508</v>
      </c>
      <c r="I2713" s="89" t="s">
        <v>1583</v>
      </c>
      <c r="L2713">
        <v>24676</v>
      </c>
      <c r="M2713" s="89" t="s">
        <v>2923</v>
      </c>
      <c r="N2713" s="89" t="s">
        <v>336</v>
      </c>
      <c r="V2713" s="89" t="s">
        <v>2507</v>
      </c>
      <c r="W2713">
        <v>172125</v>
      </c>
    </row>
    <row r="2714" spans="7:23">
      <c r="G2714">
        <v>44975</v>
      </c>
      <c r="H2714" s="89" t="s">
        <v>1508</v>
      </c>
      <c r="I2714" s="89" t="s">
        <v>1582</v>
      </c>
      <c r="L2714">
        <v>24677</v>
      </c>
      <c r="M2714" s="89" t="s">
        <v>2924</v>
      </c>
      <c r="N2714" s="89" t="s">
        <v>336</v>
      </c>
      <c r="V2714" s="89" t="s">
        <v>2509</v>
      </c>
      <c r="W2714">
        <v>171873</v>
      </c>
    </row>
    <row r="2715" spans="7:23">
      <c r="G2715">
        <v>44989</v>
      </c>
      <c r="H2715" s="89" t="s">
        <v>1509</v>
      </c>
      <c r="I2715" s="89" t="s">
        <v>1583</v>
      </c>
      <c r="L2715">
        <v>24678</v>
      </c>
      <c r="M2715" s="89" t="s">
        <v>2925</v>
      </c>
      <c r="N2715" s="89" t="s">
        <v>336</v>
      </c>
      <c r="V2715" s="89" t="s">
        <v>2511</v>
      </c>
      <c r="W2715">
        <v>174673</v>
      </c>
    </row>
    <row r="2716" spans="7:23">
      <c r="G2716">
        <v>44984</v>
      </c>
      <c r="H2716" s="89" t="s">
        <v>1509</v>
      </c>
      <c r="I2716" s="89" t="s">
        <v>1582</v>
      </c>
      <c r="L2716">
        <v>24679</v>
      </c>
      <c r="M2716" s="89" t="s">
        <v>2926</v>
      </c>
      <c r="N2716" s="89" t="s">
        <v>336</v>
      </c>
      <c r="V2716" s="89" t="s">
        <v>2512</v>
      </c>
      <c r="W2716">
        <v>12772</v>
      </c>
    </row>
    <row r="2717" spans="7:23">
      <c r="G2717">
        <v>44998</v>
      </c>
      <c r="H2717" s="89" t="s">
        <v>1510</v>
      </c>
      <c r="I2717" s="89" t="s">
        <v>1583</v>
      </c>
      <c r="L2717">
        <v>24680</v>
      </c>
      <c r="M2717" s="89" t="s">
        <v>2927</v>
      </c>
      <c r="N2717" s="89" t="s">
        <v>336</v>
      </c>
      <c r="V2717" s="89" t="s">
        <v>2516</v>
      </c>
      <c r="W2717">
        <v>202273</v>
      </c>
    </row>
    <row r="2718" spans="7:23">
      <c r="G2718">
        <v>44993</v>
      </c>
      <c r="H2718" s="89" t="s">
        <v>1510</v>
      </c>
      <c r="I2718" s="89" t="s">
        <v>1582</v>
      </c>
      <c r="L2718">
        <v>24681</v>
      </c>
      <c r="M2718" s="89" t="s">
        <v>2928</v>
      </c>
      <c r="N2718" s="89" t="s">
        <v>336</v>
      </c>
      <c r="V2718" s="89" t="s">
        <v>2517</v>
      </c>
      <c r="W2718">
        <v>202286</v>
      </c>
    </row>
    <row r="2719" spans="7:23">
      <c r="G2719">
        <v>45007</v>
      </c>
      <c r="H2719" s="89" t="s">
        <v>1327</v>
      </c>
      <c r="I2719" s="89" t="s">
        <v>1583</v>
      </c>
      <c r="L2719">
        <v>24682</v>
      </c>
      <c r="M2719" s="89" t="s">
        <v>2929</v>
      </c>
      <c r="N2719" s="89" t="s">
        <v>336</v>
      </c>
      <c r="V2719" s="89" t="s">
        <v>2518</v>
      </c>
      <c r="W2719">
        <v>202299</v>
      </c>
    </row>
    <row r="2720" spans="7:23">
      <c r="G2720">
        <v>45002</v>
      </c>
      <c r="H2720" s="89" t="s">
        <v>1327</v>
      </c>
      <c r="I2720" s="89" t="s">
        <v>1582</v>
      </c>
      <c r="L2720">
        <v>24683</v>
      </c>
      <c r="M2720" s="89" t="s">
        <v>2930</v>
      </c>
      <c r="N2720" s="89" t="s">
        <v>336</v>
      </c>
      <c r="V2720" s="89" t="s">
        <v>2519</v>
      </c>
      <c r="W2720">
        <v>202312</v>
      </c>
    </row>
    <row r="2721" spans="7:23">
      <c r="G2721">
        <v>45016</v>
      </c>
      <c r="H2721" s="89" t="s">
        <v>232</v>
      </c>
      <c r="I2721" s="89" t="s">
        <v>1583</v>
      </c>
      <c r="L2721">
        <v>24684</v>
      </c>
      <c r="M2721" s="89" t="s">
        <v>2931</v>
      </c>
      <c r="N2721" s="89" t="s">
        <v>336</v>
      </c>
      <c r="V2721" s="89" t="s">
        <v>2520</v>
      </c>
      <c r="W2721">
        <v>220325</v>
      </c>
    </row>
    <row r="2722" spans="7:23">
      <c r="G2722">
        <v>45011</v>
      </c>
      <c r="H2722" s="89" t="s">
        <v>232</v>
      </c>
      <c r="I2722" s="89" t="s">
        <v>1582</v>
      </c>
      <c r="L2722">
        <v>24685</v>
      </c>
      <c r="M2722" s="89" t="s">
        <v>2932</v>
      </c>
      <c r="N2722" s="89" t="s">
        <v>336</v>
      </c>
      <c r="V2722" s="89" t="s">
        <v>2521</v>
      </c>
      <c r="W2722">
        <v>12778</v>
      </c>
    </row>
    <row r="2723" spans="7:23">
      <c r="G2723">
        <v>65606</v>
      </c>
      <c r="H2723" s="89" t="s">
        <v>1511</v>
      </c>
      <c r="I2723" s="89" t="s">
        <v>1583</v>
      </c>
      <c r="L2723">
        <v>24686</v>
      </c>
      <c r="M2723" s="89" t="s">
        <v>2933</v>
      </c>
      <c r="N2723" s="89" t="s">
        <v>336</v>
      </c>
      <c r="V2723" s="89" t="s">
        <v>2522</v>
      </c>
      <c r="W2723">
        <v>202474</v>
      </c>
    </row>
    <row r="2724" spans="7:23">
      <c r="G2724">
        <v>65601</v>
      </c>
      <c r="H2724" s="89" t="s">
        <v>1511</v>
      </c>
      <c r="I2724" s="89" t="s">
        <v>1582</v>
      </c>
      <c r="L2724">
        <v>24687</v>
      </c>
      <c r="M2724" s="89" t="s">
        <v>2934</v>
      </c>
      <c r="N2724" s="89" t="s">
        <v>336</v>
      </c>
      <c r="V2724" s="89" t="s">
        <v>1484</v>
      </c>
      <c r="W2724">
        <v>12777</v>
      </c>
    </row>
    <row r="2725" spans="7:23">
      <c r="G2725">
        <v>65595</v>
      </c>
      <c r="H2725" s="89" t="s">
        <v>1512</v>
      </c>
      <c r="I2725" s="89" t="s">
        <v>1583</v>
      </c>
      <c r="L2725">
        <v>24688</v>
      </c>
      <c r="M2725" s="89" t="s">
        <v>2935</v>
      </c>
      <c r="N2725" s="89" t="s">
        <v>336</v>
      </c>
      <c r="V2725" s="89" t="s">
        <v>1486</v>
      </c>
      <c r="W2725">
        <v>12780</v>
      </c>
    </row>
    <row r="2726" spans="7:23">
      <c r="G2726">
        <v>65590</v>
      </c>
      <c r="H2726" s="89" t="s">
        <v>1512</v>
      </c>
      <c r="I2726" s="89" t="s">
        <v>1582</v>
      </c>
      <c r="L2726">
        <v>24689</v>
      </c>
      <c r="M2726" s="89" t="s">
        <v>2936</v>
      </c>
      <c r="N2726" s="89" t="s">
        <v>336</v>
      </c>
      <c r="V2726" s="89" t="s">
        <v>1485</v>
      </c>
      <c r="W2726">
        <v>12779</v>
      </c>
    </row>
    <row r="2727" spans="7:23">
      <c r="G2727">
        <v>65584</v>
      </c>
      <c r="H2727" s="89" t="s">
        <v>1513</v>
      </c>
      <c r="I2727" s="89" t="s">
        <v>1583</v>
      </c>
      <c r="L2727">
        <v>24690</v>
      </c>
      <c r="M2727" s="89" t="s">
        <v>2937</v>
      </c>
      <c r="N2727" s="89" t="s">
        <v>336</v>
      </c>
      <c r="V2727" s="89" t="s">
        <v>1483</v>
      </c>
      <c r="W2727">
        <v>12776</v>
      </c>
    </row>
    <row r="2728" spans="7:23">
      <c r="G2728">
        <v>65579</v>
      </c>
      <c r="H2728" s="89" t="s">
        <v>1513</v>
      </c>
      <c r="I2728" s="89" t="s">
        <v>1582</v>
      </c>
      <c r="L2728">
        <v>24691</v>
      </c>
      <c r="M2728" s="89" t="s">
        <v>2938</v>
      </c>
      <c r="N2728" s="89" t="s">
        <v>336</v>
      </c>
      <c r="V2728" s="89" t="s">
        <v>1487</v>
      </c>
      <c r="W2728">
        <v>12782</v>
      </c>
    </row>
    <row r="2729" spans="7:23">
      <c r="G2729">
        <v>65573</v>
      </c>
      <c r="H2729" s="89" t="s">
        <v>1514</v>
      </c>
      <c r="I2729" s="89" t="s">
        <v>1583</v>
      </c>
      <c r="L2729">
        <v>24692</v>
      </c>
      <c r="M2729" s="89" t="s">
        <v>2939</v>
      </c>
      <c r="N2729" s="89" t="s">
        <v>336</v>
      </c>
      <c r="V2729" s="89" t="s">
        <v>1488</v>
      </c>
      <c r="W2729">
        <v>44705</v>
      </c>
    </row>
    <row r="2730" spans="7:23">
      <c r="G2730">
        <v>65568</v>
      </c>
      <c r="H2730" s="89" t="s">
        <v>1514</v>
      </c>
      <c r="I2730" s="89" t="s">
        <v>1582</v>
      </c>
      <c r="L2730">
        <v>24693</v>
      </c>
      <c r="M2730" s="89" t="s">
        <v>2940</v>
      </c>
      <c r="N2730" s="89" t="s">
        <v>336</v>
      </c>
      <c r="V2730" s="89" t="s">
        <v>2524</v>
      </c>
      <c r="W2730">
        <v>83899</v>
      </c>
    </row>
    <row r="2731" spans="7:23">
      <c r="G2731">
        <v>45043</v>
      </c>
      <c r="H2731" s="89" t="s">
        <v>1515</v>
      </c>
      <c r="I2731" s="89" t="s">
        <v>1583</v>
      </c>
      <c r="L2731">
        <v>24694</v>
      </c>
      <c r="M2731" s="89" t="s">
        <v>2941</v>
      </c>
      <c r="N2731" s="89" t="s">
        <v>336</v>
      </c>
      <c r="V2731" s="89" t="s">
        <v>2525</v>
      </c>
      <c r="W2731">
        <v>190099</v>
      </c>
    </row>
    <row r="2732" spans="7:23">
      <c r="G2732">
        <v>45038</v>
      </c>
      <c r="H2732" s="89" t="s">
        <v>1515</v>
      </c>
      <c r="I2732" s="89" t="s">
        <v>1582</v>
      </c>
      <c r="L2732">
        <v>24695</v>
      </c>
      <c r="M2732" s="89" t="s">
        <v>2942</v>
      </c>
      <c r="N2732" s="89" t="s">
        <v>336</v>
      </c>
      <c r="V2732" s="89" t="s">
        <v>2526</v>
      </c>
      <c r="W2732">
        <v>200700</v>
      </c>
    </row>
    <row r="2733" spans="7:23">
      <c r="G2733">
        <v>65551</v>
      </c>
      <c r="H2733" s="89" t="s">
        <v>1516</v>
      </c>
      <c r="I2733" s="89" t="s">
        <v>1583</v>
      </c>
      <c r="L2733">
        <v>24696</v>
      </c>
      <c r="M2733" s="89" t="s">
        <v>2943</v>
      </c>
      <c r="N2733" s="89" t="s">
        <v>336</v>
      </c>
      <c r="V2733" s="89" t="s">
        <v>1489</v>
      </c>
      <c r="W2733">
        <v>44714</v>
      </c>
    </row>
    <row r="2734" spans="7:23">
      <c r="G2734">
        <v>65546</v>
      </c>
      <c r="H2734" s="89" t="s">
        <v>1516</v>
      </c>
      <c r="I2734" s="89" t="s">
        <v>1582</v>
      </c>
      <c r="L2734">
        <v>24697</v>
      </c>
      <c r="M2734" s="89" t="s">
        <v>2944</v>
      </c>
      <c r="N2734" s="89" t="s">
        <v>336</v>
      </c>
      <c r="V2734" s="89" t="s">
        <v>2528</v>
      </c>
      <c r="W2734">
        <v>58048</v>
      </c>
    </row>
    <row r="2735" spans="7:23">
      <c r="G2735">
        <v>65518</v>
      </c>
      <c r="H2735" s="89" t="s">
        <v>1517</v>
      </c>
      <c r="I2735" s="89" t="s">
        <v>1583</v>
      </c>
      <c r="L2735">
        <v>24698</v>
      </c>
      <c r="M2735" s="89" t="s">
        <v>2945</v>
      </c>
      <c r="N2735" s="89" t="s">
        <v>336</v>
      </c>
      <c r="V2735" s="89" t="s">
        <v>2529</v>
      </c>
      <c r="W2735">
        <v>44723</v>
      </c>
    </row>
    <row r="2736" spans="7:23">
      <c r="G2736">
        <v>65513</v>
      </c>
      <c r="H2736" s="89" t="s">
        <v>1517</v>
      </c>
      <c r="I2736" s="89" t="s">
        <v>1582</v>
      </c>
      <c r="L2736">
        <v>24699</v>
      </c>
      <c r="M2736" s="89" t="s">
        <v>2946</v>
      </c>
      <c r="N2736" s="89" t="s">
        <v>336</v>
      </c>
      <c r="V2736" s="89" t="s">
        <v>2530</v>
      </c>
      <c r="W2736">
        <v>44732</v>
      </c>
    </row>
    <row r="2737" spans="7:23">
      <c r="G2737">
        <v>65529</v>
      </c>
      <c r="H2737" s="89" t="s">
        <v>1518</v>
      </c>
      <c r="I2737" s="89" t="s">
        <v>1583</v>
      </c>
      <c r="L2737">
        <v>24700</v>
      </c>
      <c r="M2737" s="89" t="s">
        <v>2947</v>
      </c>
      <c r="N2737" s="89" t="s">
        <v>336</v>
      </c>
      <c r="V2737" s="89" t="s">
        <v>1303</v>
      </c>
      <c r="W2737">
        <v>44741</v>
      </c>
    </row>
    <row r="2738" spans="7:23">
      <c r="G2738">
        <v>65524</v>
      </c>
      <c r="H2738" s="89" t="s">
        <v>1518</v>
      </c>
      <c r="I2738" s="89" t="s">
        <v>1582</v>
      </c>
      <c r="L2738">
        <v>24701</v>
      </c>
      <c r="M2738" s="89" t="s">
        <v>2948</v>
      </c>
      <c r="N2738" s="89" t="s">
        <v>336</v>
      </c>
      <c r="V2738" s="89" t="s">
        <v>1490</v>
      </c>
      <c r="W2738">
        <v>44768</v>
      </c>
    </row>
    <row r="2739" spans="7:23">
      <c r="G2739">
        <v>65540</v>
      </c>
      <c r="H2739" s="89" t="s">
        <v>1519</v>
      </c>
      <c r="I2739" s="89" t="s">
        <v>1583</v>
      </c>
      <c r="L2739">
        <v>24702</v>
      </c>
      <c r="M2739" s="89" t="s">
        <v>2949</v>
      </c>
      <c r="N2739" s="89" t="s">
        <v>336</v>
      </c>
      <c r="V2739" s="89" t="s">
        <v>1491</v>
      </c>
      <c r="W2739">
        <v>44777</v>
      </c>
    </row>
    <row r="2740" spans="7:23">
      <c r="G2740">
        <v>65535</v>
      </c>
      <c r="H2740" s="89" t="s">
        <v>1519</v>
      </c>
      <c r="I2740" s="89" t="s">
        <v>1582</v>
      </c>
      <c r="L2740">
        <v>24703</v>
      </c>
      <c r="M2740" s="89" t="s">
        <v>2950</v>
      </c>
      <c r="N2740" s="89" t="s">
        <v>336</v>
      </c>
      <c r="V2740" s="89" t="s">
        <v>1492</v>
      </c>
      <c r="W2740">
        <v>44786</v>
      </c>
    </row>
    <row r="2741" spans="7:23">
      <c r="G2741">
        <v>65562</v>
      </c>
      <c r="H2741" s="89" t="s">
        <v>1520</v>
      </c>
      <c r="I2741" s="89" t="s">
        <v>1583</v>
      </c>
      <c r="L2741">
        <v>24704</v>
      </c>
      <c r="M2741" s="89" t="s">
        <v>2951</v>
      </c>
      <c r="N2741" s="89" t="s">
        <v>336</v>
      </c>
      <c r="V2741" s="89" t="s">
        <v>2538</v>
      </c>
      <c r="W2741">
        <v>205903</v>
      </c>
    </row>
    <row r="2742" spans="7:23">
      <c r="G2742">
        <v>65557</v>
      </c>
      <c r="H2742" s="89" t="s">
        <v>1520</v>
      </c>
      <c r="I2742" s="89" t="s">
        <v>1582</v>
      </c>
      <c r="L2742">
        <v>24705</v>
      </c>
      <c r="M2742" s="89" t="s">
        <v>2952</v>
      </c>
      <c r="N2742" s="89" t="s">
        <v>336</v>
      </c>
      <c r="V2742" s="89" t="s">
        <v>1493</v>
      </c>
      <c r="W2742">
        <v>44795</v>
      </c>
    </row>
    <row r="2743" spans="7:23">
      <c r="G2743">
        <v>60137</v>
      </c>
      <c r="H2743" s="89" t="s">
        <v>1521</v>
      </c>
      <c r="I2743" s="89" t="s">
        <v>1583</v>
      </c>
      <c r="L2743">
        <v>24706</v>
      </c>
      <c r="M2743" s="89" t="s">
        <v>2953</v>
      </c>
      <c r="N2743" s="89" t="s">
        <v>336</v>
      </c>
      <c r="V2743" s="89" t="s">
        <v>1494</v>
      </c>
      <c r="W2743">
        <v>44804</v>
      </c>
    </row>
    <row r="2744" spans="7:23">
      <c r="G2744">
        <v>60132</v>
      </c>
      <c r="H2744" s="89" t="s">
        <v>1521</v>
      </c>
      <c r="I2744" s="89" t="s">
        <v>1582</v>
      </c>
      <c r="L2744">
        <v>24707</v>
      </c>
      <c r="M2744" s="89" t="s">
        <v>2954</v>
      </c>
      <c r="N2744" s="89" t="s">
        <v>336</v>
      </c>
      <c r="V2744" s="89" t="s">
        <v>1495</v>
      </c>
      <c r="W2744">
        <v>44813</v>
      </c>
    </row>
    <row r="2745" spans="7:23">
      <c r="G2745">
        <v>65650</v>
      </c>
      <c r="H2745" s="89" t="s">
        <v>1522</v>
      </c>
      <c r="I2745" s="89" t="s">
        <v>1583</v>
      </c>
      <c r="L2745">
        <v>24708</v>
      </c>
      <c r="M2745" s="89" t="s">
        <v>2955</v>
      </c>
      <c r="N2745" s="89" t="s">
        <v>336</v>
      </c>
      <c r="V2745" s="89" t="s">
        <v>1310</v>
      </c>
      <c r="W2745">
        <v>44822</v>
      </c>
    </row>
    <row r="2746" spans="7:23">
      <c r="G2746">
        <v>65645</v>
      </c>
      <c r="H2746" s="89" t="s">
        <v>1522</v>
      </c>
      <c r="I2746" s="89" t="s">
        <v>1582</v>
      </c>
      <c r="L2746">
        <v>24709</v>
      </c>
      <c r="M2746" s="89" t="s">
        <v>2956</v>
      </c>
      <c r="N2746" s="89" t="s">
        <v>336</v>
      </c>
      <c r="V2746" s="89" t="s">
        <v>1496</v>
      </c>
      <c r="W2746">
        <v>44849</v>
      </c>
    </row>
    <row r="2747" spans="7:23">
      <c r="G2747">
        <v>65628</v>
      </c>
      <c r="H2747" s="89" t="s">
        <v>1524</v>
      </c>
      <c r="I2747" s="89" t="s">
        <v>1583</v>
      </c>
      <c r="L2747">
        <v>24710</v>
      </c>
      <c r="M2747" s="89" t="s">
        <v>2957</v>
      </c>
      <c r="N2747" s="89" t="s">
        <v>336</v>
      </c>
      <c r="V2747" s="89" t="s">
        <v>1497</v>
      </c>
      <c r="W2747">
        <v>44858</v>
      </c>
    </row>
    <row r="2748" spans="7:23">
      <c r="G2748">
        <v>65623</v>
      </c>
      <c r="H2748" s="89" t="s">
        <v>1524</v>
      </c>
      <c r="I2748" s="89" t="s">
        <v>1582</v>
      </c>
      <c r="L2748">
        <v>24711</v>
      </c>
      <c r="M2748" s="89" t="s">
        <v>2958</v>
      </c>
      <c r="N2748" s="89" t="s">
        <v>336</v>
      </c>
      <c r="V2748" s="89" t="s">
        <v>1498</v>
      </c>
      <c r="W2748">
        <v>44867</v>
      </c>
    </row>
    <row r="2749" spans="7:23">
      <c r="G2749">
        <v>65617</v>
      </c>
      <c r="H2749" s="89" t="s">
        <v>1525</v>
      </c>
      <c r="I2749" s="89" t="s">
        <v>1583</v>
      </c>
      <c r="L2749">
        <v>24712</v>
      </c>
      <c r="M2749" s="89" t="s">
        <v>2959</v>
      </c>
      <c r="N2749" s="89" t="s">
        <v>336</v>
      </c>
      <c r="V2749" s="89" t="s">
        <v>1499</v>
      </c>
      <c r="W2749">
        <v>44876</v>
      </c>
    </row>
    <row r="2750" spans="7:23">
      <c r="G2750">
        <v>65612</v>
      </c>
      <c r="H2750" s="89" t="s">
        <v>1525</v>
      </c>
      <c r="I2750" s="89" t="s">
        <v>1582</v>
      </c>
      <c r="L2750">
        <v>24713</v>
      </c>
      <c r="M2750" s="89" t="s">
        <v>2960</v>
      </c>
      <c r="N2750" s="89" t="s">
        <v>336</v>
      </c>
      <c r="V2750" s="89" t="s">
        <v>1500</v>
      </c>
      <c r="W2750">
        <v>44885</v>
      </c>
    </row>
    <row r="2751" spans="7:23">
      <c r="G2751">
        <v>45052</v>
      </c>
      <c r="H2751" s="89" t="s">
        <v>2541</v>
      </c>
      <c r="I2751" s="89" t="s">
        <v>1583</v>
      </c>
      <c r="L2751">
        <v>24714</v>
      </c>
      <c r="M2751" s="89" t="s">
        <v>639</v>
      </c>
      <c r="N2751" s="89" t="s">
        <v>336</v>
      </c>
      <c r="V2751" s="89" t="s">
        <v>1501</v>
      </c>
      <c r="W2751">
        <v>44894</v>
      </c>
    </row>
    <row r="2752" spans="7:23">
      <c r="G2752">
        <v>45047</v>
      </c>
      <c r="H2752" s="89" t="s">
        <v>2541</v>
      </c>
      <c r="I2752" s="89" t="s">
        <v>1582</v>
      </c>
      <c r="L2752">
        <v>24717</v>
      </c>
      <c r="M2752" s="89" t="s">
        <v>2961</v>
      </c>
      <c r="N2752" s="89" t="s">
        <v>336</v>
      </c>
      <c r="V2752" s="89" t="s">
        <v>1502</v>
      </c>
      <c r="W2752">
        <v>44903</v>
      </c>
    </row>
    <row r="2753" spans="7:23">
      <c r="G2753">
        <v>45061</v>
      </c>
      <c r="H2753" s="89" t="s">
        <v>1526</v>
      </c>
      <c r="I2753" s="89" t="s">
        <v>1583</v>
      </c>
      <c r="L2753">
        <v>24718</v>
      </c>
      <c r="M2753" s="89" t="s">
        <v>2962</v>
      </c>
      <c r="N2753" s="89" t="s">
        <v>336</v>
      </c>
      <c r="V2753" s="89" t="s">
        <v>1318</v>
      </c>
      <c r="W2753">
        <v>44912</v>
      </c>
    </row>
    <row r="2754" spans="7:23">
      <c r="G2754">
        <v>45056</v>
      </c>
      <c r="H2754" s="89" t="s">
        <v>1526</v>
      </c>
      <c r="I2754" s="89" t="s">
        <v>1582</v>
      </c>
      <c r="L2754">
        <v>24719</v>
      </c>
      <c r="M2754" s="89" t="s">
        <v>2963</v>
      </c>
      <c r="N2754" s="89" t="s">
        <v>336</v>
      </c>
      <c r="V2754" s="89" t="s">
        <v>1503</v>
      </c>
      <c r="W2754">
        <v>64093</v>
      </c>
    </row>
    <row r="2755" spans="7:23">
      <c r="G2755">
        <v>45070</v>
      </c>
      <c r="H2755" s="89" t="s">
        <v>1527</v>
      </c>
      <c r="I2755" s="89" t="s">
        <v>1583</v>
      </c>
      <c r="L2755">
        <v>24720</v>
      </c>
      <c r="M2755" s="89" t="s">
        <v>2964</v>
      </c>
      <c r="N2755" s="89" t="s">
        <v>336</v>
      </c>
      <c r="V2755" s="89" t="s">
        <v>1504</v>
      </c>
      <c r="W2755">
        <v>44939</v>
      </c>
    </row>
    <row r="2756" spans="7:23">
      <c r="G2756">
        <v>45065</v>
      </c>
      <c r="H2756" s="89" t="s">
        <v>1527</v>
      </c>
      <c r="I2756" s="89" t="s">
        <v>1582</v>
      </c>
      <c r="L2756">
        <v>24721</v>
      </c>
      <c r="M2756" s="89" t="s">
        <v>2965</v>
      </c>
      <c r="N2756" s="89" t="s">
        <v>336</v>
      </c>
      <c r="V2756" s="89" t="s">
        <v>1505</v>
      </c>
      <c r="W2756">
        <v>44948</v>
      </c>
    </row>
    <row r="2757" spans="7:23">
      <c r="G2757">
        <v>45079</v>
      </c>
      <c r="H2757" s="89" t="s">
        <v>1528</v>
      </c>
      <c r="I2757" s="89" t="s">
        <v>1583</v>
      </c>
      <c r="L2757">
        <v>24722</v>
      </c>
      <c r="M2757" s="89" t="s">
        <v>2966</v>
      </c>
      <c r="N2757" s="89" t="s">
        <v>336</v>
      </c>
      <c r="V2757" s="89" t="s">
        <v>1506</v>
      </c>
      <c r="W2757">
        <v>44957</v>
      </c>
    </row>
    <row r="2758" spans="7:23">
      <c r="G2758">
        <v>45074</v>
      </c>
      <c r="H2758" s="89" t="s">
        <v>1528</v>
      </c>
      <c r="I2758" s="89" t="s">
        <v>1582</v>
      </c>
      <c r="L2758">
        <v>24723</v>
      </c>
      <c r="M2758" s="89" t="s">
        <v>2967</v>
      </c>
      <c r="N2758" s="89" t="s">
        <v>336</v>
      </c>
      <c r="V2758" s="89" t="s">
        <v>1507</v>
      </c>
      <c r="W2758">
        <v>44966</v>
      </c>
    </row>
    <row r="2759" spans="7:23">
      <c r="G2759">
        <v>45088</v>
      </c>
      <c r="H2759" s="89" t="s">
        <v>1529</v>
      </c>
      <c r="I2759" s="89" t="s">
        <v>1583</v>
      </c>
      <c r="L2759">
        <v>24724</v>
      </c>
      <c r="M2759" s="89" t="s">
        <v>2968</v>
      </c>
      <c r="N2759" s="89" t="s">
        <v>336</v>
      </c>
      <c r="V2759" s="89" t="s">
        <v>1508</v>
      </c>
      <c r="W2759">
        <v>44975</v>
      </c>
    </row>
    <row r="2760" spans="7:23">
      <c r="G2760">
        <v>45083</v>
      </c>
      <c r="H2760" s="89" t="s">
        <v>1529</v>
      </c>
      <c r="I2760" s="89" t="s">
        <v>1582</v>
      </c>
      <c r="L2760">
        <v>24725</v>
      </c>
      <c r="M2760" s="89" t="s">
        <v>2969</v>
      </c>
      <c r="N2760" s="89" t="s">
        <v>336</v>
      </c>
      <c r="V2760" s="89" t="s">
        <v>1509</v>
      </c>
      <c r="W2760">
        <v>44984</v>
      </c>
    </row>
    <row r="2761" spans="7:23">
      <c r="G2761">
        <v>45097</v>
      </c>
      <c r="H2761" s="89" t="s">
        <v>1530</v>
      </c>
      <c r="I2761" s="89" t="s">
        <v>1583</v>
      </c>
      <c r="L2761">
        <v>24726</v>
      </c>
      <c r="M2761" s="89" t="s">
        <v>2970</v>
      </c>
      <c r="N2761" s="89" t="s">
        <v>336</v>
      </c>
      <c r="V2761" s="89" t="s">
        <v>1510</v>
      </c>
      <c r="W2761">
        <v>44993</v>
      </c>
    </row>
    <row r="2762" spans="7:23">
      <c r="G2762">
        <v>45092</v>
      </c>
      <c r="H2762" s="89" t="s">
        <v>1530</v>
      </c>
      <c r="I2762" s="89" t="s">
        <v>1582</v>
      </c>
      <c r="L2762">
        <v>24727</v>
      </c>
      <c r="M2762" s="89" t="s">
        <v>2971</v>
      </c>
      <c r="N2762" s="89" t="s">
        <v>336</v>
      </c>
      <c r="V2762" s="89" t="s">
        <v>1327</v>
      </c>
      <c r="W2762">
        <v>45002</v>
      </c>
    </row>
    <row r="2763" spans="7:23">
      <c r="G2763">
        <v>45101</v>
      </c>
      <c r="H2763" s="89" t="s">
        <v>1531</v>
      </c>
      <c r="I2763" s="89" t="s">
        <v>1582</v>
      </c>
      <c r="L2763">
        <v>24728</v>
      </c>
      <c r="M2763" s="89" t="s">
        <v>2972</v>
      </c>
      <c r="N2763" s="89" t="s">
        <v>336</v>
      </c>
      <c r="V2763" s="89" t="s">
        <v>232</v>
      </c>
      <c r="W2763">
        <v>45011</v>
      </c>
    </row>
    <row r="2764" spans="7:23">
      <c r="G2764">
        <v>45106</v>
      </c>
      <c r="H2764" s="89" t="s">
        <v>1531</v>
      </c>
      <c r="I2764" s="89" t="s">
        <v>1583</v>
      </c>
      <c r="L2764">
        <v>24729</v>
      </c>
      <c r="M2764" s="89" t="s">
        <v>2973</v>
      </c>
      <c r="N2764" s="89" t="s">
        <v>336</v>
      </c>
      <c r="V2764" s="89" t="s">
        <v>1511</v>
      </c>
      <c r="W2764">
        <v>65601</v>
      </c>
    </row>
    <row r="2765" spans="7:23">
      <c r="G2765">
        <v>45115</v>
      </c>
      <c r="H2765" s="89" t="s">
        <v>1532</v>
      </c>
      <c r="I2765" s="89" t="s">
        <v>1583</v>
      </c>
      <c r="L2765">
        <v>24730</v>
      </c>
      <c r="M2765" s="89" t="s">
        <v>2974</v>
      </c>
      <c r="N2765" s="89" t="s">
        <v>336</v>
      </c>
      <c r="V2765" s="89" t="s">
        <v>1512</v>
      </c>
      <c r="W2765">
        <v>65590</v>
      </c>
    </row>
    <row r="2766" spans="7:23">
      <c r="G2766">
        <v>45110</v>
      </c>
      <c r="H2766" s="89" t="s">
        <v>1532</v>
      </c>
      <c r="I2766" s="89" t="s">
        <v>1582</v>
      </c>
      <c r="L2766">
        <v>24731</v>
      </c>
      <c r="M2766" s="89" t="s">
        <v>2976</v>
      </c>
      <c r="N2766" s="89" t="s">
        <v>336</v>
      </c>
      <c r="V2766" s="89" t="s">
        <v>1513</v>
      </c>
      <c r="W2766">
        <v>65579</v>
      </c>
    </row>
    <row r="2767" spans="7:23">
      <c r="G2767">
        <v>45124</v>
      </c>
      <c r="H2767" s="89" t="s">
        <v>2542</v>
      </c>
      <c r="I2767" s="89" t="s">
        <v>1583</v>
      </c>
      <c r="L2767">
        <v>24732</v>
      </c>
      <c r="M2767" s="89" t="s">
        <v>2977</v>
      </c>
      <c r="N2767" s="89" t="s">
        <v>336</v>
      </c>
      <c r="V2767" s="89" t="s">
        <v>1514</v>
      </c>
      <c r="W2767">
        <v>65568</v>
      </c>
    </row>
    <row r="2768" spans="7:23">
      <c r="G2768">
        <v>45119</v>
      </c>
      <c r="H2768" s="89" t="s">
        <v>2542</v>
      </c>
      <c r="I2768" s="89" t="s">
        <v>1582</v>
      </c>
      <c r="L2768">
        <v>24733</v>
      </c>
      <c r="M2768" s="89" t="s">
        <v>2978</v>
      </c>
      <c r="N2768" s="89" t="s">
        <v>336</v>
      </c>
      <c r="V2768" s="89" t="s">
        <v>1515</v>
      </c>
      <c r="W2768">
        <v>45038</v>
      </c>
    </row>
    <row r="2769" spans="7:23">
      <c r="G2769">
        <v>220291</v>
      </c>
      <c r="H2769" s="89" t="s">
        <v>1523</v>
      </c>
      <c r="I2769" s="89" t="s">
        <v>1583</v>
      </c>
      <c r="L2769">
        <v>24734</v>
      </c>
      <c r="M2769" s="89" t="s">
        <v>2979</v>
      </c>
      <c r="N2769" s="89" t="s">
        <v>336</v>
      </c>
      <c r="V2769" s="89" t="s">
        <v>1516</v>
      </c>
      <c r="W2769">
        <v>65546</v>
      </c>
    </row>
    <row r="2770" spans="7:23">
      <c r="G2770">
        <v>220286</v>
      </c>
      <c r="H2770" s="89" t="s">
        <v>1523</v>
      </c>
      <c r="I2770" s="89" t="s">
        <v>1582</v>
      </c>
      <c r="L2770">
        <v>24735</v>
      </c>
      <c r="M2770" s="89" t="s">
        <v>2980</v>
      </c>
      <c r="N2770" s="89" t="s">
        <v>336</v>
      </c>
      <c r="V2770" s="89" t="s">
        <v>1517</v>
      </c>
      <c r="W2770">
        <v>65513</v>
      </c>
    </row>
    <row r="2771" spans="7:23">
      <c r="G2771">
        <v>65639</v>
      </c>
      <c r="H2771" s="89" t="s">
        <v>2543</v>
      </c>
      <c r="I2771" s="89" t="s">
        <v>1583</v>
      </c>
      <c r="L2771">
        <v>24736</v>
      </c>
      <c r="M2771" s="89" t="s">
        <v>2981</v>
      </c>
      <c r="N2771" s="89" t="s">
        <v>336</v>
      </c>
      <c r="V2771" s="89" t="s">
        <v>1518</v>
      </c>
      <c r="W2771">
        <v>65524</v>
      </c>
    </row>
    <row r="2772" spans="7:23">
      <c r="G2772">
        <v>65634</v>
      </c>
      <c r="H2772" s="89" t="s">
        <v>2543</v>
      </c>
      <c r="I2772" s="89" t="s">
        <v>1582</v>
      </c>
      <c r="L2772">
        <v>24737</v>
      </c>
      <c r="M2772" s="89" t="s">
        <v>2982</v>
      </c>
      <c r="N2772" s="89" t="s">
        <v>336</v>
      </c>
      <c r="V2772" s="89" t="s">
        <v>1519</v>
      </c>
      <c r="W2772">
        <v>65535</v>
      </c>
    </row>
    <row r="2773" spans="7:23">
      <c r="G2773">
        <v>45146</v>
      </c>
      <c r="H2773" s="89" t="s">
        <v>1533</v>
      </c>
      <c r="I2773" s="89" t="s">
        <v>1582</v>
      </c>
      <c r="L2773">
        <v>24738</v>
      </c>
      <c r="M2773" s="89" t="s">
        <v>2983</v>
      </c>
      <c r="N2773" s="89" t="s">
        <v>336</v>
      </c>
      <c r="V2773" s="89" t="s">
        <v>1520</v>
      </c>
      <c r="W2773">
        <v>65557</v>
      </c>
    </row>
    <row r="2774" spans="7:23">
      <c r="G2774">
        <v>45151</v>
      </c>
      <c r="H2774" s="89" t="s">
        <v>1533</v>
      </c>
      <c r="I2774" s="89" t="s">
        <v>1583</v>
      </c>
      <c r="L2774">
        <v>24739</v>
      </c>
      <c r="M2774" s="89" t="s">
        <v>2984</v>
      </c>
      <c r="N2774" s="89" t="s">
        <v>336</v>
      </c>
      <c r="V2774" s="89" t="s">
        <v>1521</v>
      </c>
      <c r="W2774">
        <v>60132</v>
      </c>
    </row>
    <row r="2775" spans="7:23">
      <c r="G2775">
        <v>45155</v>
      </c>
      <c r="H2775" s="89" t="s">
        <v>1534</v>
      </c>
      <c r="I2775" s="89" t="s">
        <v>1582</v>
      </c>
      <c r="L2775">
        <v>24740</v>
      </c>
      <c r="M2775" s="89" t="s">
        <v>2985</v>
      </c>
      <c r="N2775" s="89" t="s">
        <v>336</v>
      </c>
      <c r="V2775" s="89" t="s">
        <v>1522</v>
      </c>
      <c r="W2775">
        <v>65645</v>
      </c>
    </row>
    <row r="2776" spans="7:23">
      <c r="G2776">
        <v>45160</v>
      </c>
      <c r="H2776" s="89" t="s">
        <v>1534</v>
      </c>
      <c r="I2776" s="89" t="s">
        <v>1583</v>
      </c>
      <c r="L2776">
        <v>24741</v>
      </c>
      <c r="M2776" s="89" t="s">
        <v>2986</v>
      </c>
      <c r="N2776" s="89" t="s">
        <v>336</v>
      </c>
      <c r="V2776" s="89" t="s">
        <v>1524</v>
      </c>
      <c r="W2776">
        <v>65623</v>
      </c>
    </row>
    <row r="2777" spans="7:23">
      <c r="G2777">
        <v>45169</v>
      </c>
      <c r="H2777" s="89" t="s">
        <v>1535</v>
      </c>
      <c r="I2777" s="89" t="s">
        <v>1583</v>
      </c>
      <c r="L2777">
        <v>24742</v>
      </c>
      <c r="M2777" s="89" t="s">
        <v>2987</v>
      </c>
      <c r="N2777" s="89" t="s">
        <v>336</v>
      </c>
      <c r="V2777" s="89" t="s">
        <v>1525</v>
      </c>
      <c r="W2777">
        <v>65612</v>
      </c>
    </row>
    <row r="2778" spans="7:23">
      <c r="G2778">
        <v>45164</v>
      </c>
      <c r="H2778" s="89" t="s">
        <v>1535</v>
      </c>
      <c r="I2778" s="89" t="s">
        <v>1582</v>
      </c>
      <c r="L2778">
        <v>24743</v>
      </c>
      <c r="M2778" s="89" t="s">
        <v>2988</v>
      </c>
      <c r="N2778" s="89" t="s">
        <v>336</v>
      </c>
      <c r="V2778" s="89" t="s">
        <v>2541</v>
      </c>
      <c r="W2778">
        <v>45047</v>
      </c>
    </row>
    <row r="2779" spans="7:23">
      <c r="G2779">
        <v>45178</v>
      </c>
      <c r="H2779" s="89" t="s">
        <v>1536</v>
      </c>
      <c r="I2779" s="89" t="s">
        <v>1583</v>
      </c>
      <c r="L2779">
        <v>24744</v>
      </c>
      <c r="M2779" s="89" t="s">
        <v>2989</v>
      </c>
      <c r="N2779" s="89" t="s">
        <v>336</v>
      </c>
      <c r="V2779" s="89" t="s">
        <v>1526</v>
      </c>
      <c r="W2779">
        <v>45056</v>
      </c>
    </row>
    <row r="2780" spans="7:23">
      <c r="G2780">
        <v>45173</v>
      </c>
      <c r="H2780" s="89" t="s">
        <v>1536</v>
      </c>
      <c r="I2780" s="89" t="s">
        <v>1582</v>
      </c>
      <c r="L2780">
        <v>24745</v>
      </c>
      <c r="M2780" s="89" t="s">
        <v>2990</v>
      </c>
      <c r="N2780" s="89" t="s">
        <v>336</v>
      </c>
      <c r="V2780" s="89" t="s">
        <v>1527</v>
      </c>
      <c r="W2780">
        <v>45065</v>
      </c>
    </row>
    <row r="2781" spans="7:23">
      <c r="G2781">
        <v>45187</v>
      </c>
      <c r="H2781" s="89" t="s">
        <v>1537</v>
      </c>
      <c r="I2781" s="89" t="s">
        <v>1583</v>
      </c>
      <c r="L2781">
        <v>24746</v>
      </c>
      <c r="M2781" s="89" t="s">
        <v>2991</v>
      </c>
      <c r="N2781" s="89" t="s">
        <v>336</v>
      </c>
      <c r="V2781" s="89" t="s">
        <v>1528</v>
      </c>
      <c r="W2781">
        <v>45074</v>
      </c>
    </row>
    <row r="2782" spans="7:23">
      <c r="G2782">
        <v>45182</v>
      </c>
      <c r="H2782" s="89" t="s">
        <v>1537</v>
      </c>
      <c r="I2782" s="89" t="s">
        <v>1582</v>
      </c>
      <c r="L2782">
        <v>24747</v>
      </c>
      <c r="M2782" s="89" t="s">
        <v>2992</v>
      </c>
      <c r="N2782" s="89" t="s">
        <v>336</v>
      </c>
      <c r="V2782" s="89" t="s">
        <v>1529</v>
      </c>
      <c r="W2782">
        <v>45083</v>
      </c>
    </row>
    <row r="2783" spans="7:23">
      <c r="G2783">
        <v>45196</v>
      </c>
      <c r="H2783" s="89" t="s">
        <v>1538</v>
      </c>
      <c r="I2783" s="89" t="s">
        <v>1583</v>
      </c>
      <c r="L2783">
        <v>24748</v>
      </c>
      <c r="M2783" s="89" t="s">
        <v>2993</v>
      </c>
      <c r="N2783" s="89" t="s">
        <v>336</v>
      </c>
      <c r="V2783" s="89" t="s">
        <v>1530</v>
      </c>
      <c r="W2783">
        <v>45092</v>
      </c>
    </row>
    <row r="2784" spans="7:23">
      <c r="G2784">
        <v>45191</v>
      </c>
      <c r="H2784" s="89" t="s">
        <v>1538</v>
      </c>
      <c r="I2784" s="89" t="s">
        <v>1582</v>
      </c>
      <c r="L2784">
        <v>24749</v>
      </c>
      <c r="M2784" s="89" t="s">
        <v>2994</v>
      </c>
      <c r="N2784" s="89" t="s">
        <v>336</v>
      </c>
      <c r="V2784" s="89" t="s">
        <v>1531</v>
      </c>
      <c r="W2784">
        <v>45101</v>
      </c>
    </row>
    <row r="2785" spans="7:23">
      <c r="G2785">
        <v>45205</v>
      </c>
      <c r="H2785" s="89" t="s">
        <v>1539</v>
      </c>
      <c r="I2785" s="89" t="s">
        <v>1583</v>
      </c>
      <c r="L2785">
        <v>24750</v>
      </c>
      <c r="M2785" s="89" t="s">
        <v>2995</v>
      </c>
      <c r="N2785" s="89" t="s">
        <v>336</v>
      </c>
      <c r="V2785" s="89" t="s">
        <v>1532</v>
      </c>
      <c r="W2785">
        <v>45110</v>
      </c>
    </row>
    <row r="2786" spans="7:23">
      <c r="G2786">
        <v>45200</v>
      </c>
      <c r="H2786" s="89" t="s">
        <v>1539</v>
      </c>
      <c r="I2786" s="89" t="s">
        <v>1582</v>
      </c>
      <c r="L2786">
        <v>24751</v>
      </c>
      <c r="M2786" s="89" t="s">
        <v>2996</v>
      </c>
      <c r="N2786" s="89" t="s">
        <v>336</v>
      </c>
      <c r="V2786" s="89" t="s">
        <v>2542</v>
      </c>
      <c r="W2786">
        <v>45119</v>
      </c>
    </row>
    <row r="2787" spans="7:23">
      <c r="G2787">
        <v>45214</v>
      </c>
      <c r="H2787" s="89" t="s">
        <v>1540</v>
      </c>
      <c r="I2787" s="89" t="s">
        <v>1583</v>
      </c>
      <c r="L2787">
        <v>24752</v>
      </c>
      <c r="M2787" s="89" t="s">
        <v>2997</v>
      </c>
      <c r="N2787" s="89" t="s">
        <v>336</v>
      </c>
      <c r="V2787" s="89" t="s">
        <v>1523</v>
      </c>
      <c r="W2787">
        <v>220286</v>
      </c>
    </row>
    <row r="2788" spans="7:23">
      <c r="G2788">
        <v>45209</v>
      </c>
      <c r="H2788" s="89" t="s">
        <v>1540</v>
      </c>
      <c r="I2788" s="89" t="s">
        <v>1582</v>
      </c>
      <c r="L2788">
        <v>24753</v>
      </c>
      <c r="M2788" s="89" t="s">
        <v>2998</v>
      </c>
      <c r="N2788" s="89" t="s">
        <v>336</v>
      </c>
      <c r="V2788" s="89" t="s">
        <v>2543</v>
      </c>
      <c r="W2788">
        <v>65634</v>
      </c>
    </row>
    <row r="2789" spans="7:23">
      <c r="G2789">
        <v>45223</v>
      </c>
      <c r="H2789" s="89" t="s">
        <v>1541</v>
      </c>
      <c r="I2789" s="89" t="s">
        <v>1583</v>
      </c>
      <c r="L2789">
        <v>24754</v>
      </c>
      <c r="M2789" s="89" t="s">
        <v>2999</v>
      </c>
      <c r="N2789" s="89" t="s">
        <v>336</v>
      </c>
      <c r="V2789" s="89" t="s">
        <v>1533</v>
      </c>
      <c r="W2789">
        <v>45146</v>
      </c>
    </row>
    <row r="2790" spans="7:23">
      <c r="G2790">
        <v>45218</v>
      </c>
      <c r="H2790" s="89" t="s">
        <v>1541</v>
      </c>
      <c r="I2790" s="89" t="s">
        <v>1582</v>
      </c>
      <c r="L2790">
        <v>24755</v>
      </c>
      <c r="M2790" s="89" t="s">
        <v>3000</v>
      </c>
      <c r="N2790" s="89" t="s">
        <v>336</v>
      </c>
      <c r="V2790" s="89" t="s">
        <v>1534</v>
      </c>
      <c r="W2790">
        <v>45155</v>
      </c>
    </row>
    <row r="2791" spans="7:23">
      <c r="G2791">
        <v>45232</v>
      </c>
      <c r="H2791" s="89" t="s">
        <v>1542</v>
      </c>
      <c r="I2791" s="89" t="s">
        <v>1583</v>
      </c>
      <c r="L2791">
        <v>24756</v>
      </c>
      <c r="M2791" s="89" t="s">
        <v>3001</v>
      </c>
      <c r="N2791" s="89" t="s">
        <v>336</v>
      </c>
      <c r="V2791" s="89" t="s">
        <v>1535</v>
      </c>
      <c r="W2791">
        <v>45164</v>
      </c>
    </row>
    <row r="2792" spans="7:23">
      <c r="G2792">
        <v>45227</v>
      </c>
      <c r="H2792" s="89" t="s">
        <v>1542</v>
      </c>
      <c r="I2792" s="89" t="s">
        <v>1582</v>
      </c>
      <c r="L2792">
        <v>24757</v>
      </c>
      <c r="M2792" s="89" t="s">
        <v>3002</v>
      </c>
      <c r="N2792" s="89" t="s">
        <v>336</v>
      </c>
      <c r="V2792" s="89" t="s">
        <v>1536</v>
      </c>
      <c r="W2792">
        <v>45173</v>
      </c>
    </row>
    <row r="2793" spans="7:23">
      <c r="G2793">
        <v>45241</v>
      </c>
      <c r="H2793" s="89" t="s">
        <v>1543</v>
      </c>
      <c r="I2793" s="89" t="s">
        <v>1583</v>
      </c>
      <c r="L2793">
        <v>24758</v>
      </c>
      <c r="M2793" s="89" t="s">
        <v>3003</v>
      </c>
      <c r="N2793" s="89" t="s">
        <v>336</v>
      </c>
      <c r="V2793" s="89" t="s">
        <v>1537</v>
      </c>
      <c r="W2793">
        <v>45182</v>
      </c>
    </row>
    <row r="2794" spans="7:23">
      <c r="G2794">
        <v>45236</v>
      </c>
      <c r="H2794" s="89" t="s">
        <v>1543</v>
      </c>
      <c r="I2794" s="89" t="s">
        <v>1582</v>
      </c>
      <c r="L2794">
        <v>24759</v>
      </c>
      <c r="M2794" s="89" t="s">
        <v>3004</v>
      </c>
      <c r="N2794" s="89" t="s">
        <v>336</v>
      </c>
      <c r="V2794" s="89" t="s">
        <v>1538</v>
      </c>
      <c r="W2794">
        <v>45191</v>
      </c>
    </row>
    <row r="2795" spans="7:23">
      <c r="G2795">
        <v>45250</v>
      </c>
      <c r="H2795" s="89" t="s">
        <v>1544</v>
      </c>
      <c r="I2795" s="89" t="s">
        <v>1583</v>
      </c>
      <c r="L2795">
        <v>24760</v>
      </c>
      <c r="M2795" s="89" t="s">
        <v>3005</v>
      </c>
      <c r="N2795" s="89" t="s">
        <v>336</v>
      </c>
      <c r="V2795" s="89" t="s">
        <v>1539</v>
      </c>
      <c r="W2795">
        <v>45200</v>
      </c>
    </row>
    <row r="2796" spans="7:23">
      <c r="G2796">
        <v>45245</v>
      </c>
      <c r="H2796" s="89" t="s">
        <v>1544</v>
      </c>
      <c r="I2796" s="89" t="s">
        <v>1582</v>
      </c>
      <c r="L2796">
        <v>24761</v>
      </c>
      <c r="M2796" s="89" t="s">
        <v>3006</v>
      </c>
      <c r="N2796" s="89" t="s">
        <v>336</v>
      </c>
      <c r="V2796" s="89" t="s">
        <v>1540</v>
      </c>
      <c r="W2796">
        <v>45209</v>
      </c>
    </row>
    <row r="2797" spans="7:23">
      <c r="G2797">
        <v>45259</v>
      </c>
      <c r="H2797" s="89" t="s">
        <v>1364</v>
      </c>
      <c r="I2797" s="89" t="s">
        <v>1583</v>
      </c>
      <c r="L2797">
        <v>24762</v>
      </c>
      <c r="M2797" s="89" t="s">
        <v>3007</v>
      </c>
      <c r="N2797" s="89" t="s">
        <v>336</v>
      </c>
      <c r="V2797" s="89" t="s">
        <v>1541</v>
      </c>
      <c r="W2797">
        <v>45218</v>
      </c>
    </row>
    <row r="2798" spans="7:23">
      <c r="G2798">
        <v>45254</v>
      </c>
      <c r="H2798" s="89" t="s">
        <v>1364</v>
      </c>
      <c r="I2798" s="89" t="s">
        <v>1582</v>
      </c>
      <c r="L2798">
        <v>24763</v>
      </c>
      <c r="M2798" s="89" t="s">
        <v>3008</v>
      </c>
      <c r="N2798" s="89" t="s">
        <v>336</v>
      </c>
      <c r="V2798" s="89" t="s">
        <v>1542</v>
      </c>
      <c r="W2798">
        <v>45227</v>
      </c>
    </row>
    <row r="2799" spans="7:23">
      <c r="G2799">
        <v>60192</v>
      </c>
      <c r="H2799" s="89" t="s">
        <v>1545</v>
      </c>
      <c r="I2799" s="89" t="s">
        <v>1583</v>
      </c>
      <c r="L2799">
        <v>24764</v>
      </c>
      <c r="M2799" s="89" t="s">
        <v>3009</v>
      </c>
      <c r="N2799" s="89" t="s">
        <v>336</v>
      </c>
      <c r="V2799" s="89" t="s">
        <v>1543</v>
      </c>
      <c r="W2799">
        <v>45236</v>
      </c>
    </row>
    <row r="2800" spans="7:23">
      <c r="G2800">
        <v>60187</v>
      </c>
      <c r="H2800" s="89" t="s">
        <v>1545</v>
      </c>
      <c r="I2800" s="89" t="s">
        <v>1582</v>
      </c>
      <c r="L2800">
        <v>24765</v>
      </c>
      <c r="M2800" s="89" t="s">
        <v>3010</v>
      </c>
      <c r="N2800" s="89" t="s">
        <v>336</v>
      </c>
      <c r="V2800" s="89" t="s">
        <v>1544</v>
      </c>
      <c r="W2800">
        <v>45245</v>
      </c>
    </row>
    <row r="2801" spans="7:23">
      <c r="G2801">
        <v>60203</v>
      </c>
      <c r="H2801" s="89" t="s">
        <v>1546</v>
      </c>
      <c r="I2801" s="89" t="s">
        <v>1583</v>
      </c>
      <c r="L2801">
        <v>24766</v>
      </c>
      <c r="M2801" s="89" t="s">
        <v>3012</v>
      </c>
      <c r="N2801" s="89" t="s">
        <v>336</v>
      </c>
      <c r="V2801" s="89" t="s">
        <v>1364</v>
      </c>
      <c r="W2801">
        <v>45254</v>
      </c>
    </row>
    <row r="2802" spans="7:23">
      <c r="G2802">
        <v>60198</v>
      </c>
      <c r="H2802" s="89" t="s">
        <v>1546</v>
      </c>
      <c r="I2802" s="89" t="s">
        <v>1582</v>
      </c>
      <c r="L2802">
        <v>24767</v>
      </c>
      <c r="M2802" s="89" t="s">
        <v>3013</v>
      </c>
      <c r="N2802" s="89" t="s">
        <v>336</v>
      </c>
      <c r="V2802" s="89" t="s">
        <v>1545</v>
      </c>
      <c r="W2802">
        <v>60187</v>
      </c>
    </row>
    <row r="2803" spans="7:23">
      <c r="G2803">
        <v>60214</v>
      </c>
      <c r="H2803" s="89" t="s">
        <v>1547</v>
      </c>
      <c r="I2803" s="89" t="s">
        <v>1583</v>
      </c>
      <c r="L2803">
        <v>24768</v>
      </c>
      <c r="M2803" s="89" t="s">
        <v>3014</v>
      </c>
      <c r="N2803" s="89" t="s">
        <v>336</v>
      </c>
      <c r="V2803" s="89" t="s">
        <v>1546</v>
      </c>
      <c r="W2803">
        <v>60198</v>
      </c>
    </row>
    <row r="2804" spans="7:23">
      <c r="G2804">
        <v>60209</v>
      </c>
      <c r="H2804" s="89" t="s">
        <v>1547</v>
      </c>
      <c r="I2804" s="89" t="s">
        <v>1582</v>
      </c>
      <c r="L2804">
        <v>24769</v>
      </c>
      <c r="M2804" s="89" t="s">
        <v>3015</v>
      </c>
      <c r="N2804" s="89" t="s">
        <v>336</v>
      </c>
      <c r="V2804" s="89" t="s">
        <v>1547</v>
      </c>
      <c r="W2804">
        <v>60209</v>
      </c>
    </row>
    <row r="2805" spans="7:23">
      <c r="G2805">
        <v>60220</v>
      </c>
      <c r="H2805" s="89" t="s">
        <v>1548</v>
      </c>
      <c r="I2805" s="89" t="s">
        <v>1582</v>
      </c>
      <c r="L2805">
        <v>24770</v>
      </c>
      <c r="M2805" s="89" t="s">
        <v>3016</v>
      </c>
      <c r="N2805" s="89" t="s">
        <v>336</v>
      </c>
      <c r="V2805" s="89" t="s">
        <v>1548</v>
      </c>
      <c r="W2805">
        <v>60220</v>
      </c>
    </row>
    <row r="2806" spans="7:23">
      <c r="G2806">
        <v>60225</v>
      </c>
      <c r="H2806" s="89" t="s">
        <v>1548</v>
      </c>
      <c r="I2806" s="89" t="s">
        <v>1583</v>
      </c>
      <c r="L2806">
        <v>24771</v>
      </c>
      <c r="M2806" s="89" t="s">
        <v>3017</v>
      </c>
      <c r="N2806" s="89" t="s">
        <v>336</v>
      </c>
      <c r="V2806" s="89" t="s">
        <v>1549</v>
      </c>
      <c r="W2806">
        <v>60231</v>
      </c>
    </row>
    <row r="2807" spans="7:23">
      <c r="G2807">
        <v>60236</v>
      </c>
      <c r="H2807" s="89" t="s">
        <v>1549</v>
      </c>
      <c r="I2807" s="89" t="s">
        <v>1583</v>
      </c>
      <c r="L2807">
        <v>24772</v>
      </c>
      <c r="M2807" s="89" t="s">
        <v>3018</v>
      </c>
      <c r="N2807" s="89" t="s">
        <v>336</v>
      </c>
      <c r="V2807" s="89" t="s">
        <v>1550</v>
      </c>
      <c r="W2807">
        <v>60242</v>
      </c>
    </row>
    <row r="2808" spans="7:23">
      <c r="G2808">
        <v>60231</v>
      </c>
      <c r="H2808" s="89" t="s">
        <v>1549</v>
      </c>
      <c r="I2808" s="89" t="s">
        <v>1582</v>
      </c>
      <c r="L2808">
        <v>24773</v>
      </c>
      <c r="M2808" s="89" t="s">
        <v>3019</v>
      </c>
      <c r="N2808" s="89" t="s">
        <v>336</v>
      </c>
      <c r="V2808" s="89" t="s">
        <v>1551</v>
      </c>
      <c r="W2808">
        <v>60253</v>
      </c>
    </row>
    <row r="2809" spans="7:23">
      <c r="G2809">
        <v>60247</v>
      </c>
      <c r="H2809" s="89" t="s">
        <v>1550</v>
      </c>
      <c r="I2809" s="89" t="s">
        <v>1583</v>
      </c>
      <c r="L2809">
        <v>24774</v>
      </c>
      <c r="M2809" s="89" t="s">
        <v>3020</v>
      </c>
      <c r="N2809" s="89" t="s">
        <v>336</v>
      </c>
      <c r="V2809" s="89" t="s">
        <v>1552</v>
      </c>
      <c r="W2809">
        <v>60264</v>
      </c>
    </row>
    <row r="2810" spans="7:23">
      <c r="G2810">
        <v>60242</v>
      </c>
      <c r="H2810" s="89" t="s">
        <v>1550</v>
      </c>
      <c r="I2810" s="89" t="s">
        <v>1582</v>
      </c>
      <c r="L2810">
        <v>24775</v>
      </c>
      <c r="M2810" s="89" t="s">
        <v>3021</v>
      </c>
      <c r="N2810" s="89" t="s">
        <v>336</v>
      </c>
      <c r="V2810" s="89" t="s">
        <v>1553</v>
      </c>
      <c r="W2810">
        <v>60275</v>
      </c>
    </row>
    <row r="2811" spans="7:23">
      <c r="G2811">
        <v>60258</v>
      </c>
      <c r="H2811" s="89" t="s">
        <v>1551</v>
      </c>
      <c r="I2811" s="89" t="s">
        <v>1583</v>
      </c>
      <c r="L2811">
        <v>24776</v>
      </c>
      <c r="M2811" s="89" t="s">
        <v>3022</v>
      </c>
      <c r="N2811" s="89" t="s">
        <v>336</v>
      </c>
      <c r="V2811" s="89" t="s">
        <v>1554</v>
      </c>
      <c r="W2811">
        <v>60286</v>
      </c>
    </row>
    <row r="2812" spans="7:23">
      <c r="G2812">
        <v>60253</v>
      </c>
      <c r="H2812" s="89" t="s">
        <v>1551</v>
      </c>
      <c r="I2812" s="89" t="s">
        <v>1582</v>
      </c>
      <c r="L2812">
        <v>24777</v>
      </c>
      <c r="M2812" s="89" t="s">
        <v>3023</v>
      </c>
      <c r="N2812" s="89" t="s">
        <v>336</v>
      </c>
      <c r="V2812" s="89" t="s">
        <v>1555</v>
      </c>
      <c r="W2812">
        <v>60297</v>
      </c>
    </row>
    <row r="2813" spans="7:23">
      <c r="G2813">
        <v>60269</v>
      </c>
      <c r="H2813" s="89" t="s">
        <v>1552</v>
      </c>
      <c r="I2813" s="89" t="s">
        <v>1583</v>
      </c>
      <c r="L2813">
        <v>24778</v>
      </c>
      <c r="M2813" s="89" t="s">
        <v>3024</v>
      </c>
      <c r="N2813" s="89" t="s">
        <v>336</v>
      </c>
      <c r="V2813" s="89" t="s">
        <v>1556</v>
      </c>
      <c r="W2813">
        <v>60308</v>
      </c>
    </row>
    <row r="2814" spans="7:23">
      <c r="G2814">
        <v>60264</v>
      </c>
      <c r="H2814" s="89" t="s">
        <v>1552</v>
      </c>
      <c r="I2814" s="89" t="s">
        <v>1582</v>
      </c>
      <c r="L2814">
        <v>24779</v>
      </c>
      <c r="M2814" s="89" t="s">
        <v>3025</v>
      </c>
      <c r="N2814" s="89" t="s">
        <v>336</v>
      </c>
      <c r="V2814" s="89" t="s">
        <v>1557</v>
      </c>
      <c r="W2814">
        <v>60319</v>
      </c>
    </row>
    <row r="2815" spans="7:23">
      <c r="G2815">
        <v>60280</v>
      </c>
      <c r="H2815" s="89" t="s">
        <v>1553</v>
      </c>
      <c r="I2815" s="89" t="s">
        <v>1583</v>
      </c>
      <c r="L2815">
        <v>24780</v>
      </c>
      <c r="M2815" s="89" t="s">
        <v>3026</v>
      </c>
      <c r="N2815" s="89" t="s">
        <v>336</v>
      </c>
      <c r="V2815" s="89" t="s">
        <v>1378</v>
      </c>
      <c r="W2815">
        <v>60330</v>
      </c>
    </row>
    <row r="2816" spans="7:23">
      <c r="G2816">
        <v>60275</v>
      </c>
      <c r="H2816" s="89" t="s">
        <v>1553</v>
      </c>
      <c r="I2816" s="89" t="s">
        <v>1582</v>
      </c>
      <c r="L2816">
        <v>24781</v>
      </c>
      <c r="M2816" s="89" t="s">
        <v>3027</v>
      </c>
      <c r="N2816" s="89" t="s">
        <v>336</v>
      </c>
      <c r="V2816" s="89" t="s">
        <v>1558</v>
      </c>
      <c r="W2816">
        <v>45281</v>
      </c>
    </row>
    <row r="2817" spans="7:23">
      <c r="G2817">
        <v>60286</v>
      </c>
      <c r="H2817" s="89" t="s">
        <v>1554</v>
      </c>
      <c r="I2817" s="89" t="s">
        <v>1582</v>
      </c>
      <c r="L2817">
        <v>24782</v>
      </c>
      <c r="M2817" s="89" t="s">
        <v>3028</v>
      </c>
      <c r="N2817" s="89" t="s">
        <v>336</v>
      </c>
      <c r="V2817" s="89" t="s">
        <v>1559</v>
      </c>
      <c r="W2817">
        <v>45290</v>
      </c>
    </row>
    <row r="2818" spans="7:23">
      <c r="G2818">
        <v>60291</v>
      </c>
      <c r="H2818" s="89" t="s">
        <v>1554</v>
      </c>
      <c r="I2818" s="89" t="s">
        <v>1583</v>
      </c>
      <c r="L2818">
        <v>24783</v>
      </c>
      <c r="M2818" s="89" t="s">
        <v>3029</v>
      </c>
      <c r="N2818" s="89" t="s">
        <v>336</v>
      </c>
      <c r="V2818" s="89" t="s">
        <v>1560</v>
      </c>
      <c r="W2818">
        <v>45299</v>
      </c>
    </row>
    <row r="2819" spans="7:23">
      <c r="G2819">
        <v>60302</v>
      </c>
      <c r="H2819" s="89" t="s">
        <v>1555</v>
      </c>
      <c r="I2819" s="89" t="s">
        <v>1583</v>
      </c>
      <c r="L2819">
        <v>24784</v>
      </c>
      <c r="M2819" s="89" t="s">
        <v>3030</v>
      </c>
      <c r="N2819" s="89" t="s">
        <v>336</v>
      </c>
      <c r="V2819" s="89" t="s">
        <v>2544</v>
      </c>
      <c r="W2819">
        <v>45308</v>
      </c>
    </row>
    <row r="2820" spans="7:23">
      <c r="G2820">
        <v>60297</v>
      </c>
      <c r="H2820" s="89" t="s">
        <v>1555</v>
      </c>
      <c r="I2820" s="89" t="s">
        <v>1582</v>
      </c>
      <c r="L2820">
        <v>24785</v>
      </c>
      <c r="M2820" s="89" t="s">
        <v>3031</v>
      </c>
      <c r="N2820" s="89" t="s">
        <v>336</v>
      </c>
      <c r="V2820" s="89" t="s">
        <v>1561</v>
      </c>
      <c r="W2820">
        <v>45317</v>
      </c>
    </row>
    <row r="2821" spans="7:23">
      <c r="G2821">
        <v>60313</v>
      </c>
      <c r="H2821" s="89" t="s">
        <v>1556</v>
      </c>
      <c r="I2821" s="89" t="s">
        <v>1583</v>
      </c>
      <c r="L2821">
        <v>24786</v>
      </c>
      <c r="M2821" s="89" t="s">
        <v>3032</v>
      </c>
      <c r="N2821" s="89" t="s">
        <v>336</v>
      </c>
      <c r="V2821" s="89" t="s">
        <v>1562</v>
      </c>
      <c r="W2821">
        <v>45326</v>
      </c>
    </row>
    <row r="2822" spans="7:23">
      <c r="G2822">
        <v>60308</v>
      </c>
      <c r="H2822" s="89" t="s">
        <v>1556</v>
      </c>
      <c r="I2822" s="89" t="s">
        <v>1582</v>
      </c>
      <c r="L2822">
        <v>24787</v>
      </c>
      <c r="M2822" s="89" t="s">
        <v>3033</v>
      </c>
      <c r="N2822" s="89" t="s">
        <v>336</v>
      </c>
      <c r="V2822" s="89" t="s">
        <v>1563</v>
      </c>
      <c r="W2822">
        <v>45335</v>
      </c>
    </row>
    <row r="2823" spans="7:23">
      <c r="G2823">
        <v>60324</v>
      </c>
      <c r="H2823" s="89" t="s">
        <v>1557</v>
      </c>
      <c r="I2823" s="89" t="s">
        <v>1583</v>
      </c>
      <c r="L2823">
        <v>24788</v>
      </c>
      <c r="M2823" s="89" t="s">
        <v>3034</v>
      </c>
      <c r="N2823" s="89" t="s">
        <v>336</v>
      </c>
      <c r="V2823" s="89" t="s">
        <v>1564</v>
      </c>
      <c r="W2823">
        <v>45344</v>
      </c>
    </row>
    <row r="2824" spans="7:23">
      <c r="G2824">
        <v>60319</v>
      </c>
      <c r="H2824" s="89" t="s">
        <v>1557</v>
      </c>
      <c r="I2824" s="89" t="s">
        <v>1582</v>
      </c>
      <c r="L2824">
        <v>24789</v>
      </c>
      <c r="M2824" s="89" t="s">
        <v>3035</v>
      </c>
      <c r="N2824" s="89" t="s">
        <v>336</v>
      </c>
      <c r="V2824" s="89" t="s">
        <v>1565</v>
      </c>
      <c r="W2824">
        <v>45353</v>
      </c>
    </row>
    <row r="2825" spans="7:23">
      <c r="G2825">
        <v>60335</v>
      </c>
      <c r="H2825" s="89" t="s">
        <v>1378</v>
      </c>
      <c r="I2825" s="89" t="s">
        <v>1583</v>
      </c>
      <c r="L2825">
        <v>24790</v>
      </c>
      <c r="M2825" s="89" t="s">
        <v>3036</v>
      </c>
      <c r="N2825" s="89" t="s">
        <v>336</v>
      </c>
      <c r="V2825" s="89" t="s">
        <v>1566</v>
      </c>
      <c r="W2825">
        <v>45362</v>
      </c>
    </row>
    <row r="2826" spans="7:23">
      <c r="G2826">
        <v>60330</v>
      </c>
      <c r="H2826" s="89" t="s">
        <v>1378</v>
      </c>
      <c r="I2826" s="89" t="s">
        <v>1582</v>
      </c>
      <c r="L2826">
        <v>24791</v>
      </c>
      <c r="M2826" s="89" t="s">
        <v>3037</v>
      </c>
      <c r="N2826" s="89" t="s">
        <v>336</v>
      </c>
      <c r="V2826" s="89" t="s">
        <v>271</v>
      </c>
      <c r="W2826">
        <v>45371</v>
      </c>
    </row>
    <row r="2827" spans="7:23">
      <c r="G2827">
        <v>45286</v>
      </c>
      <c r="H2827" s="89" t="s">
        <v>1558</v>
      </c>
      <c r="I2827" s="89" t="s">
        <v>1583</v>
      </c>
      <c r="L2827">
        <v>24792</v>
      </c>
      <c r="M2827" s="89" t="s">
        <v>3038</v>
      </c>
      <c r="N2827" s="89" t="s">
        <v>336</v>
      </c>
      <c r="V2827" s="89" t="s">
        <v>1567</v>
      </c>
      <c r="W2827">
        <v>57883</v>
      </c>
    </row>
    <row r="2828" spans="7:23">
      <c r="G2828">
        <v>45281</v>
      </c>
      <c r="H2828" s="89" t="s">
        <v>1558</v>
      </c>
      <c r="I2828" s="89" t="s">
        <v>1582</v>
      </c>
      <c r="L2828">
        <v>24793</v>
      </c>
      <c r="M2828" s="89" t="s">
        <v>3039</v>
      </c>
      <c r="N2828" s="89" t="s">
        <v>336</v>
      </c>
      <c r="V2828" s="89" t="s">
        <v>2545</v>
      </c>
      <c r="W2828">
        <v>141073</v>
      </c>
    </row>
    <row r="2829" spans="7:23">
      <c r="G2829">
        <v>45295</v>
      </c>
      <c r="H2829" s="89" t="s">
        <v>1559</v>
      </c>
      <c r="I2829" s="89" t="s">
        <v>1583</v>
      </c>
      <c r="L2829">
        <v>24794</v>
      </c>
      <c r="M2829" s="89" t="s">
        <v>3040</v>
      </c>
      <c r="N2829" s="89" t="s">
        <v>336</v>
      </c>
      <c r="V2829" s="89" t="s">
        <v>2546</v>
      </c>
      <c r="W2829">
        <v>57872</v>
      </c>
    </row>
    <row r="2830" spans="7:23">
      <c r="G2830">
        <v>45290</v>
      </c>
      <c r="H2830" s="89" t="s">
        <v>1559</v>
      </c>
      <c r="I2830" s="89" t="s">
        <v>1582</v>
      </c>
      <c r="L2830">
        <v>24795</v>
      </c>
      <c r="M2830" s="89" t="s">
        <v>3041</v>
      </c>
      <c r="N2830" s="89" t="s">
        <v>336</v>
      </c>
      <c r="V2830" s="89" t="s">
        <v>1389</v>
      </c>
      <c r="W2830">
        <v>45398</v>
      </c>
    </row>
    <row r="2831" spans="7:23">
      <c r="G2831">
        <v>45304</v>
      </c>
      <c r="H2831" s="89" t="s">
        <v>1560</v>
      </c>
      <c r="I2831" s="89" t="s">
        <v>1583</v>
      </c>
      <c r="L2831">
        <v>24796</v>
      </c>
      <c r="M2831" s="89" t="s">
        <v>3042</v>
      </c>
      <c r="N2831" s="89" t="s">
        <v>336</v>
      </c>
      <c r="V2831" s="89" t="s">
        <v>1568</v>
      </c>
      <c r="W2831">
        <v>45416</v>
      </c>
    </row>
    <row r="2832" spans="7:23">
      <c r="G2832">
        <v>45299</v>
      </c>
      <c r="H2832" s="89" t="s">
        <v>1560</v>
      </c>
      <c r="I2832" s="89" t="s">
        <v>1582</v>
      </c>
      <c r="L2832">
        <v>24797</v>
      </c>
      <c r="M2832" s="89" t="s">
        <v>3043</v>
      </c>
      <c r="N2832" s="89" t="s">
        <v>336</v>
      </c>
      <c r="V2832" s="89" t="s">
        <v>1569</v>
      </c>
      <c r="W2832">
        <v>57949</v>
      </c>
    </row>
    <row r="2833" spans="7:23">
      <c r="G2833">
        <v>45313</v>
      </c>
      <c r="H2833" s="89" t="s">
        <v>2544</v>
      </c>
      <c r="I2833" s="89" t="s">
        <v>1583</v>
      </c>
      <c r="L2833">
        <v>24798</v>
      </c>
      <c r="M2833" s="89" t="s">
        <v>3044</v>
      </c>
      <c r="N2833" s="89" t="s">
        <v>336</v>
      </c>
      <c r="V2833" s="89" t="s">
        <v>1570</v>
      </c>
      <c r="W2833">
        <v>57960</v>
      </c>
    </row>
    <row r="2834" spans="7:23">
      <c r="G2834">
        <v>45308</v>
      </c>
      <c r="H2834" s="89" t="s">
        <v>2544</v>
      </c>
      <c r="I2834" s="89" t="s">
        <v>1582</v>
      </c>
      <c r="L2834">
        <v>24799</v>
      </c>
      <c r="M2834" s="89" t="s">
        <v>3045</v>
      </c>
      <c r="N2834" s="89" t="s">
        <v>336</v>
      </c>
      <c r="V2834" s="89" t="s">
        <v>1571</v>
      </c>
      <c r="W2834">
        <v>58004</v>
      </c>
    </row>
    <row r="2835" spans="7:23">
      <c r="G2835">
        <v>45322</v>
      </c>
      <c r="H2835" s="89" t="s">
        <v>1561</v>
      </c>
      <c r="I2835" s="89" t="s">
        <v>1583</v>
      </c>
      <c r="L2835">
        <v>24800</v>
      </c>
      <c r="M2835" s="89" t="s">
        <v>3046</v>
      </c>
      <c r="N2835" s="89" t="s">
        <v>336</v>
      </c>
      <c r="V2835" s="89" t="s">
        <v>2547</v>
      </c>
      <c r="W2835">
        <v>58015</v>
      </c>
    </row>
    <row r="2836" spans="7:23">
      <c r="G2836">
        <v>45317</v>
      </c>
      <c r="H2836" s="89" t="s">
        <v>1561</v>
      </c>
      <c r="I2836" s="89" t="s">
        <v>1582</v>
      </c>
      <c r="L2836">
        <v>24801</v>
      </c>
      <c r="M2836" s="89" t="s">
        <v>3047</v>
      </c>
      <c r="N2836" s="89" t="s">
        <v>336</v>
      </c>
      <c r="V2836" s="89" t="s">
        <v>1572</v>
      </c>
      <c r="W2836">
        <v>66078</v>
      </c>
    </row>
    <row r="2837" spans="7:23">
      <c r="G2837">
        <v>45326</v>
      </c>
      <c r="H2837" s="89" t="s">
        <v>1562</v>
      </c>
      <c r="I2837" s="89" t="s">
        <v>1582</v>
      </c>
      <c r="L2837">
        <v>24802</v>
      </c>
      <c r="M2837" s="89" t="s">
        <v>3048</v>
      </c>
      <c r="N2837" s="89" t="s">
        <v>336</v>
      </c>
      <c r="V2837" s="89" t="s">
        <v>2548</v>
      </c>
      <c r="W2837">
        <v>67684</v>
      </c>
    </row>
    <row r="2838" spans="7:23">
      <c r="G2838">
        <v>45331</v>
      </c>
      <c r="H2838" s="89" t="s">
        <v>1562</v>
      </c>
      <c r="I2838" s="89" t="s">
        <v>1583</v>
      </c>
      <c r="L2838">
        <v>24803</v>
      </c>
      <c r="M2838" s="89" t="s">
        <v>3049</v>
      </c>
      <c r="N2838" s="89" t="s">
        <v>336</v>
      </c>
      <c r="V2838" s="89" t="s">
        <v>2549</v>
      </c>
      <c r="W2838">
        <v>76673</v>
      </c>
    </row>
    <row r="2839" spans="7:23">
      <c r="G2839">
        <v>45340</v>
      </c>
      <c r="H2839" s="89" t="s">
        <v>1563</v>
      </c>
      <c r="I2839" s="89" t="s">
        <v>1583</v>
      </c>
      <c r="L2839">
        <v>24804</v>
      </c>
      <c r="M2839" s="89" t="s">
        <v>3050</v>
      </c>
      <c r="N2839" s="89" t="s">
        <v>336</v>
      </c>
      <c r="V2839" s="89" t="s">
        <v>2550</v>
      </c>
      <c r="W2839">
        <v>88073</v>
      </c>
    </row>
    <row r="2840" spans="7:23">
      <c r="G2840">
        <v>45335</v>
      </c>
      <c r="H2840" s="89" t="s">
        <v>1563</v>
      </c>
      <c r="I2840" s="89" t="s">
        <v>1582</v>
      </c>
      <c r="L2840">
        <v>24805</v>
      </c>
      <c r="M2840" s="89" t="s">
        <v>3051</v>
      </c>
      <c r="N2840" s="89" t="s">
        <v>336</v>
      </c>
      <c r="V2840" s="89" t="s">
        <v>1573</v>
      </c>
      <c r="W2840">
        <v>67672</v>
      </c>
    </row>
    <row r="2841" spans="7:23">
      <c r="G2841">
        <v>45344</v>
      </c>
      <c r="H2841" s="89" t="s">
        <v>1564</v>
      </c>
      <c r="I2841" s="89" t="s">
        <v>1582</v>
      </c>
      <c r="L2841">
        <v>24806</v>
      </c>
      <c r="M2841" s="89" t="s">
        <v>3052</v>
      </c>
      <c r="N2841" s="89" t="s">
        <v>336</v>
      </c>
      <c r="V2841" s="89" t="s">
        <v>1574</v>
      </c>
      <c r="W2841">
        <v>57982</v>
      </c>
    </row>
    <row r="2842" spans="7:23">
      <c r="G2842">
        <v>45349</v>
      </c>
      <c r="H2842" s="89" t="s">
        <v>1564</v>
      </c>
      <c r="I2842" s="89" t="s">
        <v>1583</v>
      </c>
      <c r="L2842">
        <v>24807</v>
      </c>
      <c r="M2842" s="89" t="s">
        <v>3053</v>
      </c>
      <c r="N2842" s="89" t="s">
        <v>336</v>
      </c>
      <c r="V2842" s="89" t="s">
        <v>1575</v>
      </c>
      <c r="W2842">
        <v>57971</v>
      </c>
    </row>
    <row r="2843" spans="7:23">
      <c r="G2843">
        <v>45358</v>
      </c>
      <c r="H2843" s="89" t="s">
        <v>1565</v>
      </c>
      <c r="I2843" s="89" t="s">
        <v>1583</v>
      </c>
      <c r="L2843">
        <v>24808</v>
      </c>
      <c r="M2843" s="89" t="s">
        <v>3054</v>
      </c>
      <c r="N2843" s="89" t="s">
        <v>336</v>
      </c>
      <c r="V2843" s="89" t="s">
        <v>1576</v>
      </c>
      <c r="W2843">
        <v>45470</v>
      </c>
    </row>
    <row r="2844" spans="7:23">
      <c r="G2844">
        <v>45353</v>
      </c>
      <c r="H2844" s="89" t="s">
        <v>1565</v>
      </c>
      <c r="I2844" s="89" t="s">
        <v>1582</v>
      </c>
      <c r="L2844">
        <v>24809</v>
      </c>
      <c r="M2844" s="89" t="s">
        <v>3055</v>
      </c>
      <c r="N2844" s="89" t="s">
        <v>336</v>
      </c>
      <c r="V2844" s="89" t="s">
        <v>1577</v>
      </c>
      <c r="W2844">
        <v>65071</v>
      </c>
    </row>
    <row r="2845" spans="7:23">
      <c r="G2845">
        <v>45367</v>
      </c>
      <c r="H2845" s="89" t="s">
        <v>1566</v>
      </c>
      <c r="I2845" s="89" t="s">
        <v>1583</v>
      </c>
      <c r="L2845">
        <v>24810</v>
      </c>
      <c r="M2845" s="89" t="s">
        <v>3056</v>
      </c>
      <c r="N2845" s="89" t="s">
        <v>336</v>
      </c>
      <c r="V2845" s="89" t="s">
        <v>1578</v>
      </c>
      <c r="W2845">
        <v>58037</v>
      </c>
    </row>
    <row r="2846" spans="7:23">
      <c r="G2846">
        <v>45362</v>
      </c>
      <c r="H2846" s="89" t="s">
        <v>1566</v>
      </c>
      <c r="I2846" s="89" t="s">
        <v>1582</v>
      </c>
      <c r="L2846">
        <v>24811</v>
      </c>
      <c r="M2846" s="89" t="s">
        <v>3057</v>
      </c>
      <c r="N2846" s="89" t="s">
        <v>336</v>
      </c>
      <c r="V2846" s="89" t="s">
        <v>2551</v>
      </c>
      <c r="W2846">
        <v>141086</v>
      </c>
    </row>
    <row r="2847" spans="7:23">
      <c r="G2847">
        <v>45376</v>
      </c>
      <c r="H2847" s="89" t="s">
        <v>271</v>
      </c>
      <c r="I2847" s="89" t="s">
        <v>1583</v>
      </c>
      <c r="L2847">
        <v>24812</v>
      </c>
      <c r="M2847" s="89" t="s">
        <v>3058</v>
      </c>
      <c r="N2847" s="89" t="s">
        <v>336</v>
      </c>
      <c r="V2847" s="89" t="s">
        <v>2552</v>
      </c>
      <c r="W2847">
        <v>57993</v>
      </c>
    </row>
    <row r="2848" spans="7:23">
      <c r="G2848">
        <v>45371</v>
      </c>
      <c r="H2848" s="89" t="s">
        <v>271</v>
      </c>
      <c r="I2848" s="89" t="s">
        <v>1582</v>
      </c>
      <c r="L2848">
        <v>24813</v>
      </c>
      <c r="M2848" s="89" t="s">
        <v>3059</v>
      </c>
      <c r="N2848" s="89" t="s">
        <v>336</v>
      </c>
      <c r="V2848" s="89" t="s">
        <v>1580</v>
      </c>
      <c r="W2848">
        <v>45506</v>
      </c>
    </row>
    <row r="2849" spans="7:23">
      <c r="G2849">
        <v>57888</v>
      </c>
      <c r="H2849" s="89" t="s">
        <v>1567</v>
      </c>
      <c r="I2849" s="89" t="s">
        <v>1583</v>
      </c>
      <c r="L2849">
        <v>24814</v>
      </c>
      <c r="M2849" s="89" t="s">
        <v>3060</v>
      </c>
      <c r="N2849" s="89" t="s">
        <v>336</v>
      </c>
      <c r="V2849" s="89" t="s">
        <v>2553</v>
      </c>
      <c r="W2849">
        <v>202073</v>
      </c>
    </row>
    <row r="2850" spans="7:23">
      <c r="G2850">
        <v>57883</v>
      </c>
      <c r="H2850" s="89" t="s">
        <v>1567</v>
      </c>
      <c r="I2850" s="89" t="s">
        <v>1582</v>
      </c>
      <c r="L2850">
        <v>24815</v>
      </c>
      <c r="M2850" s="89" t="s">
        <v>3061</v>
      </c>
      <c r="N2850" s="89" t="s">
        <v>336</v>
      </c>
      <c r="V2850" s="89" t="s">
        <v>2554</v>
      </c>
      <c r="W2850">
        <v>202099</v>
      </c>
    </row>
    <row r="2851" spans="7:23">
      <c r="G2851">
        <v>141078</v>
      </c>
      <c r="H2851" s="89" t="s">
        <v>2545</v>
      </c>
      <c r="I2851" s="89" t="s">
        <v>1583</v>
      </c>
      <c r="L2851">
        <v>24816</v>
      </c>
      <c r="M2851" s="89" t="s">
        <v>3062</v>
      </c>
      <c r="N2851" s="89" t="s">
        <v>336</v>
      </c>
      <c r="V2851" s="89" t="s">
        <v>2555</v>
      </c>
      <c r="W2851">
        <v>202086</v>
      </c>
    </row>
    <row r="2852" spans="7:23">
      <c r="G2852">
        <v>141073</v>
      </c>
      <c r="H2852" s="89" t="s">
        <v>2545</v>
      </c>
      <c r="I2852" s="89" t="s">
        <v>1582</v>
      </c>
      <c r="L2852">
        <v>24817</v>
      </c>
      <c r="M2852" s="89" t="s">
        <v>3063</v>
      </c>
      <c r="N2852" s="89" t="s">
        <v>336</v>
      </c>
      <c r="V2852" s="89" t="s">
        <v>1581</v>
      </c>
      <c r="W2852">
        <v>45425</v>
      </c>
    </row>
    <row r="2853" spans="7:23">
      <c r="G2853">
        <v>57877</v>
      </c>
      <c r="H2853" s="89" t="s">
        <v>2546</v>
      </c>
      <c r="I2853" s="89" t="s">
        <v>1583</v>
      </c>
      <c r="L2853">
        <v>24818</v>
      </c>
      <c r="M2853" s="89" t="s">
        <v>3064</v>
      </c>
      <c r="N2853" s="89" t="s">
        <v>336</v>
      </c>
    </row>
    <row r="2854" spans="7:23">
      <c r="G2854">
        <v>57872</v>
      </c>
      <c r="H2854" s="89" t="s">
        <v>2546</v>
      </c>
      <c r="I2854" s="89" t="s">
        <v>1582</v>
      </c>
      <c r="L2854">
        <v>24819</v>
      </c>
      <c r="M2854" s="89" t="s">
        <v>3065</v>
      </c>
      <c r="N2854" s="89" t="s">
        <v>336</v>
      </c>
    </row>
    <row r="2855" spans="7:23">
      <c r="G2855">
        <v>45403</v>
      </c>
      <c r="H2855" s="89" t="s">
        <v>1389</v>
      </c>
      <c r="I2855" s="89" t="s">
        <v>1583</v>
      </c>
      <c r="L2855">
        <v>24820</v>
      </c>
      <c r="M2855" s="89" t="s">
        <v>3066</v>
      </c>
      <c r="N2855" s="89" t="s">
        <v>336</v>
      </c>
      <c r="V2855" s="89" t="s">
        <v>1291</v>
      </c>
      <c r="W2855">
        <v>35173</v>
      </c>
    </row>
    <row r="2856" spans="7:23">
      <c r="G2856">
        <v>45398</v>
      </c>
      <c r="H2856" s="89" t="s">
        <v>1389</v>
      </c>
      <c r="I2856" s="89" t="s">
        <v>1582</v>
      </c>
      <c r="L2856">
        <v>24821</v>
      </c>
      <c r="M2856" s="89" t="s">
        <v>3067</v>
      </c>
      <c r="N2856" s="89" t="s">
        <v>336</v>
      </c>
      <c r="V2856" s="89" t="s">
        <v>1292</v>
      </c>
      <c r="W2856">
        <v>68281</v>
      </c>
    </row>
    <row r="2857" spans="7:23">
      <c r="G2857">
        <v>45421</v>
      </c>
      <c r="H2857" s="89" t="s">
        <v>1568</v>
      </c>
      <c r="I2857" s="89" t="s">
        <v>1583</v>
      </c>
      <c r="L2857">
        <v>24822</v>
      </c>
      <c r="M2857" s="89" t="s">
        <v>3068</v>
      </c>
      <c r="N2857" s="89" t="s">
        <v>336</v>
      </c>
      <c r="V2857" s="89" t="s">
        <v>1293</v>
      </c>
      <c r="W2857">
        <v>57483</v>
      </c>
    </row>
    <row r="2858" spans="7:23">
      <c r="G2858">
        <v>45416</v>
      </c>
      <c r="H2858" s="89" t="s">
        <v>1568</v>
      </c>
      <c r="I2858" s="89" t="s">
        <v>1582</v>
      </c>
      <c r="L2858">
        <v>24823</v>
      </c>
      <c r="M2858" s="89" t="s">
        <v>3069</v>
      </c>
      <c r="N2858" s="89" t="s">
        <v>336</v>
      </c>
      <c r="V2858" s="89" t="s">
        <v>1294</v>
      </c>
      <c r="W2858">
        <v>57472</v>
      </c>
    </row>
    <row r="2859" spans="7:23">
      <c r="G2859">
        <v>57954</v>
      </c>
      <c r="H2859" s="89" t="s">
        <v>1569</v>
      </c>
      <c r="I2859" s="89" t="s">
        <v>1583</v>
      </c>
      <c r="L2859">
        <v>24824</v>
      </c>
      <c r="M2859" s="89" t="s">
        <v>3070</v>
      </c>
      <c r="N2859" s="89" t="s">
        <v>336</v>
      </c>
      <c r="V2859" s="89" t="s">
        <v>1295</v>
      </c>
      <c r="W2859">
        <v>35174</v>
      </c>
    </row>
    <row r="2860" spans="7:23">
      <c r="G2860">
        <v>57949</v>
      </c>
      <c r="H2860" s="89" t="s">
        <v>1569</v>
      </c>
      <c r="I2860" s="89" t="s">
        <v>1582</v>
      </c>
      <c r="L2860">
        <v>24825</v>
      </c>
      <c r="M2860" s="89" t="s">
        <v>3071</v>
      </c>
      <c r="N2860" s="89" t="s">
        <v>336</v>
      </c>
      <c r="V2860" s="89" t="s">
        <v>1296</v>
      </c>
      <c r="W2860">
        <v>67473</v>
      </c>
    </row>
    <row r="2861" spans="7:23">
      <c r="G2861">
        <v>57965</v>
      </c>
      <c r="H2861" s="89" t="s">
        <v>1570</v>
      </c>
      <c r="I2861" s="89" t="s">
        <v>1583</v>
      </c>
      <c r="L2861">
        <v>24826</v>
      </c>
      <c r="M2861" s="89" t="s">
        <v>3072</v>
      </c>
      <c r="N2861" s="89" t="s">
        <v>336</v>
      </c>
      <c r="V2861" s="89" t="s">
        <v>1297</v>
      </c>
      <c r="W2861">
        <v>35175</v>
      </c>
    </row>
    <row r="2862" spans="7:23">
      <c r="G2862">
        <v>57960</v>
      </c>
      <c r="H2862" s="89" t="s">
        <v>1570</v>
      </c>
      <c r="I2862" s="89" t="s">
        <v>1582</v>
      </c>
      <c r="L2862">
        <v>24827</v>
      </c>
      <c r="M2862" s="89" t="s">
        <v>3073</v>
      </c>
      <c r="N2862" s="89" t="s">
        <v>336</v>
      </c>
      <c r="V2862" s="89" t="s">
        <v>1298</v>
      </c>
      <c r="W2862">
        <v>35176</v>
      </c>
    </row>
    <row r="2863" spans="7:23">
      <c r="G2863">
        <v>58009</v>
      </c>
      <c r="H2863" s="89" t="s">
        <v>1571</v>
      </c>
      <c r="I2863" s="89" t="s">
        <v>1583</v>
      </c>
      <c r="L2863">
        <v>24828</v>
      </c>
      <c r="M2863" s="89" t="s">
        <v>3074</v>
      </c>
      <c r="N2863" s="89" t="s">
        <v>336</v>
      </c>
      <c r="V2863" s="89" t="s">
        <v>1299</v>
      </c>
      <c r="W2863">
        <v>41278</v>
      </c>
    </row>
    <row r="2864" spans="7:23">
      <c r="G2864">
        <v>58004</v>
      </c>
      <c r="H2864" s="89" t="s">
        <v>1571</v>
      </c>
      <c r="I2864" s="89" t="s">
        <v>1582</v>
      </c>
      <c r="L2864">
        <v>24829</v>
      </c>
      <c r="M2864" s="89" t="s">
        <v>3075</v>
      </c>
      <c r="N2864" s="89" t="s">
        <v>336</v>
      </c>
      <c r="V2864" s="89" t="s">
        <v>1300</v>
      </c>
      <c r="W2864">
        <v>41270</v>
      </c>
    </row>
    <row r="2865" spans="7:23">
      <c r="G2865">
        <v>58020</v>
      </c>
      <c r="H2865" s="89" t="s">
        <v>2547</v>
      </c>
      <c r="I2865" s="89" t="s">
        <v>1583</v>
      </c>
      <c r="L2865">
        <v>24830</v>
      </c>
      <c r="M2865" s="89" t="s">
        <v>3076</v>
      </c>
      <c r="N2865" s="89" t="s">
        <v>336</v>
      </c>
      <c r="V2865" s="89" t="s">
        <v>1234</v>
      </c>
      <c r="W2865">
        <v>175074</v>
      </c>
    </row>
    <row r="2866" spans="7:23">
      <c r="G2866">
        <v>58015</v>
      </c>
      <c r="H2866" s="89" t="s">
        <v>2547</v>
      </c>
      <c r="I2866" s="89" t="s">
        <v>1582</v>
      </c>
      <c r="L2866">
        <v>24831</v>
      </c>
      <c r="M2866" s="89" t="s">
        <v>3077</v>
      </c>
      <c r="N2866" s="89" t="s">
        <v>336</v>
      </c>
      <c r="V2866" s="89" t="s">
        <v>2329</v>
      </c>
      <c r="W2866">
        <v>199729</v>
      </c>
    </row>
    <row r="2867" spans="7:23">
      <c r="G2867">
        <v>66083</v>
      </c>
      <c r="H2867" s="89" t="s">
        <v>1572</v>
      </c>
      <c r="I2867" s="89" t="s">
        <v>1583</v>
      </c>
      <c r="L2867">
        <v>24832</v>
      </c>
      <c r="M2867" s="89" t="s">
        <v>3078</v>
      </c>
      <c r="N2867" s="89" t="s">
        <v>336</v>
      </c>
      <c r="V2867" s="89" t="s">
        <v>2330</v>
      </c>
      <c r="W2867">
        <v>199716</v>
      </c>
    </row>
    <row r="2868" spans="7:23">
      <c r="G2868">
        <v>66078</v>
      </c>
      <c r="H2868" s="89" t="s">
        <v>1572</v>
      </c>
      <c r="I2868" s="89" t="s">
        <v>1582</v>
      </c>
      <c r="L2868">
        <v>24833</v>
      </c>
      <c r="M2868" s="89" t="s">
        <v>3079</v>
      </c>
      <c r="N2868" s="89" t="s">
        <v>336</v>
      </c>
      <c r="V2868" s="89" t="s">
        <v>1235</v>
      </c>
      <c r="W2868">
        <v>199703</v>
      </c>
    </row>
    <row r="2869" spans="7:23">
      <c r="G2869">
        <v>67689</v>
      </c>
      <c r="H2869" s="89" t="s">
        <v>2548</v>
      </c>
      <c r="I2869" s="89" t="s">
        <v>1583</v>
      </c>
      <c r="L2869">
        <v>24834</v>
      </c>
      <c r="M2869" s="89" t="s">
        <v>3080</v>
      </c>
      <c r="N2869" s="89" t="s">
        <v>336</v>
      </c>
      <c r="V2869" s="89" t="s">
        <v>1236</v>
      </c>
      <c r="W2869">
        <v>199690</v>
      </c>
    </row>
    <row r="2870" spans="7:23">
      <c r="G2870">
        <v>67684</v>
      </c>
      <c r="H2870" s="89" t="s">
        <v>2548</v>
      </c>
      <c r="I2870" s="89" t="s">
        <v>1582</v>
      </c>
      <c r="L2870">
        <v>24835</v>
      </c>
      <c r="M2870" s="89" t="s">
        <v>3081</v>
      </c>
      <c r="N2870" s="89" t="s">
        <v>336</v>
      </c>
      <c r="V2870" s="89" t="s">
        <v>1237</v>
      </c>
      <c r="W2870">
        <v>174887</v>
      </c>
    </row>
    <row r="2871" spans="7:23">
      <c r="G2871">
        <v>76678</v>
      </c>
      <c r="H2871" s="89" t="s">
        <v>2549</v>
      </c>
      <c r="I2871" s="89" t="s">
        <v>1583</v>
      </c>
      <c r="L2871">
        <v>24836</v>
      </c>
      <c r="M2871" s="89" t="s">
        <v>3082</v>
      </c>
      <c r="N2871" s="89" t="s">
        <v>336</v>
      </c>
      <c r="V2871" s="89" t="s">
        <v>1301</v>
      </c>
      <c r="W2871">
        <v>35180</v>
      </c>
    </row>
    <row r="2872" spans="7:23">
      <c r="G2872">
        <v>76673</v>
      </c>
      <c r="H2872" s="89" t="s">
        <v>2549</v>
      </c>
      <c r="I2872" s="89" t="s">
        <v>1582</v>
      </c>
      <c r="L2872">
        <v>24837</v>
      </c>
      <c r="M2872" s="89" t="s">
        <v>3083</v>
      </c>
      <c r="N2872" s="89" t="s">
        <v>336</v>
      </c>
      <c r="V2872" s="89" t="s">
        <v>2334</v>
      </c>
      <c r="W2872">
        <v>46470</v>
      </c>
    </row>
    <row r="2873" spans="7:23">
      <c r="G2873">
        <v>88078</v>
      </c>
      <c r="H2873" s="89" t="s">
        <v>2550</v>
      </c>
      <c r="I2873" s="89" t="s">
        <v>1583</v>
      </c>
      <c r="L2873">
        <v>24838</v>
      </c>
      <c r="M2873" s="89" t="s">
        <v>3084</v>
      </c>
      <c r="N2873" s="89" t="s">
        <v>336</v>
      </c>
      <c r="V2873" s="89" t="s">
        <v>2336</v>
      </c>
      <c r="W2873">
        <v>190074</v>
      </c>
    </row>
    <row r="2874" spans="7:23">
      <c r="G2874">
        <v>88073</v>
      </c>
      <c r="H2874" s="89" t="s">
        <v>2550</v>
      </c>
      <c r="I2874" s="89" t="s">
        <v>1582</v>
      </c>
      <c r="L2874">
        <v>24839</v>
      </c>
      <c r="M2874" s="89" t="s">
        <v>3085</v>
      </c>
      <c r="N2874" s="89" t="s">
        <v>336</v>
      </c>
      <c r="V2874" s="89" t="s">
        <v>2337</v>
      </c>
      <c r="W2874">
        <v>200674</v>
      </c>
    </row>
    <row r="2875" spans="7:23">
      <c r="G2875">
        <v>67677</v>
      </c>
      <c r="H2875" s="89" t="s">
        <v>1573</v>
      </c>
      <c r="I2875" s="89" t="s">
        <v>1583</v>
      </c>
      <c r="L2875">
        <v>24840</v>
      </c>
      <c r="M2875" s="89" t="s">
        <v>3086</v>
      </c>
      <c r="N2875" s="89" t="s">
        <v>336</v>
      </c>
      <c r="V2875" s="89" t="s">
        <v>1302</v>
      </c>
      <c r="W2875">
        <v>35181</v>
      </c>
    </row>
    <row r="2876" spans="7:23">
      <c r="G2876">
        <v>67672</v>
      </c>
      <c r="H2876" s="89" t="s">
        <v>1573</v>
      </c>
      <c r="I2876" s="89" t="s">
        <v>1582</v>
      </c>
      <c r="L2876">
        <v>24841</v>
      </c>
      <c r="M2876" s="89" t="s">
        <v>3087</v>
      </c>
      <c r="N2876" s="89" t="s">
        <v>336</v>
      </c>
      <c r="V2876" s="89" t="s">
        <v>2340</v>
      </c>
      <c r="W2876">
        <v>83874</v>
      </c>
    </row>
    <row r="2877" spans="7:23">
      <c r="G2877">
        <v>57987</v>
      </c>
      <c r="H2877" s="89" t="s">
        <v>1574</v>
      </c>
      <c r="I2877" s="89" t="s">
        <v>1583</v>
      </c>
      <c r="L2877">
        <v>24842</v>
      </c>
      <c r="M2877" s="89" t="s">
        <v>3088</v>
      </c>
      <c r="N2877" s="89" t="s">
        <v>336</v>
      </c>
      <c r="V2877" s="89" t="s">
        <v>2342</v>
      </c>
      <c r="W2877">
        <v>35182</v>
      </c>
    </row>
    <row r="2878" spans="7:23">
      <c r="G2878">
        <v>57982</v>
      </c>
      <c r="H2878" s="89" t="s">
        <v>1574</v>
      </c>
      <c r="I2878" s="89" t="s">
        <v>1582</v>
      </c>
      <c r="L2878">
        <v>24843</v>
      </c>
      <c r="M2878" s="89" t="s">
        <v>3089</v>
      </c>
      <c r="N2878" s="89" t="s">
        <v>336</v>
      </c>
      <c r="V2878" s="89" t="s">
        <v>2343</v>
      </c>
      <c r="W2878">
        <v>35183</v>
      </c>
    </row>
    <row r="2879" spans="7:23">
      <c r="G2879">
        <v>57976</v>
      </c>
      <c r="H2879" s="89" t="s">
        <v>1575</v>
      </c>
      <c r="I2879" s="89" t="s">
        <v>1583</v>
      </c>
      <c r="L2879">
        <v>24844</v>
      </c>
      <c r="M2879" s="89" t="s">
        <v>3090</v>
      </c>
      <c r="N2879" s="89" t="s">
        <v>336</v>
      </c>
      <c r="V2879" s="89" t="s">
        <v>1303</v>
      </c>
      <c r="W2879">
        <v>35184</v>
      </c>
    </row>
    <row r="2880" spans="7:23">
      <c r="G2880">
        <v>57971</v>
      </c>
      <c r="H2880" s="89" t="s">
        <v>1575</v>
      </c>
      <c r="I2880" s="89" t="s">
        <v>1582</v>
      </c>
      <c r="L2880">
        <v>24845</v>
      </c>
      <c r="M2880" s="89" t="s">
        <v>3091</v>
      </c>
      <c r="N2880" s="89" t="s">
        <v>336</v>
      </c>
      <c r="V2880" s="89" t="s">
        <v>2346</v>
      </c>
      <c r="W2880">
        <v>199674</v>
      </c>
    </row>
    <row r="2881" spans="7:23">
      <c r="G2881">
        <v>45475</v>
      </c>
      <c r="H2881" s="89" t="s">
        <v>1576</v>
      </c>
      <c r="I2881" s="89" t="s">
        <v>1583</v>
      </c>
      <c r="L2881">
        <v>24846</v>
      </c>
      <c r="M2881" s="89" t="s">
        <v>3092</v>
      </c>
      <c r="N2881" s="89" t="s">
        <v>336</v>
      </c>
      <c r="V2881" s="89" t="s">
        <v>2348</v>
      </c>
      <c r="W2881">
        <v>200152</v>
      </c>
    </row>
    <row r="2882" spans="7:23">
      <c r="G2882">
        <v>45470</v>
      </c>
      <c r="H2882" s="89" t="s">
        <v>1576</v>
      </c>
      <c r="I2882" s="89" t="s">
        <v>1582</v>
      </c>
      <c r="L2882">
        <v>24847</v>
      </c>
      <c r="M2882" s="89" t="s">
        <v>3093</v>
      </c>
      <c r="N2882" s="89" t="s">
        <v>336</v>
      </c>
      <c r="V2882" s="89" t="s">
        <v>1304</v>
      </c>
      <c r="W2882">
        <v>35187</v>
      </c>
    </row>
    <row r="2883" spans="7:23">
      <c r="G2883">
        <v>65076</v>
      </c>
      <c r="H2883" s="89" t="s">
        <v>1577</v>
      </c>
      <c r="I2883" s="89" t="s">
        <v>1583</v>
      </c>
      <c r="L2883">
        <v>24848</v>
      </c>
      <c r="M2883" s="89" t="s">
        <v>3094</v>
      </c>
      <c r="N2883" s="89" t="s">
        <v>336</v>
      </c>
      <c r="V2883" s="89" t="s">
        <v>1305</v>
      </c>
      <c r="W2883">
        <v>35188</v>
      </c>
    </row>
    <row r="2884" spans="7:23">
      <c r="G2884">
        <v>65071</v>
      </c>
      <c r="H2884" s="89" t="s">
        <v>1577</v>
      </c>
      <c r="I2884" s="89" t="s">
        <v>1582</v>
      </c>
      <c r="L2884">
        <v>24849</v>
      </c>
      <c r="M2884" s="89" t="s">
        <v>3095</v>
      </c>
      <c r="N2884" s="89" t="s">
        <v>336</v>
      </c>
      <c r="V2884" s="89" t="s">
        <v>1306</v>
      </c>
      <c r="W2884">
        <v>35189</v>
      </c>
    </row>
    <row r="2885" spans="7:23">
      <c r="G2885">
        <v>58037</v>
      </c>
      <c r="H2885" s="89" t="s">
        <v>1578</v>
      </c>
      <c r="I2885" s="89" t="s">
        <v>1582</v>
      </c>
      <c r="L2885">
        <v>24850</v>
      </c>
      <c r="M2885" s="89" t="s">
        <v>3096</v>
      </c>
      <c r="N2885" s="89" t="s">
        <v>336</v>
      </c>
      <c r="V2885" s="89" t="s">
        <v>2353</v>
      </c>
      <c r="W2885">
        <v>205878</v>
      </c>
    </row>
    <row r="2886" spans="7:23">
      <c r="G2886">
        <v>58042</v>
      </c>
      <c r="H2886" s="89" t="s">
        <v>1578</v>
      </c>
      <c r="I2886" s="89" t="s">
        <v>1583</v>
      </c>
      <c r="L2886">
        <v>24851</v>
      </c>
      <c r="M2886" s="89" t="s">
        <v>3097</v>
      </c>
      <c r="N2886" s="89" t="s">
        <v>336</v>
      </c>
      <c r="V2886" s="89" t="s">
        <v>1307</v>
      </c>
      <c r="W2886">
        <v>35190</v>
      </c>
    </row>
    <row r="2887" spans="7:23">
      <c r="G2887">
        <v>141091</v>
      </c>
      <c r="H2887" s="89" t="s">
        <v>2551</v>
      </c>
      <c r="I2887" s="89" t="s">
        <v>1583</v>
      </c>
      <c r="L2887">
        <v>24852</v>
      </c>
      <c r="M2887" s="89" t="s">
        <v>3098</v>
      </c>
      <c r="N2887" s="89" t="s">
        <v>336</v>
      </c>
      <c r="V2887" s="89" t="s">
        <v>1308</v>
      </c>
      <c r="W2887">
        <v>35191</v>
      </c>
    </row>
    <row r="2888" spans="7:23">
      <c r="G2888">
        <v>141086</v>
      </c>
      <c r="H2888" s="89" t="s">
        <v>2551</v>
      </c>
      <c r="I2888" s="89" t="s">
        <v>1582</v>
      </c>
      <c r="L2888">
        <v>24853</v>
      </c>
      <c r="M2888" s="89" t="s">
        <v>3099</v>
      </c>
      <c r="N2888" s="89" t="s">
        <v>336</v>
      </c>
      <c r="V2888" s="89" t="s">
        <v>1309</v>
      </c>
      <c r="W2888">
        <v>35192</v>
      </c>
    </row>
    <row r="2889" spans="7:23">
      <c r="G2889">
        <v>57998</v>
      </c>
      <c r="H2889" s="89" t="s">
        <v>2552</v>
      </c>
      <c r="I2889" s="89" t="s">
        <v>1583</v>
      </c>
      <c r="L2889">
        <v>24854</v>
      </c>
      <c r="M2889" s="89" t="s">
        <v>3100</v>
      </c>
      <c r="N2889" s="89" t="s">
        <v>336</v>
      </c>
      <c r="V2889" s="89" t="s">
        <v>1310</v>
      </c>
      <c r="W2889">
        <v>35193</v>
      </c>
    </row>
    <row r="2890" spans="7:23">
      <c r="G2890">
        <v>57993</v>
      </c>
      <c r="H2890" s="89" t="s">
        <v>2552</v>
      </c>
      <c r="I2890" s="89" t="s">
        <v>1582</v>
      </c>
      <c r="L2890">
        <v>24855</v>
      </c>
      <c r="M2890" s="89" t="s">
        <v>3101</v>
      </c>
      <c r="N2890" s="89" t="s">
        <v>336</v>
      </c>
      <c r="V2890" s="89" t="s">
        <v>2357</v>
      </c>
      <c r="W2890">
        <v>173687</v>
      </c>
    </row>
    <row r="2891" spans="7:23">
      <c r="G2891">
        <v>45511</v>
      </c>
      <c r="H2891" s="89" t="s">
        <v>1580</v>
      </c>
      <c r="I2891" s="89" t="s">
        <v>1583</v>
      </c>
      <c r="L2891">
        <v>24856</v>
      </c>
      <c r="M2891" s="89" t="s">
        <v>3102</v>
      </c>
      <c r="N2891" s="89" t="s">
        <v>336</v>
      </c>
      <c r="V2891" s="89" t="s">
        <v>1311</v>
      </c>
      <c r="W2891">
        <v>35196</v>
      </c>
    </row>
    <row r="2892" spans="7:23">
      <c r="G2892">
        <v>45506</v>
      </c>
      <c r="H2892" s="89" t="s">
        <v>1580</v>
      </c>
      <c r="I2892" s="89" t="s">
        <v>1582</v>
      </c>
      <c r="L2892">
        <v>24857</v>
      </c>
      <c r="M2892" s="89" t="s">
        <v>3103</v>
      </c>
      <c r="N2892" s="89" t="s">
        <v>336</v>
      </c>
      <c r="V2892" s="89" t="s">
        <v>1312</v>
      </c>
      <c r="W2892">
        <v>35197</v>
      </c>
    </row>
    <row r="2893" spans="7:23">
      <c r="G2893">
        <v>202078</v>
      </c>
      <c r="H2893" s="89" t="s">
        <v>2553</v>
      </c>
      <c r="I2893" s="89" t="s">
        <v>1583</v>
      </c>
      <c r="L2893">
        <v>24858</v>
      </c>
      <c r="M2893" s="89" t="s">
        <v>3104</v>
      </c>
      <c r="N2893" s="89" t="s">
        <v>336</v>
      </c>
      <c r="V2893" s="89" t="s">
        <v>1313</v>
      </c>
      <c r="W2893">
        <v>35198</v>
      </c>
    </row>
    <row r="2894" spans="7:23">
      <c r="G2894">
        <v>202073</v>
      </c>
      <c r="H2894" s="89" t="s">
        <v>2553</v>
      </c>
      <c r="I2894" s="89" t="s">
        <v>1582</v>
      </c>
      <c r="L2894">
        <v>24859</v>
      </c>
      <c r="M2894" s="89" t="s">
        <v>3105</v>
      </c>
      <c r="N2894" s="89" t="s">
        <v>336</v>
      </c>
      <c r="V2894" s="89" t="s">
        <v>1314</v>
      </c>
      <c r="W2894">
        <v>35199</v>
      </c>
    </row>
    <row r="2895" spans="7:23">
      <c r="G2895">
        <v>202104</v>
      </c>
      <c r="H2895" s="89" t="s">
        <v>2554</v>
      </c>
      <c r="I2895" s="89" t="s">
        <v>1583</v>
      </c>
      <c r="L2895">
        <v>24860</v>
      </c>
      <c r="M2895" s="89" t="s">
        <v>3106</v>
      </c>
      <c r="N2895" s="89" t="s">
        <v>336</v>
      </c>
      <c r="V2895" s="89" t="s">
        <v>1315</v>
      </c>
      <c r="W2895">
        <v>35200</v>
      </c>
    </row>
    <row r="2896" spans="7:23">
      <c r="G2896">
        <v>202099</v>
      </c>
      <c r="H2896" s="89" t="s">
        <v>2554</v>
      </c>
      <c r="I2896" s="89" t="s">
        <v>1582</v>
      </c>
      <c r="L2896">
        <v>24861</v>
      </c>
      <c r="M2896" s="89" t="s">
        <v>3107</v>
      </c>
      <c r="N2896" s="89" t="s">
        <v>336</v>
      </c>
      <c r="V2896" s="89" t="s">
        <v>1316</v>
      </c>
      <c r="W2896">
        <v>35201</v>
      </c>
    </row>
    <row r="2897" spans="7:23">
      <c r="G2897">
        <v>202091</v>
      </c>
      <c r="H2897" s="89" t="s">
        <v>2555</v>
      </c>
      <c r="I2897" s="89" t="s">
        <v>1583</v>
      </c>
      <c r="L2897">
        <v>24862</v>
      </c>
      <c r="M2897" s="89" t="s">
        <v>3108</v>
      </c>
      <c r="N2897" s="89" t="s">
        <v>336</v>
      </c>
      <c r="V2897" s="89" t="s">
        <v>1317</v>
      </c>
      <c r="W2897">
        <v>35202</v>
      </c>
    </row>
    <row r="2898" spans="7:23">
      <c r="G2898">
        <v>202086</v>
      </c>
      <c r="H2898" s="89" t="s">
        <v>2555</v>
      </c>
      <c r="I2898" s="89" t="s">
        <v>1582</v>
      </c>
      <c r="L2898">
        <v>24863</v>
      </c>
      <c r="M2898" s="89" t="s">
        <v>786</v>
      </c>
      <c r="N2898" s="89" t="s">
        <v>336</v>
      </c>
      <c r="V2898" s="89" t="s">
        <v>1318</v>
      </c>
      <c r="W2898">
        <v>35203</v>
      </c>
    </row>
    <row r="2899" spans="7:23">
      <c r="G2899">
        <v>45430</v>
      </c>
      <c r="H2899" s="89" t="s">
        <v>1581</v>
      </c>
      <c r="I2899" s="89" t="s">
        <v>1583</v>
      </c>
      <c r="L2899">
        <v>24866</v>
      </c>
      <c r="M2899" s="89" t="s">
        <v>3109</v>
      </c>
      <c r="N2899" s="89" t="s">
        <v>336</v>
      </c>
      <c r="V2899" s="89" t="s">
        <v>1319</v>
      </c>
      <c r="W2899">
        <v>64072</v>
      </c>
    </row>
    <row r="2900" spans="7:23">
      <c r="G2900">
        <v>45425</v>
      </c>
      <c r="H2900" s="89" t="s">
        <v>1581</v>
      </c>
      <c r="I2900" s="89" t="s">
        <v>1582</v>
      </c>
      <c r="L2900">
        <v>24867</v>
      </c>
      <c r="M2900" s="89" t="s">
        <v>3110</v>
      </c>
      <c r="N2900" s="89" t="s">
        <v>336</v>
      </c>
      <c r="V2900" s="89" t="s">
        <v>1320</v>
      </c>
      <c r="W2900">
        <v>35206</v>
      </c>
    </row>
    <row r="2901" spans="7:23">
      <c r="G2901">
        <v>34506</v>
      </c>
      <c r="H2901" s="89" t="s">
        <v>323</v>
      </c>
      <c r="L2901">
        <v>24868</v>
      </c>
      <c r="M2901" s="89" t="s">
        <v>3111</v>
      </c>
      <c r="N2901" s="89" t="s">
        <v>336</v>
      </c>
      <c r="V2901" s="89" t="s">
        <v>1321</v>
      </c>
      <c r="W2901">
        <v>35207</v>
      </c>
    </row>
    <row r="2902" spans="7:23">
      <c r="G2902">
        <v>35173</v>
      </c>
      <c r="H2902" s="89" t="s">
        <v>1291</v>
      </c>
      <c r="I2902" s="89" t="s">
        <v>323</v>
      </c>
      <c r="L2902">
        <v>24869</v>
      </c>
      <c r="M2902" s="89" t="s">
        <v>3112</v>
      </c>
      <c r="N2902" s="89" t="s">
        <v>336</v>
      </c>
      <c r="V2902" s="89" t="s">
        <v>1322</v>
      </c>
      <c r="W2902">
        <v>35208</v>
      </c>
    </row>
    <row r="2903" spans="7:23">
      <c r="G2903">
        <v>68281</v>
      </c>
      <c r="H2903" s="89" t="s">
        <v>1292</v>
      </c>
      <c r="I2903" s="89" t="s">
        <v>323</v>
      </c>
      <c r="L2903">
        <v>24870</v>
      </c>
      <c r="M2903" s="89" t="s">
        <v>3113</v>
      </c>
      <c r="N2903" s="89" t="s">
        <v>336</v>
      </c>
      <c r="V2903" s="89" t="s">
        <v>1323</v>
      </c>
      <c r="W2903">
        <v>35209</v>
      </c>
    </row>
    <row r="2904" spans="7:23">
      <c r="G2904">
        <v>57483</v>
      </c>
      <c r="H2904" s="89" t="s">
        <v>1293</v>
      </c>
      <c r="I2904" s="89" t="s">
        <v>323</v>
      </c>
      <c r="L2904">
        <v>24871</v>
      </c>
      <c r="M2904" s="89" t="s">
        <v>3114</v>
      </c>
      <c r="N2904" s="89" t="s">
        <v>336</v>
      </c>
      <c r="V2904" s="89" t="s">
        <v>1324</v>
      </c>
      <c r="W2904">
        <v>35210</v>
      </c>
    </row>
    <row r="2905" spans="7:23">
      <c r="G2905">
        <v>57472</v>
      </c>
      <c r="H2905" s="89" t="s">
        <v>1294</v>
      </c>
      <c r="I2905" s="89" t="s">
        <v>323</v>
      </c>
      <c r="L2905">
        <v>24872</v>
      </c>
      <c r="M2905" s="89" t="s">
        <v>3115</v>
      </c>
      <c r="N2905" s="89" t="s">
        <v>336</v>
      </c>
      <c r="V2905" s="89" t="s">
        <v>1325</v>
      </c>
      <c r="W2905">
        <v>35211</v>
      </c>
    </row>
    <row r="2906" spans="7:23">
      <c r="G2906">
        <v>35174</v>
      </c>
      <c r="H2906" s="89" t="s">
        <v>1295</v>
      </c>
      <c r="I2906" s="89" t="s">
        <v>323</v>
      </c>
      <c r="L2906">
        <v>24873</v>
      </c>
      <c r="M2906" s="89" t="s">
        <v>3116</v>
      </c>
      <c r="N2906" s="89" t="s">
        <v>336</v>
      </c>
      <c r="V2906" s="89" t="s">
        <v>1326</v>
      </c>
      <c r="W2906">
        <v>35212</v>
      </c>
    </row>
    <row r="2907" spans="7:23">
      <c r="G2907">
        <v>67473</v>
      </c>
      <c r="H2907" s="89" t="s">
        <v>1296</v>
      </c>
      <c r="I2907" s="89" t="s">
        <v>323</v>
      </c>
      <c r="L2907">
        <v>24874</v>
      </c>
      <c r="M2907" s="89" t="s">
        <v>3117</v>
      </c>
      <c r="N2907" s="89" t="s">
        <v>336</v>
      </c>
      <c r="V2907" s="89" t="s">
        <v>1327</v>
      </c>
      <c r="W2907">
        <v>35213</v>
      </c>
    </row>
    <row r="2908" spans="7:23">
      <c r="G2908">
        <v>35175</v>
      </c>
      <c r="H2908" s="89" t="s">
        <v>1297</v>
      </c>
      <c r="I2908" s="89" t="s">
        <v>323</v>
      </c>
      <c r="L2908">
        <v>24875</v>
      </c>
      <c r="M2908" s="89" t="s">
        <v>3118</v>
      </c>
      <c r="N2908" s="89" t="s">
        <v>336</v>
      </c>
      <c r="V2908" s="89" t="s">
        <v>232</v>
      </c>
      <c r="W2908">
        <v>35214</v>
      </c>
    </row>
    <row r="2909" spans="7:23">
      <c r="G2909">
        <v>35176</v>
      </c>
      <c r="H2909" s="89" t="s">
        <v>1298</v>
      </c>
      <c r="I2909" s="89" t="s">
        <v>323</v>
      </c>
      <c r="L2909">
        <v>24876</v>
      </c>
      <c r="M2909" s="89" t="s">
        <v>3119</v>
      </c>
      <c r="N2909" s="89" t="s">
        <v>336</v>
      </c>
      <c r="V2909" s="89" t="s">
        <v>2375</v>
      </c>
      <c r="W2909">
        <v>173700</v>
      </c>
    </row>
    <row r="2910" spans="7:23">
      <c r="G2910">
        <v>41278</v>
      </c>
      <c r="H2910" s="89" t="s">
        <v>1299</v>
      </c>
      <c r="I2910" s="89" t="s">
        <v>323</v>
      </c>
      <c r="L2910">
        <v>24877</v>
      </c>
      <c r="M2910" s="89" t="s">
        <v>3120</v>
      </c>
      <c r="N2910" s="89" t="s">
        <v>336</v>
      </c>
      <c r="V2910" s="89" t="s">
        <v>1328</v>
      </c>
      <c r="W2910">
        <v>63716</v>
      </c>
    </row>
    <row r="2911" spans="7:23">
      <c r="G2911">
        <v>41270</v>
      </c>
      <c r="H2911" s="89" t="s">
        <v>1300</v>
      </c>
      <c r="I2911" s="89" t="s">
        <v>323</v>
      </c>
      <c r="L2911">
        <v>24878</v>
      </c>
      <c r="M2911" s="89" t="s">
        <v>3121</v>
      </c>
      <c r="N2911" s="89" t="s">
        <v>336</v>
      </c>
      <c r="V2911" s="89" t="s">
        <v>1329</v>
      </c>
      <c r="W2911">
        <v>65272</v>
      </c>
    </row>
    <row r="2912" spans="7:23">
      <c r="G2912">
        <v>175074</v>
      </c>
      <c r="H2912" s="89" t="s">
        <v>1234</v>
      </c>
      <c r="I2912" s="89" t="s">
        <v>323</v>
      </c>
      <c r="L2912">
        <v>24879</v>
      </c>
      <c r="M2912" s="89" t="s">
        <v>3122</v>
      </c>
      <c r="N2912" s="89" t="s">
        <v>336</v>
      </c>
      <c r="V2912" s="89" t="s">
        <v>1330</v>
      </c>
      <c r="W2912">
        <v>65283</v>
      </c>
    </row>
    <row r="2913" spans="7:23">
      <c r="G2913">
        <v>199729</v>
      </c>
      <c r="H2913" s="89" t="s">
        <v>2329</v>
      </c>
      <c r="I2913" s="89" t="s">
        <v>323</v>
      </c>
      <c r="L2913">
        <v>24880</v>
      </c>
      <c r="M2913" s="89" t="s">
        <v>3124</v>
      </c>
      <c r="N2913" s="89" t="s">
        <v>336</v>
      </c>
      <c r="V2913" s="89" t="s">
        <v>1331</v>
      </c>
      <c r="W2913">
        <v>65294</v>
      </c>
    </row>
    <row r="2914" spans="7:23">
      <c r="G2914">
        <v>199716</v>
      </c>
      <c r="H2914" s="89" t="s">
        <v>2330</v>
      </c>
      <c r="I2914" s="89" t="s">
        <v>323</v>
      </c>
      <c r="L2914">
        <v>24881</v>
      </c>
      <c r="M2914" s="89" t="s">
        <v>3125</v>
      </c>
      <c r="N2914" s="89" t="s">
        <v>336</v>
      </c>
      <c r="V2914" s="89" t="s">
        <v>1332</v>
      </c>
      <c r="W2914">
        <v>35217</v>
      </c>
    </row>
    <row r="2915" spans="7:23">
      <c r="G2915">
        <v>199703</v>
      </c>
      <c r="H2915" s="89" t="s">
        <v>1235</v>
      </c>
      <c r="I2915" s="89" t="s">
        <v>323</v>
      </c>
      <c r="L2915">
        <v>24882</v>
      </c>
      <c r="M2915" s="89" t="s">
        <v>3126</v>
      </c>
      <c r="N2915" s="89" t="s">
        <v>336</v>
      </c>
      <c r="V2915" s="89" t="s">
        <v>1333</v>
      </c>
      <c r="W2915">
        <v>63705</v>
      </c>
    </row>
    <row r="2916" spans="7:23">
      <c r="G2916">
        <v>199690</v>
      </c>
      <c r="H2916" s="89" t="s">
        <v>1236</v>
      </c>
      <c r="I2916" s="89" t="s">
        <v>323</v>
      </c>
      <c r="L2916">
        <v>24883</v>
      </c>
      <c r="M2916" s="89" t="s">
        <v>3127</v>
      </c>
      <c r="N2916" s="89" t="s">
        <v>336</v>
      </c>
      <c r="V2916" s="89" t="s">
        <v>1334</v>
      </c>
      <c r="W2916">
        <v>63694</v>
      </c>
    </row>
    <row r="2917" spans="7:23">
      <c r="G2917">
        <v>174887</v>
      </c>
      <c r="H2917" s="89" t="s">
        <v>1237</v>
      </c>
      <c r="I2917" s="89" t="s">
        <v>323</v>
      </c>
      <c r="L2917">
        <v>24884</v>
      </c>
      <c r="M2917" s="89" t="s">
        <v>3128</v>
      </c>
      <c r="N2917" s="89" t="s">
        <v>336</v>
      </c>
      <c r="V2917" s="89" t="s">
        <v>1335</v>
      </c>
      <c r="W2917">
        <v>63683</v>
      </c>
    </row>
    <row r="2918" spans="7:23">
      <c r="G2918">
        <v>35180</v>
      </c>
      <c r="H2918" s="89" t="s">
        <v>1301</v>
      </c>
      <c r="I2918" s="89" t="s">
        <v>323</v>
      </c>
      <c r="L2918">
        <v>24885</v>
      </c>
      <c r="M2918" s="89" t="s">
        <v>3129</v>
      </c>
      <c r="N2918" s="89" t="s">
        <v>336</v>
      </c>
      <c r="V2918" s="89" t="s">
        <v>1336</v>
      </c>
      <c r="W2918">
        <v>63672</v>
      </c>
    </row>
    <row r="2919" spans="7:23">
      <c r="G2919">
        <v>46470</v>
      </c>
      <c r="H2919" s="89" t="s">
        <v>2334</v>
      </c>
      <c r="I2919" s="89" t="s">
        <v>323</v>
      </c>
      <c r="L2919">
        <v>24886</v>
      </c>
      <c r="M2919" s="89" t="s">
        <v>3130</v>
      </c>
      <c r="N2919" s="89" t="s">
        <v>336</v>
      </c>
      <c r="V2919" s="89" t="s">
        <v>1337</v>
      </c>
      <c r="W2919">
        <v>65316</v>
      </c>
    </row>
    <row r="2920" spans="7:23">
      <c r="G2920">
        <v>190074</v>
      </c>
      <c r="H2920" s="89" t="s">
        <v>2336</v>
      </c>
      <c r="I2920" s="89" t="s">
        <v>323</v>
      </c>
      <c r="L2920">
        <v>24887</v>
      </c>
      <c r="M2920" s="89" t="s">
        <v>3131</v>
      </c>
      <c r="N2920" s="89" t="s">
        <v>336</v>
      </c>
      <c r="V2920" s="89" t="s">
        <v>1338</v>
      </c>
      <c r="W2920">
        <v>59641</v>
      </c>
    </row>
    <row r="2921" spans="7:23">
      <c r="G2921">
        <v>200674</v>
      </c>
      <c r="H2921" s="89" t="s">
        <v>2337</v>
      </c>
      <c r="I2921" s="89" t="s">
        <v>323</v>
      </c>
      <c r="L2921">
        <v>24888</v>
      </c>
      <c r="M2921" s="89" t="s">
        <v>3132</v>
      </c>
      <c r="N2921" s="89" t="s">
        <v>336</v>
      </c>
      <c r="V2921" s="89" t="s">
        <v>1339</v>
      </c>
      <c r="W2921">
        <v>63738</v>
      </c>
    </row>
    <row r="2922" spans="7:23">
      <c r="G2922">
        <v>35181</v>
      </c>
      <c r="H2922" s="89" t="s">
        <v>1302</v>
      </c>
      <c r="I2922" s="89" t="s">
        <v>323</v>
      </c>
      <c r="L2922">
        <v>24889</v>
      </c>
      <c r="M2922" s="89" t="s">
        <v>3133</v>
      </c>
      <c r="N2922" s="89" t="s">
        <v>336</v>
      </c>
      <c r="V2922" s="89" t="s">
        <v>1340</v>
      </c>
      <c r="W2922">
        <v>63727</v>
      </c>
    </row>
    <row r="2923" spans="7:23">
      <c r="G2923">
        <v>83874</v>
      </c>
      <c r="H2923" s="89" t="s">
        <v>2340</v>
      </c>
      <c r="I2923" s="89" t="s">
        <v>323</v>
      </c>
      <c r="L2923">
        <v>24890</v>
      </c>
      <c r="M2923" s="89" t="s">
        <v>3134</v>
      </c>
      <c r="N2923" s="89" t="s">
        <v>336</v>
      </c>
      <c r="V2923" s="89" t="s">
        <v>1341</v>
      </c>
      <c r="W2923">
        <v>65327</v>
      </c>
    </row>
    <row r="2924" spans="7:23">
      <c r="G2924">
        <v>35182</v>
      </c>
      <c r="H2924" s="89" t="s">
        <v>2342</v>
      </c>
      <c r="I2924" s="89" t="s">
        <v>323</v>
      </c>
      <c r="L2924">
        <v>24891</v>
      </c>
      <c r="M2924" s="89" t="s">
        <v>3135</v>
      </c>
      <c r="N2924" s="89" t="s">
        <v>336</v>
      </c>
      <c r="V2924" s="89" t="s">
        <v>1342</v>
      </c>
      <c r="W2924">
        <v>65338</v>
      </c>
    </row>
    <row r="2925" spans="7:23">
      <c r="G2925">
        <v>35183</v>
      </c>
      <c r="H2925" s="89" t="s">
        <v>2343</v>
      </c>
      <c r="I2925" s="89" t="s">
        <v>323</v>
      </c>
      <c r="L2925">
        <v>24892</v>
      </c>
      <c r="M2925" s="89" t="s">
        <v>3136</v>
      </c>
      <c r="N2925" s="89" t="s">
        <v>336</v>
      </c>
      <c r="V2925" s="89" t="s">
        <v>1343</v>
      </c>
      <c r="W2925">
        <v>35218</v>
      </c>
    </row>
    <row r="2926" spans="7:23">
      <c r="G2926">
        <v>35184</v>
      </c>
      <c r="H2926" s="89" t="s">
        <v>1303</v>
      </c>
      <c r="I2926" s="89" t="s">
        <v>323</v>
      </c>
      <c r="L2926">
        <v>24893</v>
      </c>
      <c r="M2926" s="89" t="s">
        <v>3137</v>
      </c>
      <c r="N2926" s="89" t="s">
        <v>336</v>
      </c>
      <c r="V2926" s="89" t="s">
        <v>1344</v>
      </c>
      <c r="W2926">
        <v>35219</v>
      </c>
    </row>
    <row r="2927" spans="7:23">
      <c r="G2927">
        <v>199674</v>
      </c>
      <c r="H2927" s="89" t="s">
        <v>2346</v>
      </c>
      <c r="I2927" s="89" t="s">
        <v>323</v>
      </c>
      <c r="L2927">
        <v>24894</v>
      </c>
      <c r="M2927" s="89" t="s">
        <v>3138</v>
      </c>
      <c r="N2927" s="89" t="s">
        <v>336</v>
      </c>
      <c r="V2927" s="89" t="s">
        <v>1345</v>
      </c>
      <c r="W2927">
        <v>35220</v>
      </c>
    </row>
    <row r="2928" spans="7:23">
      <c r="G2928">
        <v>200152</v>
      </c>
      <c r="H2928" s="89" t="s">
        <v>2348</v>
      </c>
      <c r="I2928" s="89" t="s">
        <v>323</v>
      </c>
      <c r="L2928">
        <v>24895</v>
      </c>
      <c r="M2928" s="89" t="s">
        <v>3139</v>
      </c>
      <c r="N2928" s="89" t="s">
        <v>336</v>
      </c>
      <c r="V2928" s="89" t="s">
        <v>1346</v>
      </c>
      <c r="W2928">
        <v>35221</v>
      </c>
    </row>
    <row r="2929" spans="7:23">
      <c r="G2929">
        <v>35187</v>
      </c>
      <c r="H2929" s="89" t="s">
        <v>1304</v>
      </c>
      <c r="I2929" s="89" t="s">
        <v>323</v>
      </c>
      <c r="L2929">
        <v>24896</v>
      </c>
      <c r="M2929" s="89" t="s">
        <v>3140</v>
      </c>
      <c r="N2929" s="89" t="s">
        <v>336</v>
      </c>
      <c r="V2929" s="89" t="s">
        <v>1347</v>
      </c>
      <c r="W2929">
        <v>35222</v>
      </c>
    </row>
    <row r="2930" spans="7:23">
      <c r="G2930">
        <v>35188</v>
      </c>
      <c r="H2930" s="89" t="s">
        <v>1305</v>
      </c>
      <c r="I2930" s="89" t="s">
        <v>323</v>
      </c>
      <c r="L2930">
        <v>24897</v>
      </c>
      <c r="M2930" s="89" t="s">
        <v>3141</v>
      </c>
      <c r="N2930" s="89" t="s">
        <v>336</v>
      </c>
      <c r="V2930" s="89" t="s">
        <v>1348</v>
      </c>
      <c r="W2930">
        <v>35223</v>
      </c>
    </row>
    <row r="2931" spans="7:23">
      <c r="G2931">
        <v>35189</v>
      </c>
      <c r="H2931" s="89" t="s">
        <v>1306</v>
      </c>
      <c r="I2931" s="89" t="s">
        <v>323</v>
      </c>
      <c r="L2931">
        <v>24898</v>
      </c>
      <c r="M2931" s="89" t="s">
        <v>3142</v>
      </c>
      <c r="N2931" s="89" t="s">
        <v>336</v>
      </c>
      <c r="V2931" s="89" t="s">
        <v>1349</v>
      </c>
      <c r="W2931">
        <v>35224</v>
      </c>
    </row>
    <row r="2932" spans="7:23">
      <c r="G2932">
        <v>205878</v>
      </c>
      <c r="H2932" s="89" t="s">
        <v>2353</v>
      </c>
      <c r="I2932" s="89" t="s">
        <v>323</v>
      </c>
      <c r="L2932">
        <v>24899</v>
      </c>
      <c r="M2932" s="89" t="s">
        <v>3143</v>
      </c>
      <c r="N2932" s="89" t="s">
        <v>336</v>
      </c>
      <c r="V2932" s="89" t="s">
        <v>1350</v>
      </c>
      <c r="W2932">
        <v>35225</v>
      </c>
    </row>
    <row r="2933" spans="7:23">
      <c r="G2933">
        <v>35190</v>
      </c>
      <c r="H2933" s="89" t="s">
        <v>1307</v>
      </c>
      <c r="I2933" s="89" t="s">
        <v>323</v>
      </c>
      <c r="L2933">
        <v>24900</v>
      </c>
      <c r="M2933" s="89" t="s">
        <v>3144</v>
      </c>
      <c r="N2933" s="89" t="s">
        <v>336</v>
      </c>
      <c r="V2933" s="89" t="s">
        <v>1351</v>
      </c>
      <c r="W2933">
        <v>35226</v>
      </c>
    </row>
    <row r="2934" spans="7:23">
      <c r="G2934">
        <v>35191</v>
      </c>
      <c r="H2934" s="89" t="s">
        <v>1308</v>
      </c>
      <c r="I2934" s="89" t="s">
        <v>323</v>
      </c>
      <c r="L2934">
        <v>24901</v>
      </c>
      <c r="M2934" s="89" t="s">
        <v>3145</v>
      </c>
      <c r="N2934" s="89" t="s">
        <v>336</v>
      </c>
      <c r="V2934" s="89" t="s">
        <v>1352</v>
      </c>
      <c r="W2934">
        <v>35229</v>
      </c>
    </row>
    <row r="2935" spans="7:23">
      <c r="G2935">
        <v>35192</v>
      </c>
      <c r="H2935" s="89" t="s">
        <v>1309</v>
      </c>
      <c r="I2935" s="89" t="s">
        <v>323</v>
      </c>
      <c r="L2935">
        <v>24902</v>
      </c>
      <c r="M2935" s="89" t="s">
        <v>3146</v>
      </c>
      <c r="N2935" s="89" t="s">
        <v>336</v>
      </c>
      <c r="V2935" s="89" t="s">
        <v>1353</v>
      </c>
      <c r="W2935">
        <v>35230</v>
      </c>
    </row>
    <row r="2936" spans="7:23">
      <c r="G2936">
        <v>35193</v>
      </c>
      <c r="H2936" s="89" t="s">
        <v>1310</v>
      </c>
      <c r="I2936" s="89" t="s">
        <v>323</v>
      </c>
      <c r="L2936">
        <v>24903</v>
      </c>
      <c r="M2936" s="89" t="s">
        <v>3147</v>
      </c>
      <c r="N2936" s="89" t="s">
        <v>336</v>
      </c>
      <c r="V2936" s="89" t="s">
        <v>1354</v>
      </c>
      <c r="W2936">
        <v>35231</v>
      </c>
    </row>
    <row r="2937" spans="7:23">
      <c r="G2937">
        <v>173687</v>
      </c>
      <c r="H2937" s="89" t="s">
        <v>2357</v>
      </c>
      <c r="I2937" s="89" t="s">
        <v>323</v>
      </c>
      <c r="L2937">
        <v>24904</v>
      </c>
      <c r="M2937" s="89" t="s">
        <v>3148</v>
      </c>
      <c r="N2937" s="89" t="s">
        <v>336</v>
      </c>
      <c r="V2937" s="89" t="s">
        <v>1355</v>
      </c>
      <c r="W2937">
        <v>35232</v>
      </c>
    </row>
    <row r="2938" spans="7:23">
      <c r="G2938">
        <v>35196</v>
      </c>
      <c r="H2938" s="89" t="s">
        <v>1311</v>
      </c>
      <c r="I2938" s="89" t="s">
        <v>323</v>
      </c>
      <c r="L2938">
        <v>24905</v>
      </c>
      <c r="M2938" s="89" t="s">
        <v>3149</v>
      </c>
      <c r="N2938" s="89" t="s">
        <v>336</v>
      </c>
      <c r="V2938" s="89" t="s">
        <v>1356</v>
      </c>
      <c r="W2938">
        <v>35233</v>
      </c>
    </row>
    <row r="2939" spans="7:23">
      <c r="G2939">
        <v>35197</v>
      </c>
      <c r="H2939" s="89" t="s">
        <v>1312</v>
      </c>
      <c r="I2939" s="89" t="s">
        <v>323</v>
      </c>
      <c r="L2939">
        <v>24906</v>
      </c>
      <c r="M2939" s="89" t="s">
        <v>3150</v>
      </c>
      <c r="N2939" s="89" t="s">
        <v>336</v>
      </c>
      <c r="V2939" s="89" t="s">
        <v>1357</v>
      </c>
      <c r="W2939">
        <v>35234</v>
      </c>
    </row>
    <row r="2940" spans="7:23">
      <c r="G2940">
        <v>35198</v>
      </c>
      <c r="H2940" s="89" t="s">
        <v>1313</v>
      </c>
      <c r="I2940" s="89" t="s">
        <v>323</v>
      </c>
      <c r="L2940">
        <v>24907</v>
      </c>
      <c r="M2940" s="89" t="s">
        <v>3151</v>
      </c>
      <c r="N2940" s="89" t="s">
        <v>336</v>
      </c>
      <c r="V2940" s="89" t="s">
        <v>1358</v>
      </c>
      <c r="W2940">
        <v>35235</v>
      </c>
    </row>
    <row r="2941" spans="7:23">
      <c r="G2941">
        <v>35199</v>
      </c>
      <c r="H2941" s="89" t="s">
        <v>1314</v>
      </c>
      <c r="I2941" s="89" t="s">
        <v>323</v>
      </c>
      <c r="L2941">
        <v>24908</v>
      </c>
      <c r="M2941" s="89" t="s">
        <v>3152</v>
      </c>
      <c r="N2941" s="89" t="s">
        <v>336</v>
      </c>
      <c r="V2941" s="89" t="s">
        <v>1359</v>
      </c>
      <c r="W2941">
        <v>35236</v>
      </c>
    </row>
    <row r="2942" spans="7:23">
      <c r="G2942">
        <v>35200</v>
      </c>
      <c r="H2942" s="89" t="s">
        <v>1315</v>
      </c>
      <c r="I2942" s="89" t="s">
        <v>323</v>
      </c>
      <c r="L2942">
        <v>24909</v>
      </c>
      <c r="M2942" s="89" t="s">
        <v>3153</v>
      </c>
      <c r="N2942" s="89" t="s">
        <v>336</v>
      </c>
      <c r="V2942" s="89" t="s">
        <v>1360</v>
      </c>
      <c r="W2942">
        <v>35237</v>
      </c>
    </row>
    <row r="2943" spans="7:23">
      <c r="G2943">
        <v>35201</v>
      </c>
      <c r="H2943" s="89" t="s">
        <v>1316</v>
      </c>
      <c r="I2943" s="89" t="s">
        <v>323</v>
      </c>
      <c r="L2943">
        <v>24910</v>
      </c>
      <c r="M2943" s="89" t="s">
        <v>3154</v>
      </c>
      <c r="N2943" s="89" t="s">
        <v>336</v>
      </c>
      <c r="V2943" s="89" t="s">
        <v>1361</v>
      </c>
      <c r="W2943">
        <v>35238</v>
      </c>
    </row>
    <row r="2944" spans="7:23">
      <c r="G2944">
        <v>35202</v>
      </c>
      <c r="H2944" s="89" t="s">
        <v>1317</v>
      </c>
      <c r="I2944" s="89" t="s">
        <v>323</v>
      </c>
      <c r="L2944">
        <v>24911</v>
      </c>
      <c r="M2944" s="89" t="s">
        <v>3155</v>
      </c>
      <c r="N2944" s="89" t="s">
        <v>336</v>
      </c>
      <c r="V2944" s="89" t="s">
        <v>1362</v>
      </c>
      <c r="W2944">
        <v>35239</v>
      </c>
    </row>
    <row r="2945" spans="7:23">
      <c r="G2945">
        <v>35203</v>
      </c>
      <c r="H2945" s="89" t="s">
        <v>1318</v>
      </c>
      <c r="I2945" s="89" t="s">
        <v>323</v>
      </c>
      <c r="L2945">
        <v>24912</v>
      </c>
      <c r="M2945" s="89" t="s">
        <v>3156</v>
      </c>
      <c r="N2945" s="89" t="s">
        <v>336</v>
      </c>
      <c r="V2945" s="89" t="s">
        <v>1363</v>
      </c>
      <c r="W2945">
        <v>35240</v>
      </c>
    </row>
    <row r="2946" spans="7:23">
      <c r="G2946">
        <v>64072</v>
      </c>
      <c r="H2946" s="89" t="s">
        <v>1319</v>
      </c>
      <c r="I2946" s="89" t="s">
        <v>323</v>
      </c>
      <c r="L2946">
        <v>24913</v>
      </c>
      <c r="M2946" s="89" t="s">
        <v>3157</v>
      </c>
      <c r="N2946" s="89" t="s">
        <v>336</v>
      </c>
      <c r="V2946" s="89" t="s">
        <v>1364</v>
      </c>
      <c r="W2946">
        <v>35241</v>
      </c>
    </row>
    <row r="2947" spans="7:23">
      <c r="G2947">
        <v>35206</v>
      </c>
      <c r="H2947" s="89" t="s">
        <v>1320</v>
      </c>
      <c r="I2947" s="89" t="s">
        <v>323</v>
      </c>
      <c r="L2947">
        <v>24914</v>
      </c>
      <c r="M2947" s="89" t="s">
        <v>3158</v>
      </c>
      <c r="N2947" s="89" t="s">
        <v>336</v>
      </c>
      <c r="V2947" s="89" t="s">
        <v>2400</v>
      </c>
      <c r="W2947">
        <v>173874</v>
      </c>
    </row>
    <row r="2948" spans="7:23">
      <c r="G2948">
        <v>35207</v>
      </c>
      <c r="H2948" s="89" t="s">
        <v>1321</v>
      </c>
      <c r="I2948" s="89" t="s">
        <v>323</v>
      </c>
      <c r="L2948">
        <v>24915</v>
      </c>
      <c r="M2948" s="89" t="s">
        <v>3160</v>
      </c>
      <c r="N2948" s="89" t="s">
        <v>336</v>
      </c>
      <c r="V2948" s="89" t="s">
        <v>1365</v>
      </c>
      <c r="W2948">
        <v>59454</v>
      </c>
    </row>
    <row r="2949" spans="7:23">
      <c r="G2949">
        <v>35208</v>
      </c>
      <c r="H2949" s="89" t="s">
        <v>1322</v>
      </c>
      <c r="I2949" s="89" t="s">
        <v>323</v>
      </c>
      <c r="L2949">
        <v>24916</v>
      </c>
      <c r="M2949" s="89" t="s">
        <v>3161</v>
      </c>
      <c r="N2949" s="89" t="s">
        <v>336</v>
      </c>
      <c r="V2949" s="89" t="s">
        <v>1366</v>
      </c>
      <c r="W2949">
        <v>59465</v>
      </c>
    </row>
    <row r="2950" spans="7:23">
      <c r="G2950">
        <v>35209</v>
      </c>
      <c r="H2950" s="89" t="s">
        <v>1323</v>
      </c>
      <c r="I2950" s="89" t="s">
        <v>323</v>
      </c>
      <c r="L2950">
        <v>24917</v>
      </c>
      <c r="M2950" s="89" t="s">
        <v>3162</v>
      </c>
      <c r="N2950" s="89" t="s">
        <v>336</v>
      </c>
      <c r="V2950" s="89" t="s">
        <v>1367</v>
      </c>
      <c r="W2950">
        <v>59476</v>
      </c>
    </row>
    <row r="2951" spans="7:23">
      <c r="G2951">
        <v>35210</v>
      </c>
      <c r="H2951" s="89" t="s">
        <v>1324</v>
      </c>
      <c r="I2951" s="89" t="s">
        <v>323</v>
      </c>
      <c r="L2951">
        <v>24918</v>
      </c>
      <c r="M2951" s="89" t="s">
        <v>3163</v>
      </c>
      <c r="N2951" s="89" t="s">
        <v>336</v>
      </c>
      <c r="V2951" s="89" t="s">
        <v>1368</v>
      </c>
      <c r="W2951">
        <v>59487</v>
      </c>
    </row>
    <row r="2952" spans="7:23">
      <c r="G2952">
        <v>35211</v>
      </c>
      <c r="H2952" s="89" t="s">
        <v>1325</v>
      </c>
      <c r="I2952" s="89" t="s">
        <v>323</v>
      </c>
      <c r="L2952">
        <v>24919</v>
      </c>
      <c r="M2952" s="89" t="s">
        <v>3164</v>
      </c>
      <c r="N2952" s="89" t="s">
        <v>336</v>
      </c>
      <c r="V2952" s="89" t="s">
        <v>1369</v>
      </c>
      <c r="W2952">
        <v>59498</v>
      </c>
    </row>
    <row r="2953" spans="7:23">
      <c r="G2953">
        <v>35212</v>
      </c>
      <c r="H2953" s="89" t="s">
        <v>1326</v>
      </c>
      <c r="I2953" s="89" t="s">
        <v>323</v>
      </c>
      <c r="L2953">
        <v>24920</v>
      </c>
      <c r="M2953" s="89" t="s">
        <v>3165</v>
      </c>
      <c r="N2953" s="89" t="s">
        <v>336</v>
      </c>
      <c r="V2953" s="89" t="s">
        <v>1370</v>
      </c>
      <c r="W2953">
        <v>59509</v>
      </c>
    </row>
    <row r="2954" spans="7:23">
      <c r="G2954">
        <v>35213</v>
      </c>
      <c r="H2954" s="89" t="s">
        <v>1327</v>
      </c>
      <c r="I2954" s="89" t="s">
        <v>323</v>
      </c>
      <c r="L2954">
        <v>24921</v>
      </c>
      <c r="M2954" s="89" t="s">
        <v>3166</v>
      </c>
      <c r="N2954" s="89" t="s">
        <v>336</v>
      </c>
      <c r="V2954" s="89" t="s">
        <v>1371</v>
      </c>
      <c r="W2954">
        <v>59520</v>
      </c>
    </row>
    <row r="2955" spans="7:23">
      <c r="G2955">
        <v>35214</v>
      </c>
      <c r="H2955" s="89" t="s">
        <v>232</v>
      </c>
      <c r="I2955" s="89" t="s">
        <v>323</v>
      </c>
      <c r="L2955">
        <v>24922</v>
      </c>
      <c r="M2955" s="89" t="s">
        <v>3167</v>
      </c>
      <c r="N2955" s="89" t="s">
        <v>336</v>
      </c>
      <c r="V2955" s="89" t="s">
        <v>1372</v>
      </c>
      <c r="W2955">
        <v>59531</v>
      </c>
    </row>
    <row r="2956" spans="7:23">
      <c r="G2956">
        <v>173700</v>
      </c>
      <c r="H2956" s="89" t="s">
        <v>2375</v>
      </c>
      <c r="I2956" s="89" t="s">
        <v>323</v>
      </c>
      <c r="L2956">
        <v>24923</v>
      </c>
      <c r="M2956" s="89" t="s">
        <v>3168</v>
      </c>
      <c r="N2956" s="89" t="s">
        <v>336</v>
      </c>
      <c r="V2956" s="89" t="s">
        <v>1373</v>
      </c>
      <c r="W2956">
        <v>59542</v>
      </c>
    </row>
    <row r="2957" spans="7:23">
      <c r="G2957">
        <v>63716</v>
      </c>
      <c r="H2957" s="89" t="s">
        <v>1328</v>
      </c>
      <c r="I2957" s="89" t="s">
        <v>323</v>
      </c>
      <c r="L2957">
        <v>24924</v>
      </c>
      <c r="M2957" s="89" t="s">
        <v>3169</v>
      </c>
      <c r="N2957" s="89" t="s">
        <v>336</v>
      </c>
      <c r="V2957" s="89" t="s">
        <v>1374</v>
      </c>
      <c r="W2957">
        <v>59553</v>
      </c>
    </row>
    <row r="2958" spans="7:23">
      <c r="G2958">
        <v>65272</v>
      </c>
      <c r="H2958" s="89" t="s">
        <v>1329</v>
      </c>
      <c r="I2958" s="89" t="s">
        <v>323</v>
      </c>
      <c r="L2958">
        <v>24925</v>
      </c>
      <c r="M2958" s="89" t="s">
        <v>3170</v>
      </c>
      <c r="N2958" s="89" t="s">
        <v>336</v>
      </c>
      <c r="V2958" s="89" t="s">
        <v>1375</v>
      </c>
      <c r="W2958">
        <v>59564</v>
      </c>
    </row>
    <row r="2959" spans="7:23">
      <c r="G2959">
        <v>65283</v>
      </c>
      <c r="H2959" s="89" t="s">
        <v>1330</v>
      </c>
      <c r="I2959" s="89" t="s">
        <v>323</v>
      </c>
      <c r="L2959">
        <v>24926</v>
      </c>
      <c r="M2959" s="89" t="s">
        <v>3171</v>
      </c>
      <c r="N2959" s="89" t="s">
        <v>336</v>
      </c>
      <c r="V2959" s="89" t="s">
        <v>1376</v>
      </c>
      <c r="W2959">
        <v>59575</v>
      </c>
    </row>
    <row r="2960" spans="7:23">
      <c r="G2960">
        <v>65294</v>
      </c>
      <c r="H2960" s="89" t="s">
        <v>1331</v>
      </c>
      <c r="I2960" s="89" t="s">
        <v>323</v>
      </c>
      <c r="L2960">
        <v>24927</v>
      </c>
      <c r="M2960" s="89" t="s">
        <v>3172</v>
      </c>
      <c r="N2960" s="89" t="s">
        <v>336</v>
      </c>
      <c r="V2960" s="89" t="s">
        <v>1377</v>
      </c>
      <c r="W2960">
        <v>59586</v>
      </c>
    </row>
    <row r="2961" spans="7:23">
      <c r="G2961">
        <v>35217</v>
      </c>
      <c r="H2961" s="89" t="s">
        <v>1332</v>
      </c>
      <c r="I2961" s="89" t="s">
        <v>323</v>
      </c>
      <c r="L2961">
        <v>24928</v>
      </c>
      <c r="M2961" s="89" t="s">
        <v>3173</v>
      </c>
      <c r="N2961" s="89" t="s">
        <v>336</v>
      </c>
      <c r="V2961" s="89" t="s">
        <v>1378</v>
      </c>
      <c r="W2961">
        <v>59597</v>
      </c>
    </row>
    <row r="2962" spans="7:23">
      <c r="G2962">
        <v>63705</v>
      </c>
      <c r="H2962" s="89" t="s">
        <v>1333</v>
      </c>
      <c r="I2962" s="89" t="s">
        <v>323</v>
      </c>
      <c r="L2962">
        <v>24929</v>
      </c>
      <c r="M2962" s="89" t="s">
        <v>3174</v>
      </c>
      <c r="N2962" s="89" t="s">
        <v>336</v>
      </c>
      <c r="V2962" s="89" t="s">
        <v>1379</v>
      </c>
      <c r="W2962">
        <v>35244</v>
      </c>
    </row>
    <row r="2963" spans="7:23">
      <c r="G2963">
        <v>63694</v>
      </c>
      <c r="H2963" s="89" t="s">
        <v>1334</v>
      </c>
      <c r="I2963" s="89" t="s">
        <v>323</v>
      </c>
      <c r="L2963">
        <v>24930</v>
      </c>
      <c r="M2963" s="89" t="s">
        <v>3175</v>
      </c>
      <c r="N2963" s="89" t="s">
        <v>336</v>
      </c>
      <c r="V2963" s="89" t="s">
        <v>1380</v>
      </c>
      <c r="W2963">
        <v>35245</v>
      </c>
    </row>
    <row r="2964" spans="7:23">
      <c r="G2964">
        <v>63683</v>
      </c>
      <c r="H2964" s="89" t="s">
        <v>1335</v>
      </c>
      <c r="I2964" s="89" t="s">
        <v>323</v>
      </c>
      <c r="L2964">
        <v>24931</v>
      </c>
      <c r="M2964" s="89" t="s">
        <v>3176</v>
      </c>
      <c r="N2964" s="89" t="s">
        <v>336</v>
      </c>
      <c r="V2964" s="89" t="s">
        <v>1381</v>
      </c>
      <c r="W2964">
        <v>35246</v>
      </c>
    </row>
    <row r="2965" spans="7:23">
      <c r="G2965">
        <v>63672</v>
      </c>
      <c r="H2965" s="89" t="s">
        <v>1336</v>
      </c>
      <c r="I2965" s="89" t="s">
        <v>323</v>
      </c>
      <c r="L2965">
        <v>24932</v>
      </c>
      <c r="M2965" s="89" t="s">
        <v>3177</v>
      </c>
      <c r="N2965" s="89" t="s">
        <v>336</v>
      </c>
      <c r="V2965" s="89" t="s">
        <v>1382</v>
      </c>
      <c r="W2965">
        <v>35247</v>
      </c>
    </row>
    <row r="2966" spans="7:23">
      <c r="G2966">
        <v>65316</v>
      </c>
      <c r="H2966" s="89" t="s">
        <v>1337</v>
      </c>
      <c r="I2966" s="89" t="s">
        <v>323</v>
      </c>
      <c r="L2966">
        <v>24933</v>
      </c>
      <c r="M2966" s="89" t="s">
        <v>3178</v>
      </c>
      <c r="N2966" s="89" t="s">
        <v>336</v>
      </c>
      <c r="V2966" s="89" t="s">
        <v>1383</v>
      </c>
      <c r="W2966">
        <v>35248</v>
      </c>
    </row>
    <row r="2967" spans="7:23">
      <c r="G2967">
        <v>59641</v>
      </c>
      <c r="H2967" s="89" t="s">
        <v>1338</v>
      </c>
      <c r="I2967" s="89" t="s">
        <v>323</v>
      </c>
      <c r="L2967">
        <v>24934</v>
      </c>
      <c r="M2967" s="89" t="s">
        <v>3179</v>
      </c>
      <c r="N2967" s="89" t="s">
        <v>336</v>
      </c>
      <c r="V2967" s="89" t="s">
        <v>1384</v>
      </c>
      <c r="W2967">
        <v>35249</v>
      </c>
    </row>
    <row r="2968" spans="7:23">
      <c r="G2968">
        <v>63738</v>
      </c>
      <c r="H2968" s="89" t="s">
        <v>1339</v>
      </c>
      <c r="I2968" s="89" t="s">
        <v>323</v>
      </c>
      <c r="L2968">
        <v>24935</v>
      </c>
      <c r="M2968" s="89" t="s">
        <v>3180</v>
      </c>
      <c r="N2968" s="89" t="s">
        <v>336</v>
      </c>
      <c r="V2968" s="89" t="s">
        <v>1385</v>
      </c>
      <c r="W2968">
        <v>35250</v>
      </c>
    </row>
    <row r="2969" spans="7:23">
      <c r="G2969">
        <v>63727</v>
      </c>
      <c r="H2969" s="89" t="s">
        <v>1340</v>
      </c>
      <c r="I2969" s="89" t="s">
        <v>323</v>
      </c>
      <c r="L2969">
        <v>24936</v>
      </c>
      <c r="M2969" s="89" t="s">
        <v>3181</v>
      </c>
      <c r="N2969" s="89" t="s">
        <v>336</v>
      </c>
      <c r="V2969" s="89" t="s">
        <v>1386</v>
      </c>
      <c r="W2969">
        <v>35251</v>
      </c>
    </row>
    <row r="2970" spans="7:23">
      <c r="G2970">
        <v>65327</v>
      </c>
      <c r="H2970" s="89" t="s">
        <v>1341</v>
      </c>
      <c r="I2970" s="89" t="s">
        <v>323</v>
      </c>
      <c r="L2970">
        <v>24937</v>
      </c>
      <c r="M2970" s="89" t="s">
        <v>3182</v>
      </c>
      <c r="N2970" s="89" t="s">
        <v>336</v>
      </c>
      <c r="V2970" s="89" t="s">
        <v>1387</v>
      </c>
      <c r="W2970">
        <v>35252</v>
      </c>
    </row>
    <row r="2971" spans="7:23">
      <c r="G2971">
        <v>65338</v>
      </c>
      <c r="H2971" s="89" t="s">
        <v>1342</v>
      </c>
      <c r="I2971" s="89" t="s">
        <v>323</v>
      </c>
      <c r="L2971">
        <v>24938</v>
      </c>
      <c r="M2971" s="89" t="s">
        <v>3183</v>
      </c>
      <c r="N2971" s="89" t="s">
        <v>336</v>
      </c>
      <c r="V2971" s="89" t="s">
        <v>1388</v>
      </c>
      <c r="W2971">
        <v>35253</v>
      </c>
    </row>
    <row r="2972" spans="7:23">
      <c r="G2972">
        <v>35218</v>
      </c>
      <c r="H2972" s="89" t="s">
        <v>1343</v>
      </c>
      <c r="I2972" s="89" t="s">
        <v>323</v>
      </c>
      <c r="L2972">
        <v>24939</v>
      </c>
      <c r="M2972" s="89" t="s">
        <v>3184</v>
      </c>
      <c r="N2972" s="89" t="s">
        <v>336</v>
      </c>
      <c r="V2972" s="89" t="s">
        <v>271</v>
      </c>
      <c r="W2972">
        <v>35254</v>
      </c>
    </row>
    <row r="2973" spans="7:23">
      <c r="G2973">
        <v>35219</v>
      </c>
      <c r="H2973" s="89" t="s">
        <v>1344</v>
      </c>
      <c r="I2973" s="89" t="s">
        <v>323</v>
      </c>
      <c r="L2973">
        <v>24940</v>
      </c>
      <c r="M2973" s="89" t="s">
        <v>3185</v>
      </c>
      <c r="N2973" s="89" t="s">
        <v>336</v>
      </c>
      <c r="V2973" s="89" t="s">
        <v>2419</v>
      </c>
      <c r="W2973">
        <v>173900</v>
      </c>
    </row>
    <row r="2974" spans="7:23">
      <c r="G2974">
        <v>35220</v>
      </c>
      <c r="H2974" s="89" t="s">
        <v>1345</v>
      </c>
      <c r="I2974" s="89" t="s">
        <v>323</v>
      </c>
      <c r="L2974">
        <v>24941</v>
      </c>
      <c r="M2974" s="89" t="s">
        <v>3186</v>
      </c>
      <c r="N2974" s="89" t="s">
        <v>336</v>
      </c>
      <c r="V2974" s="89" t="s">
        <v>1389</v>
      </c>
      <c r="W2974">
        <v>35257</v>
      </c>
    </row>
    <row r="2975" spans="7:23">
      <c r="G2975">
        <v>35221</v>
      </c>
      <c r="H2975" s="89" t="s">
        <v>1346</v>
      </c>
      <c r="I2975" s="89" t="s">
        <v>323</v>
      </c>
      <c r="L2975">
        <v>24942</v>
      </c>
      <c r="M2975" s="89" t="s">
        <v>3187</v>
      </c>
      <c r="N2975" s="89" t="s">
        <v>336</v>
      </c>
      <c r="V2975" s="89" t="s">
        <v>1390</v>
      </c>
      <c r="W2975">
        <v>35259</v>
      </c>
    </row>
    <row r="2976" spans="7:23">
      <c r="G2976">
        <v>35222</v>
      </c>
      <c r="H2976" s="89" t="s">
        <v>1347</v>
      </c>
      <c r="I2976" s="89" t="s">
        <v>323</v>
      </c>
      <c r="L2976">
        <v>24943</v>
      </c>
      <c r="M2976" s="89" t="s">
        <v>3188</v>
      </c>
      <c r="N2976" s="89" t="s">
        <v>336</v>
      </c>
      <c r="V2976" s="89" t="s">
        <v>1391</v>
      </c>
      <c r="W2976">
        <v>35260</v>
      </c>
    </row>
    <row r="2977" spans="7:23">
      <c r="G2977">
        <v>35223</v>
      </c>
      <c r="H2977" s="89" t="s">
        <v>1348</v>
      </c>
      <c r="I2977" s="89" t="s">
        <v>323</v>
      </c>
      <c r="L2977">
        <v>24944</v>
      </c>
      <c r="M2977" s="89" t="s">
        <v>3189</v>
      </c>
      <c r="N2977" s="89" t="s">
        <v>336</v>
      </c>
      <c r="V2977" s="89" t="s">
        <v>1392</v>
      </c>
      <c r="W2977">
        <v>35261</v>
      </c>
    </row>
    <row r="2978" spans="7:23">
      <c r="G2978">
        <v>35224</v>
      </c>
      <c r="H2978" s="89" t="s">
        <v>1349</v>
      </c>
      <c r="I2978" s="89" t="s">
        <v>323</v>
      </c>
      <c r="L2978">
        <v>24945</v>
      </c>
      <c r="M2978" s="89" t="s">
        <v>3190</v>
      </c>
      <c r="N2978" s="89" t="s">
        <v>336</v>
      </c>
      <c r="V2978" s="89" t="s">
        <v>1393</v>
      </c>
      <c r="W2978">
        <v>35265</v>
      </c>
    </row>
    <row r="2979" spans="7:23">
      <c r="G2979">
        <v>35225</v>
      </c>
      <c r="H2979" s="89" t="s">
        <v>1350</v>
      </c>
      <c r="I2979" s="89" t="s">
        <v>323</v>
      </c>
      <c r="L2979">
        <v>24946</v>
      </c>
      <c r="M2979" s="89" t="s">
        <v>3191</v>
      </c>
      <c r="N2979" s="89" t="s">
        <v>336</v>
      </c>
      <c r="V2979" s="89" t="s">
        <v>1394</v>
      </c>
      <c r="W2979">
        <v>35266</v>
      </c>
    </row>
    <row r="2980" spans="7:23">
      <c r="G2980">
        <v>35226</v>
      </c>
      <c r="H2980" s="89" t="s">
        <v>1351</v>
      </c>
      <c r="I2980" s="89" t="s">
        <v>323</v>
      </c>
      <c r="L2980">
        <v>24947</v>
      </c>
      <c r="M2980" s="89" t="s">
        <v>3192</v>
      </c>
      <c r="N2980" s="89" t="s">
        <v>336</v>
      </c>
      <c r="V2980" s="89" t="s">
        <v>2429</v>
      </c>
      <c r="W2980">
        <v>83887</v>
      </c>
    </row>
    <row r="2981" spans="7:23">
      <c r="G2981">
        <v>35229</v>
      </c>
      <c r="H2981" s="89" t="s">
        <v>1352</v>
      </c>
      <c r="I2981" s="89" t="s">
        <v>323</v>
      </c>
      <c r="L2981">
        <v>24948</v>
      </c>
      <c r="M2981" s="89" t="s">
        <v>3193</v>
      </c>
      <c r="N2981" s="89" t="s">
        <v>336</v>
      </c>
      <c r="V2981" s="89" t="s">
        <v>2431</v>
      </c>
      <c r="W2981">
        <v>190087</v>
      </c>
    </row>
    <row r="2982" spans="7:23">
      <c r="G2982">
        <v>35230</v>
      </c>
      <c r="H2982" s="89" t="s">
        <v>1353</v>
      </c>
      <c r="I2982" s="89" t="s">
        <v>323</v>
      </c>
      <c r="L2982">
        <v>24949</v>
      </c>
      <c r="M2982" s="89" t="s">
        <v>3194</v>
      </c>
      <c r="N2982" s="89" t="s">
        <v>336</v>
      </c>
      <c r="V2982" s="89" t="s">
        <v>2433</v>
      </c>
      <c r="W2982">
        <v>200687</v>
      </c>
    </row>
    <row r="2983" spans="7:23">
      <c r="G2983">
        <v>35231</v>
      </c>
      <c r="H2983" s="89" t="s">
        <v>1354</v>
      </c>
      <c r="I2983" s="89" t="s">
        <v>323</v>
      </c>
      <c r="L2983">
        <v>24950</v>
      </c>
      <c r="M2983" s="89" t="s">
        <v>3195</v>
      </c>
      <c r="N2983" s="89" t="s">
        <v>336</v>
      </c>
      <c r="V2983" s="89" t="s">
        <v>2434</v>
      </c>
      <c r="W2983">
        <v>48870</v>
      </c>
    </row>
    <row r="2984" spans="7:23">
      <c r="G2984">
        <v>35232</v>
      </c>
      <c r="H2984" s="89" t="s">
        <v>1355</v>
      </c>
      <c r="I2984" s="89" t="s">
        <v>323</v>
      </c>
      <c r="L2984">
        <v>24951</v>
      </c>
      <c r="M2984" s="89" t="s">
        <v>3196</v>
      </c>
      <c r="N2984" s="89" t="s">
        <v>336</v>
      </c>
      <c r="V2984" s="89" t="s">
        <v>2437</v>
      </c>
      <c r="W2984">
        <v>35267</v>
      </c>
    </row>
    <row r="2985" spans="7:23">
      <c r="G2985">
        <v>35233</v>
      </c>
      <c r="H2985" s="89" t="s">
        <v>1356</v>
      </c>
      <c r="I2985" s="89" t="s">
        <v>323</v>
      </c>
      <c r="L2985">
        <v>24952</v>
      </c>
      <c r="M2985" s="89" t="s">
        <v>3197</v>
      </c>
      <c r="N2985" s="89" t="s">
        <v>336</v>
      </c>
      <c r="V2985" s="89" t="s">
        <v>2439</v>
      </c>
      <c r="W2985">
        <v>35268</v>
      </c>
    </row>
    <row r="2986" spans="7:23">
      <c r="G2986">
        <v>35234</v>
      </c>
      <c r="H2986" s="89" t="s">
        <v>1357</v>
      </c>
      <c r="I2986" s="89" t="s">
        <v>323</v>
      </c>
      <c r="L2986">
        <v>24953</v>
      </c>
      <c r="M2986" s="89" t="s">
        <v>3198</v>
      </c>
      <c r="N2986" s="89" t="s">
        <v>336</v>
      </c>
      <c r="V2986" s="89" t="s">
        <v>1303</v>
      </c>
      <c r="W2986">
        <v>35269</v>
      </c>
    </row>
    <row r="2987" spans="7:23">
      <c r="G2987">
        <v>35235</v>
      </c>
      <c r="H2987" s="89" t="s">
        <v>1358</v>
      </c>
      <c r="I2987" s="89" t="s">
        <v>323</v>
      </c>
      <c r="L2987">
        <v>24954</v>
      </c>
      <c r="M2987" s="89" t="s">
        <v>3199</v>
      </c>
      <c r="N2987" s="89" t="s">
        <v>336</v>
      </c>
      <c r="V2987" s="89" t="s">
        <v>1395</v>
      </c>
      <c r="W2987">
        <v>35272</v>
      </c>
    </row>
    <row r="2988" spans="7:23">
      <c r="G2988">
        <v>35236</v>
      </c>
      <c r="H2988" s="89" t="s">
        <v>1359</v>
      </c>
      <c r="I2988" s="89" t="s">
        <v>323</v>
      </c>
      <c r="L2988">
        <v>24955</v>
      </c>
      <c r="M2988" s="89" t="s">
        <v>3200</v>
      </c>
      <c r="N2988" s="89" t="s">
        <v>336</v>
      </c>
      <c r="V2988" s="89" t="s">
        <v>1396</v>
      </c>
      <c r="W2988">
        <v>35273</v>
      </c>
    </row>
    <row r="2989" spans="7:23">
      <c r="G2989">
        <v>35237</v>
      </c>
      <c r="H2989" s="89" t="s">
        <v>1360</v>
      </c>
      <c r="I2989" s="89" t="s">
        <v>323</v>
      </c>
      <c r="L2989">
        <v>24956</v>
      </c>
      <c r="M2989" s="89" t="s">
        <v>3201</v>
      </c>
      <c r="N2989" s="89" t="s">
        <v>336</v>
      </c>
      <c r="V2989" s="89" t="s">
        <v>1397</v>
      </c>
      <c r="W2989">
        <v>35274</v>
      </c>
    </row>
    <row r="2990" spans="7:23">
      <c r="G2990">
        <v>35238</v>
      </c>
      <c r="H2990" s="89" t="s">
        <v>1361</v>
      </c>
      <c r="I2990" s="89" t="s">
        <v>323</v>
      </c>
      <c r="L2990">
        <v>24957</v>
      </c>
      <c r="M2990" s="89" t="s">
        <v>3202</v>
      </c>
      <c r="N2990" s="89" t="s">
        <v>336</v>
      </c>
      <c r="V2990" s="89" t="s">
        <v>2442</v>
      </c>
      <c r="W2990">
        <v>205891</v>
      </c>
    </row>
    <row r="2991" spans="7:23">
      <c r="G2991">
        <v>35239</v>
      </c>
      <c r="H2991" s="89" t="s">
        <v>1362</v>
      </c>
      <c r="I2991" s="89" t="s">
        <v>323</v>
      </c>
      <c r="L2991">
        <v>24958</v>
      </c>
      <c r="M2991" s="89" t="s">
        <v>3203</v>
      </c>
      <c r="N2991" s="89" t="s">
        <v>336</v>
      </c>
      <c r="V2991" s="89" t="s">
        <v>1398</v>
      </c>
      <c r="W2991">
        <v>35275</v>
      </c>
    </row>
    <row r="2992" spans="7:23">
      <c r="G2992">
        <v>35240</v>
      </c>
      <c r="H2992" s="89" t="s">
        <v>1363</v>
      </c>
      <c r="I2992" s="89" t="s">
        <v>323</v>
      </c>
      <c r="L2992">
        <v>24959</v>
      </c>
      <c r="M2992" s="89" t="s">
        <v>3204</v>
      </c>
      <c r="N2992" s="89" t="s">
        <v>336</v>
      </c>
      <c r="V2992" s="89" t="s">
        <v>1399</v>
      </c>
      <c r="W2992">
        <v>35276</v>
      </c>
    </row>
    <row r="2993" spans="7:23">
      <c r="G2993">
        <v>35241</v>
      </c>
      <c r="H2993" s="89" t="s">
        <v>1364</v>
      </c>
      <c r="I2993" s="89" t="s">
        <v>323</v>
      </c>
      <c r="L2993">
        <v>24960</v>
      </c>
      <c r="M2993" s="89" t="s">
        <v>3205</v>
      </c>
      <c r="N2993" s="89" t="s">
        <v>336</v>
      </c>
      <c r="V2993" s="89" t="s">
        <v>1400</v>
      </c>
      <c r="W2993">
        <v>35277</v>
      </c>
    </row>
    <row r="2994" spans="7:23">
      <c r="G2994">
        <v>173874</v>
      </c>
      <c r="H2994" s="89" t="s">
        <v>2400</v>
      </c>
      <c r="I2994" s="89" t="s">
        <v>323</v>
      </c>
      <c r="L2994">
        <v>24961</v>
      </c>
      <c r="M2994" s="89" t="s">
        <v>3206</v>
      </c>
      <c r="N2994" s="89" t="s">
        <v>336</v>
      </c>
      <c r="V2994" s="89" t="s">
        <v>1310</v>
      </c>
      <c r="W2994">
        <v>35278</v>
      </c>
    </row>
    <row r="2995" spans="7:23">
      <c r="G2995">
        <v>59454</v>
      </c>
      <c r="H2995" s="89" t="s">
        <v>1365</v>
      </c>
      <c r="I2995" s="89" t="s">
        <v>323</v>
      </c>
      <c r="L2995">
        <v>24962</v>
      </c>
      <c r="M2995" s="89" t="s">
        <v>3207</v>
      </c>
      <c r="N2995" s="89" t="s">
        <v>336</v>
      </c>
      <c r="V2995" s="89" t="s">
        <v>2444</v>
      </c>
      <c r="W2995">
        <v>102874</v>
      </c>
    </row>
    <row r="2996" spans="7:23">
      <c r="G2996">
        <v>59465</v>
      </c>
      <c r="H2996" s="89" t="s">
        <v>1366</v>
      </c>
      <c r="I2996" s="89" t="s">
        <v>323</v>
      </c>
      <c r="L2996">
        <v>24963</v>
      </c>
      <c r="M2996" s="89" t="s">
        <v>3208</v>
      </c>
      <c r="N2996" s="89" t="s">
        <v>336</v>
      </c>
      <c r="V2996" s="89" t="s">
        <v>2446</v>
      </c>
      <c r="W2996">
        <v>102900</v>
      </c>
    </row>
    <row r="2997" spans="7:23">
      <c r="G2997">
        <v>59476</v>
      </c>
      <c r="H2997" s="89" t="s">
        <v>1367</v>
      </c>
      <c r="I2997" s="89" t="s">
        <v>323</v>
      </c>
      <c r="L2997">
        <v>24964</v>
      </c>
      <c r="M2997" s="89" t="s">
        <v>3209</v>
      </c>
      <c r="N2997" s="89" t="s">
        <v>336</v>
      </c>
      <c r="V2997" s="89" t="s">
        <v>1401</v>
      </c>
      <c r="W2997">
        <v>35281</v>
      </c>
    </row>
    <row r="2998" spans="7:23">
      <c r="G2998">
        <v>59487</v>
      </c>
      <c r="H2998" s="89" t="s">
        <v>1368</v>
      </c>
      <c r="I2998" s="89" t="s">
        <v>323</v>
      </c>
      <c r="L2998">
        <v>24965</v>
      </c>
      <c r="M2998" s="89" t="s">
        <v>3210</v>
      </c>
      <c r="N2998" s="89" t="s">
        <v>336</v>
      </c>
      <c r="V2998" s="89" t="s">
        <v>1402</v>
      </c>
      <c r="W2998">
        <v>35282</v>
      </c>
    </row>
    <row r="2999" spans="7:23">
      <c r="G2999">
        <v>59498</v>
      </c>
      <c r="H2999" s="89" t="s">
        <v>1369</v>
      </c>
      <c r="I2999" s="89" t="s">
        <v>323</v>
      </c>
      <c r="L2999">
        <v>24966</v>
      </c>
      <c r="M2999" s="89" t="s">
        <v>3211</v>
      </c>
      <c r="N2999" s="89" t="s">
        <v>336</v>
      </c>
      <c r="V2999" s="89" t="s">
        <v>1403</v>
      </c>
      <c r="W2999">
        <v>35283</v>
      </c>
    </row>
    <row r="3000" spans="7:23">
      <c r="G3000">
        <v>59509</v>
      </c>
      <c r="H3000" s="89" t="s">
        <v>1370</v>
      </c>
      <c r="I3000" s="89" t="s">
        <v>323</v>
      </c>
      <c r="L3000">
        <v>24967</v>
      </c>
      <c r="M3000" s="89" t="s">
        <v>3212</v>
      </c>
      <c r="N3000" s="89" t="s">
        <v>336</v>
      </c>
      <c r="V3000" s="89" t="s">
        <v>1404</v>
      </c>
      <c r="W3000">
        <v>35284</v>
      </c>
    </row>
    <row r="3001" spans="7:23">
      <c r="G3001">
        <v>59520</v>
      </c>
      <c r="H3001" s="89" t="s">
        <v>1371</v>
      </c>
      <c r="I3001" s="89" t="s">
        <v>323</v>
      </c>
      <c r="L3001">
        <v>24968</v>
      </c>
      <c r="M3001" s="89" t="s">
        <v>3213</v>
      </c>
      <c r="N3001" s="89" t="s">
        <v>336</v>
      </c>
      <c r="V3001" s="89" t="s">
        <v>1405</v>
      </c>
      <c r="W3001">
        <v>35285</v>
      </c>
    </row>
    <row r="3002" spans="7:23">
      <c r="G3002">
        <v>59531</v>
      </c>
      <c r="H3002" s="89" t="s">
        <v>1372</v>
      </c>
      <c r="I3002" s="89" t="s">
        <v>323</v>
      </c>
      <c r="L3002">
        <v>24969</v>
      </c>
      <c r="M3002" s="89" t="s">
        <v>3214</v>
      </c>
      <c r="N3002" s="89" t="s">
        <v>336</v>
      </c>
      <c r="V3002" s="89" t="s">
        <v>1406</v>
      </c>
      <c r="W3002">
        <v>35286</v>
      </c>
    </row>
    <row r="3003" spans="7:23">
      <c r="G3003">
        <v>59542</v>
      </c>
      <c r="H3003" s="89" t="s">
        <v>1373</v>
      </c>
      <c r="I3003" s="89" t="s">
        <v>323</v>
      </c>
      <c r="L3003">
        <v>24970</v>
      </c>
      <c r="M3003" s="89" t="s">
        <v>3215</v>
      </c>
      <c r="N3003" s="89" t="s">
        <v>336</v>
      </c>
      <c r="V3003" s="89" t="s">
        <v>1407</v>
      </c>
      <c r="W3003">
        <v>35287</v>
      </c>
    </row>
    <row r="3004" spans="7:23">
      <c r="G3004">
        <v>59553</v>
      </c>
      <c r="H3004" s="89" t="s">
        <v>1374</v>
      </c>
      <c r="I3004" s="89" t="s">
        <v>323</v>
      </c>
      <c r="L3004">
        <v>24971</v>
      </c>
      <c r="M3004" s="89" t="s">
        <v>3216</v>
      </c>
      <c r="N3004" s="89" t="s">
        <v>336</v>
      </c>
      <c r="V3004" s="89" t="s">
        <v>1318</v>
      </c>
      <c r="W3004">
        <v>35288</v>
      </c>
    </row>
    <row r="3005" spans="7:23">
      <c r="G3005">
        <v>59564</v>
      </c>
      <c r="H3005" s="89" t="s">
        <v>1375</v>
      </c>
      <c r="I3005" s="89" t="s">
        <v>323</v>
      </c>
      <c r="L3005">
        <v>24972</v>
      </c>
      <c r="M3005" s="89" t="s">
        <v>3217</v>
      </c>
      <c r="N3005" s="89" t="s">
        <v>336</v>
      </c>
      <c r="V3005" s="89" t="s">
        <v>1408</v>
      </c>
      <c r="W3005">
        <v>64083</v>
      </c>
    </row>
    <row r="3006" spans="7:23">
      <c r="G3006">
        <v>59575</v>
      </c>
      <c r="H3006" s="89" t="s">
        <v>1376</v>
      </c>
      <c r="I3006" s="89" t="s">
        <v>323</v>
      </c>
      <c r="L3006">
        <v>24973</v>
      </c>
      <c r="M3006" s="89" t="s">
        <v>3218</v>
      </c>
      <c r="N3006" s="89" t="s">
        <v>336</v>
      </c>
      <c r="V3006" s="89" t="s">
        <v>1409</v>
      </c>
      <c r="W3006">
        <v>35291</v>
      </c>
    </row>
    <row r="3007" spans="7:23">
      <c r="G3007">
        <v>59586</v>
      </c>
      <c r="H3007" s="89" t="s">
        <v>1377</v>
      </c>
      <c r="I3007" s="89" t="s">
        <v>323</v>
      </c>
      <c r="L3007">
        <v>24974</v>
      </c>
      <c r="M3007" s="89" t="s">
        <v>3219</v>
      </c>
      <c r="N3007" s="89" t="s">
        <v>336</v>
      </c>
      <c r="V3007" s="89" t="s">
        <v>1410</v>
      </c>
      <c r="W3007">
        <v>35292</v>
      </c>
    </row>
    <row r="3008" spans="7:23">
      <c r="G3008">
        <v>59597</v>
      </c>
      <c r="H3008" s="89" t="s">
        <v>1378</v>
      </c>
      <c r="I3008" s="89" t="s">
        <v>323</v>
      </c>
      <c r="L3008">
        <v>24975</v>
      </c>
      <c r="M3008" s="89" t="s">
        <v>3220</v>
      </c>
      <c r="N3008" s="89" t="s">
        <v>336</v>
      </c>
      <c r="V3008" s="89" t="s">
        <v>1411</v>
      </c>
      <c r="W3008">
        <v>35293</v>
      </c>
    </row>
    <row r="3009" spans="7:23">
      <c r="G3009">
        <v>35244</v>
      </c>
      <c r="H3009" s="89" t="s">
        <v>1379</v>
      </c>
      <c r="I3009" s="89" t="s">
        <v>323</v>
      </c>
      <c r="L3009">
        <v>24976</v>
      </c>
      <c r="M3009" s="89" t="s">
        <v>3221</v>
      </c>
      <c r="N3009" s="89" t="s">
        <v>336</v>
      </c>
      <c r="V3009" s="89" t="s">
        <v>1412</v>
      </c>
      <c r="W3009">
        <v>35294</v>
      </c>
    </row>
    <row r="3010" spans="7:23">
      <c r="G3010">
        <v>35245</v>
      </c>
      <c r="H3010" s="89" t="s">
        <v>1380</v>
      </c>
      <c r="I3010" s="89" t="s">
        <v>323</v>
      </c>
      <c r="L3010">
        <v>24977</v>
      </c>
      <c r="M3010" s="89" t="s">
        <v>3222</v>
      </c>
      <c r="N3010" s="89" t="s">
        <v>336</v>
      </c>
      <c r="V3010" s="89" t="s">
        <v>1413</v>
      </c>
      <c r="W3010">
        <v>35295</v>
      </c>
    </row>
    <row r="3011" spans="7:23">
      <c r="G3011">
        <v>35246</v>
      </c>
      <c r="H3011" s="89" t="s">
        <v>1381</v>
      </c>
      <c r="I3011" s="89" t="s">
        <v>323</v>
      </c>
      <c r="L3011">
        <v>24978</v>
      </c>
      <c r="M3011" s="89" t="s">
        <v>3223</v>
      </c>
      <c r="N3011" s="89" t="s">
        <v>336</v>
      </c>
      <c r="V3011" s="89" t="s">
        <v>1414</v>
      </c>
      <c r="W3011">
        <v>35296</v>
      </c>
    </row>
    <row r="3012" spans="7:23">
      <c r="G3012">
        <v>35247</v>
      </c>
      <c r="H3012" s="89" t="s">
        <v>1382</v>
      </c>
      <c r="I3012" s="89" t="s">
        <v>323</v>
      </c>
      <c r="L3012">
        <v>24979</v>
      </c>
      <c r="M3012" s="89" t="s">
        <v>3224</v>
      </c>
      <c r="N3012" s="89" t="s">
        <v>336</v>
      </c>
      <c r="V3012" s="89" t="s">
        <v>1415</v>
      </c>
      <c r="W3012">
        <v>35297</v>
      </c>
    </row>
    <row r="3013" spans="7:23">
      <c r="G3013">
        <v>35248</v>
      </c>
      <c r="H3013" s="89" t="s">
        <v>1383</v>
      </c>
      <c r="I3013" s="89" t="s">
        <v>323</v>
      </c>
      <c r="L3013">
        <v>24980</v>
      </c>
      <c r="M3013" s="89" t="s">
        <v>3225</v>
      </c>
      <c r="N3013" s="89" t="s">
        <v>336</v>
      </c>
      <c r="V3013" s="89" t="s">
        <v>1327</v>
      </c>
      <c r="W3013">
        <v>35298</v>
      </c>
    </row>
    <row r="3014" spans="7:23">
      <c r="G3014">
        <v>35249</v>
      </c>
      <c r="H3014" s="89" t="s">
        <v>1384</v>
      </c>
      <c r="I3014" s="89" t="s">
        <v>323</v>
      </c>
      <c r="L3014">
        <v>24981</v>
      </c>
      <c r="M3014" s="89" t="s">
        <v>3226</v>
      </c>
      <c r="N3014" s="89" t="s">
        <v>336</v>
      </c>
      <c r="V3014" s="89" t="s">
        <v>2453</v>
      </c>
      <c r="W3014">
        <v>102913</v>
      </c>
    </row>
    <row r="3015" spans="7:23">
      <c r="G3015">
        <v>35250</v>
      </c>
      <c r="H3015" s="89" t="s">
        <v>1385</v>
      </c>
      <c r="I3015" s="89" t="s">
        <v>323</v>
      </c>
      <c r="L3015">
        <v>24982</v>
      </c>
      <c r="M3015" s="89" t="s">
        <v>3227</v>
      </c>
      <c r="N3015" s="89" t="s">
        <v>336</v>
      </c>
      <c r="V3015" s="89" t="s">
        <v>2454</v>
      </c>
      <c r="W3015">
        <v>172287</v>
      </c>
    </row>
    <row r="3016" spans="7:23">
      <c r="G3016">
        <v>35251</v>
      </c>
      <c r="H3016" s="89" t="s">
        <v>1386</v>
      </c>
      <c r="I3016" s="89" t="s">
        <v>323</v>
      </c>
      <c r="L3016">
        <v>24983</v>
      </c>
      <c r="M3016" s="89" t="s">
        <v>3228</v>
      </c>
      <c r="N3016" s="89" t="s">
        <v>336</v>
      </c>
      <c r="V3016" s="89" t="s">
        <v>232</v>
      </c>
      <c r="W3016">
        <v>35299</v>
      </c>
    </row>
    <row r="3017" spans="7:23">
      <c r="G3017">
        <v>35252</v>
      </c>
      <c r="H3017" s="89" t="s">
        <v>1387</v>
      </c>
      <c r="I3017" s="89" t="s">
        <v>323</v>
      </c>
      <c r="L3017">
        <v>24984</v>
      </c>
      <c r="M3017" s="89" t="s">
        <v>3229</v>
      </c>
      <c r="N3017" s="89" t="s">
        <v>336</v>
      </c>
      <c r="V3017" s="89" t="s">
        <v>2457</v>
      </c>
      <c r="W3017">
        <v>102939</v>
      </c>
    </row>
    <row r="3018" spans="7:23">
      <c r="G3018">
        <v>35253</v>
      </c>
      <c r="H3018" s="89" t="s">
        <v>1388</v>
      </c>
      <c r="I3018" s="89" t="s">
        <v>323</v>
      </c>
      <c r="L3018">
        <v>24985</v>
      </c>
      <c r="M3018" s="89" t="s">
        <v>3230</v>
      </c>
      <c r="N3018" s="89" t="s">
        <v>336</v>
      </c>
      <c r="V3018" s="89" t="s">
        <v>1416</v>
      </c>
      <c r="W3018">
        <v>65349</v>
      </c>
    </row>
    <row r="3019" spans="7:23">
      <c r="G3019">
        <v>35254</v>
      </c>
      <c r="H3019" s="89" t="s">
        <v>271</v>
      </c>
      <c r="I3019" s="89" t="s">
        <v>323</v>
      </c>
      <c r="L3019">
        <v>24986</v>
      </c>
      <c r="M3019" s="89" t="s">
        <v>3231</v>
      </c>
      <c r="N3019" s="89" t="s">
        <v>336</v>
      </c>
      <c r="V3019" s="89" t="s">
        <v>1417</v>
      </c>
      <c r="W3019">
        <v>65360</v>
      </c>
    </row>
    <row r="3020" spans="7:23">
      <c r="G3020">
        <v>173900</v>
      </c>
      <c r="H3020" s="89" t="s">
        <v>2419</v>
      </c>
      <c r="I3020" s="89" t="s">
        <v>323</v>
      </c>
      <c r="L3020">
        <v>24987</v>
      </c>
      <c r="M3020" s="89" t="s">
        <v>3232</v>
      </c>
      <c r="N3020" s="89" t="s">
        <v>336</v>
      </c>
      <c r="V3020" s="89" t="s">
        <v>1418</v>
      </c>
      <c r="W3020">
        <v>65371</v>
      </c>
    </row>
    <row r="3021" spans="7:23">
      <c r="G3021">
        <v>35257</v>
      </c>
      <c r="H3021" s="89" t="s">
        <v>1389</v>
      </c>
      <c r="I3021" s="89" t="s">
        <v>323</v>
      </c>
      <c r="L3021">
        <v>24988</v>
      </c>
      <c r="M3021" s="89" t="s">
        <v>3233</v>
      </c>
      <c r="N3021" s="89" t="s">
        <v>336</v>
      </c>
      <c r="V3021" s="89" t="s">
        <v>1419</v>
      </c>
      <c r="W3021">
        <v>65382</v>
      </c>
    </row>
    <row r="3022" spans="7:23">
      <c r="G3022">
        <v>35259</v>
      </c>
      <c r="H3022" s="89" t="s">
        <v>1390</v>
      </c>
      <c r="I3022" s="89" t="s">
        <v>323</v>
      </c>
      <c r="L3022">
        <v>24989</v>
      </c>
      <c r="M3022" s="89" t="s">
        <v>3234</v>
      </c>
      <c r="N3022" s="89" t="s">
        <v>336</v>
      </c>
      <c r="V3022" s="89" t="s">
        <v>1420</v>
      </c>
      <c r="W3022">
        <v>35302</v>
      </c>
    </row>
    <row r="3023" spans="7:23">
      <c r="G3023">
        <v>35260</v>
      </c>
      <c r="H3023" s="89" t="s">
        <v>1391</v>
      </c>
      <c r="I3023" s="89" t="s">
        <v>323</v>
      </c>
      <c r="L3023">
        <v>24990</v>
      </c>
      <c r="M3023" s="89" t="s">
        <v>3235</v>
      </c>
      <c r="N3023" s="89" t="s">
        <v>336</v>
      </c>
      <c r="V3023" s="89" t="s">
        <v>1421</v>
      </c>
      <c r="W3023">
        <v>65437</v>
      </c>
    </row>
    <row r="3024" spans="7:23">
      <c r="G3024">
        <v>35261</v>
      </c>
      <c r="H3024" s="89" t="s">
        <v>1392</v>
      </c>
      <c r="I3024" s="89" t="s">
        <v>323</v>
      </c>
      <c r="L3024">
        <v>24991</v>
      </c>
      <c r="M3024" s="89" t="s">
        <v>3236</v>
      </c>
      <c r="N3024" s="89" t="s">
        <v>336</v>
      </c>
      <c r="V3024" s="89" t="s">
        <v>1422</v>
      </c>
      <c r="W3024">
        <v>65426</v>
      </c>
    </row>
    <row r="3025" spans="7:23">
      <c r="G3025">
        <v>35265</v>
      </c>
      <c r="H3025" s="89" t="s">
        <v>1393</v>
      </c>
      <c r="I3025" s="89" t="s">
        <v>323</v>
      </c>
      <c r="L3025">
        <v>24992</v>
      </c>
      <c r="M3025" s="89" t="s">
        <v>3237</v>
      </c>
      <c r="N3025" s="89" t="s">
        <v>336</v>
      </c>
      <c r="V3025" s="89" t="s">
        <v>1423</v>
      </c>
      <c r="W3025">
        <v>65415</v>
      </c>
    </row>
    <row r="3026" spans="7:23">
      <c r="G3026">
        <v>35266</v>
      </c>
      <c r="H3026" s="89" t="s">
        <v>1394</v>
      </c>
      <c r="I3026" s="89" t="s">
        <v>323</v>
      </c>
      <c r="L3026">
        <v>24993</v>
      </c>
      <c r="M3026" s="89" t="s">
        <v>3238</v>
      </c>
      <c r="N3026" s="89" t="s">
        <v>336</v>
      </c>
      <c r="V3026" s="89" t="s">
        <v>1424</v>
      </c>
      <c r="W3026">
        <v>65404</v>
      </c>
    </row>
    <row r="3027" spans="7:23">
      <c r="G3027">
        <v>83887</v>
      </c>
      <c r="H3027" s="89" t="s">
        <v>2429</v>
      </c>
      <c r="I3027" s="89" t="s">
        <v>323</v>
      </c>
      <c r="L3027">
        <v>24994</v>
      </c>
      <c r="M3027" s="89" t="s">
        <v>3239</v>
      </c>
      <c r="N3027" s="89" t="s">
        <v>336</v>
      </c>
      <c r="V3027" s="89" t="s">
        <v>1425</v>
      </c>
      <c r="W3027">
        <v>65393</v>
      </c>
    </row>
    <row r="3028" spans="7:23">
      <c r="G3028">
        <v>190087</v>
      </c>
      <c r="H3028" s="89" t="s">
        <v>2431</v>
      </c>
      <c r="I3028" s="89" t="s">
        <v>323</v>
      </c>
      <c r="L3028">
        <v>24995</v>
      </c>
      <c r="M3028" s="89" t="s">
        <v>3240</v>
      </c>
      <c r="N3028" s="89" t="s">
        <v>336</v>
      </c>
      <c r="V3028" s="89" t="s">
        <v>1426</v>
      </c>
      <c r="W3028">
        <v>59673</v>
      </c>
    </row>
    <row r="3029" spans="7:23">
      <c r="G3029">
        <v>200687</v>
      </c>
      <c r="H3029" s="89" t="s">
        <v>2433</v>
      </c>
      <c r="I3029" s="89" t="s">
        <v>323</v>
      </c>
      <c r="L3029">
        <v>24996</v>
      </c>
      <c r="M3029" s="89" t="s">
        <v>3241</v>
      </c>
      <c r="N3029" s="89" t="s">
        <v>336</v>
      </c>
      <c r="V3029" s="89" t="s">
        <v>1427</v>
      </c>
      <c r="W3029">
        <v>65503</v>
      </c>
    </row>
    <row r="3030" spans="7:23">
      <c r="G3030">
        <v>48870</v>
      </c>
      <c r="H3030" s="89" t="s">
        <v>2434</v>
      </c>
      <c r="I3030" s="89" t="s">
        <v>323</v>
      </c>
      <c r="L3030">
        <v>24997</v>
      </c>
      <c r="M3030" s="89" t="s">
        <v>3242</v>
      </c>
      <c r="N3030" s="89" t="s">
        <v>336</v>
      </c>
      <c r="V3030" s="89" t="s">
        <v>1429</v>
      </c>
      <c r="W3030">
        <v>65481</v>
      </c>
    </row>
    <row r="3031" spans="7:23">
      <c r="G3031">
        <v>35267</v>
      </c>
      <c r="H3031" s="89" t="s">
        <v>2437</v>
      </c>
      <c r="I3031" s="89" t="s">
        <v>323</v>
      </c>
      <c r="L3031">
        <v>24998</v>
      </c>
      <c r="M3031" s="89" t="s">
        <v>3243</v>
      </c>
      <c r="N3031" s="89" t="s">
        <v>336</v>
      </c>
      <c r="V3031" s="89" t="s">
        <v>1430</v>
      </c>
      <c r="W3031">
        <v>65470</v>
      </c>
    </row>
    <row r="3032" spans="7:23">
      <c r="G3032">
        <v>35268</v>
      </c>
      <c r="H3032" s="89" t="s">
        <v>2439</v>
      </c>
      <c r="I3032" s="89" t="s">
        <v>323</v>
      </c>
      <c r="L3032">
        <v>24999</v>
      </c>
      <c r="M3032" s="89" t="s">
        <v>3244</v>
      </c>
      <c r="N3032" s="89" t="s">
        <v>336</v>
      </c>
      <c r="V3032" s="89" t="s">
        <v>1431</v>
      </c>
      <c r="W3032">
        <v>35303</v>
      </c>
    </row>
    <row r="3033" spans="7:23">
      <c r="G3033">
        <v>35269</v>
      </c>
      <c r="H3033" s="89" t="s">
        <v>1303</v>
      </c>
      <c r="I3033" s="89" t="s">
        <v>323</v>
      </c>
      <c r="L3033">
        <v>25000</v>
      </c>
      <c r="M3033" s="89" t="s">
        <v>3245</v>
      </c>
      <c r="N3033" s="89" t="s">
        <v>336</v>
      </c>
      <c r="V3033" s="89" t="s">
        <v>1432</v>
      </c>
      <c r="W3033">
        <v>35304</v>
      </c>
    </row>
    <row r="3034" spans="7:23">
      <c r="G3034">
        <v>35272</v>
      </c>
      <c r="H3034" s="89" t="s">
        <v>1395</v>
      </c>
      <c r="I3034" s="89" t="s">
        <v>323</v>
      </c>
      <c r="L3034">
        <v>25001</v>
      </c>
      <c r="M3034" s="89" t="s">
        <v>3246</v>
      </c>
      <c r="N3034" s="89" t="s">
        <v>336</v>
      </c>
      <c r="V3034" s="89" t="s">
        <v>1433</v>
      </c>
      <c r="W3034">
        <v>35305</v>
      </c>
    </row>
    <row r="3035" spans="7:23">
      <c r="G3035">
        <v>35273</v>
      </c>
      <c r="H3035" s="89" t="s">
        <v>1396</v>
      </c>
      <c r="I3035" s="89" t="s">
        <v>323</v>
      </c>
      <c r="L3035">
        <v>25002</v>
      </c>
      <c r="M3035" s="89" t="s">
        <v>3247</v>
      </c>
      <c r="N3035" s="89" t="s">
        <v>336</v>
      </c>
      <c r="V3035" s="89" t="s">
        <v>1434</v>
      </c>
      <c r="W3035">
        <v>35306</v>
      </c>
    </row>
    <row r="3036" spans="7:23">
      <c r="G3036">
        <v>35274</v>
      </c>
      <c r="H3036" s="89" t="s">
        <v>1397</v>
      </c>
      <c r="I3036" s="89" t="s">
        <v>323</v>
      </c>
      <c r="L3036">
        <v>25003</v>
      </c>
      <c r="M3036" s="89" t="s">
        <v>3248</v>
      </c>
      <c r="N3036" s="89" t="s">
        <v>336</v>
      </c>
      <c r="V3036" s="89" t="s">
        <v>1435</v>
      </c>
      <c r="W3036">
        <v>35307</v>
      </c>
    </row>
    <row r="3037" spans="7:23">
      <c r="G3037">
        <v>205891</v>
      </c>
      <c r="H3037" s="89" t="s">
        <v>2442</v>
      </c>
      <c r="I3037" s="89" t="s">
        <v>323</v>
      </c>
      <c r="L3037">
        <v>25004</v>
      </c>
      <c r="M3037" s="89" t="s">
        <v>3249</v>
      </c>
      <c r="N3037" s="89" t="s">
        <v>336</v>
      </c>
      <c r="V3037" s="89" t="s">
        <v>1436</v>
      </c>
      <c r="W3037">
        <v>35308</v>
      </c>
    </row>
    <row r="3038" spans="7:23">
      <c r="G3038">
        <v>35275</v>
      </c>
      <c r="H3038" s="89" t="s">
        <v>1398</v>
      </c>
      <c r="I3038" s="89" t="s">
        <v>323</v>
      </c>
      <c r="L3038">
        <v>25005</v>
      </c>
      <c r="M3038" s="89" t="s">
        <v>3250</v>
      </c>
      <c r="N3038" s="89" t="s">
        <v>336</v>
      </c>
      <c r="V3038" s="89" t="s">
        <v>1437</v>
      </c>
      <c r="W3038">
        <v>35309</v>
      </c>
    </row>
    <row r="3039" spans="7:23">
      <c r="G3039">
        <v>35276</v>
      </c>
      <c r="H3039" s="89" t="s">
        <v>1399</v>
      </c>
      <c r="I3039" s="89" t="s">
        <v>323</v>
      </c>
      <c r="L3039">
        <v>25006</v>
      </c>
      <c r="M3039" s="89" t="s">
        <v>3251</v>
      </c>
      <c r="N3039" s="89" t="s">
        <v>336</v>
      </c>
      <c r="V3039" s="89" t="s">
        <v>1438</v>
      </c>
      <c r="W3039">
        <v>35310</v>
      </c>
    </row>
    <row r="3040" spans="7:23">
      <c r="G3040">
        <v>35277</v>
      </c>
      <c r="H3040" s="89" t="s">
        <v>1400</v>
      </c>
      <c r="I3040" s="89" t="s">
        <v>323</v>
      </c>
      <c r="L3040">
        <v>25007</v>
      </c>
      <c r="M3040" s="89" t="s">
        <v>3252</v>
      </c>
      <c r="N3040" s="89" t="s">
        <v>336</v>
      </c>
      <c r="V3040" s="89" t="s">
        <v>2469</v>
      </c>
      <c r="W3040">
        <v>35311</v>
      </c>
    </row>
    <row r="3041" spans="7:23">
      <c r="G3041">
        <v>35278</v>
      </c>
      <c r="H3041" s="89" t="s">
        <v>1310</v>
      </c>
      <c r="I3041" s="89" t="s">
        <v>323</v>
      </c>
      <c r="L3041">
        <v>25008</v>
      </c>
      <c r="M3041" s="89" t="s">
        <v>3253</v>
      </c>
      <c r="N3041" s="89" t="s">
        <v>336</v>
      </c>
      <c r="V3041" s="89" t="s">
        <v>1428</v>
      </c>
      <c r="W3041">
        <v>65492</v>
      </c>
    </row>
    <row r="3042" spans="7:23">
      <c r="G3042">
        <v>102874</v>
      </c>
      <c r="H3042" s="89" t="s">
        <v>2444</v>
      </c>
      <c r="I3042" s="89" t="s">
        <v>323</v>
      </c>
      <c r="L3042">
        <v>25009</v>
      </c>
      <c r="M3042" s="89" t="s">
        <v>3254</v>
      </c>
      <c r="N3042" s="89" t="s">
        <v>336</v>
      </c>
      <c r="V3042" s="89" t="s">
        <v>2471</v>
      </c>
      <c r="W3042">
        <v>220313</v>
      </c>
    </row>
    <row r="3043" spans="7:23">
      <c r="G3043">
        <v>102900</v>
      </c>
      <c r="H3043" s="89" t="s">
        <v>2446</v>
      </c>
      <c r="I3043" s="89" t="s">
        <v>323</v>
      </c>
      <c r="L3043">
        <v>25010</v>
      </c>
      <c r="M3043" s="89" t="s">
        <v>3255</v>
      </c>
      <c r="N3043" s="89" t="s">
        <v>336</v>
      </c>
      <c r="V3043" s="89" t="s">
        <v>1439</v>
      </c>
      <c r="W3043">
        <v>35314</v>
      </c>
    </row>
    <row r="3044" spans="7:23">
      <c r="G3044">
        <v>35281</v>
      </c>
      <c r="H3044" s="89" t="s">
        <v>1401</v>
      </c>
      <c r="I3044" s="89" t="s">
        <v>323</v>
      </c>
      <c r="L3044">
        <v>25011</v>
      </c>
      <c r="M3044" s="89" t="s">
        <v>3256</v>
      </c>
      <c r="N3044" s="89" t="s">
        <v>336</v>
      </c>
      <c r="V3044" s="89" t="s">
        <v>1440</v>
      </c>
      <c r="W3044">
        <v>35315</v>
      </c>
    </row>
    <row r="3045" spans="7:23">
      <c r="G3045">
        <v>35282</v>
      </c>
      <c r="H3045" s="89" t="s">
        <v>1402</v>
      </c>
      <c r="I3045" s="89" t="s">
        <v>323</v>
      </c>
      <c r="L3045">
        <v>25012</v>
      </c>
      <c r="M3045" s="89" t="s">
        <v>933</v>
      </c>
      <c r="N3045" s="89" t="s">
        <v>336</v>
      </c>
      <c r="V3045" s="89" t="s">
        <v>1441</v>
      </c>
      <c r="W3045">
        <v>35316</v>
      </c>
    </row>
    <row r="3046" spans="7:23">
      <c r="G3046">
        <v>35283</v>
      </c>
      <c r="H3046" s="89" t="s">
        <v>1403</v>
      </c>
      <c r="I3046" s="89" t="s">
        <v>323</v>
      </c>
      <c r="L3046">
        <v>25015</v>
      </c>
      <c r="M3046" s="89" t="s">
        <v>3257</v>
      </c>
      <c r="N3046" s="89" t="s">
        <v>336</v>
      </c>
      <c r="V3046" s="89" t="s">
        <v>1442</v>
      </c>
      <c r="W3046">
        <v>35317</v>
      </c>
    </row>
    <row r="3047" spans="7:23">
      <c r="G3047">
        <v>35284</v>
      </c>
      <c r="H3047" s="89" t="s">
        <v>1404</v>
      </c>
      <c r="I3047" s="89" t="s">
        <v>323</v>
      </c>
      <c r="L3047">
        <v>25016</v>
      </c>
      <c r="M3047" s="89" t="s">
        <v>3258</v>
      </c>
      <c r="N3047" s="89" t="s">
        <v>336</v>
      </c>
      <c r="V3047" s="89" t="s">
        <v>1443</v>
      </c>
      <c r="W3047">
        <v>35318</v>
      </c>
    </row>
    <row r="3048" spans="7:23">
      <c r="G3048">
        <v>35285</v>
      </c>
      <c r="H3048" s="89" t="s">
        <v>1405</v>
      </c>
      <c r="I3048" s="89" t="s">
        <v>323</v>
      </c>
      <c r="L3048">
        <v>25017</v>
      </c>
      <c r="M3048" s="89" t="s">
        <v>936</v>
      </c>
      <c r="N3048" s="89" t="s">
        <v>336</v>
      </c>
      <c r="V3048" s="89" t="s">
        <v>1444</v>
      </c>
      <c r="W3048">
        <v>35319</v>
      </c>
    </row>
    <row r="3049" spans="7:23">
      <c r="G3049">
        <v>35286</v>
      </c>
      <c r="H3049" s="89" t="s">
        <v>1406</v>
      </c>
      <c r="I3049" s="89" t="s">
        <v>323</v>
      </c>
      <c r="L3049">
        <v>25018</v>
      </c>
      <c r="M3049" s="89" t="s">
        <v>937</v>
      </c>
      <c r="N3049" s="89" t="s">
        <v>336</v>
      </c>
      <c r="V3049" s="89" t="s">
        <v>1445</v>
      </c>
      <c r="W3049">
        <v>35320</v>
      </c>
    </row>
    <row r="3050" spans="7:23">
      <c r="G3050">
        <v>35287</v>
      </c>
      <c r="H3050" s="89" t="s">
        <v>1407</v>
      </c>
      <c r="I3050" s="89" t="s">
        <v>323</v>
      </c>
      <c r="L3050">
        <v>25019</v>
      </c>
      <c r="M3050" s="89" t="s">
        <v>3259</v>
      </c>
      <c r="N3050" s="89" t="s">
        <v>336</v>
      </c>
      <c r="V3050" s="89" t="s">
        <v>1446</v>
      </c>
      <c r="W3050">
        <v>35321</v>
      </c>
    </row>
    <row r="3051" spans="7:23">
      <c r="G3051">
        <v>35288</v>
      </c>
      <c r="H3051" s="89" t="s">
        <v>1318</v>
      </c>
      <c r="I3051" s="89" t="s">
        <v>323</v>
      </c>
      <c r="L3051">
        <v>25020</v>
      </c>
      <c r="M3051" s="89" t="s">
        <v>939</v>
      </c>
      <c r="N3051" s="89" t="s">
        <v>336</v>
      </c>
      <c r="V3051" s="89" t="s">
        <v>1447</v>
      </c>
      <c r="W3051">
        <v>35322</v>
      </c>
    </row>
    <row r="3052" spans="7:23">
      <c r="G3052">
        <v>64083</v>
      </c>
      <c r="H3052" s="89" t="s">
        <v>1408</v>
      </c>
      <c r="I3052" s="89" t="s">
        <v>323</v>
      </c>
      <c r="L3052">
        <v>25021</v>
      </c>
      <c r="M3052" s="89" t="s">
        <v>3260</v>
      </c>
      <c r="N3052" s="89" t="s">
        <v>336</v>
      </c>
      <c r="V3052" s="89" t="s">
        <v>1448</v>
      </c>
      <c r="W3052">
        <v>35323</v>
      </c>
    </row>
    <row r="3053" spans="7:23">
      <c r="G3053">
        <v>35291</v>
      </c>
      <c r="H3053" s="89" t="s">
        <v>1409</v>
      </c>
      <c r="I3053" s="89" t="s">
        <v>323</v>
      </c>
      <c r="L3053">
        <v>25022</v>
      </c>
      <c r="M3053" s="89" t="s">
        <v>3261</v>
      </c>
      <c r="N3053" s="89" t="s">
        <v>336</v>
      </c>
      <c r="V3053" s="89" t="s">
        <v>1449</v>
      </c>
      <c r="W3053">
        <v>35324</v>
      </c>
    </row>
    <row r="3054" spans="7:23">
      <c r="G3054">
        <v>35292</v>
      </c>
      <c r="H3054" s="89" t="s">
        <v>1410</v>
      </c>
      <c r="I3054" s="89" t="s">
        <v>323</v>
      </c>
      <c r="L3054">
        <v>25023</v>
      </c>
      <c r="M3054" s="89" t="s">
        <v>3262</v>
      </c>
      <c r="N3054" s="89" t="s">
        <v>336</v>
      </c>
      <c r="V3054" s="89" t="s">
        <v>1450</v>
      </c>
      <c r="W3054">
        <v>35325</v>
      </c>
    </row>
    <row r="3055" spans="7:23">
      <c r="G3055">
        <v>35293</v>
      </c>
      <c r="H3055" s="89" t="s">
        <v>1411</v>
      </c>
      <c r="I3055" s="89" t="s">
        <v>323</v>
      </c>
      <c r="L3055">
        <v>25024</v>
      </c>
      <c r="M3055" s="89" t="s">
        <v>3263</v>
      </c>
      <c r="N3055" s="89" t="s">
        <v>336</v>
      </c>
      <c r="V3055" s="89" t="s">
        <v>2480</v>
      </c>
      <c r="W3055">
        <v>35326</v>
      </c>
    </row>
    <row r="3056" spans="7:23">
      <c r="G3056">
        <v>35294</v>
      </c>
      <c r="H3056" s="89" t="s">
        <v>1412</v>
      </c>
      <c r="I3056" s="89" t="s">
        <v>323</v>
      </c>
      <c r="L3056">
        <v>25025</v>
      </c>
      <c r="M3056" s="89" t="s">
        <v>3264</v>
      </c>
      <c r="N3056" s="89" t="s">
        <v>336</v>
      </c>
      <c r="V3056" s="89" t="s">
        <v>2481</v>
      </c>
      <c r="W3056">
        <v>102887</v>
      </c>
    </row>
    <row r="3057" spans="7:23">
      <c r="G3057">
        <v>35295</v>
      </c>
      <c r="H3057" s="89" t="s">
        <v>1413</v>
      </c>
      <c r="I3057" s="89" t="s">
        <v>323</v>
      </c>
      <c r="L3057">
        <v>25026</v>
      </c>
      <c r="M3057" s="89" t="s">
        <v>3265</v>
      </c>
      <c r="N3057" s="89" t="s">
        <v>336</v>
      </c>
      <c r="V3057" s="89" t="s">
        <v>2482</v>
      </c>
      <c r="W3057">
        <v>102926</v>
      </c>
    </row>
    <row r="3058" spans="7:23">
      <c r="G3058">
        <v>35296</v>
      </c>
      <c r="H3058" s="89" t="s">
        <v>1414</v>
      </c>
      <c r="I3058" s="89" t="s">
        <v>323</v>
      </c>
      <c r="L3058">
        <v>25027</v>
      </c>
      <c r="M3058" s="89" t="s">
        <v>3266</v>
      </c>
      <c r="N3058" s="89" t="s">
        <v>336</v>
      </c>
      <c r="V3058" s="89" t="s">
        <v>1451</v>
      </c>
      <c r="W3058">
        <v>59739</v>
      </c>
    </row>
    <row r="3059" spans="7:23">
      <c r="G3059">
        <v>35297</v>
      </c>
      <c r="H3059" s="89" t="s">
        <v>1415</v>
      </c>
      <c r="I3059" s="89" t="s">
        <v>323</v>
      </c>
      <c r="L3059">
        <v>25028</v>
      </c>
      <c r="M3059" s="89" t="s">
        <v>3267</v>
      </c>
      <c r="N3059" s="89" t="s">
        <v>336</v>
      </c>
      <c r="V3059" s="89" t="s">
        <v>1452</v>
      </c>
      <c r="W3059">
        <v>59750</v>
      </c>
    </row>
    <row r="3060" spans="7:23">
      <c r="G3060">
        <v>35298</v>
      </c>
      <c r="H3060" s="89" t="s">
        <v>1327</v>
      </c>
      <c r="I3060" s="89" t="s">
        <v>323</v>
      </c>
      <c r="L3060">
        <v>25029</v>
      </c>
      <c r="M3060" s="89" t="s">
        <v>3268</v>
      </c>
      <c r="N3060" s="89" t="s">
        <v>336</v>
      </c>
      <c r="V3060" s="89" t="s">
        <v>1453</v>
      </c>
      <c r="W3060">
        <v>59761</v>
      </c>
    </row>
    <row r="3061" spans="7:23">
      <c r="G3061">
        <v>102913</v>
      </c>
      <c r="H3061" s="89" t="s">
        <v>2453</v>
      </c>
      <c r="I3061" s="89" t="s">
        <v>323</v>
      </c>
      <c r="L3061">
        <v>25030</v>
      </c>
      <c r="M3061" s="89" t="s">
        <v>3269</v>
      </c>
      <c r="N3061" s="89" t="s">
        <v>336</v>
      </c>
      <c r="V3061" s="89" t="s">
        <v>1454</v>
      </c>
      <c r="W3061">
        <v>59772</v>
      </c>
    </row>
    <row r="3062" spans="7:23">
      <c r="G3062">
        <v>172287</v>
      </c>
      <c r="H3062" s="89" t="s">
        <v>2454</v>
      </c>
      <c r="I3062" s="89" t="s">
        <v>323</v>
      </c>
      <c r="L3062">
        <v>25031</v>
      </c>
      <c r="M3062" s="89" t="s">
        <v>3270</v>
      </c>
      <c r="N3062" s="89" t="s">
        <v>336</v>
      </c>
      <c r="V3062" s="89" t="s">
        <v>1455</v>
      </c>
      <c r="W3062">
        <v>59783</v>
      </c>
    </row>
    <row r="3063" spans="7:23">
      <c r="G3063">
        <v>35299</v>
      </c>
      <c r="H3063" s="89" t="s">
        <v>232</v>
      </c>
      <c r="I3063" s="89" t="s">
        <v>323</v>
      </c>
      <c r="L3063">
        <v>25032</v>
      </c>
      <c r="M3063" s="89" t="s">
        <v>3271</v>
      </c>
      <c r="N3063" s="89" t="s">
        <v>336</v>
      </c>
      <c r="V3063" s="89" t="s">
        <v>1456</v>
      </c>
      <c r="W3063">
        <v>59794</v>
      </c>
    </row>
    <row r="3064" spans="7:23">
      <c r="G3064">
        <v>102939</v>
      </c>
      <c r="H3064" s="89" t="s">
        <v>2457</v>
      </c>
      <c r="I3064" s="89" t="s">
        <v>323</v>
      </c>
      <c r="L3064">
        <v>25033</v>
      </c>
      <c r="M3064" s="89" t="s">
        <v>3272</v>
      </c>
      <c r="N3064" s="89" t="s">
        <v>336</v>
      </c>
      <c r="V3064" s="89" t="s">
        <v>1457</v>
      </c>
      <c r="W3064">
        <v>59805</v>
      </c>
    </row>
    <row r="3065" spans="7:23">
      <c r="G3065">
        <v>65349</v>
      </c>
      <c r="H3065" s="89" t="s">
        <v>1416</v>
      </c>
      <c r="I3065" s="89" t="s">
        <v>323</v>
      </c>
      <c r="L3065">
        <v>25034</v>
      </c>
      <c r="M3065" s="89" t="s">
        <v>3273</v>
      </c>
      <c r="N3065" s="89" t="s">
        <v>336</v>
      </c>
      <c r="V3065" s="89" t="s">
        <v>1458</v>
      </c>
      <c r="W3065">
        <v>59816</v>
      </c>
    </row>
    <row r="3066" spans="7:23">
      <c r="G3066">
        <v>65360</v>
      </c>
      <c r="H3066" s="89" t="s">
        <v>1417</v>
      </c>
      <c r="I3066" s="89" t="s">
        <v>323</v>
      </c>
      <c r="L3066">
        <v>25035</v>
      </c>
      <c r="M3066" s="89" t="s">
        <v>3274</v>
      </c>
      <c r="N3066" s="89" t="s">
        <v>336</v>
      </c>
      <c r="V3066" s="89" t="s">
        <v>1459</v>
      </c>
      <c r="W3066">
        <v>59827</v>
      </c>
    </row>
    <row r="3067" spans="7:23">
      <c r="G3067">
        <v>65371</v>
      </c>
      <c r="H3067" s="89" t="s">
        <v>1418</v>
      </c>
      <c r="I3067" s="89" t="s">
        <v>323</v>
      </c>
      <c r="L3067">
        <v>25036</v>
      </c>
      <c r="M3067" s="89" t="s">
        <v>3277</v>
      </c>
      <c r="N3067" s="89" t="s">
        <v>336</v>
      </c>
      <c r="V3067" s="89" t="s">
        <v>1460</v>
      </c>
      <c r="W3067">
        <v>59838</v>
      </c>
    </row>
    <row r="3068" spans="7:23">
      <c r="G3068">
        <v>65382</v>
      </c>
      <c r="H3068" s="89" t="s">
        <v>1419</v>
      </c>
      <c r="I3068" s="89" t="s">
        <v>323</v>
      </c>
      <c r="L3068">
        <v>25037</v>
      </c>
      <c r="M3068" s="89" t="s">
        <v>3278</v>
      </c>
      <c r="N3068" s="89" t="s">
        <v>336</v>
      </c>
      <c r="V3068" s="89" t="s">
        <v>1461</v>
      </c>
      <c r="W3068">
        <v>59849</v>
      </c>
    </row>
    <row r="3069" spans="7:23">
      <c r="G3069">
        <v>35302</v>
      </c>
      <c r="H3069" s="89" t="s">
        <v>1420</v>
      </c>
      <c r="I3069" s="89" t="s">
        <v>323</v>
      </c>
      <c r="L3069">
        <v>25038</v>
      </c>
      <c r="M3069" s="89" t="s">
        <v>3279</v>
      </c>
      <c r="N3069" s="89" t="s">
        <v>336</v>
      </c>
      <c r="V3069" s="89" t="s">
        <v>1462</v>
      </c>
      <c r="W3069">
        <v>59860</v>
      </c>
    </row>
    <row r="3070" spans="7:23">
      <c r="G3070">
        <v>65437</v>
      </c>
      <c r="H3070" s="89" t="s">
        <v>1421</v>
      </c>
      <c r="I3070" s="89" t="s">
        <v>323</v>
      </c>
      <c r="L3070">
        <v>25039</v>
      </c>
      <c r="M3070" s="89" t="s">
        <v>3281</v>
      </c>
      <c r="N3070" s="89" t="s">
        <v>336</v>
      </c>
      <c r="V3070" s="89" t="s">
        <v>1463</v>
      </c>
      <c r="W3070">
        <v>59871</v>
      </c>
    </row>
    <row r="3071" spans="7:23">
      <c r="G3071">
        <v>65426</v>
      </c>
      <c r="H3071" s="89" t="s">
        <v>1422</v>
      </c>
      <c r="I3071" s="89" t="s">
        <v>323</v>
      </c>
      <c r="L3071">
        <v>25040</v>
      </c>
      <c r="M3071" s="89" t="s">
        <v>3282</v>
      </c>
      <c r="N3071" s="89" t="s">
        <v>336</v>
      </c>
      <c r="V3071" s="89" t="s">
        <v>1378</v>
      </c>
      <c r="W3071">
        <v>59882</v>
      </c>
    </row>
    <row r="3072" spans="7:23">
      <c r="G3072">
        <v>65415</v>
      </c>
      <c r="H3072" s="89" t="s">
        <v>1423</v>
      </c>
      <c r="I3072" s="89" t="s">
        <v>323</v>
      </c>
      <c r="L3072">
        <v>25041</v>
      </c>
      <c r="M3072" s="89" t="s">
        <v>3283</v>
      </c>
      <c r="N3072" s="89" t="s">
        <v>336</v>
      </c>
      <c r="V3072" s="89" t="s">
        <v>1464</v>
      </c>
      <c r="W3072">
        <v>35329</v>
      </c>
    </row>
    <row r="3073" spans="7:23">
      <c r="G3073">
        <v>65404</v>
      </c>
      <c r="H3073" s="89" t="s">
        <v>1424</v>
      </c>
      <c r="I3073" s="89" t="s">
        <v>323</v>
      </c>
      <c r="L3073">
        <v>25042</v>
      </c>
      <c r="M3073" s="89" t="s">
        <v>3286</v>
      </c>
      <c r="N3073" s="89" t="s">
        <v>336</v>
      </c>
      <c r="V3073" s="89" t="s">
        <v>1465</v>
      </c>
      <c r="W3073">
        <v>35330</v>
      </c>
    </row>
    <row r="3074" spans="7:23">
      <c r="G3074">
        <v>65393</v>
      </c>
      <c r="H3074" s="89" t="s">
        <v>1425</v>
      </c>
      <c r="I3074" s="89" t="s">
        <v>323</v>
      </c>
      <c r="L3074">
        <v>25043</v>
      </c>
      <c r="M3074" s="89" t="s">
        <v>3287</v>
      </c>
      <c r="N3074" s="89" t="s">
        <v>336</v>
      </c>
      <c r="V3074" s="89" t="s">
        <v>1466</v>
      </c>
      <c r="W3074">
        <v>35331</v>
      </c>
    </row>
    <row r="3075" spans="7:23">
      <c r="G3075">
        <v>59673</v>
      </c>
      <c r="H3075" s="89" t="s">
        <v>1426</v>
      </c>
      <c r="I3075" s="89" t="s">
        <v>323</v>
      </c>
      <c r="L3075">
        <v>25044</v>
      </c>
      <c r="M3075" s="89" t="s">
        <v>3288</v>
      </c>
      <c r="N3075" s="89" t="s">
        <v>336</v>
      </c>
      <c r="V3075" s="89" t="s">
        <v>1467</v>
      </c>
      <c r="W3075">
        <v>35332</v>
      </c>
    </row>
    <row r="3076" spans="7:23">
      <c r="G3076">
        <v>65503</v>
      </c>
      <c r="H3076" s="89" t="s">
        <v>1427</v>
      </c>
      <c r="I3076" s="89" t="s">
        <v>323</v>
      </c>
      <c r="L3076">
        <v>25045</v>
      </c>
      <c r="M3076" s="89" t="s">
        <v>3290</v>
      </c>
      <c r="N3076" s="89" t="s">
        <v>336</v>
      </c>
      <c r="V3076" s="89" t="s">
        <v>1468</v>
      </c>
      <c r="W3076">
        <v>35333</v>
      </c>
    </row>
    <row r="3077" spans="7:23">
      <c r="G3077">
        <v>65481</v>
      </c>
      <c r="H3077" s="89" t="s">
        <v>1429</v>
      </c>
      <c r="I3077" s="89" t="s">
        <v>323</v>
      </c>
      <c r="L3077">
        <v>25046</v>
      </c>
      <c r="M3077" s="89" t="s">
        <v>3291</v>
      </c>
      <c r="N3077" s="89" t="s">
        <v>336</v>
      </c>
      <c r="V3077" s="89" t="s">
        <v>1469</v>
      </c>
      <c r="W3077">
        <v>35334</v>
      </c>
    </row>
    <row r="3078" spans="7:23">
      <c r="G3078">
        <v>65470</v>
      </c>
      <c r="H3078" s="89" t="s">
        <v>1430</v>
      </c>
      <c r="I3078" s="89" t="s">
        <v>323</v>
      </c>
      <c r="L3078">
        <v>25047</v>
      </c>
      <c r="M3078" s="89" t="s">
        <v>3292</v>
      </c>
      <c r="N3078" s="89" t="s">
        <v>336</v>
      </c>
      <c r="V3078" s="89" t="s">
        <v>1470</v>
      </c>
      <c r="W3078">
        <v>35335</v>
      </c>
    </row>
    <row r="3079" spans="7:23">
      <c r="G3079">
        <v>35303</v>
      </c>
      <c r="H3079" s="89" t="s">
        <v>1431</v>
      </c>
      <c r="I3079" s="89" t="s">
        <v>323</v>
      </c>
      <c r="L3079">
        <v>25048</v>
      </c>
      <c r="M3079" s="89" t="s">
        <v>3293</v>
      </c>
      <c r="N3079" s="89" t="s">
        <v>336</v>
      </c>
      <c r="V3079" s="89" t="s">
        <v>1471</v>
      </c>
      <c r="W3079">
        <v>35336</v>
      </c>
    </row>
    <row r="3080" spans="7:23">
      <c r="G3080">
        <v>35304</v>
      </c>
      <c r="H3080" s="89" t="s">
        <v>1432</v>
      </c>
      <c r="I3080" s="89" t="s">
        <v>323</v>
      </c>
      <c r="L3080">
        <v>25049</v>
      </c>
      <c r="M3080" s="89" t="s">
        <v>3295</v>
      </c>
      <c r="N3080" s="89" t="s">
        <v>336</v>
      </c>
      <c r="V3080" s="89" t="s">
        <v>1472</v>
      </c>
      <c r="W3080">
        <v>35337</v>
      </c>
    </row>
    <row r="3081" spans="7:23">
      <c r="G3081">
        <v>35305</v>
      </c>
      <c r="H3081" s="89" t="s">
        <v>1433</v>
      </c>
      <c r="I3081" s="89" t="s">
        <v>323</v>
      </c>
      <c r="L3081">
        <v>25050</v>
      </c>
      <c r="M3081" s="89" t="s">
        <v>3296</v>
      </c>
      <c r="N3081" s="89" t="s">
        <v>336</v>
      </c>
      <c r="V3081" s="89" t="s">
        <v>1473</v>
      </c>
      <c r="W3081">
        <v>35338</v>
      </c>
    </row>
    <row r="3082" spans="7:23">
      <c r="G3082">
        <v>35306</v>
      </c>
      <c r="H3082" s="89" t="s">
        <v>1434</v>
      </c>
      <c r="I3082" s="89" t="s">
        <v>323</v>
      </c>
      <c r="L3082">
        <v>25051</v>
      </c>
      <c r="M3082" s="89" t="s">
        <v>3297</v>
      </c>
      <c r="N3082" s="89" t="s">
        <v>336</v>
      </c>
      <c r="V3082" s="89" t="s">
        <v>271</v>
      </c>
      <c r="W3082">
        <v>35339</v>
      </c>
    </row>
    <row r="3083" spans="7:23">
      <c r="G3083">
        <v>35307</v>
      </c>
      <c r="H3083" s="89" t="s">
        <v>1435</v>
      </c>
      <c r="I3083" s="89" t="s">
        <v>323</v>
      </c>
      <c r="L3083">
        <v>25052</v>
      </c>
      <c r="M3083" s="89" t="s">
        <v>3298</v>
      </c>
      <c r="N3083" s="89" t="s">
        <v>336</v>
      </c>
      <c r="V3083" s="89" t="s">
        <v>2489</v>
      </c>
      <c r="W3083">
        <v>108474</v>
      </c>
    </row>
    <row r="3084" spans="7:23">
      <c r="G3084">
        <v>35308</v>
      </c>
      <c r="H3084" s="89" t="s">
        <v>1436</v>
      </c>
      <c r="I3084" s="89" t="s">
        <v>323</v>
      </c>
      <c r="L3084">
        <v>25053</v>
      </c>
      <c r="M3084" s="89" t="s">
        <v>3300</v>
      </c>
      <c r="N3084" s="89" t="s">
        <v>336</v>
      </c>
      <c r="V3084" s="89" t="s">
        <v>2490</v>
      </c>
      <c r="W3084">
        <v>108487</v>
      </c>
    </row>
    <row r="3085" spans="7:23">
      <c r="G3085">
        <v>35309</v>
      </c>
      <c r="H3085" s="89" t="s">
        <v>1437</v>
      </c>
      <c r="I3085" s="89" t="s">
        <v>323</v>
      </c>
      <c r="L3085">
        <v>25054</v>
      </c>
      <c r="M3085" s="89" t="s">
        <v>3302</v>
      </c>
      <c r="N3085" s="89" t="s">
        <v>336</v>
      </c>
      <c r="V3085" s="89" t="s">
        <v>2491</v>
      </c>
      <c r="W3085">
        <v>175274</v>
      </c>
    </row>
    <row r="3086" spans="7:23">
      <c r="G3086">
        <v>35310</v>
      </c>
      <c r="H3086" s="89" t="s">
        <v>1438</v>
      </c>
      <c r="I3086" s="89" t="s">
        <v>323</v>
      </c>
      <c r="L3086">
        <v>25055</v>
      </c>
      <c r="M3086" s="89" t="s">
        <v>3304</v>
      </c>
      <c r="N3086" s="89" t="s">
        <v>336</v>
      </c>
      <c r="V3086" s="89" t="s">
        <v>1474</v>
      </c>
      <c r="W3086">
        <v>48470</v>
      </c>
    </row>
    <row r="3087" spans="7:23">
      <c r="G3087">
        <v>35311</v>
      </c>
      <c r="H3087" s="89" t="s">
        <v>2469</v>
      </c>
      <c r="I3087" s="89" t="s">
        <v>323</v>
      </c>
      <c r="L3087">
        <v>25056</v>
      </c>
      <c r="M3087" s="89" t="s">
        <v>3305</v>
      </c>
      <c r="N3087" s="89" t="s">
        <v>336</v>
      </c>
      <c r="V3087" s="89" t="s">
        <v>1475</v>
      </c>
      <c r="W3087">
        <v>47672</v>
      </c>
    </row>
    <row r="3088" spans="7:23">
      <c r="G3088">
        <v>65492</v>
      </c>
      <c r="H3088" s="89" t="s">
        <v>1428</v>
      </c>
      <c r="I3088" s="89" t="s">
        <v>323</v>
      </c>
      <c r="L3088">
        <v>25057</v>
      </c>
      <c r="M3088" s="89" t="s">
        <v>3306</v>
      </c>
      <c r="N3088" s="89" t="s">
        <v>336</v>
      </c>
      <c r="V3088" s="89" t="s">
        <v>1389</v>
      </c>
      <c r="W3088">
        <v>35342</v>
      </c>
    </row>
    <row r="3089" spans="7:23">
      <c r="G3089">
        <v>220313</v>
      </c>
      <c r="H3089" s="89" t="s">
        <v>2471</v>
      </c>
      <c r="I3089" s="89" t="s">
        <v>323</v>
      </c>
      <c r="L3089">
        <v>25058</v>
      </c>
      <c r="M3089" s="89" t="s">
        <v>3307</v>
      </c>
      <c r="N3089" s="89" t="s">
        <v>336</v>
      </c>
      <c r="V3089" s="89" t="s">
        <v>1476</v>
      </c>
      <c r="W3089">
        <v>35345</v>
      </c>
    </row>
    <row r="3090" spans="7:23">
      <c r="G3090">
        <v>35314</v>
      </c>
      <c r="H3090" s="89" t="s">
        <v>1439</v>
      </c>
      <c r="I3090" s="89" t="s">
        <v>323</v>
      </c>
      <c r="L3090">
        <v>25059</v>
      </c>
      <c r="M3090" s="89" t="s">
        <v>3308</v>
      </c>
      <c r="N3090" s="89" t="s">
        <v>336</v>
      </c>
      <c r="V3090" s="89" t="s">
        <v>1477</v>
      </c>
      <c r="W3090">
        <v>35346</v>
      </c>
    </row>
    <row r="3091" spans="7:23">
      <c r="G3091">
        <v>35315</v>
      </c>
      <c r="H3091" s="89" t="s">
        <v>1440</v>
      </c>
      <c r="I3091" s="89" t="s">
        <v>323</v>
      </c>
      <c r="L3091">
        <v>25060</v>
      </c>
      <c r="M3091" s="89" t="s">
        <v>3309</v>
      </c>
      <c r="N3091" s="89" t="s">
        <v>336</v>
      </c>
      <c r="V3091" s="89" t="s">
        <v>1478</v>
      </c>
      <c r="W3091">
        <v>35347</v>
      </c>
    </row>
    <row r="3092" spans="7:23">
      <c r="G3092">
        <v>35316</v>
      </c>
      <c r="H3092" s="89" t="s">
        <v>1441</v>
      </c>
      <c r="I3092" s="89" t="s">
        <v>323</v>
      </c>
      <c r="L3092">
        <v>25061</v>
      </c>
      <c r="M3092" s="89" t="s">
        <v>3310</v>
      </c>
      <c r="N3092" s="89" t="s">
        <v>336</v>
      </c>
      <c r="V3092" s="89" t="s">
        <v>2496</v>
      </c>
      <c r="W3092">
        <v>35348</v>
      </c>
    </row>
    <row r="3093" spans="7:23">
      <c r="G3093">
        <v>35317</v>
      </c>
      <c r="H3093" s="89" t="s">
        <v>1442</v>
      </c>
      <c r="I3093" s="89" t="s">
        <v>323</v>
      </c>
      <c r="L3093">
        <v>25062</v>
      </c>
      <c r="M3093" s="89" t="s">
        <v>3311</v>
      </c>
      <c r="N3093" s="89" t="s">
        <v>336</v>
      </c>
      <c r="V3093" s="89" t="s">
        <v>1479</v>
      </c>
      <c r="W3093">
        <v>35349</v>
      </c>
    </row>
    <row r="3094" spans="7:23">
      <c r="G3094">
        <v>35318</v>
      </c>
      <c r="H3094" s="89" t="s">
        <v>1443</v>
      </c>
      <c r="I3094" s="89" t="s">
        <v>323</v>
      </c>
      <c r="L3094">
        <v>25063</v>
      </c>
      <c r="M3094" s="89" t="s">
        <v>3312</v>
      </c>
      <c r="N3094" s="89" t="s">
        <v>336</v>
      </c>
      <c r="V3094" s="89" t="s">
        <v>2497</v>
      </c>
      <c r="W3094">
        <v>59937</v>
      </c>
    </row>
    <row r="3095" spans="7:23">
      <c r="G3095">
        <v>35319</v>
      </c>
      <c r="H3095" s="89" t="s">
        <v>1444</v>
      </c>
      <c r="I3095" s="89" t="s">
        <v>323</v>
      </c>
      <c r="L3095">
        <v>25064</v>
      </c>
      <c r="M3095" s="89" t="s">
        <v>3313</v>
      </c>
      <c r="N3095" s="89" t="s">
        <v>336</v>
      </c>
      <c r="V3095" s="89" t="s">
        <v>1480</v>
      </c>
      <c r="W3095">
        <v>35350</v>
      </c>
    </row>
    <row r="3096" spans="7:23">
      <c r="G3096">
        <v>35320</v>
      </c>
      <c r="H3096" s="89" t="s">
        <v>1445</v>
      </c>
      <c r="I3096" s="89" t="s">
        <v>323</v>
      </c>
      <c r="L3096">
        <v>25065</v>
      </c>
      <c r="M3096" s="89" t="s">
        <v>3314</v>
      </c>
      <c r="N3096" s="89" t="s">
        <v>336</v>
      </c>
      <c r="V3096" s="89" t="s">
        <v>2498</v>
      </c>
      <c r="W3096">
        <v>174874</v>
      </c>
    </row>
    <row r="3097" spans="7:23">
      <c r="G3097">
        <v>35321</v>
      </c>
      <c r="H3097" s="89" t="s">
        <v>1446</v>
      </c>
      <c r="I3097" s="89" t="s">
        <v>323</v>
      </c>
      <c r="L3097">
        <v>25066</v>
      </c>
      <c r="M3097" s="89" t="s">
        <v>3315</v>
      </c>
      <c r="N3097" s="89" t="s">
        <v>336</v>
      </c>
      <c r="V3097" s="89" t="s">
        <v>1481</v>
      </c>
      <c r="W3097">
        <v>35351</v>
      </c>
    </row>
    <row r="3098" spans="7:23">
      <c r="G3098">
        <v>35322</v>
      </c>
      <c r="H3098" s="89" t="s">
        <v>1447</v>
      </c>
      <c r="I3098" s="89" t="s">
        <v>323</v>
      </c>
      <c r="L3098">
        <v>25067</v>
      </c>
      <c r="M3098" s="89" t="s">
        <v>3316</v>
      </c>
      <c r="N3098" s="89" t="s">
        <v>336</v>
      </c>
      <c r="V3098" s="89" t="s">
        <v>1482</v>
      </c>
      <c r="W3098">
        <v>35353</v>
      </c>
    </row>
    <row r="3099" spans="7:23">
      <c r="G3099">
        <v>35323</v>
      </c>
      <c r="H3099" s="89" t="s">
        <v>1448</v>
      </c>
      <c r="I3099" s="89" t="s">
        <v>323</v>
      </c>
      <c r="L3099">
        <v>25068</v>
      </c>
      <c r="M3099" s="89" t="s">
        <v>3317</v>
      </c>
      <c r="N3099" s="89" t="s">
        <v>336</v>
      </c>
      <c r="V3099" s="89" t="s">
        <v>2501</v>
      </c>
      <c r="W3099">
        <v>172074</v>
      </c>
    </row>
    <row r="3100" spans="7:23">
      <c r="G3100">
        <v>35324</v>
      </c>
      <c r="H3100" s="89" t="s">
        <v>1449</v>
      </c>
      <c r="I3100" s="89" t="s">
        <v>323</v>
      </c>
      <c r="L3100">
        <v>25069</v>
      </c>
      <c r="M3100" s="89" t="s">
        <v>3318</v>
      </c>
      <c r="N3100" s="89" t="s">
        <v>336</v>
      </c>
      <c r="V3100" s="89" t="s">
        <v>2502</v>
      </c>
      <c r="W3100">
        <v>172087</v>
      </c>
    </row>
    <row r="3101" spans="7:23">
      <c r="G3101">
        <v>35325</v>
      </c>
      <c r="H3101" s="89" t="s">
        <v>1450</v>
      </c>
      <c r="I3101" s="89" t="s">
        <v>323</v>
      </c>
      <c r="L3101">
        <v>25070</v>
      </c>
      <c r="M3101" s="89" t="s">
        <v>3319</v>
      </c>
      <c r="N3101" s="89" t="s">
        <v>336</v>
      </c>
      <c r="V3101" s="89" t="s">
        <v>2503</v>
      </c>
      <c r="W3101">
        <v>172313</v>
      </c>
    </row>
    <row r="3102" spans="7:23">
      <c r="G3102">
        <v>35326</v>
      </c>
      <c r="H3102" s="89" t="s">
        <v>2480</v>
      </c>
      <c r="I3102" s="89" t="s">
        <v>323</v>
      </c>
      <c r="L3102">
        <v>25071</v>
      </c>
      <c r="M3102" s="89" t="s">
        <v>3320</v>
      </c>
      <c r="N3102" s="89" t="s">
        <v>336</v>
      </c>
      <c r="V3102" s="89" t="s">
        <v>2504</v>
      </c>
      <c r="W3102">
        <v>172300</v>
      </c>
    </row>
    <row r="3103" spans="7:23">
      <c r="G3103">
        <v>102887</v>
      </c>
      <c r="H3103" s="89" t="s">
        <v>2481</v>
      </c>
      <c r="I3103" s="89" t="s">
        <v>323</v>
      </c>
      <c r="L3103">
        <v>25072</v>
      </c>
      <c r="M3103" s="89" t="s">
        <v>3321</v>
      </c>
      <c r="N3103" s="89" t="s">
        <v>336</v>
      </c>
      <c r="V3103" s="89" t="s">
        <v>2505</v>
      </c>
      <c r="W3103">
        <v>172100</v>
      </c>
    </row>
    <row r="3104" spans="7:23">
      <c r="G3104">
        <v>102926</v>
      </c>
      <c r="H3104" s="89" t="s">
        <v>2482</v>
      </c>
      <c r="I3104" s="89" t="s">
        <v>323</v>
      </c>
      <c r="L3104">
        <v>25073</v>
      </c>
      <c r="M3104" s="89" t="s">
        <v>3322</v>
      </c>
      <c r="N3104" s="89" t="s">
        <v>336</v>
      </c>
      <c r="V3104" s="89" t="s">
        <v>2506</v>
      </c>
      <c r="W3104">
        <v>174474</v>
      </c>
    </row>
    <row r="3105" spans="7:23">
      <c r="G3105">
        <v>59739</v>
      </c>
      <c r="H3105" s="89" t="s">
        <v>1451</v>
      </c>
      <c r="I3105" s="89" t="s">
        <v>323</v>
      </c>
      <c r="L3105">
        <v>25074</v>
      </c>
      <c r="M3105" s="89" t="s">
        <v>3323</v>
      </c>
      <c r="N3105" s="89" t="s">
        <v>336</v>
      </c>
      <c r="V3105" s="89" t="s">
        <v>2507</v>
      </c>
      <c r="W3105">
        <v>172126</v>
      </c>
    </row>
    <row r="3106" spans="7:23">
      <c r="G3106">
        <v>59750</v>
      </c>
      <c r="H3106" s="89" t="s">
        <v>1452</v>
      </c>
      <c r="I3106" s="89" t="s">
        <v>323</v>
      </c>
      <c r="L3106">
        <v>25075</v>
      </c>
      <c r="M3106" s="89" t="s">
        <v>3324</v>
      </c>
      <c r="N3106" s="89" t="s">
        <v>336</v>
      </c>
      <c r="V3106" s="89" t="s">
        <v>2509</v>
      </c>
      <c r="W3106">
        <v>171874</v>
      </c>
    </row>
    <row r="3107" spans="7:23">
      <c r="G3107">
        <v>59761</v>
      </c>
      <c r="H3107" s="89" t="s">
        <v>1453</v>
      </c>
      <c r="I3107" s="89" t="s">
        <v>323</v>
      </c>
      <c r="L3107">
        <v>25076</v>
      </c>
      <c r="M3107" s="89" t="s">
        <v>3325</v>
      </c>
      <c r="N3107" s="89" t="s">
        <v>336</v>
      </c>
      <c r="V3107" s="89" t="s">
        <v>2511</v>
      </c>
      <c r="W3107">
        <v>174674</v>
      </c>
    </row>
    <row r="3108" spans="7:23">
      <c r="G3108">
        <v>59772</v>
      </c>
      <c r="H3108" s="89" t="s">
        <v>1454</v>
      </c>
      <c r="I3108" s="89" t="s">
        <v>323</v>
      </c>
      <c r="L3108">
        <v>25077</v>
      </c>
      <c r="M3108" s="89" t="s">
        <v>3326</v>
      </c>
      <c r="N3108" s="89" t="s">
        <v>336</v>
      </c>
      <c r="V3108" s="89" t="s">
        <v>2512</v>
      </c>
      <c r="W3108">
        <v>35352</v>
      </c>
    </row>
    <row r="3109" spans="7:23">
      <c r="G3109">
        <v>59783</v>
      </c>
      <c r="H3109" s="89" t="s">
        <v>1455</v>
      </c>
      <c r="I3109" s="89" t="s">
        <v>323</v>
      </c>
      <c r="L3109">
        <v>25078</v>
      </c>
      <c r="M3109" s="89" t="s">
        <v>3327</v>
      </c>
      <c r="N3109" s="89" t="s">
        <v>336</v>
      </c>
      <c r="V3109" s="89" t="s">
        <v>2516</v>
      </c>
      <c r="W3109">
        <v>202274</v>
      </c>
    </row>
    <row r="3110" spans="7:23">
      <c r="G3110">
        <v>59794</v>
      </c>
      <c r="H3110" s="89" t="s">
        <v>1456</v>
      </c>
      <c r="I3110" s="89" t="s">
        <v>323</v>
      </c>
      <c r="L3110">
        <v>25079</v>
      </c>
      <c r="M3110" s="89" t="s">
        <v>3328</v>
      </c>
      <c r="N3110" s="89" t="s">
        <v>336</v>
      </c>
      <c r="V3110" s="89" t="s">
        <v>2517</v>
      </c>
      <c r="W3110">
        <v>202287</v>
      </c>
    </row>
    <row r="3111" spans="7:23">
      <c r="G3111">
        <v>59805</v>
      </c>
      <c r="H3111" s="89" t="s">
        <v>1457</v>
      </c>
      <c r="I3111" s="89" t="s">
        <v>323</v>
      </c>
      <c r="L3111">
        <v>25080</v>
      </c>
      <c r="M3111" s="89" t="s">
        <v>3329</v>
      </c>
      <c r="N3111" s="89" t="s">
        <v>336</v>
      </c>
      <c r="V3111" s="89" t="s">
        <v>2518</v>
      </c>
      <c r="W3111">
        <v>202300</v>
      </c>
    </row>
    <row r="3112" spans="7:23">
      <c r="G3112">
        <v>59816</v>
      </c>
      <c r="H3112" s="89" t="s">
        <v>1458</v>
      </c>
      <c r="I3112" s="89" t="s">
        <v>323</v>
      </c>
      <c r="L3112">
        <v>25081</v>
      </c>
      <c r="M3112" s="89" t="s">
        <v>3330</v>
      </c>
      <c r="N3112" s="89" t="s">
        <v>336</v>
      </c>
      <c r="V3112" s="89" t="s">
        <v>2519</v>
      </c>
      <c r="W3112">
        <v>202313</v>
      </c>
    </row>
    <row r="3113" spans="7:23">
      <c r="G3113">
        <v>59827</v>
      </c>
      <c r="H3113" s="89" t="s">
        <v>1459</v>
      </c>
      <c r="I3113" s="89" t="s">
        <v>323</v>
      </c>
      <c r="L3113">
        <v>25082</v>
      </c>
      <c r="M3113" s="89" t="s">
        <v>3331</v>
      </c>
      <c r="N3113" s="89" t="s">
        <v>336</v>
      </c>
      <c r="V3113" s="89" t="s">
        <v>2520</v>
      </c>
      <c r="W3113">
        <v>220326</v>
      </c>
    </row>
    <row r="3114" spans="7:23">
      <c r="G3114">
        <v>59838</v>
      </c>
      <c r="H3114" s="89" t="s">
        <v>1460</v>
      </c>
      <c r="I3114" s="89" t="s">
        <v>323</v>
      </c>
      <c r="L3114">
        <v>25083</v>
      </c>
      <c r="M3114" s="89" t="s">
        <v>3332</v>
      </c>
      <c r="N3114" s="89" t="s">
        <v>336</v>
      </c>
      <c r="V3114" s="89" t="s">
        <v>2521</v>
      </c>
      <c r="W3114">
        <v>35358</v>
      </c>
    </row>
    <row r="3115" spans="7:23">
      <c r="G3115">
        <v>59849</v>
      </c>
      <c r="H3115" s="89" t="s">
        <v>1461</v>
      </c>
      <c r="I3115" s="89" t="s">
        <v>323</v>
      </c>
      <c r="L3115">
        <v>25084</v>
      </c>
      <c r="M3115" s="89" t="s">
        <v>3333</v>
      </c>
      <c r="N3115" s="89" t="s">
        <v>336</v>
      </c>
      <c r="V3115" s="89" t="s">
        <v>2522</v>
      </c>
      <c r="W3115">
        <v>202475</v>
      </c>
    </row>
    <row r="3116" spans="7:23">
      <c r="G3116">
        <v>59860</v>
      </c>
      <c r="H3116" s="89" t="s">
        <v>1462</v>
      </c>
      <c r="I3116" s="89" t="s">
        <v>323</v>
      </c>
      <c r="L3116">
        <v>25085</v>
      </c>
      <c r="M3116" s="89" t="s">
        <v>3334</v>
      </c>
      <c r="N3116" s="89" t="s">
        <v>336</v>
      </c>
      <c r="V3116" s="89" t="s">
        <v>1484</v>
      </c>
      <c r="W3116">
        <v>35357</v>
      </c>
    </row>
    <row r="3117" spans="7:23">
      <c r="G3117">
        <v>59871</v>
      </c>
      <c r="H3117" s="89" t="s">
        <v>1463</v>
      </c>
      <c r="I3117" s="89" t="s">
        <v>323</v>
      </c>
      <c r="L3117">
        <v>25086</v>
      </c>
      <c r="M3117" s="89" t="s">
        <v>3335</v>
      </c>
      <c r="N3117" s="89" t="s">
        <v>336</v>
      </c>
      <c r="V3117" s="89" t="s">
        <v>1486</v>
      </c>
      <c r="W3117">
        <v>35360</v>
      </c>
    </row>
    <row r="3118" spans="7:23">
      <c r="G3118">
        <v>59882</v>
      </c>
      <c r="H3118" s="89" t="s">
        <v>1378</v>
      </c>
      <c r="I3118" s="89" t="s">
        <v>323</v>
      </c>
      <c r="L3118">
        <v>25087</v>
      </c>
      <c r="M3118" s="89" t="s">
        <v>3336</v>
      </c>
      <c r="N3118" s="89" t="s">
        <v>336</v>
      </c>
      <c r="V3118" s="89" t="s">
        <v>1485</v>
      </c>
      <c r="W3118">
        <v>35359</v>
      </c>
    </row>
    <row r="3119" spans="7:23">
      <c r="G3119">
        <v>35329</v>
      </c>
      <c r="H3119" s="89" t="s">
        <v>1464</v>
      </c>
      <c r="I3119" s="89" t="s">
        <v>323</v>
      </c>
      <c r="L3119">
        <v>25088</v>
      </c>
      <c r="M3119" s="89" t="s">
        <v>3337</v>
      </c>
      <c r="N3119" s="89" t="s">
        <v>336</v>
      </c>
      <c r="V3119" s="89" t="s">
        <v>1483</v>
      </c>
      <c r="W3119">
        <v>35356</v>
      </c>
    </row>
    <row r="3120" spans="7:23">
      <c r="G3120">
        <v>35330</v>
      </c>
      <c r="H3120" s="89" t="s">
        <v>1465</v>
      </c>
      <c r="I3120" s="89" t="s">
        <v>323</v>
      </c>
      <c r="L3120">
        <v>25089</v>
      </c>
      <c r="M3120" s="89" t="s">
        <v>3339</v>
      </c>
      <c r="N3120" s="89" t="s">
        <v>336</v>
      </c>
      <c r="V3120" s="89" t="s">
        <v>1487</v>
      </c>
      <c r="W3120">
        <v>35362</v>
      </c>
    </row>
    <row r="3121" spans="7:23">
      <c r="G3121">
        <v>35331</v>
      </c>
      <c r="H3121" s="89" t="s">
        <v>1466</v>
      </c>
      <c r="I3121" s="89" t="s">
        <v>323</v>
      </c>
      <c r="L3121">
        <v>25090</v>
      </c>
      <c r="M3121" s="89" t="s">
        <v>3343</v>
      </c>
      <c r="N3121" s="89" t="s">
        <v>336</v>
      </c>
      <c r="V3121" s="89" t="s">
        <v>1488</v>
      </c>
      <c r="W3121">
        <v>44706</v>
      </c>
    </row>
    <row r="3122" spans="7:23">
      <c r="G3122">
        <v>35332</v>
      </c>
      <c r="H3122" s="89" t="s">
        <v>1467</v>
      </c>
      <c r="I3122" s="89" t="s">
        <v>323</v>
      </c>
      <c r="L3122">
        <v>25091</v>
      </c>
      <c r="M3122" s="89" t="s">
        <v>3344</v>
      </c>
      <c r="N3122" s="89" t="s">
        <v>336</v>
      </c>
      <c r="V3122" s="89" t="s">
        <v>2524</v>
      </c>
      <c r="W3122">
        <v>83900</v>
      </c>
    </row>
    <row r="3123" spans="7:23">
      <c r="G3123">
        <v>35333</v>
      </c>
      <c r="H3123" s="89" t="s">
        <v>1468</v>
      </c>
      <c r="I3123" s="89" t="s">
        <v>323</v>
      </c>
      <c r="L3123">
        <v>25092</v>
      </c>
      <c r="M3123" s="89" t="s">
        <v>3345</v>
      </c>
      <c r="N3123" s="89" t="s">
        <v>336</v>
      </c>
      <c r="V3123" s="89" t="s">
        <v>2525</v>
      </c>
      <c r="W3123">
        <v>190100</v>
      </c>
    </row>
    <row r="3124" spans="7:23">
      <c r="G3124">
        <v>35334</v>
      </c>
      <c r="H3124" s="89" t="s">
        <v>1469</v>
      </c>
      <c r="I3124" s="89" t="s">
        <v>323</v>
      </c>
      <c r="L3124">
        <v>25093</v>
      </c>
      <c r="M3124" s="89" t="s">
        <v>3346</v>
      </c>
      <c r="N3124" s="89" t="s">
        <v>336</v>
      </c>
      <c r="V3124" s="89" t="s">
        <v>2526</v>
      </c>
      <c r="W3124">
        <v>200701</v>
      </c>
    </row>
    <row r="3125" spans="7:23">
      <c r="G3125">
        <v>35335</v>
      </c>
      <c r="H3125" s="89" t="s">
        <v>1470</v>
      </c>
      <c r="I3125" s="89" t="s">
        <v>323</v>
      </c>
      <c r="L3125">
        <v>25094</v>
      </c>
      <c r="M3125" s="89" t="s">
        <v>3347</v>
      </c>
      <c r="N3125" s="89" t="s">
        <v>336</v>
      </c>
      <c r="V3125" s="89" t="s">
        <v>1489</v>
      </c>
      <c r="W3125">
        <v>44715</v>
      </c>
    </row>
    <row r="3126" spans="7:23">
      <c r="G3126">
        <v>35336</v>
      </c>
      <c r="H3126" s="89" t="s">
        <v>1471</v>
      </c>
      <c r="I3126" s="89" t="s">
        <v>323</v>
      </c>
      <c r="L3126">
        <v>25095</v>
      </c>
      <c r="M3126" s="89" t="s">
        <v>3349</v>
      </c>
      <c r="N3126" s="89" t="s">
        <v>336</v>
      </c>
      <c r="V3126" s="89" t="s">
        <v>2528</v>
      </c>
      <c r="W3126">
        <v>58049</v>
      </c>
    </row>
    <row r="3127" spans="7:23">
      <c r="G3127">
        <v>35337</v>
      </c>
      <c r="H3127" s="89" t="s">
        <v>1472</v>
      </c>
      <c r="I3127" s="89" t="s">
        <v>323</v>
      </c>
      <c r="L3127">
        <v>25096</v>
      </c>
      <c r="M3127" s="89" t="s">
        <v>3350</v>
      </c>
      <c r="N3127" s="89" t="s">
        <v>336</v>
      </c>
      <c r="V3127" s="89" t="s">
        <v>2529</v>
      </c>
      <c r="W3127">
        <v>44724</v>
      </c>
    </row>
    <row r="3128" spans="7:23">
      <c r="G3128">
        <v>35338</v>
      </c>
      <c r="H3128" s="89" t="s">
        <v>1473</v>
      </c>
      <c r="I3128" s="89" t="s">
        <v>323</v>
      </c>
      <c r="L3128">
        <v>25097</v>
      </c>
      <c r="M3128" s="89" t="s">
        <v>3351</v>
      </c>
      <c r="N3128" s="89" t="s">
        <v>336</v>
      </c>
      <c r="V3128" s="89" t="s">
        <v>2530</v>
      </c>
      <c r="W3128">
        <v>44733</v>
      </c>
    </row>
    <row r="3129" spans="7:23">
      <c r="G3129">
        <v>35339</v>
      </c>
      <c r="H3129" s="89" t="s">
        <v>271</v>
      </c>
      <c r="I3129" s="89" t="s">
        <v>323</v>
      </c>
      <c r="L3129">
        <v>25098</v>
      </c>
      <c r="M3129" s="89" t="s">
        <v>3352</v>
      </c>
      <c r="N3129" s="89" t="s">
        <v>336</v>
      </c>
      <c r="V3129" s="89" t="s">
        <v>1303</v>
      </c>
      <c r="W3129">
        <v>44742</v>
      </c>
    </row>
    <row r="3130" spans="7:23">
      <c r="G3130">
        <v>108474</v>
      </c>
      <c r="H3130" s="89" t="s">
        <v>2489</v>
      </c>
      <c r="I3130" s="89" t="s">
        <v>323</v>
      </c>
      <c r="L3130">
        <v>25099</v>
      </c>
      <c r="M3130" s="89" t="s">
        <v>3353</v>
      </c>
      <c r="N3130" s="89" t="s">
        <v>336</v>
      </c>
      <c r="V3130" s="89" t="s">
        <v>1490</v>
      </c>
      <c r="W3130">
        <v>44769</v>
      </c>
    </row>
    <row r="3131" spans="7:23">
      <c r="G3131">
        <v>108487</v>
      </c>
      <c r="H3131" s="89" t="s">
        <v>2490</v>
      </c>
      <c r="I3131" s="89" t="s">
        <v>323</v>
      </c>
      <c r="L3131">
        <v>25100</v>
      </c>
      <c r="M3131" s="89" t="s">
        <v>3354</v>
      </c>
      <c r="N3131" s="89" t="s">
        <v>336</v>
      </c>
      <c r="V3131" s="89" t="s">
        <v>1491</v>
      </c>
      <c r="W3131">
        <v>44778</v>
      </c>
    </row>
    <row r="3132" spans="7:23">
      <c r="G3132">
        <v>175274</v>
      </c>
      <c r="H3132" s="89" t="s">
        <v>2491</v>
      </c>
      <c r="I3132" s="89" t="s">
        <v>323</v>
      </c>
      <c r="L3132">
        <v>25101</v>
      </c>
      <c r="M3132" s="89" t="s">
        <v>3355</v>
      </c>
      <c r="N3132" s="89" t="s">
        <v>336</v>
      </c>
      <c r="V3132" s="89" t="s">
        <v>1492</v>
      </c>
      <c r="W3132">
        <v>44787</v>
      </c>
    </row>
    <row r="3133" spans="7:23">
      <c r="G3133">
        <v>48470</v>
      </c>
      <c r="H3133" s="89" t="s">
        <v>1474</v>
      </c>
      <c r="I3133" s="89" t="s">
        <v>323</v>
      </c>
      <c r="L3133">
        <v>25102</v>
      </c>
      <c r="M3133" s="89" t="s">
        <v>3356</v>
      </c>
      <c r="N3133" s="89" t="s">
        <v>336</v>
      </c>
      <c r="V3133" s="89" t="s">
        <v>2538</v>
      </c>
      <c r="W3133">
        <v>205904</v>
      </c>
    </row>
    <row r="3134" spans="7:23">
      <c r="G3134">
        <v>47672</v>
      </c>
      <c r="H3134" s="89" t="s">
        <v>1475</v>
      </c>
      <c r="I3134" s="89" t="s">
        <v>323</v>
      </c>
      <c r="L3134">
        <v>25103</v>
      </c>
      <c r="M3134" s="89" t="s">
        <v>3357</v>
      </c>
      <c r="N3134" s="89" t="s">
        <v>336</v>
      </c>
      <c r="V3134" s="89" t="s">
        <v>1493</v>
      </c>
      <c r="W3134">
        <v>44796</v>
      </c>
    </row>
    <row r="3135" spans="7:23">
      <c r="G3135">
        <v>35342</v>
      </c>
      <c r="H3135" s="89" t="s">
        <v>1389</v>
      </c>
      <c r="I3135" s="89" t="s">
        <v>323</v>
      </c>
      <c r="L3135">
        <v>25104</v>
      </c>
      <c r="M3135" s="89" t="s">
        <v>3358</v>
      </c>
      <c r="N3135" s="89" t="s">
        <v>336</v>
      </c>
      <c r="V3135" s="89" t="s">
        <v>1494</v>
      </c>
      <c r="W3135">
        <v>44805</v>
      </c>
    </row>
    <row r="3136" spans="7:23">
      <c r="G3136">
        <v>35345</v>
      </c>
      <c r="H3136" s="89" t="s">
        <v>1476</v>
      </c>
      <c r="I3136" s="89" t="s">
        <v>323</v>
      </c>
      <c r="L3136">
        <v>25105</v>
      </c>
      <c r="M3136" s="89" t="s">
        <v>3359</v>
      </c>
      <c r="N3136" s="89" t="s">
        <v>336</v>
      </c>
      <c r="V3136" s="89" t="s">
        <v>1495</v>
      </c>
      <c r="W3136">
        <v>44814</v>
      </c>
    </row>
    <row r="3137" spans="7:23">
      <c r="G3137">
        <v>35346</v>
      </c>
      <c r="H3137" s="89" t="s">
        <v>1477</v>
      </c>
      <c r="I3137" s="89" t="s">
        <v>323</v>
      </c>
      <c r="L3137">
        <v>25106</v>
      </c>
      <c r="M3137" s="89" t="s">
        <v>3360</v>
      </c>
      <c r="N3137" s="89" t="s">
        <v>336</v>
      </c>
      <c r="V3137" s="89" t="s">
        <v>1310</v>
      </c>
      <c r="W3137">
        <v>44823</v>
      </c>
    </row>
    <row r="3138" spans="7:23">
      <c r="G3138">
        <v>35347</v>
      </c>
      <c r="H3138" s="89" t="s">
        <v>1478</v>
      </c>
      <c r="I3138" s="89" t="s">
        <v>323</v>
      </c>
      <c r="L3138">
        <v>25107</v>
      </c>
      <c r="M3138" s="89" t="s">
        <v>3361</v>
      </c>
      <c r="N3138" s="89" t="s">
        <v>336</v>
      </c>
      <c r="V3138" s="89" t="s">
        <v>1496</v>
      </c>
      <c r="W3138">
        <v>44850</v>
      </c>
    </row>
    <row r="3139" spans="7:23">
      <c r="G3139">
        <v>35348</v>
      </c>
      <c r="H3139" s="89" t="s">
        <v>2496</v>
      </c>
      <c r="I3139" s="89" t="s">
        <v>323</v>
      </c>
      <c r="L3139">
        <v>25108</v>
      </c>
      <c r="M3139" s="89" t="s">
        <v>3362</v>
      </c>
      <c r="N3139" s="89" t="s">
        <v>336</v>
      </c>
      <c r="V3139" s="89" t="s">
        <v>1497</v>
      </c>
      <c r="W3139">
        <v>44859</v>
      </c>
    </row>
    <row r="3140" spans="7:23">
      <c r="G3140">
        <v>35349</v>
      </c>
      <c r="H3140" s="89" t="s">
        <v>1479</v>
      </c>
      <c r="I3140" s="89" t="s">
        <v>323</v>
      </c>
      <c r="L3140">
        <v>25109</v>
      </c>
      <c r="M3140" s="89" t="s">
        <v>3363</v>
      </c>
      <c r="N3140" s="89" t="s">
        <v>336</v>
      </c>
      <c r="V3140" s="89" t="s">
        <v>1498</v>
      </c>
      <c r="W3140">
        <v>44868</v>
      </c>
    </row>
    <row r="3141" spans="7:23">
      <c r="G3141">
        <v>59937</v>
      </c>
      <c r="H3141" s="89" t="s">
        <v>2497</v>
      </c>
      <c r="I3141" s="89" t="s">
        <v>323</v>
      </c>
      <c r="L3141">
        <v>25110</v>
      </c>
      <c r="M3141" s="89" t="s">
        <v>3364</v>
      </c>
      <c r="N3141" s="89" t="s">
        <v>336</v>
      </c>
      <c r="V3141" s="89" t="s">
        <v>1499</v>
      </c>
      <c r="W3141">
        <v>44877</v>
      </c>
    </row>
    <row r="3142" spans="7:23">
      <c r="G3142">
        <v>35350</v>
      </c>
      <c r="H3142" s="89" t="s">
        <v>1480</v>
      </c>
      <c r="I3142" s="89" t="s">
        <v>323</v>
      </c>
      <c r="L3142">
        <v>25111</v>
      </c>
      <c r="M3142" s="89" t="s">
        <v>3365</v>
      </c>
      <c r="N3142" s="89" t="s">
        <v>336</v>
      </c>
      <c r="V3142" s="89" t="s">
        <v>1500</v>
      </c>
      <c r="W3142">
        <v>44886</v>
      </c>
    </row>
    <row r="3143" spans="7:23">
      <c r="G3143">
        <v>174874</v>
      </c>
      <c r="H3143" s="89" t="s">
        <v>2498</v>
      </c>
      <c r="I3143" s="89" t="s">
        <v>323</v>
      </c>
      <c r="L3143">
        <v>25112</v>
      </c>
      <c r="M3143" s="89" t="s">
        <v>3366</v>
      </c>
      <c r="N3143" s="89" t="s">
        <v>336</v>
      </c>
      <c r="V3143" s="89" t="s">
        <v>1501</v>
      </c>
      <c r="W3143">
        <v>44895</v>
      </c>
    </row>
    <row r="3144" spans="7:23">
      <c r="G3144">
        <v>35351</v>
      </c>
      <c r="H3144" s="89" t="s">
        <v>1481</v>
      </c>
      <c r="I3144" s="89" t="s">
        <v>323</v>
      </c>
      <c r="L3144">
        <v>25113</v>
      </c>
      <c r="M3144" s="89" t="s">
        <v>3367</v>
      </c>
      <c r="N3144" s="89" t="s">
        <v>336</v>
      </c>
      <c r="V3144" s="89" t="s">
        <v>1502</v>
      </c>
      <c r="W3144">
        <v>44904</v>
      </c>
    </row>
    <row r="3145" spans="7:23">
      <c r="G3145">
        <v>35353</v>
      </c>
      <c r="H3145" s="89" t="s">
        <v>1482</v>
      </c>
      <c r="I3145" s="89" t="s">
        <v>323</v>
      </c>
      <c r="L3145">
        <v>25114</v>
      </c>
      <c r="M3145" s="89" t="s">
        <v>3368</v>
      </c>
      <c r="N3145" s="89" t="s">
        <v>336</v>
      </c>
      <c r="V3145" s="89" t="s">
        <v>1318</v>
      </c>
      <c r="W3145">
        <v>44913</v>
      </c>
    </row>
    <row r="3146" spans="7:23">
      <c r="G3146">
        <v>172074</v>
      </c>
      <c r="H3146" s="89" t="s">
        <v>2501</v>
      </c>
      <c r="I3146" s="89" t="s">
        <v>323</v>
      </c>
      <c r="L3146">
        <v>25115</v>
      </c>
      <c r="M3146" s="89" t="s">
        <v>3369</v>
      </c>
      <c r="N3146" s="89" t="s">
        <v>336</v>
      </c>
      <c r="V3146" s="89" t="s">
        <v>1503</v>
      </c>
      <c r="W3146">
        <v>64094</v>
      </c>
    </row>
    <row r="3147" spans="7:23">
      <c r="G3147">
        <v>172087</v>
      </c>
      <c r="H3147" s="89" t="s">
        <v>2502</v>
      </c>
      <c r="I3147" s="89" t="s">
        <v>323</v>
      </c>
      <c r="L3147">
        <v>25116</v>
      </c>
      <c r="M3147" s="89" t="s">
        <v>3370</v>
      </c>
      <c r="N3147" s="89" t="s">
        <v>336</v>
      </c>
      <c r="V3147" s="89" t="s">
        <v>1504</v>
      </c>
      <c r="W3147">
        <v>44940</v>
      </c>
    </row>
    <row r="3148" spans="7:23">
      <c r="G3148">
        <v>172313</v>
      </c>
      <c r="H3148" s="89" t="s">
        <v>2503</v>
      </c>
      <c r="I3148" s="89" t="s">
        <v>323</v>
      </c>
      <c r="L3148">
        <v>25117</v>
      </c>
      <c r="M3148" s="89" t="s">
        <v>3371</v>
      </c>
      <c r="N3148" s="89" t="s">
        <v>336</v>
      </c>
      <c r="V3148" s="89" t="s">
        <v>1505</v>
      </c>
      <c r="W3148">
        <v>44949</v>
      </c>
    </row>
    <row r="3149" spans="7:23">
      <c r="G3149">
        <v>172300</v>
      </c>
      <c r="H3149" s="89" t="s">
        <v>2504</v>
      </c>
      <c r="I3149" s="89" t="s">
        <v>323</v>
      </c>
      <c r="L3149">
        <v>25118</v>
      </c>
      <c r="M3149" s="89" t="s">
        <v>3372</v>
      </c>
      <c r="N3149" s="89" t="s">
        <v>336</v>
      </c>
      <c r="V3149" s="89" t="s">
        <v>1506</v>
      </c>
      <c r="W3149">
        <v>44958</v>
      </c>
    </row>
    <row r="3150" spans="7:23">
      <c r="G3150">
        <v>172100</v>
      </c>
      <c r="H3150" s="89" t="s">
        <v>2505</v>
      </c>
      <c r="I3150" s="89" t="s">
        <v>323</v>
      </c>
      <c r="L3150">
        <v>25119</v>
      </c>
      <c r="M3150" s="89" t="s">
        <v>3373</v>
      </c>
      <c r="N3150" s="89" t="s">
        <v>336</v>
      </c>
      <c r="V3150" s="89" t="s">
        <v>1507</v>
      </c>
      <c r="W3150">
        <v>44967</v>
      </c>
    </row>
    <row r="3151" spans="7:23">
      <c r="G3151">
        <v>174474</v>
      </c>
      <c r="H3151" s="89" t="s">
        <v>2506</v>
      </c>
      <c r="I3151" s="89" t="s">
        <v>323</v>
      </c>
      <c r="L3151">
        <v>25120</v>
      </c>
      <c r="M3151" s="89" t="s">
        <v>3374</v>
      </c>
      <c r="N3151" s="89" t="s">
        <v>336</v>
      </c>
      <c r="V3151" s="89" t="s">
        <v>1508</v>
      </c>
      <c r="W3151">
        <v>44976</v>
      </c>
    </row>
    <row r="3152" spans="7:23">
      <c r="G3152">
        <v>172126</v>
      </c>
      <c r="H3152" s="89" t="s">
        <v>2507</v>
      </c>
      <c r="I3152" s="89" t="s">
        <v>323</v>
      </c>
      <c r="L3152">
        <v>25121</v>
      </c>
      <c r="M3152" s="89" t="s">
        <v>3375</v>
      </c>
      <c r="N3152" s="89" t="s">
        <v>336</v>
      </c>
      <c r="V3152" s="89" t="s">
        <v>1509</v>
      </c>
      <c r="W3152">
        <v>44985</v>
      </c>
    </row>
    <row r="3153" spans="7:23">
      <c r="G3153">
        <v>171874</v>
      </c>
      <c r="H3153" s="89" t="s">
        <v>2509</v>
      </c>
      <c r="I3153" s="89" t="s">
        <v>323</v>
      </c>
      <c r="L3153">
        <v>25122</v>
      </c>
      <c r="M3153" s="89" t="s">
        <v>3376</v>
      </c>
      <c r="N3153" s="89" t="s">
        <v>336</v>
      </c>
      <c r="V3153" s="89" t="s">
        <v>1510</v>
      </c>
      <c r="W3153">
        <v>44994</v>
      </c>
    </row>
    <row r="3154" spans="7:23">
      <c r="G3154">
        <v>174674</v>
      </c>
      <c r="H3154" s="89" t="s">
        <v>2511</v>
      </c>
      <c r="I3154" s="89" t="s">
        <v>323</v>
      </c>
      <c r="L3154">
        <v>25123</v>
      </c>
      <c r="M3154" s="89" t="s">
        <v>3377</v>
      </c>
      <c r="N3154" s="89" t="s">
        <v>336</v>
      </c>
      <c r="V3154" s="89" t="s">
        <v>1327</v>
      </c>
      <c r="W3154">
        <v>45003</v>
      </c>
    </row>
    <row r="3155" spans="7:23">
      <c r="G3155">
        <v>35352</v>
      </c>
      <c r="H3155" s="89" t="s">
        <v>2512</v>
      </c>
      <c r="I3155" s="89" t="s">
        <v>323</v>
      </c>
      <c r="L3155">
        <v>25124</v>
      </c>
      <c r="M3155" s="89" t="s">
        <v>3378</v>
      </c>
      <c r="N3155" s="89" t="s">
        <v>336</v>
      </c>
      <c r="V3155" s="89" t="s">
        <v>232</v>
      </c>
      <c r="W3155">
        <v>45012</v>
      </c>
    </row>
    <row r="3156" spans="7:23">
      <c r="G3156">
        <v>202274</v>
      </c>
      <c r="H3156" s="89" t="s">
        <v>2516</v>
      </c>
      <c r="I3156" s="89" t="s">
        <v>323</v>
      </c>
      <c r="L3156">
        <v>25125</v>
      </c>
      <c r="M3156" s="89" t="s">
        <v>3379</v>
      </c>
      <c r="N3156" s="89" t="s">
        <v>336</v>
      </c>
      <c r="V3156" s="89" t="s">
        <v>1511</v>
      </c>
      <c r="W3156">
        <v>65602</v>
      </c>
    </row>
    <row r="3157" spans="7:23">
      <c r="G3157">
        <v>202287</v>
      </c>
      <c r="H3157" s="89" t="s">
        <v>2517</v>
      </c>
      <c r="I3157" s="89" t="s">
        <v>323</v>
      </c>
      <c r="L3157">
        <v>25126</v>
      </c>
      <c r="M3157" s="89" t="s">
        <v>3380</v>
      </c>
      <c r="N3157" s="89" t="s">
        <v>336</v>
      </c>
      <c r="V3157" s="89" t="s">
        <v>1512</v>
      </c>
      <c r="W3157">
        <v>65591</v>
      </c>
    </row>
    <row r="3158" spans="7:23">
      <c r="G3158">
        <v>202300</v>
      </c>
      <c r="H3158" s="89" t="s">
        <v>2518</v>
      </c>
      <c r="I3158" s="89" t="s">
        <v>323</v>
      </c>
      <c r="L3158">
        <v>25127</v>
      </c>
      <c r="M3158" s="89" t="s">
        <v>3381</v>
      </c>
      <c r="N3158" s="89" t="s">
        <v>336</v>
      </c>
      <c r="V3158" s="89" t="s">
        <v>1513</v>
      </c>
      <c r="W3158">
        <v>65580</v>
      </c>
    </row>
    <row r="3159" spans="7:23">
      <c r="G3159">
        <v>202313</v>
      </c>
      <c r="H3159" s="89" t="s">
        <v>2519</v>
      </c>
      <c r="I3159" s="89" t="s">
        <v>323</v>
      </c>
      <c r="L3159">
        <v>25128</v>
      </c>
      <c r="M3159" s="89" t="s">
        <v>3382</v>
      </c>
      <c r="N3159" s="89" t="s">
        <v>336</v>
      </c>
      <c r="V3159" s="89" t="s">
        <v>1514</v>
      </c>
      <c r="W3159">
        <v>65569</v>
      </c>
    </row>
    <row r="3160" spans="7:23">
      <c r="G3160">
        <v>220326</v>
      </c>
      <c r="H3160" s="89" t="s">
        <v>2520</v>
      </c>
      <c r="I3160" s="89" t="s">
        <v>323</v>
      </c>
      <c r="L3160">
        <v>25129</v>
      </c>
      <c r="M3160" s="89" t="s">
        <v>3386</v>
      </c>
      <c r="N3160" s="89" t="s">
        <v>336</v>
      </c>
      <c r="V3160" s="89" t="s">
        <v>1515</v>
      </c>
      <c r="W3160">
        <v>45039</v>
      </c>
    </row>
    <row r="3161" spans="7:23">
      <c r="G3161">
        <v>35358</v>
      </c>
      <c r="H3161" s="89" t="s">
        <v>2521</v>
      </c>
      <c r="I3161" s="89" t="s">
        <v>323</v>
      </c>
      <c r="L3161">
        <v>25130</v>
      </c>
      <c r="M3161" s="89" t="s">
        <v>3387</v>
      </c>
      <c r="N3161" s="89" t="s">
        <v>336</v>
      </c>
      <c r="V3161" s="89" t="s">
        <v>1516</v>
      </c>
      <c r="W3161">
        <v>65547</v>
      </c>
    </row>
    <row r="3162" spans="7:23">
      <c r="G3162">
        <v>202475</v>
      </c>
      <c r="H3162" s="89" t="s">
        <v>2522</v>
      </c>
      <c r="I3162" s="89" t="s">
        <v>323</v>
      </c>
      <c r="L3162">
        <v>25131</v>
      </c>
      <c r="M3162" s="89" t="s">
        <v>3389</v>
      </c>
      <c r="N3162" s="89" t="s">
        <v>336</v>
      </c>
      <c r="V3162" s="89" t="s">
        <v>1517</v>
      </c>
      <c r="W3162">
        <v>65514</v>
      </c>
    </row>
    <row r="3163" spans="7:23">
      <c r="G3163">
        <v>35357</v>
      </c>
      <c r="H3163" s="89" t="s">
        <v>1484</v>
      </c>
      <c r="I3163" s="89" t="s">
        <v>323</v>
      </c>
      <c r="L3163">
        <v>25132</v>
      </c>
      <c r="M3163" s="89" t="s">
        <v>3390</v>
      </c>
      <c r="N3163" s="89" t="s">
        <v>336</v>
      </c>
      <c r="V3163" s="89" t="s">
        <v>1518</v>
      </c>
      <c r="W3163">
        <v>65525</v>
      </c>
    </row>
    <row r="3164" spans="7:23">
      <c r="G3164">
        <v>35360</v>
      </c>
      <c r="H3164" s="89" t="s">
        <v>1486</v>
      </c>
      <c r="I3164" s="89" t="s">
        <v>323</v>
      </c>
      <c r="L3164">
        <v>25133</v>
      </c>
      <c r="M3164" s="89" t="s">
        <v>3391</v>
      </c>
      <c r="N3164" s="89" t="s">
        <v>336</v>
      </c>
      <c r="V3164" s="89" t="s">
        <v>1519</v>
      </c>
      <c r="W3164">
        <v>65536</v>
      </c>
    </row>
    <row r="3165" spans="7:23">
      <c r="G3165">
        <v>35359</v>
      </c>
      <c r="H3165" s="89" t="s">
        <v>1485</v>
      </c>
      <c r="I3165" s="89" t="s">
        <v>323</v>
      </c>
      <c r="L3165">
        <v>25134</v>
      </c>
      <c r="M3165" s="89" t="s">
        <v>3392</v>
      </c>
      <c r="N3165" s="89" t="s">
        <v>336</v>
      </c>
      <c r="V3165" s="89" t="s">
        <v>1520</v>
      </c>
      <c r="W3165">
        <v>65558</v>
      </c>
    </row>
    <row r="3166" spans="7:23">
      <c r="G3166">
        <v>35356</v>
      </c>
      <c r="H3166" s="89" t="s">
        <v>1483</v>
      </c>
      <c r="I3166" s="89" t="s">
        <v>323</v>
      </c>
      <c r="L3166">
        <v>25135</v>
      </c>
      <c r="M3166" s="89" t="s">
        <v>3394</v>
      </c>
      <c r="N3166" s="89" t="s">
        <v>336</v>
      </c>
      <c r="V3166" s="89" t="s">
        <v>1521</v>
      </c>
      <c r="W3166">
        <v>60133</v>
      </c>
    </row>
    <row r="3167" spans="7:23">
      <c r="G3167">
        <v>35362</v>
      </c>
      <c r="H3167" s="89" t="s">
        <v>1487</v>
      </c>
      <c r="I3167" s="89" t="s">
        <v>323</v>
      </c>
      <c r="L3167">
        <v>25136</v>
      </c>
      <c r="M3167" s="89" t="s">
        <v>3395</v>
      </c>
      <c r="N3167" s="89" t="s">
        <v>336</v>
      </c>
      <c r="V3167" s="89" t="s">
        <v>1522</v>
      </c>
      <c r="W3167">
        <v>65646</v>
      </c>
    </row>
    <row r="3168" spans="7:23">
      <c r="G3168">
        <v>44706</v>
      </c>
      <c r="H3168" s="89" t="s">
        <v>1488</v>
      </c>
      <c r="I3168" s="89" t="s">
        <v>323</v>
      </c>
      <c r="L3168">
        <v>25137</v>
      </c>
      <c r="M3168" s="89" t="s">
        <v>3396</v>
      </c>
      <c r="N3168" s="89" t="s">
        <v>336</v>
      </c>
      <c r="V3168" s="89" t="s">
        <v>1524</v>
      </c>
      <c r="W3168">
        <v>65624</v>
      </c>
    </row>
    <row r="3169" spans="7:23">
      <c r="G3169">
        <v>83900</v>
      </c>
      <c r="H3169" s="89" t="s">
        <v>2524</v>
      </c>
      <c r="I3169" s="89" t="s">
        <v>323</v>
      </c>
      <c r="L3169">
        <v>25138</v>
      </c>
      <c r="M3169" s="89" t="s">
        <v>3397</v>
      </c>
      <c r="N3169" s="89" t="s">
        <v>336</v>
      </c>
      <c r="V3169" s="89" t="s">
        <v>1525</v>
      </c>
      <c r="W3169">
        <v>65613</v>
      </c>
    </row>
    <row r="3170" spans="7:23">
      <c r="G3170">
        <v>190100</v>
      </c>
      <c r="H3170" s="89" t="s">
        <v>2525</v>
      </c>
      <c r="I3170" s="89" t="s">
        <v>323</v>
      </c>
      <c r="L3170">
        <v>25139</v>
      </c>
      <c r="M3170" s="89" t="s">
        <v>3398</v>
      </c>
      <c r="N3170" s="89" t="s">
        <v>336</v>
      </c>
      <c r="V3170" s="89" t="s">
        <v>2541</v>
      </c>
      <c r="W3170">
        <v>45048</v>
      </c>
    </row>
    <row r="3171" spans="7:23">
      <c r="G3171">
        <v>200701</v>
      </c>
      <c r="H3171" s="89" t="s">
        <v>2526</v>
      </c>
      <c r="I3171" s="89" t="s">
        <v>323</v>
      </c>
      <c r="L3171">
        <v>25140</v>
      </c>
      <c r="M3171" s="89" t="s">
        <v>3399</v>
      </c>
      <c r="N3171" s="89" t="s">
        <v>336</v>
      </c>
      <c r="V3171" s="89" t="s">
        <v>1526</v>
      </c>
      <c r="W3171">
        <v>45057</v>
      </c>
    </row>
    <row r="3172" spans="7:23">
      <c r="G3172">
        <v>44715</v>
      </c>
      <c r="H3172" s="89" t="s">
        <v>1489</v>
      </c>
      <c r="I3172" s="89" t="s">
        <v>323</v>
      </c>
      <c r="L3172">
        <v>25141</v>
      </c>
      <c r="M3172" s="89" t="s">
        <v>3400</v>
      </c>
      <c r="N3172" s="89" t="s">
        <v>336</v>
      </c>
      <c r="V3172" s="89" t="s">
        <v>1527</v>
      </c>
      <c r="W3172">
        <v>45066</v>
      </c>
    </row>
    <row r="3173" spans="7:23">
      <c r="G3173">
        <v>58049</v>
      </c>
      <c r="H3173" s="89" t="s">
        <v>2528</v>
      </c>
      <c r="I3173" s="89" t="s">
        <v>323</v>
      </c>
      <c r="L3173">
        <v>25142</v>
      </c>
      <c r="M3173" s="89" t="s">
        <v>3402</v>
      </c>
      <c r="N3173" s="89" t="s">
        <v>336</v>
      </c>
      <c r="V3173" s="89" t="s">
        <v>1528</v>
      </c>
      <c r="W3173">
        <v>45075</v>
      </c>
    </row>
    <row r="3174" spans="7:23">
      <c r="G3174">
        <v>44724</v>
      </c>
      <c r="H3174" s="89" t="s">
        <v>2529</v>
      </c>
      <c r="I3174" s="89" t="s">
        <v>323</v>
      </c>
      <c r="L3174">
        <v>25143</v>
      </c>
      <c r="M3174" s="89" t="s">
        <v>3403</v>
      </c>
      <c r="N3174" s="89" t="s">
        <v>336</v>
      </c>
      <c r="V3174" s="89" t="s">
        <v>1529</v>
      </c>
      <c r="W3174">
        <v>45084</v>
      </c>
    </row>
    <row r="3175" spans="7:23">
      <c r="G3175">
        <v>44733</v>
      </c>
      <c r="H3175" s="89" t="s">
        <v>2530</v>
      </c>
      <c r="I3175" s="89" t="s">
        <v>323</v>
      </c>
      <c r="L3175">
        <v>25144</v>
      </c>
      <c r="M3175" s="89" t="s">
        <v>3405</v>
      </c>
      <c r="N3175" s="89" t="s">
        <v>336</v>
      </c>
      <c r="V3175" s="89" t="s">
        <v>1530</v>
      </c>
      <c r="W3175">
        <v>45093</v>
      </c>
    </row>
    <row r="3176" spans="7:23">
      <c r="G3176">
        <v>44742</v>
      </c>
      <c r="H3176" s="89" t="s">
        <v>1303</v>
      </c>
      <c r="I3176" s="89" t="s">
        <v>323</v>
      </c>
      <c r="L3176">
        <v>25145</v>
      </c>
      <c r="M3176" s="89" t="s">
        <v>3406</v>
      </c>
      <c r="N3176" s="89" t="s">
        <v>336</v>
      </c>
      <c r="V3176" s="89" t="s">
        <v>1531</v>
      </c>
      <c r="W3176">
        <v>45102</v>
      </c>
    </row>
    <row r="3177" spans="7:23">
      <c r="G3177">
        <v>44769</v>
      </c>
      <c r="H3177" s="89" t="s">
        <v>1490</v>
      </c>
      <c r="I3177" s="89" t="s">
        <v>323</v>
      </c>
      <c r="L3177">
        <v>25146</v>
      </c>
      <c r="M3177" s="89" t="s">
        <v>3409</v>
      </c>
      <c r="N3177" s="89" t="s">
        <v>336</v>
      </c>
      <c r="V3177" s="89" t="s">
        <v>1532</v>
      </c>
      <c r="W3177">
        <v>45111</v>
      </c>
    </row>
    <row r="3178" spans="7:23">
      <c r="G3178">
        <v>44778</v>
      </c>
      <c r="H3178" s="89" t="s">
        <v>1491</v>
      </c>
      <c r="I3178" s="89" t="s">
        <v>323</v>
      </c>
      <c r="L3178">
        <v>25147</v>
      </c>
      <c r="M3178" s="89" t="s">
        <v>3410</v>
      </c>
      <c r="N3178" s="89" t="s">
        <v>336</v>
      </c>
      <c r="V3178" s="89" t="s">
        <v>2542</v>
      </c>
      <c r="W3178">
        <v>45120</v>
      </c>
    </row>
    <row r="3179" spans="7:23">
      <c r="G3179">
        <v>44787</v>
      </c>
      <c r="H3179" s="89" t="s">
        <v>1492</v>
      </c>
      <c r="I3179" s="89" t="s">
        <v>323</v>
      </c>
      <c r="L3179">
        <v>25148</v>
      </c>
      <c r="M3179" s="89" t="s">
        <v>1071</v>
      </c>
      <c r="N3179" s="89" t="s">
        <v>336</v>
      </c>
      <c r="V3179" s="89" t="s">
        <v>1523</v>
      </c>
      <c r="W3179">
        <v>220287</v>
      </c>
    </row>
    <row r="3180" spans="7:23">
      <c r="G3180">
        <v>205904</v>
      </c>
      <c r="H3180" s="89" t="s">
        <v>2538</v>
      </c>
      <c r="I3180" s="89" t="s">
        <v>323</v>
      </c>
      <c r="L3180">
        <v>25149</v>
      </c>
      <c r="M3180" s="89" t="s">
        <v>3411</v>
      </c>
      <c r="N3180" s="89" t="s">
        <v>336</v>
      </c>
      <c r="V3180" s="89" t="s">
        <v>2543</v>
      </c>
      <c r="W3180">
        <v>65635</v>
      </c>
    </row>
    <row r="3181" spans="7:23">
      <c r="G3181">
        <v>44796</v>
      </c>
      <c r="H3181" s="89" t="s">
        <v>1493</v>
      </c>
      <c r="I3181" s="89" t="s">
        <v>323</v>
      </c>
      <c r="L3181">
        <v>25150</v>
      </c>
      <c r="M3181" s="89" t="s">
        <v>3412</v>
      </c>
      <c r="N3181" s="89" t="s">
        <v>336</v>
      </c>
      <c r="V3181" s="89" t="s">
        <v>1533</v>
      </c>
      <c r="W3181">
        <v>45147</v>
      </c>
    </row>
    <row r="3182" spans="7:23">
      <c r="G3182">
        <v>44805</v>
      </c>
      <c r="H3182" s="89" t="s">
        <v>1494</v>
      </c>
      <c r="I3182" s="89" t="s">
        <v>323</v>
      </c>
      <c r="L3182">
        <v>25151</v>
      </c>
      <c r="M3182" s="89" t="s">
        <v>3413</v>
      </c>
      <c r="N3182" s="89" t="s">
        <v>336</v>
      </c>
      <c r="V3182" s="89" t="s">
        <v>1534</v>
      </c>
      <c r="W3182">
        <v>45156</v>
      </c>
    </row>
    <row r="3183" spans="7:23">
      <c r="G3183">
        <v>44814</v>
      </c>
      <c r="H3183" s="89" t="s">
        <v>1495</v>
      </c>
      <c r="I3183" s="89" t="s">
        <v>323</v>
      </c>
      <c r="L3183">
        <v>25152</v>
      </c>
      <c r="M3183" s="89" t="s">
        <v>3414</v>
      </c>
      <c r="N3183" s="89" t="s">
        <v>336</v>
      </c>
      <c r="V3183" s="89" t="s">
        <v>1535</v>
      </c>
      <c r="W3183">
        <v>45165</v>
      </c>
    </row>
    <row r="3184" spans="7:23">
      <c r="G3184">
        <v>44823</v>
      </c>
      <c r="H3184" s="89" t="s">
        <v>1310</v>
      </c>
      <c r="I3184" s="89" t="s">
        <v>323</v>
      </c>
      <c r="L3184">
        <v>25153</v>
      </c>
      <c r="M3184" s="89" t="s">
        <v>3415</v>
      </c>
      <c r="N3184" s="89" t="s">
        <v>336</v>
      </c>
      <c r="V3184" s="89" t="s">
        <v>1536</v>
      </c>
      <c r="W3184">
        <v>45174</v>
      </c>
    </row>
    <row r="3185" spans="7:23">
      <c r="G3185">
        <v>44850</v>
      </c>
      <c r="H3185" s="89" t="s">
        <v>1496</v>
      </c>
      <c r="I3185" s="89" t="s">
        <v>323</v>
      </c>
      <c r="L3185">
        <v>25154</v>
      </c>
      <c r="M3185" s="89" t="s">
        <v>3416</v>
      </c>
      <c r="N3185" s="89" t="s">
        <v>336</v>
      </c>
      <c r="V3185" s="89" t="s">
        <v>1537</v>
      </c>
      <c r="W3185">
        <v>45183</v>
      </c>
    </row>
    <row r="3186" spans="7:23">
      <c r="G3186">
        <v>44859</v>
      </c>
      <c r="H3186" s="89" t="s">
        <v>1497</v>
      </c>
      <c r="I3186" s="89" t="s">
        <v>323</v>
      </c>
      <c r="L3186">
        <v>25155</v>
      </c>
      <c r="M3186" s="89" t="s">
        <v>3417</v>
      </c>
      <c r="N3186" s="89" t="s">
        <v>336</v>
      </c>
      <c r="V3186" s="89" t="s">
        <v>1538</v>
      </c>
      <c r="W3186">
        <v>45192</v>
      </c>
    </row>
    <row r="3187" spans="7:23">
      <c r="G3187">
        <v>44868</v>
      </c>
      <c r="H3187" s="89" t="s">
        <v>1498</v>
      </c>
      <c r="I3187" s="89" t="s">
        <v>323</v>
      </c>
      <c r="L3187">
        <v>25156</v>
      </c>
      <c r="M3187" s="89" t="s">
        <v>3418</v>
      </c>
      <c r="N3187" s="89" t="s">
        <v>336</v>
      </c>
      <c r="V3187" s="89" t="s">
        <v>1539</v>
      </c>
      <c r="W3187">
        <v>45201</v>
      </c>
    </row>
    <row r="3188" spans="7:23">
      <c r="G3188">
        <v>44877</v>
      </c>
      <c r="H3188" s="89" t="s">
        <v>1499</v>
      </c>
      <c r="I3188" s="89" t="s">
        <v>323</v>
      </c>
      <c r="L3188">
        <v>25157</v>
      </c>
      <c r="M3188" s="89" t="s">
        <v>3419</v>
      </c>
      <c r="N3188" s="89" t="s">
        <v>336</v>
      </c>
      <c r="V3188" s="89" t="s">
        <v>1540</v>
      </c>
      <c r="W3188">
        <v>45210</v>
      </c>
    </row>
    <row r="3189" spans="7:23">
      <c r="G3189">
        <v>44886</v>
      </c>
      <c r="H3189" s="89" t="s">
        <v>1500</v>
      </c>
      <c r="I3189" s="89" t="s">
        <v>323</v>
      </c>
      <c r="L3189">
        <v>25158</v>
      </c>
      <c r="M3189" s="89" t="s">
        <v>3420</v>
      </c>
      <c r="N3189" s="89" t="s">
        <v>336</v>
      </c>
      <c r="V3189" s="89" t="s">
        <v>1541</v>
      </c>
      <c r="W3189">
        <v>45219</v>
      </c>
    </row>
    <row r="3190" spans="7:23">
      <c r="G3190">
        <v>44895</v>
      </c>
      <c r="H3190" s="89" t="s">
        <v>1501</v>
      </c>
      <c r="I3190" s="89" t="s">
        <v>323</v>
      </c>
      <c r="L3190">
        <v>25159</v>
      </c>
      <c r="M3190" s="89" t="s">
        <v>3421</v>
      </c>
      <c r="N3190" s="89" t="s">
        <v>336</v>
      </c>
      <c r="V3190" s="89" t="s">
        <v>1542</v>
      </c>
      <c r="W3190">
        <v>45228</v>
      </c>
    </row>
    <row r="3191" spans="7:23">
      <c r="G3191">
        <v>44904</v>
      </c>
      <c r="H3191" s="89" t="s">
        <v>1502</v>
      </c>
      <c r="I3191" s="89" t="s">
        <v>323</v>
      </c>
      <c r="L3191">
        <v>25160</v>
      </c>
      <c r="M3191" s="89" t="s">
        <v>3422</v>
      </c>
      <c r="N3191" s="89" t="s">
        <v>336</v>
      </c>
      <c r="V3191" s="89" t="s">
        <v>1543</v>
      </c>
      <c r="W3191">
        <v>45237</v>
      </c>
    </row>
    <row r="3192" spans="7:23">
      <c r="G3192">
        <v>44913</v>
      </c>
      <c r="H3192" s="89" t="s">
        <v>1318</v>
      </c>
      <c r="I3192" s="89" t="s">
        <v>323</v>
      </c>
      <c r="L3192">
        <v>25161</v>
      </c>
      <c r="M3192" s="89" t="s">
        <v>3423</v>
      </c>
      <c r="N3192" s="89" t="s">
        <v>336</v>
      </c>
      <c r="V3192" s="89" t="s">
        <v>1544</v>
      </c>
      <c r="W3192">
        <v>45246</v>
      </c>
    </row>
    <row r="3193" spans="7:23">
      <c r="G3193">
        <v>64094</v>
      </c>
      <c r="H3193" s="89" t="s">
        <v>1503</v>
      </c>
      <c r="I3193" s="89" t="s">
        <v>323</v>
      </c>
      <c r="L3193">
        <v>25162</v>
      </c>
      <c r="M3193" s="89" t="s">
        <v>3424</v>
      </c>
      <c r="N3193" s="89" t="s">
        <v>336</v>
      </c>
      <c r="V3193" s="89" t="s">
        <v>1364</v>
      </c>
      <c r="W3193">
        <v>45255</v>
      </c>
    </row>
    <row r="3194" spans="7:23">
      <c r="G3194">
        <v>44940</v>
      </c>
      <c r="H3194" s="89" t="s">
        <v>1504</v>
      </c>
      <c r="I3194" s="89" t="s">
        <v>323</v>
      </c>
      <c r="L3194">
        <v>25163</v>
      </c>
      <c r="M3194" s="89" t="s">
        <v>3425</v>
      </c>
      <c r="N3194" s="89" t="s">
        <v>336</v>
      </c>
      <c r="V3194" s="89" t="s">
        <v>1545</v>
      </c>
      <c r="W3194">
        <v>60188</v>
      </c>
    </row>
    <row r="3195" spans="7:23">
      <c r="G3195">
        <v>44949</v>
      </c>
      <c r="H3195" s="89" t="s">
        <v>1505</v>
      </c>
      <c r="I3195" s="89" t="s">
        <v>323</v>
      </c>
      <c r="L3195">
        <v>25164</v>
      </c>
      <c r="M3195" s="89" t="s">
        <v>3426</v>
      </c>
      <c r="N3195" s="89" t="s">
        <v>336</v>
      </c>
      <c r="V3195" s="89" t="s">
        <v>1546</v>
      </c>
      <c r="W3195">
        <v>60199</v>
      </c>
    </row>
    <row r="3196" spans="7:23">
      <c r="G3196">
        <v>44958</v>
      </c>
      <c r="H3196" s="89" t="s">
        <v>1506</v>
      </c>
      <c r="I3196" s="89" t="s">
        <v>323</v>
      </c>
      <c r="L3196">
        <v>25165</v>
      </c>
      <c r="M3196" s="89" t="s">
        <v>3427</v>
      </c>
      <c r="N3196" s="89" t="s">
        <v>336</v>
      </c>
      <c r="V3196" s="89" t="s">
        <v>1547</v>
      </c>
      <c r="W3196">
        <v>60210</v>
      </c>
    </row>
    <row r="3197" spans="7:23">
      <c r="G3197">
        <v>44967</v>
      </c>
      <c r="H3197" s="89" t="s">
        <v>1507</v>
      </c>
      <c r="I3197" s="89" t="s">
        <v>323</v>
      </c>
      <c r="L3197">
        <v>25166</v>
      </c>
      <c r="M3197" s="89" t="s">
        <v>3428</v>
      </c>
      <c r="N3197" s="89" t="s">
        <v>336</v>
      </c>
      <c r="V3197" s="89" t="s">
        <v>1548</v>
      </c>
      <c r="W3197">
        <v>60221</v>
      </c>
    </row>
    <row r="3198" spans="7:23">
      <c r="G3198">
        <v>44976</v>
      </c>
      <c r="H3198" s="89" t="s">
        <v>1508</v>
      </c>
      <c r="I3198" s="89" t="s">
        <v>323</v>
      </c>
      <c r="L3198">
        <v>25167</v>
      </c>
      <c r="M3198" s="89" t="s">
        <v>3429</v>
      </c>
      <c r="N3198" s="89" t="s">
        <v>336</v>
      </c>
      <c r="V3198" s="89" t="s">
        <v>1549</v>
      </c>
      <c r="W3198">
        <v>60232</v>
      </c>
    </row>
    <row r="3199" spans="7:23">
      <c r="G3199">
        <v>44985</v>
      </c>
      <c r="H3199" s="89" t="s">
        <v>1509</v>
      </c>
      <c r="I3199" s="89" t="s">
        <v>323</v>
      </c>
      <c r="L3199">
        <v>25168</v>
      </c>
      <c r="M3199" s="89" t="s">
        <v>3430</v>
      </c>
      <c r="N3199" s="89" t="s">
        <v>336</v>
      </c>
      <c r="V3199" s="89" t="s">
        <v>1550</v>
      </c>
      <c r="W3199">
        <v>60243</v>
      </c>
    </row>
    <row r="3200" spans="7:23">
      <c r="G3200">
        <v>44994</v>
      </c>
      <c r="H3200" s="89" t="s">
        <v>1510</v>
      </c>
      <c r="I3200" s="89" t="s">
        <v>323</v>
      </c>
      <c r="L3200">
        <v>25169</v>
      </c>
      <c r="M3200" s="89" t="s">
        <v>3431</v>
      </c>
      <c r="N3200" s="89" t="s">
        <v>336</v>
      </c>
      <c r="V3200" s="89" t="s">
        <v>1551</v>
      </c>
      <c r="W3200">
        <v>60254</v>
      </c>
    </row>
    <row r="3201" spans="7:23">
      <c r="G3201">
        <v>45003</v>
      </c>
      <c r="H3201" s="89" t="s">
        <v>1327</v>
      </c>
      <c r="I3201" s="89" t="s">
        <v>323</v>
      </c>
      <c r="L3201">
        <v>25170</v>
      </c>
      <c r="M3201" s="89" t="s">
        <v>3432</v>
      </c>
      <c r="N3201" s="89" t="s">
        <v>336</v>
      </c>
      <c r="V3201" s="89" t="s">
        <v>1552</v>
      </c>
      <c r="W3201">
        <v>60265</v>
      </c>
    </row>
    <row r="3202" spans="7:23">
      <c r="G3202">
        <v>45012</v>
      </c>
      <c r="H3202" s="89" t="s">
        <v>232</v>
      </c>
      <c r="I3202" s="89" t="s">
        <v>323</v>
      </c>
      <c r="L3202">
        <v>25171</v>
      </c>
      <c r="M3202" s="89" t="s">
        <v>3433</v>
      </c>
      <c r="N3202" s="89" t="s">
        <v>336</v>
      </c>
      <c r="V3202" s="89" t="s">
        <v>1553</v>
      </c>
      <c r="W3202">
        <v>60276</v>
      </c>
    </row>
    <row r="3203" spans="7:23">
      <c r="G3203">
        <v>65602</v>
      </c>
      <c r="H3203" s="89" t="s">
        <v>1511</v>
      </c>
      <c r="I3203" s="89" t="s">
        <v>323</v>
      </c>
      <c r="L3203">
        <v>25172</v>
      </c>
      <c r="M3203" s="89" t="s">
        <v>3434</v>
      </c>
      <c r="N3203" s="89" t="s">
        <v>336</v>
      </c>
      <c r="V3203" s="89" t="s">
        <v>1554</v>
      </c>
      <c r="W3203">
        <v>60287</v>
      </c>
    </row>
    <row r="3204" spans="7:23">
      <c r="G3204">
        <v>65591</v>
      </c>
      <c r="H3204" s="89" t="s">
        <v>1512</v>
      </c>
      <c r="I3204" s="89" t="s">
        <v>323</v>
      </c>
      <c r="L3204">
        <v>25173</v>
      </c>
      <c r="M3204" s="89" t="s">
        <v>3435</v>
      </c>
      <c r="N3204" s="89" t="s">
        <v>336</v>
      </c>
      <c r="V3204" s="89" t="s">
        <v>1555</v>
      </c>
      <c r="W3204">
        <v>60298</v>
      </c>
    </row>
    <row r="3205" spans="7:23">
      <c r="G3205">
        <v>65580</v>
      </c>
      <c r="H3205" s="89" t="s">
        <v>1513</v>
      </c>
      <c r="I3205" s="89" t="s">
        <v>323</v>
      </c>
      <c r="L3205">
        <v>25174</v>
      </c>
      <c r="M3205" s="89" t="s">
        <v>3436</v>
      </c>
      <c r="N3205" s="89" t="s">
        <v>336</v>
      </c>
      <c r="V3205" s="89" t="s">
        <v>1556</v>
      </c>
      <c r="W3205">
        <v>60309</v>
      </c>
    </row>
    <row r="3206" spans="7:23">
      <c r="G3206">
        <v>65569</v>
      </c>
      <c r="H3206" s="89" t="s">
        <v>1514</v>
      </c>
      <c r="I3206" s="89" t="s">
        <v>323</v>
      </c>
      <c r="L3206">
        <v>25175</v>
      </c>
      <c r="M3206" s="89" t="s">
        <v>3437</v>
      </c>
      <c r="N3206" s="89" t="s">
        <v>336</v>
      </c>
      <c r="V3206" s="89" t="s">
        <v>1557</v>
      </c>
      <c r="W3206">
        <v>60320</v>
      </c>
    </row>
    <row r="3207" spans="7:23">
      <c r="G3207">
        <v>45039</v>
      </c>
      <c r="H3207" s="89" t="s">
        <v>1515</v>
      </c>
      <c r="I3207" s="89" t="s">
        <v>323</v>
      </c>
      <c r="L3207">
        <v>25176</v>
      </c>
      <c r="M3207" s="89" t="s">
        <v>3438</v>
      </c>
      <c r="N3207" s="89" t="s">
        <v>336</v>
      </c>
      <c r="V3207" s="89" t="s">
        <v>1378</v>
      </c>
      <c r="W3207">
        <v>60331</v>
      </c>
    </row>
    <row r="3208" spans="7:23">
      <c r="G3208">
        <v>65547</v>
      </c>
      <c r="H3208" s="89" t="s">
        <v>1516</v>
      </c>
      <c r="I3208" s="89" t="s">
        <v>323</v>
      </c>
      <c r="L3208">
        <v>25177</v>
      </c>
      <c r="M3208" s="89" t="s">
        <v>3439</v>
      </c>
      <c r="N3208" s="89" t="s">
        <v>336</v>
      </c>
      <c r="V3208" s="89" t="s">
        <v>1558</v>
      </c>
      <c r="W3208">
        <v>45282</v>
      </c>
    </row>
    <row r="3209" spans="7:23">
      <c r="G3209">
        <v>65514</v>
      </c>
      <c r="H3209" s="89" t="s">
        <v>1517</v>
      </c>
      <c r="I3209" s="89" t="s">
        <v>323</v>
      </c>
      <c r="L3209">
        <v>25178</v>
      </c>
      <c r="M3209" s="89" t="s">
        <v>3440</v>
      </c>
      <c r="N3209" s="89" t="s">
        <v>336</v>
      </c>
      <c r="V3209" s="89" t="s">
        <v>1559</v>
      </c>
      <c r="W3209">
        <v>45291</v>
      </c>
    </row>
    <row r="3210" spans="7:23">
      <c r="G3210">
        <v>65525</v>
      </c>
      <c r="H3210" s="89" t="s">
        <v>1518</v>
      </c>
      <c r="I3210" s="89" t="s">
        <v>323</v>
      </c>
      <c r="L3210">
        <v>25179</v>
      </c>
      <c r="M3210" s="89" t="s">
        <v>3441</v>
      </c>
      <c r="N3210" s="89" t="s">
        <v>336</v>
      </c>
      <c r="V3210" s="89" t="s">
        <v>1560</v>
      </c>
      <c r="W3210">
        <v>45300</v>
      </c>
    </row>
    <row r="3211" spans="7:23">
      <c r="G3211">
        <v>65536</v>
      </c>
      <c r="H3211" s="89" t="s">
        <v>1519</v>
      </c>
      <c r="I3211" s="89" t="s">
        <v>323</v>
      </c>
      <c r="L3211">
        <v>25180</v>
      </c>
      <c r="M3211" s="89" t="s">
        <v>3442</v>
      </c>
      <c r="N3211" s="89" t="s">
        <v>336</v>
      </c>
      <c r="V3211" s="89" t="s">
        <v>2544</v>
      </c>
      <c r="W3211">
        <v>45309</v>
      </c>
    </row>
    <row r="3212" spans="7:23">
      <c r="G3212">
        <v>65558</v>
      </c>
      <c r="H3212" s="89" t="s">
        <v>1520</v>
      </c>
      <c r="I3212" s="89" t="s">
        <v>323</v>
      </c>
      <c r="L3212">
        <v>25181</v>
      </c>
      <c r="M3212" s="89" t="s">
        <v>3445</v>
      </c>
      <c r="N3212" s="89" t="s">
        <v>336</v>
      </c>
      <c r="V3212" s="89" t="s">
        <v>1561</v>
      </c>
      <c r="W3212">
        <v>45318</v>
      </c>
    </row>
    <row r="3213" spans="7:23">
      <c r="G3213">
        <v>60133</v>
      </c>
      <c r="H3213" s="89" t="s">
        <v>1521</v>
      </c>
      <c r="I3213" s="89" t="s">
        <v>323</v>
      </c>
      <c r="L3213">
        <v>25182</v>
      </c>
      <c r="M3213" s="89" t="s">
        <v>3446</v>
      </c>
      <c r="N3213" s="89" t="s">
        <v>336</v>
      </c>
      <c r="V3213" s="89" t="s">
        <v>1562</v>
      </c>
      <c r="W3213">
        <v>45327</v>
      </c>
    </row>
    <row r="3214" spans="7:23">
      <c r="G3214">
        <v>65646</v>
      </c>
      <c r="H3214" s="89" t="s">
        <v>1522</v>
      </c>
      <c r="I3214" s="89" t="s">
        <v>323</v>
      </c>
      <c r="L3214">
        <v>25183</v>
      </c>
      <c r="M3214" s="89" t="s">
        <v>3447</v>
      </c>
      <c r="N3214" s="89" t="s">
        <v>336</v>
      </c>
      <c r="V3214" s="89" t="s">
        <v>1563</v>
      </c>
      <c r="W3214">
        <v>45336</v>
      </c>
    </row>
    <row r="3215" spans="7:23">
      <c r="G3215">
        <v>65624</v>
      </c>
      <c r="H3215" s="89" t="s">
        <v>1524</v>
      </c>
      <c r="I3215" s="89" t="s">
        <v>323</v>
      </c>
      <c r="L3215">
        <v>25184</v>
      </c>
      <c r="M3215" s="89" t="s">
        <v>3448</v>
      </c>
      <c r="N3215" s="89" t="s">
        <v>336</v>
      </c>
      <c r="V3215" s="89" t="s">
        <v>1564</v>
      </c>
      <c r="W3215">
        <v>45345</v>
      </c>
    </row>
    <row r="3216" spans="7:23">
      <c r="G3216">
        <v>65613</v>
      </c>
      <c r="H3216" s="89" t="s">
        <v>1525</v>
      </c>
      <c r="I3216" s="89" t="s">
        <v>323</v>
      </c>
      <c r="L3216">
        <v>25185</v>
      </c>
      <c r="M3216" s="89" t="s">
        <v>3451</v>
      </c>
      <c r="N3216" s="89" t="s">
        <v>336</v>
      </c>
      <c r="V3216" s="89" t="s">
        <v>1565</v>
      </c>
      <c r="W3216">
        <v>45354</v>
      </c>
    </row>
    <row r="3217" spans="7:23">
      <c r="G3217">
        <v>45048</v>
      </c>
      <c r="H3217" s="89" t="s">
        <v>2541</v>
      </c>
      <c r="I3217" s="89" t="s">
        <v>323</v>
      </c>
      <c r="L3217">
        <v>25186</v>
      </c>
      <c r="M3217" s="89" t="s">
        <v>3454</v>
      </c>
      <c r="N3217" s="89" t="s">
        <v>336</v>
      </c>
      <c r="V3217" s="89" t="s">
        <v>1566</v>
      </c>
      <c r="W3217">
        <v>45363</v>
      </c>
    </row>
    <row r="3218" spans="7:23">
      <c r="G3218">
        <v>45057</v>
      </c>
      <c r="H3218" s="89" t="s">
        <v>1526</v>
      </c>
      <c r="I3218" s="89" t="s">
        <v>323</v>
      </c>
      <c r="L3218">
        <v>25187</v>
      </c>
      <c r="M3218" s="89" t="s">
        <v>3455</v>
      </c>
      <c r="N3218" s="89" t="s">
        <v>336</v>
      </c>
      <c r="V3218" s="89" t="s">
        <v>271</v>
      </c>
      <c r="W3218">
        <v>45372</v>
      </c>
    </row>
    <row r="3219" spans="7:23">
      <c r="G3219">
        <v>45066</v>
      </c>
      <c r="H3219" s="89" t="s">
        <v>1527</v>
      </c>
      <c r="I3219" s="89" t="s">
        <v>323</v>
      </c>
      <c r="L3219">
        <v>25188</v>
      </c>
      <c r="M3219" s="89" t="s">
        <v>3456</v>
      </c>
      <c r="N3219" s="89" t="s">
        <v>336</v>
      </c>
      <c r="V3219" s="89" t="s">
        <v>1567</v>
      </c>
      <c r="W3219">
        <v>57884</v>
      </c>
    </row>
    <row r="3220" spans="7:23">
      <c r="G3220">
        <v>45075</v>
      </c>
      <c r="H3220" s="89" t="s">
        <v>1528</v>
      </c>
      <c r="I3220" s="89" t="s">
        <v>323</v>
      </c>
      <c r="L3220">
        <v>25189</v>
      </c>
      <c r="M3220" s="89" t="s">
        <v>3457</v>
      </c>
      <c r="N3220" s="89" t="s">
        <v>336</v>
      </c>
      <c r="V3220" s="89" t="s">
        <v>2545</v>
      </c>
      <c r="W3220">
        <v>141074</v>
      </c>
    </row>
    <row r="3221" spans="7:23">
      <c r="G3221">
        <v>45084</v>
      </c>
      <c r="H3221" s="89" t="s">
        <v>1529</v>
      </c>
      <c r="I3221" s="89" t="s">
        <v>323</v>
      </c>
      <c r="L3221">
        <v>25190</v>
      </c>
      <c r="M3221" s="89" t="s">
        <v>3458</v>
      </c>
      <c r="N3221" s="89" t="s">
        <v>336</v>
      </c>
      <c r="V3221" s="89" t="s">
        <v>2546</v>
      </c>
      <c r="W3221">
        <v>57873</v>
      </c>
    </row>
    <row r="3222" spans="7:23">
      <c r="G3222">
        <v>45093</v>
      </c>
      <c r="H3222" s="89" t="s">
        <v>1530</v>
      </c>
      <c r="I3222" s="89" t="s">
        <v>323</v>
      </c>
      <c r="L3222">
        <v>25191</v>
      </c>
      <c r="M3222" s="89" t="s">
        <v>3459</v>
      </c>
      <c r="N3222" s="89" t="s">
        <v>336</v>
      </c>
      <c r="V3222" s="89" t="s">
        <v>1389</v>
      </c>
      <c r="W3222">
        <v>45399</v>
      </c>
    </row>
    <row r="3223" spans="7:23">
      <c r="G3223">
        <v>45102</v>
      </c>
      <c r="H3223" s="89" t="s">
        <v>1531</v>
      </c>
      <c r="I3223" s="89" t="s">
        <v>323</v>
      </c>
      <c r="L3223">
        <v>25192</v>
      </c>
      <c r="M3223" s="89" t="s">
        <v>3461</v>
      </c>
      <c r="N3223" s="89" t="s">
        <v>336</v>
      </c>
      <c r="V3223" s="89" t="s">
        <v>1568</v>
      </c>
      <c r="W3223">
        <v>45417</v>
      </c>
    </row>
    <row r="3224" spans="7:23">
      <c r="G3224">
        <v>45111</v>
      </c>
      <c r="H3224" s="89" t="s">
        <v>1532</v>
      </c>
      <c r="I3224" s="89" t="s">
        <v>323</v>
      </c>
      <c r="L3224">
        <v>25193</v>
      </c>
      <c r="M3224" s="89" t="s">
        <v>3462</v>
      </c>
      <c r="N3224" s="89" t="s">
        <v>336</v>
      </c>
      <c r="V3224" s="89" t="s">
        <v>1569</v>
      </c>
      <c r="W3224">
        <v>57950</v>
      </c>
    </row>
    <row r="3225" spans="7:23">
      <c r="G3225">
        <v>45120</v>
      </c>
      <c r="H3225" s="89" t="s">
        <v>2542</v>
      </c>
      <c r="I3225" s="89" t="s">
        <v>323</v>
      </c>
      <c r="L3225">
        <v>25194</v>
      </c>
      <c r="M3225" s="89" t="s">
        <v>3463</v>
      </c>
      <c r="N3225" s="89" t="s">
        <v>336</v>
      </c>
      <c r="V3225" s="89" t="s">
        <v>1570</v>
      </c>
      <c r="W3225">
        <v>57961</v>
      </c>
    </row>
    <row r="3226" spans="7:23">
      <c r="G3226">
        <v>220287</v>
      </c>
      <c r="H3226" s="89" t="s">
        <v>1523</v>
      </c>
      <c r="I3226" s="89" t="s">
        <v>323</v>
      </c>
      <c r="L3226">
        <v>25195</v>
      </c>
      <c r="M3226" s="89" t="s">
        <v>3464</v>
      </c>
      <c r="N3226" s="89" t="s">
        <v>336</v>
      </c>
      <c r="V3226" s="89" t="s">
        <v>1571</v>
      </c>
      <c r="W3226">
        <v>58005</v>
      </c>
    </row>
    <row r="3227" spans="7:23">
      <c r="G3227">
        <v>65635</v>
      </c>
      <c r="H3227" s="89" t="s">
        <v>2543</v>
      </c>
      <c r="I3227" s="89" t="s">
        <v>323</v>
      </c>
      <c r="L3227">
        <v>25196</v>
      </c>
      <c r="M3227" s="89" t="s">
        <v>3465</v>
      </c>
      <c r="N3227" s="89" t="s">
        <v>336</v>
      </c>
      <c r="V3227" s="89" t="s">
        <v>2547</v>
      </c>
      <c r="W3227">
        <v>58016</v>
      </c>
    </row>
    <row r="3228" spans="7:23">
      <c r="G3228">
        <v>45147</v>
      </c>
      <c r="H3228" s="89" t="s">
        <v>1533</v>
      </c>
      <c r="I3228" s="89" t="s">
        <v>323</v>
      </c>
      <c r="L3228">
        <v>25197</v>
      </c>
      <c r="M3228" s="89" t="s">
        <v>3466</v>
      </c>
      <c r="N3228" s="89" t="s">
        <v>336</v>
      </c>
      <c r="V3228" s="89" t="s">
        <v>1572</v>
      </c>
      <c r="W3228">
        <v>66079</v>
      </c>
    </row>
    <row r="3229" spans="7:23">
      <c r="G3229">
        <v>45156</v>
      </c>
      <c r="H3229" s="89" t="s">
        <v>1534</v>
      </c>
      <c r="I3229" s="89" t="s">
        <v>323</v>
      </c>
      <c r="L3229">
        <v>25198</v>
      </c>
      <c r="M3229" s="89" t="s">
        <v>3467</v>
      </c>
      <c r="N3229" s="89" t="s">
        <v>336</v>
      </c>
      <c r="V3229" s="89" t="s">
        <v>2548</v>
      </c>
      <c r="W3229">
        <v>67685</v>
      </c>
    </row>
    <row r="3230" spans="7:23">
      <c r="G3230">
        <v>45165</v>
      </c>
      <c r="H3230" s="89" t="s">
        <v>1535</v>
      </c>
      <c r="I3230" s="89" t="s">
        <v>323</v>
      </c>
      <c r="L3230">
        <v>25199</v>
      </c>
      <c r="M3230" s="89" t="s">
        <v>3468</v>
      </c>
      <c r="N3230" s="89" t="s">
        <v>336</v>
      </c>
      <c r="V3230" s="89" t="s">
        <v>2549</v>
      </c>
      <c r="W3230">
        <v>76674</v>
      </c>
    </row>
    <row r="3231" spans="7:23">
      <c r="G3231">
        <v>45174</v>
      </c>
      <c r="H3231" s="89" t="s">
        <v>1536</v>
      </c>
      <c r="I3231" s="89" t="s">
        <v>323</v>
      </c>
      <c r="L3231">
        <v>25200</v>
      </c>
      <c r="M3231" s="89" t="s">
        <v>3469</v>
      </c>
      <c r="N3231" s="89" t="s">
        <v>336</v>
      </c>
      <c r="V3231" s="89" t="s">
        <v>2550</v>
      </c>
      <c r="W3231">
        <v>88074</v>
      </c>
    </row>
    <row r="3232" spans="7:23">
      <c r="G3232">
        <v>45183</v>
      </c>
      <c r="H3232" s="89" t="s">
        <v>1537</v>
      </c>
      <c r="I3232" s="89" t="s">
        <v>323</v>
      </c>
      <c r="L3232">
        <v>25201</v>
      </c>
      <c r="M3232" s="89" t="s">
        <v>3470</v>
      </c>
      <c r="N3232" s="89" t="s">
        <v>336</v>
      </c>
      <c r="V3232" s="89" t="s">
        <v>1573</v>
      </c>
      <c r="W3232">
        <v>67673</v>
      </c>
    </row>
    <row r="3233" spans="7:23">
      <c r="G3233">
        <v>45192</v>
      </c>
      <c r="H3233" s="89" t="s">
        <v>1538</v>
      </c>
      <c r="I3233" s="89" t="s">
        <v>323</v>
      </c>
      <c r="L3233">
        <v>25202</v>
      </c>
      <c r="M3233" s="89" t="s">
        <v>3471</v>
      </c>
      <c r="N3233" s="89" t="s">
        <v>336</v>
      </c>
      <c r="V3233" s="89" t="s">
        <v>1574</v>
      </c>
      <c r="W3233">
        <v>57983</v>
      </c>
    </row>
    <row r="3234" spans="7:23">
      <c r="G3234">
        <v>45201</v>
      </c>
      <c r="H3234" s="89" t="s">
        <v>1539</v>
      </c>
      <c r="I3234" s="89" t="s">
        <v>323</v>
      </c>
      <c r="L3234">
        <v>25203</v>
      </c>
      <c r="M3234" s="89" t="s">
        <v>3472</v>
      </c>
      <c r="N3234" s="89" t="s">
        <v>336</v>
      </c>
      <c r="V3234" s="89" t="s">
        <v>1575</v>
      </c>
      <c r="W3234">
        <v>57972</v>
      </c>
    </row>
    <row r="3235" spans="7:23">
      <c r="G3235">
        <v>45210</v>
      </c>
      <c r="H3235" s="89" t="s">
        <v>1540</v>
      </c>
      <c r="I3235" s="89" t="s">
        <v>323</v>
      </c>
      <c r="L3235">
        <v>25204</v>
      </c>
      <c r="M3235" s="89" t="s">
        <v>3473</v>
      </c>
      <c r="N3235" s="89" t="s">
        <v>336</v>
      </c>
      <c r="V3235" s="89" t="s">
        <v>1576</v>
      </c>
      <c r="W3235">
        <v>45471</v>
      </c>
    </row>
    <row r="3236" spans="7:23">
      <c r="G3236">
        <v>45219</v>
      </c>
      <c r="H3236" s="89" t="s">
        <v>1541</v>
      </c>
      <c r="I3236" s="89" t="s">
        <v>323</v>
      </c>
      <c r="L3236">
        <v>25205</v>
      </c>
      <c r="M3236" s="89" t="s">
        <v>3474</v>
      </c>
      <c r="N3236" s="89" t="s">
        <v>336</v>
      </c>
      <c r="V3236" s="89" t="s">
        <v>1577</v>
      </c>
      <c r="W3236">
        <v>65072</v>
      </c>
    </row>
    <row r="3237" spans="7:23">
      <c r="G3237">
        <v>45228</v>
      </c>
      <c r="H3237" s="89" t="s">
        <v>1542</v>
      </c>
      <c r="I3237" s="89" t="s">
        <v>323</v>
      </c>
      <c r="L3237">
        <v>25206</v>
      </c>
      <c r="M3237" s="89" t="s">
        <v>3475</v>
      </c>
      <c r="N3237" s="89" t="s">
        <v>336</v>
      </c>
      <c r="V3237" s="89" t="s">
        <v>1578</v>
      </c>
      <c r="W3237">
        <v>58038</v>
      </c>
    </row>
    <row r="3238" spans="7:23">
      <c r="G3238">
        <v>45237</v>
      </c>
      <c r="H3238" s="89" t="s">
        <v>1543</v>
      </c>
      <c r="I3238" s="89" t="s">
        <v>323</v>
      </c>
      <c r="L3238">
        <v>25207</v>
      </c>
      <c r="M3238" s="89" t="s">
        <v>3476</v>
      </c>
      <c r="N3238" s="89" t="s">
        <v>336</v>
      </c>
      <c r="V3238" s="89" t="s">
        <v>2551</v>
      </c>
      <c r="W3238">
        <v>141087</v>
      </c>
    </row>
    <row r="3239" spans="7:23">
      <c r="G3239">
        <v>45246</v>
      </c>
      <c r="H3239" s="89" t="s">
        <v>1544</v>
      </c>
      <c r="I3239" s="89" t="s">
        <v>323</v>
      </c>
      <c r="L3239">
        <v>25208</v>
      </c>
      <c r="M3239" s="89" t="s">
        <v>3477</v>
      </c>
      <c r="N3239" s="89" t="s">
        <v>336</v>
      </c>
      <c r="V3239" s="89" t="s">
        <v>2552</v>
      </c>
      <c r="W3239">
        <v>57994</v>
      </c>
    </row>
    <row r="3240" spans="7:23">
      <c r="G3240">
        <v>45255</v>
      </c>
      <c r="H3240" s="89" t="s">
        <v>1364</v>
      </c>
      <c r="I3240" s="89" t="s">
        <v>323</v>
      </c>
      <c r="L3240">
        <v>25209</v>
      </c>
      <c r="M3240" s="89" t="s">
        <v>3478</v>
      </c>
      <c r="N3240" s="89" t="s">
        <v>336</v>
      </c>
      <c r="V3240" s="89" t="s">
        <v>1580</v>
      </c>
      <c r="W3240">
        <v>45507</v>
      </c>
    </row>
    <row r="3241" spans="7:23">
      <c r="G3241">
        <v>60188</v>
      </c>
      <c r="H3241" s="89" t="s">
        <v>1545</v>
      </c>
      <c r="I3241" s="89" t="s">
        <v>323</v>
      </c>
      <c r="L3241">
        <v>25210</v>
      </c>
      <c r="M3241" s="89" t="s">
        <v>3479</v>
      </c>
      <c r="N3241" s="89" t="s">
        <v>336</v>
      </c>
      <c r="V3241" s="89" t="s">
        <v>2553</v>
      </c>
      <c r="W3241">
        <v>202074</v>
      </c>
    </row>
    <row r="3242" spans="7:23">
      <c r="G3242">
        <v>60199</v>
      </c>
      <c r="H3242" s="89" t="s">
        <v>1546</v>
      </c>
      <c r="I3242" s="89" t="s">
        <v>323</v>
      </c>
      <c r="L3242">
        <v>25211</v>
      </c>
      <c r="M3242" s="89" t="s">
        <v>3480</v>
      </c>
      <c r="N3242" s="89" t="s">
        <v>336</v>
      </c>
      <c r="V3242" s="89" t="s">
        <v>2554</v>
      </c>
      <c r="W3242">
        <v>202100</v>
      </c>
    </row>
    <row r="3243" spans="7:23">
      <c r="G3243">
        <v>60210</v>
      </c>
      <c r="H3243" s="89" t="s">
        <v>1547</v>
      </c>
      <c r="I3243" s="89" t="s">
        <v>323</v>
      </c>
      <c r="L3243">
        <v>25212</v>
      </c>
      <c r="M3243" s="89" t="s">
        <v>3481</v>
      </c>
      <c r="N3243" s="89" t="s">
        <v>336</v>
      </c>
      <c r="V3243" s="89" t="s">
        <v>2555</v>
      </c>
      <c r="W3243">
        <v>202087</v>
      </c>
    </row>
    <row r="3244" spans="7:23">
      <c r="G3244">
        <v>60221</v>
      </c>
      <c r="H3244" s="89" t="s">
        <v>1548</v>
      </c>
      <c r="I3244" s="89" t="s">
        <v>323</v>
      </c>
      <c r="L3244">
        <v>25213</v>
      </c>
      <c r="M3244" s="89" t="s">
        <v>3482</v>
      </c>
      <c r="N3244" s="89" t="s">
        <v>336</v>
      </c>
      <c r="V3244" s="89" t="s">
        <v>1581</v>
      </c>
      <c r="W3244">
        <v>45426</v>
      </c>
    </row>
    <row r="3245" spans="7:23">
      <c r="G3245">
        <v>60232</v>
      </c>
      <c r="H3245" s="89" t="s">
        <v>1549</v>
      </c>
      <c r="I3245" s="89" t="s">
        <v>323</v>
      </c>
      <c r="L3245">
        <v>25214</v>
      </c>
      <c r="M3245" s="89" t="s">
        <v>3483</v>
      </c>
      <c r="N3245" s="89" t="s">
        <v>336</v>
      </c>
    </row>
    <row r="3246" spans="7:23">
      <c r="G3246">
        <v>60243</v>
      </c>
      <c r="H3246" s="89" t="s">
        <v>1550</v>
      </c>
      <c r="I3246" s="89" t="s">
        <v>323</v>
      </c>
      <c r="L3246">
        <v>25215</v>
      </c>
      <c r="M3246" s="89" t="s">
        <v>3484</v>
      </c>
      <c r="N3246" s="89" t="s">
        <v>336</v>
      </c>
    </row>
    <row r="3247" spans="7:23">
      <c r="G3247">
        <v>60254</v>
      </c>
      <c r="H3247" s="89" t="s">
        <v>1551</v>
      </c>
      <c r="I3247" s="89" t="s">
        <v>323</v>
      </c>
      <c r="L3247">
        <v>25216</v>
      </c>
      <c r="M3247" s="89" t="s">
        <v>3485</v>
      </c>
      <c r="N3247" s="89" t="s">
        <v>336</v>
      </c>
      <c r="V3247" s="89" t="s">
        <v>1291</v>
      </c>
      <c r="W3247">
        <v>17623</v>
      </c>
    </row>
    <row r="3248" spans="7:23">
      <c r="G3248">
        <v>60265</v>
      </c>
      <c r="H3248" s="89" t="s">
        <v>1552</v>
      </c>
      <c r="I3248" s="89" t="s">
        <v>323</v>
      </c>
      <c r="L3248">
        <v>25217</v>
      </c>
      <c r="M3248" s="89" t="s">
        <v>3486</v>
      </c>
      <c r="N3248" s="89" t="s">
        <v>336</v>
      </c>
      <c r="V3248" s="89" t="s">
        <v>1293</v>
      </c>
      <c r="W3248">
        <v>50727</v>
      </c>
    </row>
    <row r="3249" spans="7:23">
      <c r="G3249">
        <v>60276</v>
      </c>
      <c r="H3249" s="89" t="s">
        <v>1553</v>
      </c>
      <c r="I3249" s="89" t="s">
        <v>323</v>
      </c>
      <c r="L3249">
        <v>25218</v>
      </c>
      <c r="M3249" s="89" t="s">
        <v>3487</v>
      </c>
      <c r="N3249" s="89" t="s">
        <v>336</v>
      </c>
      <c r="V3249" s="89" t="s">
        <v>1294</v>
      </c>
      <c r="W3249">
        <v>51266</v>
      </c>
    </row>
    <row r="3250" spans="7:23">
      <c r="G3250">
        <v>60287</v>
      </c>
      <c r="H3250" s="89" t="s">
        <v>1554</v>
      </c>
      <c r="I3250" s="89" t="s">
        <v>323</v>
      </c>
      <c r="L3250">
        <v>25219</v>
      </c>
      <c r="M3250" s="89" t="s">
        <v>3488</v>
      </c>
      <c r="N3250" s="89" t="s">
        <v>336</v>
      </c>
      <c r="V3250" s="89" t="s">
        <v>1295</v>
      </c>
      <c r="W3250">
        <v>33266</v>
      </c>
    </row>
    <row r="3251" spans="7:23">
      <c r="G3251">
        <v>60298</v>
      </c>
      <c r="H3251" s="89" t="s">
        <v>1555</v>
      </c>
      <c r="I3251" s="89" t="s">
        <v>323</v>
      </c>
      <c r="L3251">
        <v>25220</v>
      </c>
      <c r="M3251" s="89" t="s">
        <v>3489</v>
      </c>
      <c r="N3251" s="89" t="s">
        <v>336</v>
      </c>
      <c r="V3251" s="89" t="s">
        <v>1297</v>
      </c>
      <c r="W3251">
        <v>17334</v>
      </c>
    </row>
    <row r="3252" spans="7:23">
      <c r="G3252">
        <v>60309</v>
      </c>
      <c r="H3252" s="89" t="s">
        <v>1556</v>
      </c>
      <c r="I3252" s="89" t="s">
        <v>323</v>
      </c>
      <c r="L3252">
        <v>25221</v>
      </c>
      <c r="M3252" s="89" t="s">
        <v>3490</v>
      </c>
      <c r="N3252" s="89" t="s">
        <v>336</v>
      </c>
      <c r="V3252" s="89" t="s">
        <v>1298</v>
      </c>
      <c r="W3252">
        <v>17639</v>
      </c>
    </row>
    <row r="3253" spans="7:23">
      <c r="G3253">
        <v>60320</v>
      </c>
      <c r="H3253" s="89" t="s">
        <v>1557</v>
      </c>
      <c r="I3253" s="89" t="s">
        <v>323</v>
      </c>
      <c r="L3253">
        <v>25222</v>
      </c>
      <c r="M3253" s="89" t="s">
        <v>3491</v>
      </c>
      <c r="N3253" s="89" t="s">
        <v>336</v>
      </c>
      <c r="V3253" s="89" t="s">
        <v>1299</v>
      </c>
      <c r="W3253">
        <v>41474</v>
      </c>
    </row>
    <row r="3254" spans="7:23">
      <c r="G3254">
        <v>60331</v>
      </c>
      <c r="H3254" s="89" t="s">
        <v>1378</v>
      </c>
      <c r="I3254" s="89" t="s">
        <v>323</v>
      </c>
      <c r="L3254">
        <v>25223</v>
      </c>
      <c r="M3254" s="89" t="s">
        <v>3492</v>
      </c>
      <c r="N3254" s="89" t="s">
        <v>336</v>
      </c>
      <c r="V3254" s="89" t="s">
        <v>1300</v>
      </c>
      <c r="W3254">
        <v>41466</v>
      </c>
    </row>
    <row r="3255" spans="7:23">
      <c r="G3255">
        <v>45282</v>
      </c>
      <c r="H3255" s="89" t="s">
        <v>1558</v>
      </c>
      <c r="I3255" s="89" t="s">
        <v>323</v>
      </c>
      <c r="L3255">
        <v>25224</v>
      </c>
      <c r="M3255" s="89" t="s">
        <v>3493</v>
      </c>
      <c r="N3255" s="89" t="s">
        <v>336</v>
      </c>
      <c r="V3255" s="89" t="s">
        <v>1234</v>
      </c>
      <c r="W3255">
        <v>185984</v>
      </c>
    </row>
    <row r="3256" spans="7:23">
      <c r="G3256">
        <v>45291</v>
      </c>
      <c r="H3256" s="89" t="s">
        <v>1559</v>
      </c>
      <c r="I3256" s="89" t="s">
        <v>323</v>
      </c>
      <c r="L3256">
        <v>25225</v>
      </c>
      <c r="M3256" s="89" t="s">
        <v>3494</v>
      </c>
      <c r="N3256" s="89" t="s">
        <v>336</v>
      </c>
      <c r="V3256" s="89" t="s">
        <v>2329</v>
      </c>
      <c r="W3256">
        <v>187688</v>
      </c>
    </row>
    <row r="3257" spans="7:23">
      <c r="G3257">
        <v>45300</v>
      </c>
      <c r="H3257" s="89" t="s">
        <v>1560</v>
      </c>
      <c r="I3257" s="89" t="s">
        <v>323</v>
      </c>
      <c r="L3257">
        <v>25226</v>
      </c>
      <c r="M3257" s="89" t="s">
        <v>3495</v>
      </c>
      <c r="N3257" s="89" t="s">
        <v>336</v>
      </c>
      <c r="V3257" s="89" t="s">
        <v>2330</v>
      </c>
      <c r="W3257">
        <v>187677</v>
      </c>
    </row>
    <row r="3258" spans="7:23">
      <c r="G3258">
        <v>45309</v>
      </c>
      <c r="H3258" s="89" t="s">
        <v>2544</v>
      </c>
      <c r="I3258" s="89" t="s">
        <v>323</v>
      </c>
      <c r="L3258">
        <v>25227</v>
      </c>
      <c r="M3258" s="89" t="s">
        <v>3496</v>
      </c>
      <c r="N3258" s="89" t="s">
        <v>336</v>
      </c>
      <c r="V3258" s="89" t="s">
        <v>1235</v>
      </c>
      <c r="W3258">
        <v>185973</v>
      </c>
    </row>
    <row r="3259" spans="7:23">
      <c r="G3259">
        <v>45318</v>
      </c>
      <c r="H3259" s="89" t="s">
        <v>1561</v>
      </c>
      <c r="I3259" s="89" t="s">
        <v>323</v>
      </c>
      <c r="L3259">
        <v>25228</v>
      </c>
      <c r="M3259" s="89" t="s">
        <v>3497</v>
      </c>
      <c r="N3259" s="89" t="s">
        <v>336</v>
      </c>
      <c r="V3259" s="89" t="s">
        <v>1236</v>
      </c>
      <c r="W3259">
        <v>185995</v>
      </c>
    </row>
    <row r="3260" spans="7:23">
      <c r="G3260">
        <v>45327</v>
      </c>
      <c r="H3260" s="89" t="s">
        <v>1562</v>
      </c>
      <c r="I3260" s="89" t="s">
        <v>323</v>
      </c>
      <c r="L3260">
        <v>25229</v>
      </c>
      <c r="M3260" s="89" t="s">
        <v>3498</v>
      </c>
      <c r="N3260" s="89" t="s">
        <v>336</v>
      </c>
      <c r="V3260" s="89" t="s">
        <v>1237</v>
      </c>
      <c r="W3260">
        <v>187666</v>
      </c>
    </row>
    <row r="3261" spans="7:23">
      <c r="G3261">
        <v>45336</v>
      </c>
      <c r="H3261" s="89" t="s">
        <v>1563</v>
      </c>
      <c r="I3261" s="89" t="s">
        <v>323</v>
      </c>
      <c r="L3261">
        <v>25230</v>
      </c>
      <c r="M3261" s="89" t="s">
        <v>3499</v>
      </c>
      <c r="N3261" s="89" t="s">
        <v>336</v>
      </c>
      <c r="V3261" s="89" t="s">
        <v>2556</v>
      </c>
      <c r="W3261">
        <v>61987</v>
      </c>
    </row>
    <row r="3262" spans="7:23">
      <c r="G3262">
        <v>45345</v>
      </c>
      <c r="H3262" s="89" t="s">
        <v>1564</v>
      </c>
      <c r="I3262" s="89" t="s">
        <v>323</v>
      </c>
      <c r="L3262">
        <v>25231</v>
      </c>
      <c r="M3262" s="89" t="s">
        <v>3500</v>
      </c>
      <c r="N3262" s="89" t="s">
        <v>336</v>
      </c>
      <c r="V3262" s="89" t="s">
        <v>2557</v>
      </c>
      <c r="W3262">
        <v>216677</v>
      </c>
    </row>
    <row r="3263" spans="7:23">
      <c r="G3263">
        <v>45354</v>
      </c>
      <c r="H3263" s="89" t="s">
        <v>1565</v>
      </c>
      <c r="I3263" s="89" t="s">
        <v>323</v>
      </c>
      <c r="L3263">
        <v>25232</v>
      </c>
      <c r="M3263" s="89" t="s">
        <v>3501</v>
      </c>
      <c r="N3263" s="89" t="s">
        <v>336</v>
      </c>
      <c r="V3263" s="89" t="s">
        <v>2558</v>
      </c>
      <c r="W3263">
        <v>19410</v>
      </c>
    </row>
    <row r="3264" spans="7:23">
      <c r="G3264">
        <v>45363</v>
      </c>
      <c r="H3264" s="89" t="s">
        <v>1566</v>
      </c>
      <c r="I3264" s="89" t="s">
        <v>323</v>
      </c>
      <c r="L3264">
        <v>25233</v>
      </c>
      <c r="M3264" s="89" t="s">
        <v>3502</v>
      </c>
      <c r="N3264" s="89" t="s">
        <v>336</v>
      </c>
      <c r="V3264" s="89" t="s">
        <v>2559</v>
      </c>
      <c r="W3264">
        <v>81877</v>
      </c>
    </row>
    <row r="3265" spans="7:23">
      <c r="G3265">
        <v>45372</v>
      </c>
      <c r="H3265" s="89" t="s">
        <v>271</v>
      </c>
      <c r="I3265" s="89" t="s">
        <v>323</v>
      </c>
      <c r="L3265">
        <v>25234</v>
      </c>
      <c r="M3265" s="89" t="s">
        <v>3503</v>
      </c>
      <c r="N3265" s="89" t="s">
        <v>336</v>
      </c>
      <c r="V3265" s="89" t="s">
        <v>2560</v>
      </c>
      <c r="W3265">
        <v>107266</v>
      </c>
    </row>
    <row r="3266" spans="7:23">
      <c r="G3266">
        <v>57884</v>
      </c>
      <c r="H3266" s="89" t="s">
        <v>1567</v>
      </c>
      <c r="I3266" s="89" t="s">
        <v>323</v>
      </c>
      <c r="L3266">
        <v>25235</v>
      </c>
      <c r="M3266" s="89" t="s">
        <v>3504</v>
      </c>
      <c r="N3266" s="89" t="s">
        <v>336</v>
      </c>
      <c r="V3266" s="89" t="s">
        <v>2561</v>
      </c>
      <c r="W3266">
        <v>19414</v>
      </c>
    </row>
    <row r="3267" spans="7:23">
      <c r="G3267">
        <v>141074</v>
      </c>
      <c r="H3267" s="89" t="s">
        <v>2545</v>
      </c>
      <c r="I3267" s="89" t="s">
        <v>323</v>
      </c>
      <c r="L3267">
        <v>25236</v>
      </c>
      <c r="M3267" s="89" t="s">
        <v>3505</v>
      </c>
      <c r="N3267" s="89" t="s">
        <v>336</v>
      </c>
      <c r="V3267" s="89" t="s">
        <v>2562</v>
      </c>
      <c r="W3267">
        <v>19418</v>
      </c>
    </row>
    <row r="3268" spans="7:23">
      <c r="G3268">
        <v>57873</v>
      </c>
      <c r="H3268" s="89" t="s">
        <v>2546</v>
      </c>
      <c r="I3268" s="89" t="s">
        <v>323</v>
      </c>
      <c r="L3268">
        <v>25237</v>
      </c>
      <c r="M3268" s="89" t="s">
        <v>3506</v>
      </c>
      <c r="N3268" s="89" t="s">
        <v>336</v>
      </c>
      <c r="V3268" s="89" t="s">
        <v>2563</v>
      </c>
      <c r="W3268">
        <v>213871</v>
      </c>
    </row>
    <row r="3269" spans="7:23">
      <c r="G3269">
        <v>45399</v>
      </c>
      <c r="H3269" s="89" t="s">
        <v>1389</v>
      </c>
      <c r="I3269" s="89" t="s">
        <v>323</v>
      </c>
      <c r="L3269">
        <v>25238</v>
      </c>
      <c r="M3269" s="89" t="s">
        <v>3507</v>
      </c>
      <c r="N3269" s="89" t="s">
        <v>336</v>
      </c>
      <c r="V3269" s="89" t="s">
        <v>1585</v>
      </c>
      <c r="W3269">
        <v>19422</v>
      </c>
    </row>
    <row r="3270" spans="7:23">
      <c r="G3270">
        <v>45417</v>
      </c>
      <c r="H3270" s="89" t="s">
        <v>1568</v>
      </c>
      <c r="I3270" s="89" t="s">
        <v>323</v>
      </c>
      <c r="L3270">
        <v>25239</v>
      </c>
      <c r="M3270" s="89" t="s">
        <v>3508</v>
      </c>
      <c r="N3270" s="89" t="s">
        <v>336</v>
      </c>
      <c r="V3270" s="89" t="s">
        <v>1586</v>
      </c>
      <c r="W3270">
        <v>19426</v>
      </c>
    </row>
    <row r="3271" spans="7:23">
      <c r="G3271">
        <v>57950</v>
      </c>
      <c r="H3271" s="89" t="s">
        <v>1569</v>
      </c>
      <c r="I3271" s="89" t="s">
        <v>323</v>
      </c>
      <c r="L3271">
        <v>25240</v>
      </c>
      <c r="M3271" s="89" t="s">
        <v>3509</v>
      </c>
      <c r="N3271" s="89" t="s">
        <v>336</v>
      </c>
      <c r="V3271" s="89" t="s">
        <v>1587</v>
      </c>
      <c r="W3271">
        <v>19542</v>
      </c>
    </row>
    <row r="3272" spans="7:23">
      <c r="G3272">
        <v>57961</v>
      </c>
      <c r="H3272" s="89" t="s">
        <v>1570</v>
      </c>
      <c r="I3272" s="89" t="s">
        <v>323</v>
      </c>
      <c r="L3272">
        <v>25241</v>
      </c>
      <c r="M3272" s="89" t="s">
        <v>3510</v>
      </c>
      <c r="N3272" s="89" t="s">
        <v>336</v>
      </c>
      <c r="V3272" s="89" t="s">
        <v>1588</v>
      </c>
      <c r="W3272">
        <v>19470</v>
      </c>
    </row>
    <row r="3273" spans="7:23">
      <c r="G3273">
        <v>58005</v>
      </c>
      <c r="H3273" s="89" t="s">
        <v>1571</v>
      </c>
      <c r="I3273" s="89" t="s">
        <v>323</v>
      </c>
      <c r="L3273">
        <v>25242</v>
      </c>
      <c r="M3273" s="89" t="s">
        <v>3511</v>
      </c>
      <c r="N3273" s="89" t="s">
        <v>336</v>
      </c>
      <c r="V3273" s="89" t="s">
        <v>1589</v>
      </c>
      <c r="W3273">
        <v>19474</v>
      </c>
    </row>
    <row r="3274" spans="7:23">
      <c r="G3274">
        <v>58016</v>
      </c>
      <c r="H3274" s="89" t="s">
        <v>2547</v>
      </c>
      <c r="I3274" s="89" t="s">
        <v>323</v>
      </c>
      <c r="L3274">
        <v>25243</v>
      </c>
      <c r="M3274" s="89" t="s">
        <v>3512</v>
      </c>
      <c r="N3274" s="89" t="s">
        <v>336</v>
      </c>
      <c r="V3274" s="89" t="s">
        <v>1590</v>
      </c>
      <c r="W3274">
        <v>19478</v>
      </c>
    </row>
    <row r="3275" spans="7:23">
      <c r="G3275">
        <v>66079</v>
      </c>
      <c r="H3275" s="89" t="s">
        <v>1572</v>
      </c>
      <c r="I3275" s="89" t="s">
        <v>323</v>
      </c>
      <c r="L3275">
        <v>25244</v>
      </c>
      <c r="M3275" s="89" t="s">
        <v>3513</v>
      </c>
      <c r="N3275" s="89" t="s">
        <v>336</v>
      </c>
      <c r="V3275" s="89" t="s">
        <v>1591</v>
      </c>
      <c r="W3275">
        <v>19482</v>
      </c>
    </row>
    <row r="3276" spans="7:23">
      <c r="G3276">
        <v>67685</v>
      </c>
      <c r="H3276" s="89" t="s">
        <v>2548</v>
      </c>
      <c r="I3276" s="89" t="s">
        <v>323</v>
      </c>
      <c r="L3276">
        <v>25245</v>
      </c>
      <c r="M3276" s="89" t="s">
        <v>3514</v>
      </c>
      <c r="N3276" s="89" t="s">
        <v>336</v>
      </c>
      <c r="V3276" s="89" t="s">
        <v>1592</v>
      </c>
      <c r="W3276">
        <v>19486</v>
      </c>
    </row>
    <row r="3277" spans="7:23">
      <c r="G3277">
        <v>76674</v>
      </c>
      <c r="H3277" s="89" t="s">
        <v>2549</v>
      </c>
      <c r="I3277" s="89" t="s">
        <v>323</v>
      </c>
      <c r="L3277">
        <v>25246</v>
      </c>
      <c r="M3277" s="89" t="s">
        <v>3515</v>
      </c>
      <c r="N3277" s="89" t="s">
        <v>336</v>
      </c>
      <c r="V3277" s="89" t="s">
        <v>1593</v>
      </c>
      <c r="W3277">
        <v>19490</v>
      </c>
    </row>
    <row r="3278" spans="7:23">
      <c r="G3278">
        <v>88074</v>
      </c>
      <c r="H3278" s="89" t="s">
        <v>2550</v>
      </c>
      <c r="I3278" s="89" t="s">
        <v>323</v>
      </c>
      <c r="L3278">
        <v>25247</v>
      </c>
      <c r="M3278" s="89" t="s">
        <v>3516</v>
      </c>
      <c r="N3278" s="89" t="s">
        <v>336</v>
      </c>
      <c r="V3278" s="89" t="s">
        <v>1594</v>
      </c>
      <c r="W3278">
        <v>19494</v>
      </c>
    </row>
    <row r="3279" spans="7:23">
      <c r="G3279">
        <v>67673</v>
      </c>
      <c r="H3279" s="89" t="s">
        <v>1573</v>
      </c>
      <c r="I3279" s="89" t="s">
        <v>323</v>
      </c>
      <c r="L3279">
        <v>25248</v>
      </c>
      <c r="M3279" s="89" t="s">
        <v>3517</v>
      </c>
      <c r="N3279" s="89" t="s">
        <v>336</v>
      </c>
      <c r="V3279" s="89" t="s">
        <v>1595</v>
      </c>
      <c r="W3279">
        <v>19498</v>
      </c>
    </row>
    <row r="3280" spans="7:23">
      <c r="G3280">
        <v>57983</v>
      </c>
      <c r="H3280" s="89" t="s">
        <v>1574</v>
      </c>
      <c r="I3280" s="89" t="s">
        <v>323</v>
      </c>
      <c r="L3280">
        <v>25249</v>
      </c>
      <c r="M3280" s="89" t="s">
        <v>3518</v>
      </c>
      <c r="N3280" s="89" t="s">
        <v>336</v>
      </c>
      <c r="V3280" s="89" t="s">
        <v>1596</v>
      </c>
      <c r="W3280">
        <v>19502</v>
      </c>
    </row>
    <row r="3281" spans="7:23">
      <c r="G3281">
        <v>57972</v>
      </c>
      <c r="H3281" s="89" t="s">
        <v>1575</v>
      </c>
      <c r="I3281" s="89" t="s">
        <v>323</v>
      </c>
      <c r="L3281">
        <v>25250</v>
      </c>
      <c r="M3281" s="89" t="s">
        <v>3519</v>
      </c>
      <c r="N3281" s="89" t="s">
        <v>336</v>
      </c>
      <c r="V3281" s="89" t="s">
        <v>2564</v>
      </c>
      <c r="W3281">
        <v>81866</v>
      </c>
    </row>
    <row r="3282" spans="7:23">
      <c r="G3282">
        <v>45471</v>
      </c>
      <c r="H3282" s="89" t="s">
        <v>1576</v>
      </c>
      <c r="I3282" s="89" t="s">
        <v>323</v>
      </c>
      <c r="L3282">
        <v>25251</v>
      </c>
      <c r="M3282" s="89" t="s">
        <v>3520</v>
      </c>
      <c r="N3282" s="89" t="s">
        <v>336</v>
      </c>
      <c r="V3282" s="89" t="s">
        <v>1597</v>
      </c>
      <c r="W3282">
        <v>19506</v>
      </c>
    </row>
    <row r="3283" spans="7:23">
      <c r="G3283">
        <v>65072</v>
      </c>
      <c r="H3283" s="89" t="s">
        <v>1577</v>
      </c>
      <c r="I3283" s="89" t="s">
        <v>323</v>
      </c>
      <c r="L3283">
        <v>25252</v>
      </c>
      <c r="M3283" s="89" t="s">
        <v>3521</v>
      </c>
      <c r="N3283" s="89" t="s">
        <v>336</v>
      </c>
      <c r="V3283" s="89" t="s">
        <v>1598</v>
      </c>
      <c r="W3283">
        <v>19510</v>
      </c>
    </row>
    <row r="3284" spans="7:23">
      <c r="G3284">
        <v>58038</v>
      </c>
      <c r="H3284" s="89" t="s">
        <v>1578</v>
      </c>
      <c r="I3284" s="89" t="s">
        <v>323</v>
      </c>
      <c r="L3284">
        <v>25253</v>
      </c>
      <c r="M3284" s="89" t="s">
        <v>3522</v>
      </c>
      <c r="N3284" s="89" t="s">
        <v>336</v>
      </c>
      <c r="V3284" s="89" t="s">
        <v>2565</v>
      </c>
      <c r="W3284">
        <v>182266</v>
      </c>
    </row>
    <row r="3285" spans="7:23">
      <c r="G3285">
        <v>141087</v>
      </c>
      <c r="H3285" s="89" t="s">
        <v>2551</v>
      </c>
      <c r="I3285" s="89" t="s">
        <v>323</v>
      </c>
      <c r="L3285">
        <v>25254</v>
      </c>
      <c r="M3285" s="89" t="s">
        <v>3523</v>
      </c>
      <c r="N3285" s="89" t="s">
        <v>336</v>
      </c>
      <c r="V3285" s="89" t="s">
        <v>1599</v>
      </c>
      <c r="W3285">
        <v>19514</v>
      </c>
    </row>
    <row r="3286" spans="7:23">
      <c r="G3286">
        <v>57994</v>
      </c>
      <c r="H3286" s="89" t="s">
        <v>2552</v>
      </c>
      <c r="I3286" s="89" t="s">
        <v>323</v>
      </c>
      <c r="L3286">
        <v>25255</v>
      </c>
      <c r="M3286" s="89" t="s">
        <v>3524</v>
      </c>
      <c r="N3286" s="89" t="s">
        <v>336</v>
      </c>
      <c r="V3286" s="89" t="s">
        <v>1600</v>
      </c>
      <c r="W3286">
        <v>19518</v>
      </c>
    </row>
    <row r="3287" spans="7:23">
      <c r="G3287">
        <v>45507</v>
      </c>
      <c r="H3287" s="89" t="s">
        <v>1580</v>
      </c>
      <c r="I3287" s="89" t="s">
        <v>323</v>
      </c>
      <c r="L3287">
        <v>25256</v>
      </c>
      <c r="M3287" s="89" t="s">
        <v>3525</v>
      </c>
      <c r="N3287" s="89" t="s">
        <v>336</v>
      </c>
      <c r="V3287" s="89" t="s">
        <v>2566</v>
      </c>
      <c r="W3287">
        <v>205287</v>
      </c>
    </row>
    <row r="3288" spans="7:23">
      <c r="G3288">
        <v>202074</v>
      </c>
      <c r="H3288" s="89" t="s">
        <v>2553</v>
      </c>
      <c r="I3288" s="89" t="s">
        <v>323</v>
      </c>
      <c r="L3288">
        <v>25257</v>
      </c>
      <c r="M3288" s="89" t="s">
        <v>3526</v>
      </c>
      <c r="N3288" s="89" t="s">
        <v>336</v>
      </c>
      <c r="V3288" s="89" t="s">
        <v>2567</v>
      </c>
      <c r="W3288">
        <v>205276</v>
      </c>
    </row>
    <row r="3289" spans="7:23">
      <c r="G3289">
        <v>202100</v>
      </c>
      <c r="H3289" s="89" t="s">
        <v>2554</v>
      </c>
      <c r="I3289" s="89" t="s">
        <v>323</v>
      </c>
      <c r="L3289">
        <v>25258</v>
      </c>
      <c r="M3289" s="89" t="s">
        <v>3527</v>
      </c>
      <c r="N3289" s="89" t="s">
        <v>336</v>
      </c>
      <c r="V3289" s="89" t="s">
        <v>1601</v>
      </c>
      <c r="W3289">
        <v>19546</v>
      </c>
    </row>
    <row r="3290" spans="7:23">
      <c r="G3290">
        <v>202087</v>
      </c>
      <c r="H3290" s="89" t="s">
        <v>2555</v>
      </c>
      <c r="I3290" s="89" t="s">
        <v>323</v>
      </c>
      <c r="L3290">
        <v>25259</v>
      </c>
      <c r="M3290" s="89" t="s">
        <v>3528</v>
      </c>
      <c r="N3290" s="89" t="s">
        <v>336</v>
      </c>
      <c r="V3290" s="89" t="s">
        <v>1602</v>
      </c>
      <c r="W3290">
        <v>19598</v>
      </c>
    </row>
    <row r="3291" spans="7:23">
      <c r="G3291">
        <v>45426</v>
      </c>
      <c r="H3291" s="89" t="s">
        <v>1581</v>
      </c>
      <c r="I3291" s="89" t="s">
        <v>323</v>
      </c>
      <c r="L3291">
        <v>25260</v>
      </c>
      <c r="M3291" s="89" t="s">
        <v>3529</v>
      </c>
      <c r="N3291" s="89" t="s">
        <v>336</v>
      </c>
      <c r="V3291" s="89" t="s">
        <v>1603</v>
      </c>
      <c r="W3291">
        <v>19606</v>
      </c>
    </row>
    <row r="3292" spans="7:23">
      <c r="G3292">
        <v>15266</v>
      </c>
      <c r="H3292" s="89" t="s">
        <v>1584</v>
      </c>
      <c r="L3292">
        <v>25261</v>
      </c>
      <c r="M3292" s="89" t="s">
        <v>3530</v>
      </c>
      <c r="N3292" s="89" t="s">
        <v>336</v>
      </c>
      <c r="V3292" s="89" t="s">
        <v>1604</v>
      </c>
      <c r="W3292">
        <v>19614</v>
      </c>
    </row>
    <row r="3293" spans="7:23">
      <c r="G3293">
        <v>17623</v>
      </c>
      <c r="H3293" s="89" t="s">
        <v>1291</v>
      </c>
      <c r="I3293" s="89" t="s">
        <v>1584</v>
      </c>
      <c r="L3293">
        <v>25262</v>
      </c>
      <c r="M3293" s="89" t="s">
        <v>3531</v>
      </c>
      <c r="N3293" s="89" t="s">
        <v>336</v>
      </c>
      <c r="V3293" s="89" t="s">
        <v>1605</v>
      </c>
      <c r="W3293">
        <v>19622</v>
      </c>
    </row>
    <row r="3294" spans="7:23">
      <c r="G3294">
        <v>50727</v>
      </c>
      <c r="H3294" s="89" t="s">
        <v>1293</v>
      </c>
      <c r="I3294" s="89" t="s">
        <v>1584</v>
      </c>
      <c r="L3294">
        <v>25263</v>
      </c>
      <c r="M3294" s="89" t="s">
        <v>3532</v>
      </c>
      <c r="N3294" s="89" t="s">
        <v>336</v>
      </c>
      <c r="V3294" s="89" t="s">
        <v>1606</v>
      </c>
      <c r="W3294">
        <v>19638</v>
      </c>
    </row>
    <row r="3295" spans="7:23">
      <c r="G3295">
        <v>51266</v>
      </c>
      <c r="H3295" s="89" t="s">
        <v>1294</v>
      </c>
      <c r="I3295" s="89" t="s">
        <v>1584</v>
      </c>
      <c r="L3295">
        <v>25264</v>
      </c>
      <c r="M3295" s="89" t="s">
        <v>3533</v>
      </c>
      <c r="N3295" s="89" t="s">
        <v>336</v>
      </c>
      <c r="V3295" s="89" t="s">
        <v>1607</v>
      </c>
      <c r="W3295">
        <v>56666</v>
      </c>
    </row>
    <row r="3296" spans="7:23">
      <c r="G3296">
        <v>33266</v>
      </c>
      <c r="H3296" s="89" t="s">
        <v>1295</v>
      </c>
      <c r="I3296" s="89" t="s">
        <v>1584</v>
      </c>
      <c r="L3296">
        <v>25265</v>
      </c>
      <c r="M3296" s="89" t="s">
        <v>3534</v>
      </c>
      <c r="N3296" s="89" t="s">
        <v>336</v>
      </c>
      <c r="V3296" s="89" t="s">
        <v>1608</v>
      </c>
      <c r="W3296">
        <v>19646</v>
      </c>
    </row>
    <row r="3297" spans="7:23">
      <c r="G3297">
        <v>17334</v>
      </c>
      <c r="H3297" s="89" t="s">
        <v>1297</v>
      </c>
      <c r="I3297" s="89" t="s">
        <v>1584</v>
      </c>
      <c r="L3297">
        <v>25266</v>
      </c>
      <c r="M3297" s="89" t="s">
        <v>3535</v>
      </c>
      <c r="N3297" s="89" t="s">
        <v>336</v>
      </c>
      <c r="V3297" s="89" t="s">
        <v>1609</v>
      </c>
      <c r="W3297">
        <v>19654</v>
      </c>
    </row>
    <row r="3298" spans="7:23">
      <c r="G3298">
        <v>17639</v>
      </c>
      <c r="H3298" s="89" t="s">
        <v>1298</v>
      </c>
      <c r="I3298" s="89" t="s">
        <v>1584</v>
      </c>
      <c r="L3298">
        <v>25267</v>
      </c>
      <c r="M3298" s="89" t="s">
        <v>3536</v>
      </c>
      <c r="N3298" s="89" t="s">
        <v>336</v>
      </c>
      <c r="V3298" s="89" t="s">
        <v>1610</v>
      </c>
      <c r="W3298">
        <v>19662</v>
      </c>
    </row>
    <row r="3299" spans="7:23">
      <c r="G3299">
        <v>41474</v>
      </c>
      <c r="H3299" s="89" t="s">
        <v>1299</v>
      </c>
      <c r="I3299" s="89" t="s">
        <v>1584</v>
      </c>
      <c r="L3299">
        <v>25268</v>
      </c>
      <c r="M3299" s="89" t="s">
        <v>3537</v>
      </c>
      <c r="N3299" s="89" t="s">
        <v>336</v>
      </c>
      <c r="V3299" s="89" t="s">
        <v>1611</v>
      </c>
      <c r="W3299">
        <v>19670</v>
      </c>
    </row>
    <row r="3300" spans="7:23">
      <c r="G3300">
        <v>41466</v>
      </c>
      <c r="H3300" s="89" t="s">
        <v>1300</v>
      </c>
      <c r="I3300" s="89" t="s">
        <v>1584</v>
      </c>
      <c r="L3300">
        <v>25269</v>
      </c>
      <c r="M3300" s="89" t="s">
        <v>3538</v>
      </c>
      <c r="N3300" s="89" t="s">
        <v>336</v>
      </c>
      <c r="V3300" s="89" t="s">
        <v>297</v>
      </c>
      <c r="W3300">
        <v>19678</v>
      </c>
    </row>
    <row r="3301" spans="7:23">
      <c r="G3301">
        <v>185984</v>
      </c>
      <c r="H3301" s="89" t="s">
        <v>1234</v>
      </c>
      <c r="I3301" s="89" t="s">
        <v>1584</v>
      </c>
      <c r="L3301">
        <v>25270</v>
      </c>
      <c r="M3301" s="89" t="s">
        <v>3539</v>
      </c>
      <c r="N3301" s="89" t="s">
        <v>336</v>
      </c>
      <c r="V3301" s="89" t="s">
        <v>1612</v>
      </c>
      <c r="W3301">
        <v>17336</v>
      </c>
    </row>
    <row r="3302" spans="7:23">
      <c r="G3302">
        <v>187688</v>
      </c>
      <c r="H3302" s="89" t="s">
        <v>2329</v>
      </c>
      <c r="I3302" s="89" t="s">
        <v>1584</v>
      </c>
      <c r="L3302">
        <v>25271</v>
      </c>
      <c r="M3302" s="89" t="s">
        <v>3540</v>
      </c>
      <c r="N3302" s="89" t="s">
        <v>336</v>
      </c>
      <c r="V3302" s="89" t="s">
        <v>1161</v>
      </c>
      <c r="W3302">
        <v>17337</v>
      </c>
    </row>
    <row r="3303" spans="7:23">
      <c r="G3303">
        <v>187677</v>
      </c>
      <c r="H3303" s="89" t="s">
        <v>2330</v>
      </c>
      <c r="I3303" s="89" t="s">
        <v>1584</v>
      </c>
      <c r="L3303">
        <v>25272</v>
      </c>
      <c r="M3303" s="89" t="s">
        <v>3541</v>
      </c>
      <c r="N3303" s="89" t="s">
        <v>336</v>
      </c>
      <c r="V3303" s="89" t="s">
        <v>1162</v>
      </c>
      <c r="W3303">
        <v>17338</v>
      </c>
    </row>
    <row r="3304" spans="7:23">
      <c r="G3304">
        <v>185973</v>
      </c>
      <c r="H3304" s="89" t="s">
        <v>1235</v>
      </c>
      <c r="I3304" s="89" t="s">
        <v>1584</v>
      </c>
      <c r="L3304">
        <v>25273</v>
      </c>
      <c r="M3304" s="89" t="s">
        <v>3542</v>
      </c>
      <c r="N3304" s="89" t="s">
        <v>336</v>
      </c>
      <c r="V3304" s="89" t="s">
        <v>1163</v>
      </c>
      <c r="W3304">
        <v>17339</v>
      </c>
    </row>
    <row r="3305" spans="7:23">
      <c r="G3305">
        <v>185995</v>
      </c>
      <c r="H3305" s="89" t="s">
        <v>1236</v>
      </c>
      <c r="I3305" s="89" t="s">
        <v>1584</v>
      </c>
      <c r="L3305">
        <v>25274</v>
      </c>
      <c r="M3305" s="89" t="s">
        <v>3543</v>
      </c>
      <c r="N3305" s="89" t="s">
        <v>336</v>
      </c>
      <c r="V3305" s="89" t="s">
        <v>1613</v>
      </c>
      <c r="W3305">
        <v>17340</v>
      </c>
    </row>
    <row r="3306" spans="7:23">
      <c r="G3306">
        <v>187666</v>
      </c>
      <c r="H3306" s="89" t="s">
        <v>1237</v>
      </c>
      <c r="I3306" s="89" t="s">
        <v>1584</v>
      </c>
      <c r="L3306">
        <v>25275</v>
      </c>
      <c r="M3306" s="89" t="s">
        <v>3544</v>
      </c>
      <c r="N3306" s="89" t="s">
        <v>336</v>
      </c>
      <c r="V3306" s="89" t="s">
        <v>1165</v>
      </c>
      <c r="W3306">
        <v>17341</v>
      </c>
    </row>
    <row r="3307" spans="7:23">
      <c r="G3307">
        <v>61987</v>
      </c>
      <c r="H3307" s="89" t="s">
        <v>2556</v>
      </c>
      <c r="I3307" s="89" t="s">
        <v>1584</v>
      </c>
      <c r="L3307">
        <v>25276</v>
      </c>
      <c r="M3307" s="89" t="s">
        <v>3545</v>
      </c>
      <c r="N3307" s="89" t="s">
        <v>336</v>
      </c>
      <c r="V3307" s="89" t="s">
        <v>1614</v>
      </c>
      <c r="W3307">
        <v>17342</v>
      </c>
    </row>
    <row r="3308" spans="7:23">
      <c r="G3308">
        <v>216677</v>
      </c>
      <c r="H3308" s="89" t="s">
        <v>2557</v>
      </c>
      <c r="I3308" s="89" t="s">
        <v>1584</v>
      </c>
      <c r="L3308">
        <v>25277</v>
      </c>
      <c r="M3308" s="89" t="s">
        <v>3546</v>
      </c>
      <c r="N3308" s="89" t="s">
        <v>336</v>
      </c>
      <c r="V3308" s="89" t="s">
        <v>1168</v>
      </c>
      <c r="W3308">
        <v>17343</v>
      </c>
    </row>
    <row r="3309" spans="7:23">
      <c r="G3309">
        <v>19410</v>
      </c>
      <c r="H3309" s="89" t="s">
        <v>2558</v>
      </c>
      <c r="I3309" s="89" t="s">
        <v>1584</v>
      </c>
      <c r="L3309">
        <v>25278</v>
      </c>
      <c r="M3309" s="89" t="s">
        <v>3547</v>
      </c>
      <c r="N3309" s="89" t="s">
        <v>336</v>
      </c>
      <c r="V3309" s="89" t="s">
        <v>1615</v>
      </c>
      <c r="W3309">
        <v>17344</v>
      </c>
    </row>
    <row r="3310" spans="7:23">
      <c r="G3310">
        <v>81877</v>
      </c>
      <c r="H3310" s="89" t="s">
        <v>2559</v>
      </c>
      <c r="I3310" s="89" t="s">
        <v>1584</v>
      </c>
      <c r="L3310">
        <v>25279</v>
      </c>
      <c r="M3310" s="89" t="s">
        <v>3548</v>
      </c>
      <c r="N3310" s="89" t="s">
        <v>336</v>
      </c>
      <c r="V3310" s="89" t="s">
        <v>1170</v>
      </c>
      <c r="W3310">
        <v>17345</v>
      </c>
    </row>
    <row r="3311" spans="7:23">
      <c r="G3311">
        <v>107266</v>
      </c>
      <c r="H3311" s="89" t="s">
        <v>2560</v>
      </c>
      <c r="I3311" s="89" t="s">
        <v>1584</v>
      </c>
      <c r="L3311">
        <v>25280</v>
      </c>
      <c r="M3311" s="89" t="s">
        <v>3549</v>
      </c>
      <c r="N3311" s="89" t="s">
        <v>336</v>
      </c>
      <c r="V3311" s="89" t="s">
        <v>1616</v>
      </c>
      <c r="W3311">
        <v>17346</v>
      </c>
    </row>
    <row r="3312" spans="7:23">
      <c r="G3312">
        <v>19414</v>
      </c>
      <c r="H3312" s="89" t="s">
        <v>2561</v>
      </c>
      <c r="I3312" s="89" t="s">
        <v>1584</v>
      </c>
      <c r="L3312">
        <v>25281</v>
      </c>
      <c r="M3312" s="89" t="s">
        <v>3550</v>
      </c>
      <c r="N3312" s="89" t="s">
        <v>336</v>
      </c>
      <c r="V3312" s="89" t="s">
        <v>1171</v>
      </c>
      <c r="W3312">
        <v>17347</v>
      </c>
    </row>
    <row r="3313" spans="7:23">
      <c r="G3313">
        <v>19418</v>
      </c>
      <c r="H3313" s="89" t="s">
        <v>2562</v>
      </c>
      <c r="I3313" s="89" t="s">
        <v>1584</v>
      </c>
      <c r="L3313">
        <v>25282</v>
      </c>
      <c r="M3313" s="89" t="s">
        <v>3551</v>
      </c>
      <c r="N3313" s="89" t="s">
        <v>336</v>
      </c>
      <c r="V3313" s="89" t="s">
        <v>1172</v>
      </c>
      <c r="W3313">
        <v>17348</v>
      </c>
    </row>
    <row r="3314" spans="7:23">
      <c r="G3314">
        <v>213871</v>
      </c>
      <c r="H3314" s="89" t="s">
        <v>2563</v>
      </c>
      <c r="I3314" s="89" t="s">
        <v>1584</v>
      </c>
      <c r="L3314">
        <v>25283</v>
      </c>
      <c r="M3314" s="89" t="s">
        <v>3552</v>
      </c>
      <c r="N3314" s="89" t="s">
        <v>336</v>
      </c>
      <c r="V3314" s="89" t="s">
        <v>2568</v>
      </c>
      <c r="W3314">
        <v>17349</v>
      </c>
    </row>
    <row r="3315" spans="7:23">
      <c r="G3315">
        <v>19422</v>
      </c>
      <c r="H3315" s="89" t="s">
        <v>1585</v>
      </c>
      <c r="I3315" s="89" t="s">
        <v>1584</v>
      </c>
      <c r="L3315">
        <v>25284</v>
      </c>
      <c r="M3315" s="89" t="s">
        <v>3553</v>
      </c>
      <c r="N3315" s="89" t="s">
        <v>336</v>
      </c>
      <c r="V3315" s="89" t="s">
        <v>1617</v>
      </c>
      <c r="W3315">
        <v>17351</v>
      </c>
    </row>
    <row r="3316" spans="7:23">
      <c r="G3316">
        <v>19426</v>
      </c>
      <c r="H3316" s="89" t="s">
        <v>1586</v>
      </c>
      <c r="I3316" s="89" t="s">
        <v>1584</v>
      </c>
      <c r="L3316">
        <v>25285</v>
      </c>
      <c r="M3316" s="89" t="s">
        <v>3555</v>
      </c>
      <c r="N3316" s="89" t="s">
        <v>336</v>
      </c>
      <c r="V3316" s="89" t="s">
        <v>1618</v>
      </c>
      <c r="W3316">
        <v>17352</v>
      </c>
    </row>
    <row r="3317" spans="7:23">
      <c r="G3317">
        <v>19542</v>
      </c>
      <c r="H3317" s="89" t="s">
        <v>1587</v>
      </c>
      <c r="I3317" s="89" t="s">
        <v>1584</v>
      </c>
      <c r="L3317">
        <v>25286</v>
      </c>
      <c r="M3317" s="89" t="s">
        <v>3556</v>
      </c>
      <c r="N3317" s="89" t="s">
        <v>336</v>
      </c>
      <c r="V3317" s="89" t="s">
        <v>1619</v>
      </c>
      <c r="W3317">
        <v>17353</v>
      </c>
    </row>
    <row r="3318" spans="7:23">
      <c r="G3318">
        <v>19470</v>
      </c>
      <c r="H3318" s="89" t="s">
        <v>1588</v>
      </c>
      <c r="I3318" s="89" t="s">
        <v>1584</v>
      </c>
      <c r="L3318">
        <v>25287</v>
      </c>
      <c r="M3318" s="89" t="s">
        <v>3557</v>
      </c>
      <c r="N3318" s="89" t="s">
        <v>336</v>
      </c>
      <c r="V3318" s="89" t="s">
        <v>1620</v>
      </c>
      <c r="W3318">
        <v>17354</v>
      </c>
    </row>
    <row r="3319" spans="7:23">
      <c r="G3319">
        <v>19474</v>
      </c>
      <c r="H3319" s="89" t="s">
        <v>1589</v>
      </c>
      <c r="I3319" s="89" t="s">
        <v>1584</v>
      </c>
      <c r="L3319">
        <v>25288</v>
      </c>
      <c r="M3319" s="89" t="s">
        <v>3558</v>
      </c>
      <c r="N3319" s="89" t="s">
        <v>336</v>
      </c>
      <c r="V3319" s="89" t="s">
        <v>1176</v>
      </c>
      <c r="W3319">
        <v>17355</v>
      </c>
    </row>
    <row r="3320" spans="7:23">
      <c r="G3320">
        <v>19478</v>
      </c>
      <c r="H3320" s="89" t="s">
        <v>1590</v>
      </c>
      <c r="I3320" s="89" t="s">
        <v>1584</v>
      </c>
      <c r="L3320">
        <v>25289</v>
      </c>
      <c r="M3320" s="89" t="s">
        <v>3559</v>
      </c>
      <c r="N3320" s="89" t="s">
        <v>336</v>
      </c>
      <c r="V3320" s="89" t="s">
        <v>1621</v>
      </c>
      <c r="W3320">
        <v>17356</v>
      </c>
    </row>
    <row r="3321" spans="7:23">
      <c r="G3321">
        <v>19482</v>
      </c>
      <c r="H3321" s="89" t="s">
        <v>1591</v>
      </c>
      <c r="I3321" s="89" t="s">
        <v>1584</v>
      </c>
      <c r="L3321">
        <v>25290</v>
      </c>
      <c r="M3321" s="89" t="s">
        <v>3560</v>
      </c>
      <c r="N3321" s="89" t="s">
        <v>336</v>
      </c>
      <c r="V3321" s="89" t="s">
        <v>1622</v>
      </c>
      <c r="W3321">
        <v>17357</v>
      </c>
    </row>
    <row r="3322" spans="7:23">
      <c r="G3322">
        <v>19486</v>
      </c>
      <c r="H3322" s="89" t="s">
        <v>1592</v>
      </c>
      <c r="I3322" s="89" t="s">
        <v>1584</v>
      </c>
      <c r="L3322">
        <v>25291</v>
      </c>
      <c r="M3322" s="89" t="s">
        <v>3561</v>
      </c>
      <c r="N3322" s="89" t="s">
        <v>336</v>
      </c>
      <c r="V3322" s="89" t="s">
        <v>1623</v>
      </c>
      <c r="W3322">
        <v>17358</v>
      </c>
    </row>
    <row r="3323" spans="7:23">
      <c r="G3323">
        <v>19490</v>
      </c>
      <c r="H3323" s="89" t="s">
        <v>1593</v>
      </c>
      <c r="I3323" s="89" t="s">
        <v>1584</v>
      </c>
      <c r="L3323">
        <v>25292</v>
      </c>
      <c r="M3323" s="89" t="s">
        <v>3562</v>
      </c>
      <c r="N3323" s="89" t="s">
        <v>336</v>
      </c>
      <c r="V3323" s="89" t="s">
        <v>1182</v>
      </c>
      <c r="W3323">
        <v>17359</v>
      </c>
    </row>
    <row r="3324" spans="7:23">
      <c r="G3324">
        <v>19494</v>
      </c>
      <c r="H3324" s="89" t="s">
        <v>1594</v>
      </c>
      <c r="I3324" s="89" t="s">
        <v>1584</v>
      </c>
      <c r="L3324">
        <v>25293</v>
      </c>
      <c r="M3324" s="89" t="s">
        <v>3564</v>
      </c>
      <c r="N3324" s="89" t="s">
        <v>336</v>
      </c>
      <c r="V3324" s="89" t="s">
        <v>1624</v>
      </c>
      <c r="W3324">
        <v>17360</v>
      </c>
    </row>
    <row r="3325" spans="7:23">
      <c r="G3325">
        <v>19498</v>
      </c>
      <c r="H3325" s="89" t="s">
        <v>1595</v>
      </c>
      <c r="I3325" s="89" t="s">
        <v>1584</v>
      </c>
      <c r="L3325">
        <v>25294</v>
      </c>
      <c r="M3325" s="89" t="s">
        <v>3565</v>
      </c>
      <c r="N3325" s="89" t="s">
        <v>336</v>
      </c>
      <c r="V3325" s="89" t="s">
        <v>1625</v>
      </c>
      <c r="W3325">
        <v>17361</v>
      </c>
    </row>
    <row r="3326" spans="7:23">
      <c r="G3326">
        <v>19502</v>
      </c>
      <c r="H3326" s="89" t="s">
        <v>1596</v>
      </c>
      <c r="I3326" s="89" t="s">
        <v>1584</v>
      </c>
      <c r="L3326">
        <v>25295</v>
      </c>
      <c r="M3326" s="89" t="s">
        <v>3566</v>
      </c>
      <c r="N3326" s="89" t="s">
        <v>336</v>
      </c>
      <c r="V3326" s="89" t="s">
        <v>1185</v>
      </c>
      <c r="W3326">
        <v>17362</v>
      </c>
    </row>
    <row r="3327" spans="7:23">
      <c r="G3327">
        <v>81866</v>
      </c>
      <c r="H3327" s="89" t="s">
        <v>2564</v>
      </c>
      <c r="I3327" s="89" t="s">
        <v>1584</v>
      </c>
      <c r="L3327">
        <v>25318</v>
      </c>
      <c r="M3327" s="89" t="s">
        <v>1951</v>
      </c>
      <c r="N3327" s="89" t="s">
        <v>336</v>
      </c>
      <c r="V3327" s="89" t="s">
        <v>1186</v>
      </c>
      <c r="W3327">
        <v>17363</v>
      </c>
    </row>
    <row r="3328" spans="7:23">
      <c r="G3328">
        <v>19506</v>
      </c>
      <c r="H3328" s="89" t="s">
        <v>1597</v>
      </c>
      <c r="I3328" s="89" t="s">
        <v>1584</v>
      </c>
      <c r="L3328">
        <v>25319</v>
      </c>
      <c r="M3328" s="89" t="s">
        <v>382</v>
      </c>
      <c r="N3328" s="89" t="s">
        <v>381</v>
      </c>
      <c r="V3328" s="89" t="s">
        <v>1187</v>
      </c>
      <c r="W3328">
        <v>17364</v>
      </c>
    </row>
    <row r="3329" spans="7:23">
      <c r="G3329">
        <v>19510</v>
      </c>
      <c r="H3329" s="89" t="s">
        <v>1598</v>
      </c>
      <c r="I3329" s="89" t="s">
        <v>1584</v>
      </c>
      <c r="L3329">
        <v>25320</v>
      </c>
      <c r="M3329" s="89" t="s">
        <v>382</v>
      </c>
      <c r="N3329" s="89" t="s">
        <v>336</v>
      </c>
      <c r="V3329" s="89" t="s">
        <v>2569</v>
      </c>
      <c r="W3329">
        <v>17365</v>
      </c>
    </row>
    <row r="3330" spans="7:23">
      <c r="G3330">
        <v>182266</v>
      </c>
      <c r="H3330" s="89" t="s">
        <v>2565</v>
      </c>
      <c r="I3330" s="89" t="s">
        <v>1584</v>
      </c>
      <c r="L3330">
        <v>25332</v>
      </c>
      <c r="M3330" s="89" t="s">
        <v>1952</v>
      </c>
      <c r="N3330" s="89" t="s">
        <v>336</v>
      </c>
      <c r="V3330" s="89" t="s">
        <v>1626</v>
      </c>
      <c r="W3330">
        <v>17367</v>
      </c>
    </row>
    <row r="3331" spans="7:23">
      <c r="G3331">
        <v>19514</v>
      </c>
      <c r="H3331" s="89" t="s">
        <v>1599</v>
      </c>
      <c r="I3331" s="89" t="s">
        <v>1584</v>
      </c>
      <c r="L3331">
        <v>25334</v>
      </c>
      <c r="M3331" s="89" t="s">
        <v>1953</v>
      </c>
      <c r="N3331" s="89" t="s">
        <v>336</v>
      </c>
      <c r="V3331" s="89" t="s">
        <v>1627</v>
      </c>
      <c r="W3331">
        <v>17368</v>
      </c>
    </row>
    <row r="3332" spans="7:23">
      <c r="G3332">
        <v>19518</v>
      </c>
      <c r="H3332" s="89" t="s">
        <v>1600</v>
      </c>
      <c r="I3332" s="89" t="s">
        <v>1584</v>
      </c>
      <c r="L3332">
        <v>25672</v>
      </c>
      <c r="M3332" s="89" t="s">
        <v>384</v>
      </c>
      <c r="N3332" s="89" t="s">
        <v>381</v>
      </c>
      <c r="V3332" s="89" t="s">
        <v>1189</v>
      </c>
      <c r="W3332">
        <v>17369</v>
      </c>
    </row>
    <row r="3333" spans="7:23">
      <c r="G3333">
        <v>205287</v>
      </c>
      <c r="H3333" s="89" t="s">
        <v>2566</v>
      </c>
      <c r="I3333" s="89" t="s">
        <v>1584</v>
      </c>
      <c r="L3333">
        <v>25673</v>
      </c>
      <c r="M3333" s="89" t="s">
        <v>384</v>
      </c>
      <c r="N3333" s="89" t="s">
        <v>336</v>
      </c>
      <c r="V3333" s="89" t="s">
        <v>1190</v>
      </c>
      <c r="W3333">
        <v>17370</v>
      </c>
    </row>
    <row r="3334" spans="7:23">
      <c r="G3334">
        <v>205276</v>
      </c>
      <c r="H3334" s="89" t="s">
        <v>2567</v>
      </c>
      <c r="I3334" s="89" t="s">
        <v>1584</v>
      </c>
      <c r="L3334">
        <v>25674</v>
      </c>
      <c r="M3334" s="89" t="s">
        <v>385</v>
      </c>
      <c r="N3334" s="89" t="s">
        <v>381</v>
      </c>
      <c r="V3334" s="89" t="s">
        <v>1628</v>
      </c>
      <c r="W3334">
        <v>17371</v>
      </c>
    </row>
    <row r="3335" spans="7:23">
      <c r="G3335">
        <v>19546</v>
      </c>
      <c r="H3335" s="89" t="s">
        <v>1601</v>
      </c>
      <c r="I3335" s="89" t="s">
        <v>1584</v>
      </c>
      <c r="L3335">
        <v>25675</v>
      </c>
      <c r="M3335" s="89" t="s">
        <v>385</v>
      </c>
      <c r="N3335" s="89" t="s">
        <v>336</v>
      </c>
      <c r="V3335" s="89" t="s">
        <v>1203</v>
      </c>
      <c r="W3335">
        <v>17372</v>
      </c>
    </row>
    <row r="3336" spans="7:23">
      <c r="G3336">
        <v>19598</v>
      </c>
      <c r="H3336" s="89" t="s">
        <v>1602</v>
      </c>
      <c r="I3336" s="89" t="s">
        <v>1584</v>
      </c>
      <c r="L3336">
        <v>25866</v>
      </c>
      <c r="M3336" s="89" t="s">
        <v>322</v>
      </c>
      <c r="V3336" s="89" t="s">
        <v>1629</v>
      </c>
      <c r="W3336">
        <v>17373</v>
      </c>
    </row>
    <row r="3337" spans="7:23">
      <c r="G3337">
        <v>19606</v>
      </c>
      <c r="H3337" s="89" t="s">
        <v>1603</v>
      </c>
      <c r="I3337" s="89" t="s">
        <v>1584</v>
      </c>
      <c r="L3337">
        <v>25870</v>
      </c>
      <c r="M3337" s="89" t="s">
        <v>1291</v>
      </c>
      <c r="N3337" s="89" t="s">
        <v>322</v>
      </c>
      <c r="V3337" s="89" t="s">
        <v>1630</v>
      </c>
      <c r="W3337">
        <v>17374</v>
      </c>
    </row>
    <row r="3338" spans="7:23">
      <c r="G3338">
        <v>19614</v>
      </c>
      <c r="H3338" s="89" t="s">
        <v>1604</v>
      </c>
      <c r="I3338" s="89" t="s">
        <v>1584</v>
      </c>
      <c r="L3338">
        <v>25871</v>
      </c>
      <c r="M3338" s="89" t="s">
        <v>1297</v>
      </c>
      <c r="N3338" s="89" t="s">
        <v>322</v>
      </c>
      <c r="V3338" s="89" t="s">
        <v>1210</v>
      </c>
      <c r="W3338">
        <v>17375</v>
      </c>
    </row>
    <row r="3339" spans="7:23">
      <c r="G3339">
        <v>19622</v>
      </c>
      <c r="H3339" s="89" t="s">
        <v>1605</v>
      </c>
      <c r="I3339" s="89" t="s">
        <v>1584</v>
      </c>
      <c r="L3339">
        <v>25872</v>
      </c>
      <c r="M3339" s="89" t="s">
        <v>1298</v>
      </c>
      <c r="N3339" s="89" t="s">
        <v>322</v>
      </c>
      <c r="V3339" s="89" t="s">
        <v>2201</v>
      </c>
      <c r="W3339">
        <v>172477</v>
      </c>
    </row>
    <row r="3340" spans="7:23">
      <c r="G3340">
        <v>19638</v>
      </c>
      <c r="H3340" s="89" t="s">
        <v>1606</v>
      </c>
      <c r="I3340" s="89" t="s">
        <v>1584</v>
      </c>
      <c r="L3340">
        <v>25876</v>
      </c>
      <c r="M3340" s="89" t="s">
        <v>1301</v>
      </c>
      <c r="N3340" s="89" t="s">
        <v>322</v>
      </c>
      <c r="V3340" s="89" t="s">
        <v>2202</v>
      </c>
      <c r="W3340">
        <v>172466</v>
      </c>
    </row>
    <row r="3341" spans="7:23">
      <c r="G3341">
        <v>56666</v>
      </c>
      <c r="H3341" s="89" t="s">
        <v>1607</v>
      </c>
      <c r="I3341" s="89" t="s">
        <v>1584</v>
      </c>
      <c r="L3341">
        <v>25877</v>
      </c>
      <c r="M3341" s="89" t="s">
        <v>1302</v>
      </c>
      <c r="N3341" s="89" t="s">
        <v>322</v>
      </c>
      <c r="V3341" s="89" t="s">
        <v>2205</v>
      </c>
      <c r="W3341">
        <v>189666</v>
      </c>
    </row>
    <row r="3342" spans="7:23">
      <c r="G3342">
        <v>19646</v>
      </c>
      <c r="H3342" s="89" t="s">
        <v>1608</v>
      </c>
      <c r="I3342" s="89" t="s">
        <v>1584</v>
      </c>
      <c r="L3342">
        <v>25878</v>
      </c>
      <c r="M3342" s="89" t="s">
        <v>2342</v>
      </c>
      <c r="N3342" s="89" t="s">
        <v>322</v>
      </c>
      <c r="V3342" s="89" t="s">
        <v>2206</v>
      </c>
      <c r="W3342">
        <v>189677</v>
      </c>
    </row>
    <row r="3343" spans="7:23">
      <c r="G3343">
        <v>19654</v>
      </c>
      <c r="H3343" s="89" t="s">
        <v>1609</v>
      </c>
      <c r="I3343" s="89" t="s">
        <v>1584</v>
      </c>
      <c r="L3343">
        <v>25879</v>
      </c>
      <c r="M3343" s="89" t="s">
        <v>2343</v>
      </c>
      <c r="N3343" s="89" t="s">
        <v>322</v>
      </c>
      <c r="V3343" s="89" t="s">
        <v>2207</v>
      </c>
      <c r="W3343">
        <v>189688</v>
      </c>
    </row>
    <row r="3344" spans="7:23">
      <c r="G3344">
        <v>19662</v>
      </c>
      <c r="H3344" s="89" t="s">
        <v>1610</v>
      </c>
      <c r="I3344" s="89" t="s">
        <v>1584</v>
      </c>
      <c r="L3344">
        <v>25880</v>
      </c>
      <c r="M3344" s="89" t="s">
        <v>1303</v>
      </c>
      <c r="N3344" s="89" t="s">
        <v>322</v>
      </c>
      <c r="V3344" s="89" t="s">
        <v>2208</v>
      </c>
      <c r="W3344">
        <v>189699</v>
      </c>
    </row>
    <row r="3345" spans="7:23">
      <c r="G3345">
        <v>19670</v>
      </c>
      <c r="H3345" s="89" t="s">
        <v>1611</v>
      </c>
      <c r="I3345" s="89" t="s">
        <v>1584</v>
      </c>
      <c r="L3345">
        <v>25883</v>
      </c>
      <c r="M3345" s="89" t="s">
        <v>1304</v>
      </c>
      <c r="N3345" s="89" t="s">
        <v>322</v>
      </c>
      <c r="V3345" s="89" t="s">
        <v>2209</v>
      </c>
      <c r="W3345">
        <v>189710</v>
      </c>
    </row>
    <row r="3346" spans="7:23">
      <c r="G3346">
        <v>19678</v>
      </c>
      <c r="H3346" s="89" t="s">
        <v>297</v>
      </c>
      <c r="I3346" s="89" t="s">
        <v>1584</v>
      </c>
      <c r="L3346">
        <v>25884</v>
      </c>
      <c r="M3346" s="89" t="s">
        <v>1305</v>
      </c>
      <c r="N3346" s="89" t="s">
        <v>322</v>
      </c>
      <c r="V3346" s="89" t="s">
        <v>2570</v>
      </c>
      <c r="W3346">
        <v>199488</v>
      </c>
    </row>
    <row r="3347" spans="7:23">
      <c r="G3347">
        <v>17336</v>
      </c>
      <c r="H3347" s="89" t="s">
        <v>1612</v>
      </c>
      <c r="I3347" s="89" t="s">
        <v>1584</v>
      </c>
      <c r="L3347">
        <v>25885</v>
      </c>
      <c r="M3347" s="89" t="s">
        <v>1306</v>
      </c>
      <c r="N3347" s="89" t="s">
        <v>322</v>
      </c>
      <c r="V3347" s="89" t="s">
        <v>2211</v>
      </c>
      <c r="W3347">
        <v>199477</v>
      </c>
    </row>
    <row r="3348" spans="7:23">
      <c r="G3348">
        <v>17337</v>
      </c>
      <c r="H3348" s="89" t="s">
        <v>1161</v>
      </c>
      <c r="I3348" s="89" t="s">
        <v>1584</v>
      </c>
      <c r="L3348">
        <v>25886</v>
      </c>
      <c r="M3348" s="89" t="s">
        <v>1307</v>
      </c>
      <c r="N3348" s="89" t="s">
        <v>322</v>
      </c>
      <c r="V3348" s="89" t="s">
        <v>2212</v>
      </c>
      <c r="W3348">
        <v>199466</v>
      </c>
    </row>
    <row r="3349" spans="7:23">
      <c r="G3349">
        <v>17338</v>
      </c>
      <c r="H3349" s="89" t="s">
        <v>1162</v>
      </c>
      <c r="I3349" s="89" t="s">
        <v>1584</v>
      </c>
      <c r="L3349">
        <v>25887</v>
      </c>
      <c r="M3349" s="89" t="s">
        <v>1308</v>
      </c>
      <c r="N3349" s="89" t="s">
        <v>322</v>
      </c>
      <c r="V3349" s="89" t="s">
        <v>2213</v>
      </c>
      <c r="W3349">
        <v>217075</v>
      </c>
    </row>
    <row r="3350" spans="7:23">
      <c r="G3350">
        <v>17339</v>
      </c>
      <c r="H3350" s="89" t="s">
        <v>1163</v>
      </c>
      <c r="I3350" s="89" t="s">
        <v>1584</v>
      </c>
      <c r="L3350">
        <v>25888</v>
      </c>
      <c r="M3350" s="89" t="s">
        <v>1309</v>
      </c>
      <c r="N3350" s="89" t="s">
        <v>322</v>
      </c>
      <c r="V3350" s="89" t="s">
        <v>2214</v>
      </c>
      <c r="W3350">
        <v>217672</v>
      </c>
    </row>
    <row r="3351" spans="7:23">
      <c r="G3351">
        <v>17340</v>
      </c>
      <c r="H3351" s="89" t="s">
        <v>1613</v>
      </c>
      <c r="I3351" s="89" t="s">
        <v>1584</v>
      </c>
      <c r="L3351">
        <v>25889</v>
      </c>
      <c r="M3351" s="89" t="s">
        <v>1310</v>
      </c>
      <c r="N3351" s="89" t="s">
        <v>322</v>
      </c>
      <c r="V3351" s="89" t="s">
        <v>204</v>
      </c>
      <c r="W3351">
        <v>17377</v>
      </c>
    </row>
    <row r="3352" spans="7:23">
      <c r="G3352">
        <v>17341</v>
      </c>
      <c r="H3352" s="89" t="s">
        <v>1165</v>
      </c>
      <c r="I3352" s="89" t="s">
        <v>1584</v>
      </c>
      <c r="L3352">
        <v>25892</v>
      </c>
      <c r="M3352" s="89" t="s">
        <v>1311</v>
      </c>
      <c r="N3352" s="89" t="s">
        <v>322</v>
      </c>
      <c r="V3352" s="89" t="s">
        <v>1191</v>
      </c>
      <c r="W3352">
        <v>17380</v>
      </c>
    </row>
    <row r="3353" spans="7:23">
      <c r="G3353">
        <v>17342</v>
      </c>
      <c r="H3353" s="89" t="s">
        <v>1614</v>
      </c>
      <c r="I3353" s="89" t="s">
        <v>1584</v>
      </c>
      <c r="L3353">
        <v>25893</v>
      </c>
      <c r="M3353" s="89" t="s">
        <v>1312</v>
      </c>
      <c r="N3353" s="89" t="s">
        <v>322</v>
      </c>
      <c r="V3353" s="89" t="s">
        <v>1192</v>
      </c>
      <c r="W3353">
        <v>17381</v>
      </c>
    </row>
    <row r="3354" spans="7:23">
      <c r="G3354">
        <v>17343</v>
      </c>
      <c r="H3354" s="89" t="s">
        <v>1168</v>
      </c>
      <c r="I3354" s="89" t="s">
        <v>1584</v>
      </c>
      <c r="L3354">
        <v>25894</v>
      </c>
      <c r="M3354" s="89" t="s">
        <v>1313</v>
      </c>
      <c r="N3354" s="89" t="s">
        <v>322</v>
      </c>
      <c r="V3354" s="89" t="s">
        <v>1193</v>
      </c>
      <c r="W3354">
        <v>17382</v>
      </c>
    </row>
    <row r="3355" spans="7:23">
      <c r="G3355">
        <v>17344</v>
      </c>
      <c r="H3355" s="89" t="s">
        <v>1615</v>
      </c>
      <c r="I3355" s="89" t="s">
        <v>1584</v>
      </c>
      <c r="L3355">
        <v>25895</v>
      </c>
      <c r="M3355" s="89" t="s">
        <v>1314</v>
      </c>
      <c r="N3355" s="89" t="s">
        <v>322</v>
      </c>
      <c r="V3355" s="89" t="s">
        <v>1194</v>
      </c>
      <c r="W3355">
        <v>17383</v>
      </c>
    </row>
    <row r="3356" spans="7:23">
      <c r="G3356">
        <v>17345</v>
      </c>
      <c r="H3356" s="89" t="s">
        <v>1170</v>
      </c>
      <c r="I3356" s="89" t="s">
        <v>1584</v>
      </c>
      <c r="L3356">
        <v>25896</v>
      </c>
      <c r="M3356" s="89" t="s">
        <v>1315</v>
      </c>
      <c r="N3356" s="89" t="s">
        <v>322</v>
      </c>
      <c r="V3356" s="89" t="s">
        <v>1195</v>
      </c>
      <c r="W3356">
        <v>17384</v>
      </c>
    </row>
    <row r="3357" spans="7:23">
      <c r="G3357">
        <v>17346</v>
      </c>
      <c r="H3357" s="89" t="s">
        <v>1616</v>
      </c>
      <c r="I3357" s="89" t="s">
        <v>1584</v>
      </c>
      <c r="L3357">
        <v>25897</v>
      </c>
      <c r="M3357" s="89" t="s">
        <v>1316</v>
      </c>
      <c r="N3357" s="89" t="s">
        <v>322</v>
      </c>
      <c r="V3357" s="89" t="s">
        <v>1196</v>
      </c>
      <c r="W3357">
        <v>17385</v>
      </c>
    </row>
    <row r="3358" spans="7:23">
      <c r="G3358">
        <v>17347</v>
      </c>
      <c r="H3358" s="89" t="s">
        <v>1171</v>
      </c>
      <c r="I3358" s="89" t="s">
        <v>1584</v>
      </c>
      <c r="L3358">
        <v>25898</v>
      </c>
      <c r="M3358" s="89" t="s">
        <v>1317</v>
      </c>
      <c r="N3358" s="89" t="s">
        <v>322</v>
      </c>
      <c r="V3358" s="89" t="s">
        <v>1198</v>
      </c>
      <c r="W3358">
        <v>17387</v>
      </c>
    </row>
    <row r="3359" spans="7:23">
      <c r="G3359">
        <v>17348</v>
      </c>
      <c r="H3359" s="89" t="s">
        <v>1172</v>
      </c>
      <c r="I3359" s="89" t="s">
        <v>1584</v>
      </c>
      <c r="L3359">
        <v>25899</v>
      </c>
      <c r="M3359" s="89" t="s">
        <v>1318</v>
      </c>
      <c r="N3359" s="89" t="s">
        <v>322</v>
      </c>
      <c r="V3359" s="89" t="s">
        <v>1199</v>
      </c>
      <c r="W3359">
        <v>17388</v>
      </c>
    </row>
    <row r="3360" spans="7:23">
      <c r="G3360">
        <v>17349</v>
      </c>
      <c r="H3360" s="89" t="s">
        <v>2568</v>
      </c>
      <c r="I3360" s="89" t="s">
        <v>1584</v>
      </c>
      <c r="L3360">
        <v>25902</v>
      </c>
      <c r="M3360" s="89" t="s">
        <v>1320</v>
      </c>
      <c r="N3360" s="89" t="s">
        <v>322</v>
      </c>
      <c r="V3360" s="89" t="s">
        <v>1200</v>
      </c>
      <c r="W3360">
        <v>17389</v>
      </c>
    </row>
    <row r="3361" spans="7:23">
      <c r="G3361">
        <v>17351</v>
      </c>
      <c r="H3361" s="89" t="s">
        <v>1617</v>
      </c>
      <c r="I3361" s="89" t="s">
        <v>1584</v>
      </c>
      <c r="L3361">
        <v>25903</v>
      </c>
      <c r="M3361" s="89" t="s">
        <v>1321</v>
      </c>
      <c r="N3361" s="89" t="s">
        <v>322</v>
      </c>
      <c r="V3361" s="89" t="s">
        <v>1201</v>
      </c>
      <c r="W3361">
        <v>17390</v>
      </c>
    </row>
    <row r="3362" spans="7:23">
      <c r="G3362">
        <v>17352</v>
      </c>
      <c r="H3362" s="89" t="s">
        <v>1618</v>
      </c>
      <c r="I3362" s="89" t="s">
        <v>1584</v>
      </c>
      <c r="L3362">
        <v>25904</v>
      </c>
      <c r="M3362" s="89" t="s">
        <v>1322</v>
      </c>
      <c r="N3362" s="89" t="s">
        <v>322</v>
      </c>
      <c r="V3362" s="89" t="s">
        <v>1202</v>
      </c>
      <c r="W3362">
        <v>17391</v>
      </c>
    </row>
    <row r="3363" spans="7:23">
      <c r="G3363">
        <v>17353</v>
      </c>
      <c r="H3363" s="89" t="s">
        <v>1619</v>
      </c>
      <c r="I3363" s="89" t="s">
        <v>1584</v>
      </c>
      <c r="L3363">
        <v>25905</v>
      </c>
      <c r="M3363" s="89" t="s">
        <v>1323</v>
      </c>
      <c r="N3363" s="89" t="s">
        <v>322</v>
      </c>
      <c r="V3363" s="89" t="s">
        <v>1631</v>
      </c>
      <c r="W3363">
        <v>17392</v>
      </c>
    </row>
    <row r="3364" spans="7:23">
      <c r="G3364">
        <v>17354</v>
      </c>
      <c r="H3364" s="89" t="s">
        <v>1620</v>
      </c>
      <c r="I3364" s="89" t="s">
        <v>1584</v>
      </c>
      <c r="L3364">
        <v>25906</v>
      </c>
      <c r="M3364" s="89" t="s">
        <v>1324</v>
      </c>
      <c r="N3364" s="89" t="s">
        <v>322</v>
      </c>
      <c r="V3364" s="89" t="s">
        <v>1205</v>
      </c>
      <c r="W3364">
        <v>17393</v>
      </c>
    </row>
    <row r="3365" spans="7:23">
      <c r="G3365">
        <v>17355</v>
      </c>
      <c r="H3365" s="89" t="s">
        <v>1176</v>
      </c>
      <c r="I3365" s="89" t="s">
        <v>1584</v>
      </c>
      <c r="L3365">
        <v>25907</v>
      </c>
      <c r="M3365" s="89" t="s">
        <v>1325</v>
      </c>
      <c r="N3365" s="89" t="s">
        <v>322</v>
      </c>
      <c r="V3365" s="89" t="s">
        <v>2571</v>
      </c>
      <c r="W3365">
        <v>17394</v>
      </c>
    </row>
    <row r="3366" spans="7:23">
      <c r="G3366">
        <v>17356</v>
      </c>
      <c r="H3366" s="89" t="s">
        <v>1621</v>
      </c>
      <c r="I3366" s="89" t="s">
        <v>1584</v>
      </c>
      <c r="L3366">
        <v>25908</v>
      </c>
      <c r="M3366" s="89" t="s">
        <v>1326</v>
      </c>
      <c r="N3366" s="89" t="s">
        <v>322</v>
      </c>
      <c r="V3366" s="89" t="s">
        <v>2572</v>
      </c>
      <c r="W3366">
        <v>17395</v>
      </c>
    </row>
    <row r="3367" spans="7:23">
      <c r="G3367">
        <v>17357</v>
      </c>
      <c r="H3367" s="89" t="s">
        <v>1622</v>
      </c>
      <c r="I3367" s="89" t="s">
        <v>1584</v>
      </c>
      <c r="L3367">
        <v>25909</v>
      </c>
      <c r="M3367" s="89" t="s">
        <v>1327</v>
      </c>
      <c r="N3367" s="89" t="s">
        <v>322</v>
      </c>
      <c r="V3367" s="89" t="s">
        <v>1207</v>
      </c>
      <c r="W3367">
        <v>17396</v>
      </c>
    </row>
    <row r="3368" spans="7:23">
      <c r="G3368">
        <v>17358</v>
      </c>
      <c r="H3368" s="89" t="s">
        <v>1623</v>
      </c>
      <c r="I3368" s="89" t="s">
        <v>1584</v>
      </c>
      <c r="L3368">
        <v>25910</v>
      </c>
      <c r="M3368" s="89" t="s">
        <v>232</v>
      </c>
      <c r="N3368" s="89" t="s">
        <v>322</v>
      </c>
      <c r="V3368" s="89" t="s">
        <v>1632</v>
      </c>
      <c r="W3368">
        <v>17397</v>
      </c>
    </row>
    <row r="3369" spans="7:23">
      <c r="G3369">
        <v>17359</v>
      </c>
      <c r="H3369" s="89" t="s">
        <v>1182</v>
      </c>
      <c r="I3369" s="89" t="s">
        <v>1584</v>
      </c>
      <c r="L3369">
        <v>25913</v>
      </c>
      <c r="M3369" s="89" t="s">
        <v>1332</v>
      </c>
      <c r="N3369" s="89" t="s">
        <v>322</v>
      </c>
      <c r="V3369" s="89" t="s">
        <v>1208</v>
      </c>
      <c r="W3369">
        <v>17398</v>
      </c>
    </row>
    <row r="3370" spans="7:23">
      <c r="G3370">
        <v>17360</v>
      </c>
      <c r="H3370" s="89" t="s">
        <v>1624</v>
      </c>
      <c r="I3370" s="89" t="s">
        <v>1584</v>
      </c>
      <c r="L3370">
        <v>25914</v>
      </c>
      <c r="M3370" s="89" t="s">
        <v>1343</v>
      </c>
      <c r="N3370" s="89" t="s">
        <v>322</v>
      </c>
      <c r="V3370" s="89" t="s">
        <v>1211</v>
      </c>
      <c r="W3370">
        <v>17399</v>
      </c>
    </row>
    <row r="3371" spans="7:23">
      <c r="G3371">
        <v>17361</v>
      </c>
      <c r="H3371" s="89" t="s">
        <v>1625</v>
      </c>
      <c r="I3371" s="89" t="s">
        <v>1584</v>
      </c>
      <c r="L3371">
        <v>25915</v>
      </c>
      <c r="M3371" s="89" t="s">
        <v>1344</v>
      </c>
      <c r="N3371" s="89" t="s">
        <v>322</v>
      </c>
      <c r="V3371" s="89" t="s">
        <v>2199</v>
      </c>
      <c r="W3371">
        <v>101277</v>
      </c>
    </row>
    <row r="3372" spans="7:23">
      <c r="G3372">
        <v>17362</v>
      </c>
      <c r="H3372" s="89" t="s">
        <v>1185</v>
      </c>
      <c r="I3372" s="89" t="s">
        <v>1584</v>
      </c>
      <c r="L3372">
        <v>25916</v>
      </c>
      <c r="M3372" s="89" t="s">
        <v>1345</v>
      </c>
      <c r="N3372" s="89" t="s">
        <v>322</v>
      </c>
      <c r="V3372" s="89" t="s">
        <v>2200</v>
      </c>
      <c r="W3372">
        <v>101266</v>
      </c>
    </row>
    <row r="3373" spans="7:23">
      <c r="G3373">
        <v>17363</v>
      </c>
      <c r="H3373" s="89" t="s">
        <v>1186</v>
      </c>
      <c r="I3373" s="89" t="s">
        <v>1584</v>
      </c>
      <c r="L3373">
        <v>25917</v>
      </c>
      <c r="M3373" s="89" t="s">
        <v>1346</v>
      </c>
      <c r="N3373" s="89" t="s">
        <v>322</v>
      </c>
      <c r="V3373" s="89" t="s">
        <v>2203</v>
      </c>
      <c r="W3373">
        <v>182066</v>
      </c>
    </row>
    <row r="3374" spans="7:23">
      <c r="G3374">
        <v>17364</v>
      </c>
      <c r="H3374" s="89" t="s">
        <v>1187</v>
      </c>
      <c r="I3374" s="89" t="s">
        <v>1584</v>
      </c>
      <c r="L3374">
        <v>25918</v>
      </c>
      <c r="M3374" s="89" t="s">
        <v>1347</v>
      </c>
      <c r="N3374" s="89" t="s">
        <v>322</v>
      </c>
      <c r="V3374" s="89" t="s">
        <v>2204</v>
      </c>
      <c r="W3374">
        <v>189467</v>
      </c>
    </row>
    <row r="3375" spans="7:23">
      <c r="G3375">
        <v>17365</v>
      </c>
      <c r="H3375" s="89" t="s">
        <v>2569</v>
      </c>
      <c r="I3375" s="89" t="s">
        <v>1584</v>
      </c>
      <c r="L3375">
        <v>25919</v>
      </c>
      <c r="M3375" s="89" t="s">
        <v>1348</v>
      </c>
      <c r="N3375" s="89" t="s">
        <v>322</v>
      </c>
      <c r="V3375" s="89" t="s">
        <v>206</v>
      </c>
      <c r="W3375">
        <v>17400</v>
      </c>
    </row>
    <row r="3376" spans="7:23">
      <c r="G3376">
        <v>17367</v>
      </c>
      <c r="H3376" s="89" t="s">
        <v>1626</v>
      </c>
      <c r="I3376" s="89" t="s">
        <v>1584</v>
      </c>
      <c r="L3376">
        <v>25920</v>
      </c>
      <c r="M3376" s="89" t="s">
        <v>1349</v>
      </c>
      <c r="N3376" s="89" t="s">
        <v>322</v>
      </c>
      <c r="V3376" s="89" t="s">
        <v>2573</v>
      </c>
      <c r="W3376">
        <v>55872</v>
      </c>
    </row>
    <row r="3377" spans="7:23">
      <c r="G3377">
        <v>17368</v>
      </c>
      <c r="H3377" s="89" t="s">
        <v>1627</v>
      </c>
      <c r="I3377" s="89" t="s">
        <v>1584</v>
      </c>
      <c r="L3377">
        <v>25921</v>
      </c>
      <c r="M3377" s="89" t="s">
        <v>1350</v>
      </c>
      <c r="N3377" s="89" t="s">
        <v>322</v>
      </c>
      <c r="V3377" s="89" t="s">
        <v>2574</v>
      </c>
      <c r="W3377">
        <v>17386</v>
      </c>
    </row>
    <row r="3378" spans="7:23">
      <c r="G3378">
        <v>17369</v>
      </c>
      <c r="H3378" s="89" t="s">
        <v>1189</v>
      </c>
      <c r="I3378" s="89" t="s">
        <v>1584</v>
      </c>
      <c r="L3378">
        <v>25922</v>
      </c>
      <c r="M3378" s="89" t="s">
        <v>1351</v>
      </c>
      <c r="N3378" s="89" t="s">
        <v>322</v>
      </c>
      <c r="V3378" s="89" t="s">
        <v>2575</v>
      </c>
      <c r="W3378">
        <v>189500</v>
      </c>
    </row>
    <row r="3379" spans="7:23">
      <c r="G3379">
        <v>17370</v>
      </c>
      <c r="H3379" s="89" t="s">
        <v>1190</v>
      </c>
      <c r="I3379" s="89" t="s">
        <v>1584</v>
      </c>
      <c r="L3379">
        <v>25925</v>
      </c>
      <c r="M3379" s="89" t="s">
        <v>1352</v>
      </c>
      <c r="N3379" s="89" t="s">
        <v>322</v>
      </c>
      <c r="V3379" s="89" t="s">
        <v>1633</v>
      </c>
      <c r="W3379">
        <v>19702</v>
      </c>
    </row>
    <row r="3380" spans="7:23">
      <c r="G3380">
        <v>17371</v>
      </c>
      <c r="H3380" s="89" t="s">
        <v>1628</v>
      </c>
      <c r="I3380" s="89" t="s">
        <v>1584</v>
      </c>
      <c r="L3380">
        <v>25926</v>
      </c>
      <c r="M3380" s="89" t="s">
        <v>1353</v>
      </c>
      <c r="N3380" s="89" t="s">
        <v>322</v>
      </c>
      <c r="V3380" s="89" t="s">
        <v>1634</v>
      </c>
      <c r="W3380">
        <v>19722</v>
      </c>
    </row>
    <row r="3381" spans="7:23">
      <c r="G3381">
        <v>17372</v>
      </c>
      <c r="H3381" s="89" t="s">
        <v>1203</v>
      </c>
      <c r="I3381" s="89" t="s">
        <v>1584</v>
      </c>
      <c r="L3381">
        <v>25927</v>
      </c>
      <c r="M3381" s="89" t="s">
        <v>1354</v>
      </c>
      <c r="N3381" s="89" t="s">
        <v>322</v>
      </c>
      <c r="V3381" s="89" t="s">
        <v>1635</v>
      </c>
      <c r="W3381">
        <v>19742</v>
      </c>
    </row>
    <row r="3382" spans="7:23">
      <c r="G3382">
        <v>17373</v>
      </c>
      <c r="H3382" s="89" t="s">
        <v>1629</v>
      </c>
      <c r="I3382" s="89" t="s">
        <v>1584</v>
      </c>
      <c r="L3382">
        <v>25928</v>
      </c>
      <c r="M3382" s="89" t="s">
        <v>1355</v>
      </c>
      <c r="N3382" s="89" t="s">
        <v>322</v>
      </c>
      <c r="V3382" s="89" t="s">
        <v>1636</v>
      </c>
      <c r="W3382">
        <v>22106</v>
      </c>
    </row>
    <row r="3383" spans="7:23">
      <c r="G3383">
        <v>17374</v>
      </c>
      <c r="H3383" s="89" t="s">
        <v>1630</v>
      </c>
      <c r="I3383" s="89" t="s">
        <v>1584</v>
      </c>
      <c r="L3383">
        <v>25929</v>
      </c>
      <c r="M3383" s="89" t="s">
        <v>1356</v>
      </c>
      <c r="N3383" s="89" t="s">
        <v>322</v>
      </c>
      <c r="V3383" s="89" t="s">
        <v>1637</v>
      </c>
      <c r="W3383">
        <v>22110</v>
      </c>
    </row>
    <row r="3384" spans="7:23">
      <c r="G3384">
        <v>17375</v>
      </c>
      <c r="H3384" s="89" t="s">
        <v>1210</v>
      </c>
      <c r="I3384" s="89" t="s">
        <v>1584</v>
      </c>
      <c r="L3384">
        <v>25930</v>
      </c>
      <c r="M3384" s="89" t="s">
        <v>1357</v>
      </c>
      <c r="N3384" s="89" t="s">
        <v>322</v>
      </c>
      <c r="V3384" s="89" t="s">
        <v>1638</v>
      </c>
      <c r="W3384">
        <v>22114</v>
      </c>
    </row>
    <row r="3385" spans="7:23">
      <c r="G3385">
        <v>172477</v>
      </c>
      <c r="H3385" s="89" t="s">
        <v>2201</v>
      </c>
      <c r="I3385" s="89" t="s">
        <v>1584</v>
      </c>
      <c r="L3385">
        <v>25931</v>
      </c>
      <c r="M3385" s="89" t="s">
        <v>1358</v>
      </c>
      <c r="N3385" s="89" t="s">
        <v>322</v>
      </c>
      <c r="V3385" s="89" t="s">
        <v>1639</v>
      </c>
      <c r="W3385">
        <v>22118</v>
      </c>
    </row>
    <row r="3386" spans="7:23">
      <c r="G3386">
        <v>172466</v>
      </c>
      <c r="H3386" s="89" t="s">
        <v>2202</v>
      </c>
      <c r="I3386" s="89" t="s">
        <v>1584</v>
      </c>
      <c r="L3386">
        <v>25932</v>
      </c>
      <c r="M3386" s="89" t="s">
        <v>1359</v>
      </c>
      <c r="N3386" s="89" t="s">
        <v>322</v>
      </c>
      <c r="V3386" s="89" t="s">
        <v>1640</v>
      </c>
      <c r="W3386">
        <v>22122</v>
      </c>
    </row>
    <row r="3387" spans="7:23">
      <c r="G3387">
        <v>189666</v>
      </c>
      <c r="H3387" s="89" t="s">
        <v>2205</v>
      </c>
      <c r="I3387" s="89" t="s">
        <v>1584</v>
      </c>
      <c r="L3387">
        <v>25933</v>
      </c>
      <c r="M3387" s="89" t="s">
        <v>1360</v>
      </c>
      <c r="N3387" s="89" t="s">
        <v>322</v>
      </c>
      <c r="V3387" s="89" t="s">
        <v>2576</v>
      </c>
      <c r="W3387">
        <v>22126</v>
      </c>
    </row>
    <row r="3388" spans="7:23">
      <c r="G3388">
        <v>189677</v>
      </c>
      <c r="H3388" s="89" t="s">
        <v>2206</v>
      </c>
      <c r="I3388" s="89" t="s">
        <v>1584</v>
      </c>
      <c r="L3388">
        <v>25934</v>
      </c>
      <c r="M3388" s="89" t="s">
        <v>1361</v>
      </c>
      <c r="N3388" s="89" t="s">
        <v>322</v>
      </c>
      <c r="V3388" s="89" t="s">
        <v>2577</v>
      </c>
      <c r="W3388">
        <v>187554</v>
      </c>
    </row>
    <row r="3389" spans="7:23">
      <c r="G3389">
        <v>189688</v>
      </c>
      <c r="H3389" s="89" t="s">
        <v>2207</v>
      </c>
      <c r="I3389" s="89" t="s">
        <v>1584</v>
      </c>
      <c r="L3389">
        <v>25935</v>
      </c>
      <c r="M3389" s="89" t="s">
        <v>1362</v>
      </c>
      <c r="N3389" s="89" t="s">
        <v>322</v>
      </c>
      <c r="V3389" s="89" t="s">
        <v>2578</v>
      </c>
      <c r="W3389">
        <v>187965</v>
      </c>
    </row>
    <row r="3390" spans="7:23">
      <c r="G3390">
        <v>189699</v>
      </c>
      <c r="H3390" s="89" t="s">
        <v>2208</v>
      </c>
      <c r="I3390" s="89" t="s">
        <v>1584</v>
      </c>
      <c r="L3390">
        <v>25936</v>
      </c>
      <c r="M3390" s="89" t="s">
        <v>1363</v>
      </c>
      <c r="N3390" s="89" t="s">
        <v>322</v>
      </c>
      <c r="V3390" s="89" t="s">
        <v>1641</v>
      </c>
      <c r="W3390">
        <v>22138</v>
      </c>
    </row>
    <row r="3391" spans="7:23">
      <c r="G3391">
        <v>189710</v>
      </c>
      <c r="H3391" s="89" t="s">
        <v>2209</v>
      </c>
      <c r="I3391" s="89" t="s">
        <v>1584</v>
      </c>
      <c r="L3391">
        <v>25937</v>
      </c>
      <c r="M3391" s="89" t="s">
        <v>1364</v>
      </c>
      <c r="N3391" s="89" t="s">
        <v>322</v>
      </c>
      <c r="V3391" s="89" t="s">
        <v>1642</v>
      </c>
      <c r="W3391">
        <v>22142</v>
      </c>
    </row>
    <row r="3392" spans="7:23">
      <c r="G3392">
        <v>199488</v>
      </c>
      <c r="H3392" s="89" t="s">
        <v>2570</v>
      </c>
      <c r="I3392" s="89" t="s">
        <v>1584</v>
      </c>
      <c r="L3392">
        <v>25940</v>
      </c>
      <c r="M3392" s="89" t="s">
        <v>1379</v>
      </c>
      <c r="N3392" s="89" t="s">
        <v>322</v>
      </c>
      <c r="V3392" s="89" t="s">
        <v>1643</v>
      </c>
      <c r="W3392">
        <v>22146</v>
      </c>
    </row>
    <row r="3393" spans="7:23">
      <c r="G3393">
        <v>199477</v>
      </c>
      <c r="H3393" s="89" t="s">
        <v>2211</v>
      </c>
      <c r="I3393" s="89" t="s">
        <v>1584</v>
      </c>
      <c r="L3393">
        <v>25941</v>
      </c>
      <c r="M3393" s="89" t="s">
        <v>1380</v>
      </c>
      <c r="N3393" s="89" t="s">
        <v>322</v>
      </c>
      <c r="V3393" s="89" t="s">
        <v>1644</v>
      </c>
      <c r="W3393">
        <v>22150</v>
      </c>
    </row>
    <row r="3394" spans="7:23">
      <c r="G3394">
        <v>199466</v>
      </c>
      <c r="H3394" s="89" t="s">
        <v>2212</v>
      </c>
      <c r="I3394" s="89" t="s">
        <v>1584</v>
      </c>
      <c r="L3394">
        <v>25942</v>
      </c>
      <c r="M3394" s="89" t="s">
        <v>1381</v>
      </c>
      <c r="N3394" s="89" t="s">
        <v>322</v>
      </c>
      <c r="V3394" s="89" t="s">
        <v>1645</v>
      </c>
      <c r="W3394">
        <v>22154</v>
      </c>
    </row>
    <row r="3395" spans="7:23">
      <c r="G3395">
        <v>217075</v>
      </c>
      <c r="H3395" s="89" t="s">
        <v>2213</v>
      </c>
      <c r="I3395" s="89" t="s">
        <v>1584</v>
      </c>
      <c r="L3395">
        <v>25943</v>
      </c>
      <c r="M3395" s="89" t="s">
        <v>1382</v>
      </c>
      <c r="N3395" s="89" t="s">
        <v>322</v>
      </c>
      <c r="V3395" s="89" t="s">
        <v>2579</v>
      </c>
      <c r="W3395">
        <v>22158</v>
      </c>
    </row>
    <row r="3396" spans="7:23">
      <c r="G3396">
        <v>217672</v>
      </c>
      <c r="H3396" s="89" t="s">
        <v>2214</v>
      </c>
      <c r="I3396" s="89" t="s">
        <v>1584</v>
      </c>
      <c r="L3396">
        <v>25944</v>
      </c>
      <c r="M3396" s="89" t="s">
        <v>1383</v>
      </c>
      <c r="N3396" s="89" t="s">
        <v>322</v>
      </c>
      <c r="V3396" s="89" t="s">
        <v>1646</v>
      </c>
      <c r="W3396">
        <v>22166</v>
      </c>
    </row>
    <row r="3397" spans="7:23">
      <c r="G3397">
        <v>17377</v>
      </c>
      <c r="H3397" s="89" t="s">
        <v>204</v>
      </c>
      <c r="I3397" s="89" t="s">
        <v>1584</v>
      </c>
      <c r="L3397">
        <v>25945</v>
      </c>
      <c r="M3397" s="89" t="s">
        <v>1384</v>
      </c>
      <c r="N3397" s="89" t="s">
        <v>322</v>
      </c>
      <c r="V3397" s="89" t="s">
        <v>1487</v>
      </c>
      <c r="W3397">
        <v>24234</v>
      </c>
    </row>
    <row r="3398" spans="7:23">
      <c r="G3398">
        <v>17380</v>
      </c>
      <c r="H3398" s="89" t="s">
        <v>1191</v>
      </c>
      <c r="I3398" s="89" t="s">
        <v>1584</v>
      </c>
      <c r="L3398">
        <v>25946</v>
      </c>
      <c r="M3398" s="89" t="s">
        <v>1385</v>
      </c>
      <c r="N3398" s="89" t="s">
        <v>322</v>
      </c>
      <c r="V3398" s="89" t="s">
        <v>2580</v>
      </c>
      <c r="W3398">
        <v>24066</v>
      </c>
    </row>
    <row r="3399" spans="7:23">
      <c r="G3399">
        <v>17381</v>
      </c>
      <c r="H3399" s="89" t="s">
        <v>1192</v>
      </c>
      <c r="I3399" s="89" t="s">
        <v>1584</v>
      </c>
      <c r="L3399">
        <v>25947</v>
      </c>
      <c r="M3399" s="89" t="s">
        <v>1386</v>
      </c>
      <c r="N3399" s="89" t="s">
        <v>322</v>
      </c>
      <c r="V3399" s="89" t="s">
        <v>1650</v>
      </c>
      <c r="W3399">
        <v>24086</v>
      </c>
    </row>
    <row r="3400" spans="7:23">
      <c r="G3400">
        <v>17382</v>
      </c>
      <c r="H3400" s="89" t="s">
        <v>1193</v>
      </c>
      <c r="I3400" s="89" t="s">
        <v>1584</v>
      </c>
      <c r="L3400">
        <v>25948</v>
      </c>
      <c r="M3400" s="89" t="s">
        <v>1387</v>
      </c>
      <c r="N3400" s="89" t="s">
        <v>322</v>
      </c>
      <c r="V3400" s="89" t="s">
        <v>2581</v>
      </c>
      <c r="W3400">
        <v>163466</v>
      </c>
    </row>
    <row r="3401" spans="7:23">
      <c r="G3401">
        <v>17383</v>
      </c>
      <c r="H3401" s="89" t="s">
        <v>1194</v>
      </c>
      <c r="I3401" s="89" t="s">
        <v>1584</v>
      </c>
      <c r="L3401">
        <v>25949</v>
      </c>
      <c r="M3401" s="89" t="s">
        <v>1388</v>
      </c>
      <c r="N3401" s="89" t="s">
        <v>322</v>
      </c>
      <c r="V3401" s="89" t="s">
        <v>2582</v>
      </c>
      <c r="W3401">
        <v>201266</v>
      </c>
    </row>
    <row r="3402" spans="7:23">
      <c r="G3402">
        <v>17384</v>
      </c>
      <c r="H3402" s="89" t="s">
        <v>1195</v>
      </c>
      <c r="I3402" s="89" t="s">
        <v>1584</v>
      </c>
      <c r="L3402">
        <v>25950</v>
      </c>
      <c r="M3402" s="89" t="s">
        <v>271</v>
      </c>
      <c r="N3402" s="89" t="s">
        <v>322</v>
      </c>
      <c r="V3402" s="89" t="s">
        <v>1647</v>
      </c>
      <c r="W3402">
        <v>24070</v>
      </c>
    </row>
    <row r="3403" spans="7:23">
      <c r="G3403">
        <v>17385</v>
      </c>
      <c r="H3403" s="89" t="s">
        <v>1196</v>
      </c>
      <c r="I3403" s="89" t="s">
        <v>1584</v>
      </c>
      <c r="L3403">
        <v>25953</v>
      </c>
      <c r="M3403" s="89" t="s">
        <v>1389</v>
      </c>
      <c r="N3403" s="89" t="s">
        <v>322</v>
      </c>
      <c r="V3403" s="89" t="s">
        <v>1648</v>
      </c>
      <c r="W3403">
        <v>24074</v>
      </c>
    </row>
    <row r="3404" spans="7:23">
      <c r="G3404">
        <v>17387</v>
      </c>
      <c r="H3404" s="89" t="s">
        <v>1198</v>
      </c>
      <c r="I3404" s="89" t="s">
        <v>1584</v>
      </c>
      <c r="L3404">
        <v>25955</v>
      </c>
      <c r="M3404" s="89" t="s">
        <v>1390</v>
      </c>
      <c r="N3404" s="89" t="s">
        <v>322</v>
      </c>
      <c r="V3404" s="89" t="s">
        <v>1649</v>
      </c>
      <c r="W3404">
        <v>24078</v>
      </c>
    </row>
    <row r="3405" spans="7:23">
      <c r="G3405">
        <v>17388</v>
      </c>
      <c r="H3405" s="89" t="s">
        <v>1199</v>
      </c>
      <c r="I3405" s="89" t="s">
        <v>1584</v>
      </c>
      <c r="L3405">
        <v>25956</v>
      </c>
      <c r="M3405" s="89" t="s">
        <v>1391</v>
      </c>
      <c r="N3405" s="89" t="s">
        <v>322</v>
      </c>
      <c r="V3405" s="89" t="s">
        <v>2583</v>
      </c>
      <c r="W3405">
        <v>201277</v>
      </c>
    </row>
    <row r="3406" spans="7:23">
      <c r="G3406">
        <v>17389</v>
      </c>
      <c r="H3406" s="89" t="s">
        <v>1200</v>
      </c>
      <c r="I3406" s="89" t="s">
        <v>1584</v>
      </c>
      <c r="L3406">
        <v>25957</v>
      </c>
      <c r="M3406" s="89" t="s">
        <v>1392</v>
      </c>
      <c r="N3406" s="89" t="s">
        <v>322</v>
      </c>
      <c r="V3406" s="89" t="s">
        <v>2584</v>
      </c>
      <c r="W3406">
        <v>174066</v>
      </c>
    </row>
    <row r="3407" spans="7:23">
      <c r="G3407">
        <v>17390</v>
      </c>
      <c r="H3407" s="89" t="s">
        <v>1201</v>
      </c>
      <c r="I3407" s="89" t="s">
        <v>1584</v>
      </c>
      <c r="L3407">
        <v>25960</v>
      </c>
      <c r="M3407" s="89" t="s">
        <v>1476</v>
      </c>
      <c r="N3407" s="89" t="s">
        <v>322</v>
      </c>
      <c r="V3407" s="89" t="s">
        <v>1656</v>
      </c>
      <c r="W3407">
        <v>24114</v>
      </c>
    </row>
    <row r="3408" spans="7:23">
      <c r="G3408">
        <v>17391</v>
      </c>
      <c r="H3408" s="89" t="s">
        <v>1202</v>
      </c>
      <c r="I3408" s="89" t="s">
        <v>1584</v>
      </c>
      <c r="L3408">
        <v>25961</v>
      </c>
      <c r="M3408" s="89" t="s">
        <v>1477</v>
      </c>
      <c r="N3408" s="89" t="s">
        <v>322</v>
      </c>
      <c r="V3408" s="89" t="s">
        <v>2585</v>
      </c>
      <c r="W3408">
        <v>201288</v>
      </c>
    </row>
    <row r="3409" spans="7:23">
      <c r="G3409">
        <v>17392</v>
      </c>
      <c r="H3409" s="89" t="s">
        <v>1631</v>
      </c>
      <c r="I3409" s="89" t="s">
        <v>1584</v>
      </c>
      <c r="L3409">
        <v>25962</v>
      </c>
      <c r="M3409" s="89" t="s">
        <v>1478</v>
      </c>
      <c r="N3409" s="89" t="s">
        <v>322</v>
      </c>
      <c r="V3409" s="89" t="s">
        <v>1651</v>
      </c>
      <c r="W3409">
        <v>24090</v>
      </c>
    </row>
    <row r="3410" spans="7:23">
      <c r="G3410">
        <v>17393</v>
      </c>
      <c r="H3410" s="89" t="s">
        <v>1205</v>
      </c>
      <c r="I3410" s="89" t="s">
        <v>1584</v>
      </c>
      <c r="L3410">
        <v>25963</v>
      </c>
      <c r="M3410" s="89" t="s">
        <v>2496</v>
      </c>
      <c r="N3410" s="89" t="s">
        <v>322</v>
      </c>
      <c r="V3410" s="89" t="s">
        <v>1652</v>
      </c>
      <c r="W3410">
        <v>30266</v>
      </c>
    </row>
    <row r="3411" spans="7:23">
      <c r="G3411">
        <v>17394</v>
      </c>
      <c r="H3411" s="89" t="s">
        <v>2571</v>
      </c>
      <c r="I3411" s="89" t="s">
        <v>1584</v>
      </c>
      <c r="L3411">
        <v>25964</v>
      </c>
      <c r="M3411" s="89" t="s">
        <v>1479</v>
      </c>
      <c r="N3411" s="89" t="s">
        <v>322</v>
      </c>
      <c r="V3411" s="89" t="s">
        <v>1653</v>
      </c>
      <c r="W3411">
        <v>24094</v>
      </c>
    </row>
    <row r="3412" spans="7:23">
      <c r="G3412">
        <v>17395</v>
      </c>
      <c r="H3412" s="89" t="s">
        <v>2572</v>
      </c>
      <c r="I3412" s="89" t="s">
        <v>1584</v>
      </c>
      <c r="L3412">
        <v>25965</v>
      </c>
      <c r="M3412" s="89" t="s">
        <v>1480</v>
      </c>
      <c r="N3412" s="89" t="s">
        <v>322</v>
      </c>
      <c r="V3412" s="89" t="s">
        <v>2586</v>
      </c>
      <c r="W3412">
        <v>192066</v>
      </c>
    </row>
    <row r="3413" spans="7:23">
      <c r="G3413">
        <v>17396</v>
      </c>
      <c r="H3413" s="89" t="s">
        <v>1207</v>
      </c>
      <c r="I3413" s="89" t="s">
        <v>1584</v>
      </c>
      <c r="L3413">
        <v>25966</v>
      </c>
      <c r="M3413" s="89" t="s">
        <v>1481</v>
      </c>
      <c r="N3413" s="89" t="s">
        <v>322</v>
      </c>
      <c r="V3413" s="89" t="s">
        <v>1654</v>
      </c>
      <c r="W3413">
        <v>24098</v>
      </c>
    </row>
    <row r="3414" spans="7:23">
      <c r="G3414">
        <v>17397</v>
      </c>
      <c r="H3414" s="89" t="s">
        <v>1632</v>
      </c>
      <c r="I3414" s="89" t="s">
        <v>1584</v>
      </c>
      <c r="L3414">
        <v>25967</v>
      </c>
      <c r="M3414" s="89" t="s">
        <v>2512</v>
      </c>
      <c r="N3414" s="89" t="s">
        <v>322</v>
      </c>
      <c r="V3414" s="89" t="s">
        <v>1655</v>
      </c>
      <c r="W3414">
        <v>24102</v>
      </c>
    </row>
    <row r="3415" spans="7:23">
      <c r="G3415">
        <v>17398</v>
      </c>
      <c r="H3415" s="89" t="s">
        <v>1208</v>
      </c>
      <c r="I3415" s="89" t="s">
        <v>1584</v>
      </c>
      <c r="L3415">
        <v>25968</v>
      </c>
      <c r="M3415" s="89" t="s">
        <v>1482</v>
      </c>
      <c r="N3415" s="89" t="s">
        <v>322</v>
      </c>
      <c r="V3415" s="89" t="s">
        <v>2587</v>
      </c>
      <c r="W3415">
        <v>24110</v>
      </c>
    </row>
    <row r="3416" spans="7:23">
      <c r="G3416">
        <v>17399</v>
      </c>
      <c r="H3416" s="89" t="s">
        <v>1211</v>
      </c>
      <c r="I3416" s="89" t="s">
        <v>1584</v>
      </c>
      <c r="L3416">
        <v>25971</v>
      </c>
      <c r="M3416" s="89" t="s">
        <v>1483</v>
      </c>
      <c r="N3416" s="89" t="s">
        <v>322</v>
      </c>
      <c r="V3416" s="89" t="s">
        <v>1657</v>
      </c>
      <c r="W3416">
        <v>24118</v>
      </c>
    </row>
    <row r="3417" spans="7:23">
      <c r="G3417">
        <v>101277</v>
      </c>
      <c r="H3417" s="89" t="s">
        <v>2199</v>
      </c>
      <c r="I3417" s="89" t="s">
        <v>1584</v>
      </c>
      <c r="L3417">
        <v>25972</v>
      </c>
      <c r="M3417" s="89" t="s">
        <v>1484</v>
      </c>
      <c r="N3417" s="89" t="s">
        <v>322</v>
      </c>
      <c r="V3417" s="89" t="s">
        <v>2588</v>
      </c>
      <c r="W3417">
        <v>24130</v>
      </c>
    </row>
    <row r="3418" spans="7:23">
      <c r="G3418">
        <v>101266</v>
      </c>
      <c r="H3418" s="89" t="s">
        <v>2200</v>
      </c>
      <c r="I3418" s="89" t="s">
        <v>1584</v>
      </c>
      <c r="L3418">
        <v>25973</v>
      </c>
      <c r="M3418" s="89" t="s">
        <v>2521</v>
      </c>
      <c r="N3418" s="89" t="s">
        <v>322</v>
      </c>
      <c r="V3418" s="89" t="s">
        <v>1659</v>
      </c>
      <c r="W3418">
        <v>24138</v>
      </c>
    </row>
    <row r="3419" spans="7:23">
      <c r="G3419">
        <v>182066</v>
      </c>
      <c r="H3419" s="89" t="s">
        <v>2203</v>
      </c>
      <c r="I3419" s="89" t="s">
        <v>1584</v>
      </c>
      <c r="L3419">
        <v>25974</v>
      </c>
      <c r="M3419" s="89" t="s">
        <v>1485</v>
      </c>
      <c r="N3419" s="89" t="s">
        <v>322</v>
      </c>
      <c r="V3419" s="89" t="s">
        <v>1658</v>
      </c>
      <c r="W3419">
        <v>24134</v>
      </c>
    </row>
    <row r="3420" spans="7:23">
      <c r="G3420">
        <v>189467</v>
      </c>
      <c r="H3420" s="89" t="s">
        <v>2204</v>
      </c>
      <c r="I3420" s="89" t="s">
        <v>1584</v>
      </c>
      <c r="L3420">
        <v>25975</v>
      </c>
      <c r="M3420" s="89" t="s">
        <v>1486</v>
      </c>
      <c r="N3420" s="89" t="s">
        <v>322</v>
      </c>
      <c r="V3420" s="89" t="s">
        <v>1660</v>
      </c>
      <c r="W3420">
        <v>24142</v>
      </c>
    </row>
    <row r="3421" spans="7:23">
      <c r="G3421">
        <v>17400</v>
      </c>
      <c r="H3421" s="89" t="s">
        <v>206</v>
      </c>
      <c r="I3421" s="89" t="s">
        <v>1584</v>
      </c>
      <c r="L3421">
        <v>25977</v>
      </c>
      <c r="M3421" s="89" t="s">
        <v>1487</v>
      </c>
      <c r="N3421" s="89" t="s">
        <v>322</v>
      </c>
      <c r="V3421" s="89" t="s">
        <v>1664</v>
      </c>
      <c r="W3421">
        <v>24162</v>
      </c>
    </row>
    <row r="3422" spans="7:23">
      <c r="G3422">
        <v>55872</v>
      </c>
      <c r="H3422" s="89" t="s">
        <v>2573</v>
      </c>
      <c r="I3422" s="89" t="s">
        <v>1584</v>
      </c>
      <c r="L3422">
        <v>26066</v>
      </c>
      <c r="M3422" s="89" t="s">
        <v>1295</v>
      </c>
      <c r="N3422" s="89" t="s">
        <v>1290</v>
      </c>
      <c r="V3422" s="89" t="s">
        <v>2589</v>
      </c>
      <c r="W3422">
        <v>164068</v>
      </c>
    </row>
    <row r="3423" spans="7:23">
      <c r="G3423">
        <v>17386</v>
      </c>
      <c r="H3423" s="89" t="s">
        <v>2574</v>
      </c>
      <c r="I3423" s="89" t="s">
        <v>1584</v>
      </c>
      <c r="L3423">
        <v>26067</v>
      </c>
      <c r="M3423" s="89" t="s">
        <v>1295</v>
      </c>
      <c r="N3423" s="89" t="s">
        <v>325</v>
      </c>
      <c r="V3423" s="89" t="s">
        <v>1661</v>
      </c>
      <c r="W3423">
        <v>24146</v>
      </c>
    </row>
    <row r="3424" spans="7:23">
      <c r="G3424">
        <v>189500</v>
      </c>
      <c r="H3424" s="89" t="s">
        <v>2575</v>
      </c>
      <c r="I3424" s="89" t="s">
        <v>1584</v>
      </c>
      <c r="L3424">
        <v>26068</v>
      </c>
      <c r="M3424" s="89" t="s">
        <v>1295</v>
      </c>
      <c r="N3424" s="89" t="s">
        <v>1582</v>
      </c>
      <c r="V3424" s="89" t="s">
        <v>2590</v>
      </c>
      <c r="W3424">
        <v>24154</v>
      </c>
    </row>
    <row r="3425" spans="7:23">
      <c r="G3425">
        <v>19702</v>
      </c>
      <c r="H3425" s="89" t="s">
        <v>1633</v>
      </c>
      <c r="I3425" s="89" t="s">
        <v>1584</v>
      </c>
      <c r="L3425">
        <v>26069</v>
      </c>
      <c r="M3425" s="89" t="s">
        <v>1295</v>
      </c>
      <c r="N3425" s="89" t="s">
        <v>1583</v>
      </c>
      <c r="V3425" s="89" t="s">
        <v>2591</v>
      </c>
      <c r="W3425">
        <v>174077</v>
      </c>
    </row>
    <row r="3426" spans="7:23">
      <c r="G3426">
        <v>19722</v>
      </c>
      <c r="H3426" s="89" t="s">
        <v>1634</v>
      </c>
      <c r="I3426" s="89" t="s">
        <v>1584</v>
      </c>
      <c r="L3426">
        <v>26070</v>
      </c>
      <c r="M3426" s="89" t="s">
        <v>1295</v>
      </c>
      <c r="N3426" s="89" t="s">
        <v>322</v>
      </c>
      <c r="V3426" s="89" t="s">
        <v>1673</v>
      </c>
      <c r="W3426">
        <v>72288</v>
      </c>
    </row>
    <row r="3427" spans="7:23">
      <c r="G3427">
        <v>19742</v>
      </c>
      <c r="H3427" s="89" t="s">
        <v>1635</v>
      </c>
      <c r="I3427" s="89" t="s">
        <v>1584</v>
      </c>
      <c r="L3427">
        <v>27086</v>
      </c>
      <c r="M3427" s="89" t="s">
        <v>1393</v>
      </c>
      <c r="N3427" s="89" t="s">
        <v>1290</v>
      </c>
      <c r="V3427" s="89" t="s">
        <v>1674</v>
      </c>
      <c r="W3427">
        <v>72277</v>
      </c>
    </row>
    <row r="3428" spans="7:23">
      <c r="G3428">
        <v>22106</v>
      </c>
      <c r="H3428" s="89" t="s">
        <v>1636</v>
      </c>
      <c r="I3428" s="89" t="s">
        <v>1584</v>
      </c>
      <c r="L3428">
        <v>27087</v>
      </c>
      <c r="M3428" s="89" t="s">
        <v>1393</v>
      </c>
      <c r="N3428" s="89" t="s">
        <v>325</v>
      </c>
      <c r="V3428" s="89" t="s">
        <v>1675</v>
      </c>
      <c r="W3428">
        <v>72266</v>
      </c>
    </row>
    <row r="3429" spans="7:23">
      <c r="G3429">
        <v>22110</v>
      </c>
      <c r="H3429" s="89" t="s">
        <v>1637</v>
      </c>
      <c r="I3429" s="89" t="s">
        <v>1584</v>
      </c>
      <c r="L3429">
        <v>27088</v>
      </c>
      <c r="M3429" s="89" t="s">
        <v>1393</v>
      </c>
      <c r="N3429" s="89" t="s">
        <v>1582</v>
      </c>
      <c r="V3429" s="89" t="s">
        <v>2592</v>
      </c>
      <c r="W3429">
        <v>192077</v>
      </c>
    </row>
    <row r="3430" spans="7:23">
      <c r="G3430">
        <v>22114</v>
      </c>
      <c r="H3430" s="89" t="s">
        <v>1638</v>
      </c>
      <c r="I3430" s="89" t="s">
        <v>1584</v>
      </c>
      <c r="L3430">
        <v>27089</v>
      </c>
      <c r="M3430" s="89" t="s">
        <v>1393</v>
      </c>
      <c r="N3430" s="89" t="s">
        <v>1583</v>
      </c>
      <c r="V3430" s="89" t="s">
        <v>1665</v>
      </c>
      <c r="W3430">
        <v>24174</v>
      </c>
    </row>
    <row r="3431" spans="7:23">
      <c r="G3431">
        <v>22118</v>
      </c>
      <c r="H3431" s="89" t="s">
        <v>1639</v>
      </c>
      <c r="I3431" s="89" t="s">
        <v>1584</v>
      </c>
      <c r="L3431">
        <v>27090</v>
      </c>
      <c r="M3431" s="89" t="s">
        <v>1393</v>
      </c>
      <c r="N3431" s="89" t="s">
        <v>322</v>
      </c>
      <c r="V3431" s="89" t="s">
        <v>1666</v>
      </c>
      <c r="W3431">
        <v>30467</v>
      </c>
    </row>
    <row r="3432" spans="7:23">
      <c r="G3432">
        <v>22122</v>
      </c>
      <c r="H3432" s="89" t="s">
        <v>1640</v>
      </c>
      <c r="I3432" s="89" t="s">
        <v>1584</v>
      </c>
      <c r="L3432">
        <v>27091</v>
      </c>
      <c r="M3432" s="89" t="s">
        <v>1394</v>
      </c>
      <c r="N3432" s="89" t="s">
        <v>1290</v>
      </c>
      <c r="V3432" s="89" t="s">
        <v>1667</v>
      </c>
      <c r="W3432">
        <v>24178</v>
      </c>
    </row>
    <row r="3433" spans="7:23">
      <c r="G3433">
        <v>22126</v>
      </c>
      <c r="H3433" s="89" t="s">
        <v>2576</v>
      </c>
      <c r="I3433" s="89" t="s">
        <v>1584</v>
      </c>
      <c r="L3433">
        <v>27092</v>
      </c>
      <c r="M3433" s="89" t="s">
        <v>1394</v>
      </c>
      <c r="N3433" s="89" t="s">
        <v>325</v>
      </c>
      <c r="V3433" s="89" t="s">
        <v>2593</v>
      </c>
      <c r="W3433">
        <v>200866</v>
      </c>
    </row>
    <row r="3434" spans="7:23">
      <c r="G3434">
        <v>187554</v>
      </c>
      <c r="H3434" s="89" t="s">
        <v>2577</v>
      </c>
      <c r="I3434" s="89" t="s">
        <v>1584</v>
      </c>
      <c r="L3434">
        <v>27093</v>
      </c>
      <c r="M3434" s="89" t="s">
        <v>1394</v>
      </c>
      <c r="N3434" s="89" t="s">
        <v>1582</v>
      </c>
      <c r="V3434" s="89" t="s">
        <v>1668</v>
      </c>
      <c r="W3434">
        <v>30471</v>
      </c>
    </row>
    <row r="3435" spans="7:23">
      <c r="G3435">
        <v>187965</v>
      </c>
      <c r="H3435" s="89" t="s">
        <v>2578</v>
      </c>
      <c r="I3435" s="89" t="s">
        <v>1584</v>
      </c>
      <c r="L3435">
        <v>27094</v>
      </c>
      <c r="M3435" s="89" t="s">
        <v>1394</v>
      </c>
      <c r="N3435" s="89" t="s">
        <v>1583</v>
      </c>
      <c r="V3435" s="89" t="s">
        <v>1663</v>
      </c>
      <c r="W3435">
        <v>24158</v>
      </c>
    </row>
    <row r="3436" spans="7:23">
      <c r="G3436">
        <v>22138</v>
      </c>
      <c r="H3436" s="89" t="s">
        <v>1641</v>
      </c>
      <c r="I3436" s="89" t="s">
        <v>1584</v>
      </c>
      <c r="L3436">
        <v>27095</v>
      </c>
      <c r="M3436" s="89" t="s">
        <v>1394</v>
      </c>
      <c r="N3436" s="89" t="s">
        <v>322</v>
      </c>
      <c r="V3436" s="89" t="s">
        <v>1670</v>
      </c>
      <c r="W3436">
        <v>24182</v>
      </c>
    </row>
    <row r="3437" spans="7:23">
      <c r="G3437">
        <v>22142</v>
      </c>
      <c r="H3437" s="89" t="s">
        <v>1642</v>
      </c>
      <c r="I3437" s="89" t="s">
        <v>1584</v>
      </c>
      <c r="L3437">
        <v>27096</v>
      </c>
      <c r="M3437" s="89" t="s">
        <v>2437</v>
      </c>
      <c r="N3437" s="89" t="s">
        <v>1290</v>
      </c>
      <c r="V3437" s="89" t="s">
        <v>1669</v>
      </c>
      <c r="W3437">
        <v>30475</v>
      </c>
    </row>
    <row r="3438" spans="7:23">
      <c r="G3438">
        <v>22146</v>
      </c>
      <c r="H3438" s="89" t="s">
        <v>1643</v>
      </c>
      <c r="I3438" s="89" t="s">
        <v>1584</v>
      </c>
      <c r="L3438">
        <v>27097</v>
      </c>
      <c r="M3438" s="89" t="s">
        <v>2437</v>
      </c>
      <c r="N3438" s="89" t="s">
        <v>325</v>
      </c>
      <c r="V3438" s="89" t="s">
        <v>1662</v>
      </c>
      <c r="W3438">
        <v>24150</v>
      </c>
    </row>
    <row r="3439" spans="7:23">
      <c r="G3439">
        <v>22150</v>
      </c>
      <c r="H3439" s="89" t="s">
        <v>1644</v>
      </c>
      <c r="I3439" s="89" t="s">
        <v>1584</v>
      </c>
      <c r="L3439">
        <v>27098</v>
      </c>
      <c r="M3439" s="89" t="s">
        <v>2437</v>
      </c>
      <c r="N3439" s="89" t="s">
        <v>1582</v>
      </c>
      <c r="V3439" s="89" t="s">
        <v>1671</v>
      </c>
      <c r="W3439">
        <v>24186</v>
      </c>
    </row>
    <row r="3440" spans="7:23">
      <c r="G3440">
        <v>22154</v>
      </c>
      <c r="H3440" s="89" t="s">
        <v>1645</v>
      </c>
      <c r="I3440" s="89" t="s">
        <v>1584</v>
      </c>
      <c r="L3440">
        <v>27099</v>
      </c>
      <c r="M3440" s="89" t="s">
        <v>2437</v>
      </c>
      <c r="N3440" s="89" t="s">
        <v>1583</v>
      </c>
      <c r="V3440" s="89" t="s">
        <v>2594</v>
      </c>
      <c r="W3440">
        <v>219466</v>
      </c>
    </row>
    <row r="3441" spans="7:23">
      <c r="G3441">
        <v>22158</v>
      </c>
      <c r="H3441" s="89" t="s">
        <v>2579</v>
      </c>
      <c r="I3441" s="89" t="s">
        <v>1584</v>
      </c>
      <c r="L3441">
        <v>27100</v>
      </c>
      <c r="M3441" s="89" t="s">
        <v>2437</v>
      </c>
      <c r="N3441" s="89" t="s">
        <v>322</v>
      </c>
      <c r="V3441" s="89" t="s">
        <v>1672</v>
      </c>
      <c r="W3441">
        <v>24190</v>
      </c>
    </row>
    <row r="3442" spans="7:23">
      <c r="G3442">
        <v>22166</v>
      </c>
      <c r="H3442" s="89" t="s">
        <v>1646</v>
      </c>
      <c r="I3442" s="89" t="s">
        <v>1584</v>
      </c>
      <c r="L3442">
        <v>27101</v>
      </c>
      <c r="M3442" s="89" t="s">
        <v>2439</v>
      </c>
      <c r="N3442" s="89" t="s">
        <v>1290</v>
      </c>
      <c r="V3442" s="89" t="s">
        <v>1289</v>
      </c>
      <c r="W3442">
        <v>24166</v>
      </c>
    </row>
    <row r="3443" spans="7:23">
      <c r="G3443">
        <v>24234</v>
      </c>
      <c r="H3443" s="89" t="s">
        <v>1487</v>
      </c>
      <c r="I3443" s="89" t="s">
        <v>1584</v>
      </c>
      <c r="L3443">
        <v>27102</v>
      </c>
      <c r="M3443" s="89" t="s">
        <v>2439</v>
      </c>
      <c r="N3443" s="89" t="s">
        <v>325</v>
      </c>
      <c r="V3443" s="89" t="s">
        <v>2595</v>
      </c>
      <c r="W3443">
        <v>24170</v>
      </c>
    </row>
    <row r="3444" spans="7:23">
      <c r="G3444">
        <v>24066</v>
      </c>
      <c r="H3444" s="89" t="s">
        <v>2580</v>
      </c>
      <c r="I3444" s="89" t="s">
        <v>1584</v>
      </c>
      <c r="L3444">
        <v>27103</v>
      </c>
      <c r="M3444" s="89" t="s">
        <v>2439</v>
      </c>
      <c r="N3444" s="89" t="s">
        <v>1582</v>
      </c>
      <c r="V3444" s="89" t="s">
        <v>2596</v>
      </c>
      <c r="W3444">
        <v>216721</v>
      </c>
    </row>
    <row r="3445" spans="7:23">
      <c r="G3445">
        <v>24086</v>
      </c>
      <c r="H3445" s="89" t="s">
        <v>1650</v>
      </c>
      <c r="I3445" s="89" t="s">
        <v>1584</v>
      </c>
      <c r="L3445">
        <v>27104</v>
      </c>
      <c r="M3445" s="89" t="s">
        <v>2439</v>
      </c>
      <c r="N3445" s="89" t="s">
        <v>1583</v>
      </c>
      <c r="V3445" s="89" t="s">
        <v>2597</v>
      </c>
      <c r="W3445">
        <v>24194</v>
      </c>
    </row>
    <row r="3446" spans="7:23">
      <c r="G3446">
        <v>163466</v>
      </c>
      <c r="H3446" s="89" t="s">
        <v>2581</v>
      </c>
      <c r="I3446" s="89" t="s">
        <v>1584</v>
      </c>
      <c r="L3446">
        <v>27105</v>
      </c>
      <c r="M3446" s="89" t="s">
        <v>2439</v>
      </c>
      <c r="N3446" s="89" t="s">
        <v>322</v>
      </c>
      <c r="V3446" s="89" t="s">
        <v>2598</v>
      </c>
      <c r="W3446">
        <v>195122</v>
      </c>
    </row>
    <row r="3447" spans="7:23">
      <c r="G3447">
        <v>201266</v>
      </c>
      <c r="H3447" s="89" t="s">
        <v>2582</v>
      </c>
      <c r="I3447" s="89" t="s">
        <v>1584</v>
      </c>
      <c r="L3447">
        <v>27106</v>
      </c>
      <c r="M3447" s="89" t="s">
        <v>1303</v>
      </c>
      <c r="N3447" s="89" t="s">
        <v>1290</v>
      </c>
      <c r="V3447" s="89" t="s">
        <v>2599</v>
      </c>
      <c r="W3447">
        <v>195111</v>
      </c>
    </row>
    <row r="3448" spans="7:23">
      <c r="G3448">
        <v>24070</v>
      </c>
      <c r="H3448" s="89" t="s">
        <v>1647</v>
      </c>
      <c r="I3448" s="89" t="s">
        <v>1584</v>
      </c>
      <c r="L3448">
        <v>27107</v>
      </c>
      <c r="M3448" s="89" t="s">
        <v>1303</v>
      </c>
      <c r="N3448" s="89" t="s">
        <v>325</v>
      </c>
      <c r="V3448" s="89" t="s">
        <v>2600</v>
      </c>
      <c r="W3448">
        <v>195100</v>
      </c>
    </row>
    <row r="3449" spans="7:23">
      <c r="G3449">
        <v>24074</v>
      </c>
      <c r="H3449" s="89" t="s">
        <v>1648</v>
      </c>
      <c r="I3449" s="89" t="s">
        <v>1584</v>
      </c>
      <c r="L3449">
        <v>27108</v>
      </c>
      <c r="M3449" s="89" t="s">
        <v>1303</v>
      </c>
      <c r="N3449" s="89" t="s">
        <v>1582</v>
      </c>
      <c r="V3449" s="89" t="s">
        <v>258</v>
      </c>
      <c r="W3449">
        <v>24202</v>
      </c>
    </row>
    <row r="3450" spans="7:23">
      <c r="G3450">
        <v>24078</v>
      </c>
      <c r="H3450" s="89" t="s">
        <v>1649</v>
      </c>
      <c r="I3450" s="89" t="s">
        <v>1584</v>
      </c>
      <c r="L3450">
        <v>27109</v>
      </c>
      <c r="M3450" s="89" t="s">
        <v>1303</v>
      </c>
      <c r="N3450" s="89" t="s">
        <v>1583</v>
      </c>
      <c r="V3450" s="89" t="s">
        <v>1676</v>
      </c>
      <c r="W3450">
        <v>56922</v>
      </c>
    </row>
    <row r="3451" spans="7:23">
      <c r="G3451">
        <v>201277</v>
      </c>
      <c r="H3451" s="89" t="s">
        <v>2583</v>
      </c>
      <c r="I3451" s="89" t="s">
        <v>1584</v>
      </c>
      <c r="L3451">
        <v>27110</v>
      </c>
      <c r="M3451" s="89" t="s">
        <v>1303</v>
      </c>
      <c r="N3451" s="89" t="s">
        <v>322</v>
      </c>
      <c r="V3451" s="89" t="s">
        <v>2601</v>
      </c>
      <c r="W3451">
        <v>192466</v>
      </c>
    </row>
    <row r="3452" spans="7:23">
      <c r="G3452">
        <v>174066</v>
      </c>
      <c r="H3452" s="89" t="s">
        <v>2584</v>
      </c>
      <c r="I3452" s="89" t="s">
        <v>1584</v>
      </c>
      <c r="L3452">
        <v>27121</v>
      </c>
      <c r="M3452" s="89" t="s">
        <v>1395</v>
      </c>
      <c r="N3452" s="89" t="s">
        <v>1290</v>
      </c>
      <c r="V3452" s="89" t="s">
        <v>1677</v>
      </c>
      <c r="W3452">
        <v>56944</v>
      </c>
    </row>
    <row r="3453" spans="7:23">
      <c r="G3453">
        <v>24114</v>
      </c>
      <c r="H3453" s="89" t="s">
        <v>1656</v>
      </c>
      <c r="I3453" s="89" t="s">
        <v>1584</v>
      </c>
      <c r="L3453">
        <v>27122</v>
      </c>
      <c r="M3453" s="89" t="s">
        <v>1395</v>
      </c>
      <c r="N3453" s="89" t="s">
        <v>325</v>
      </c>
      <c r="V3453" s="89" t="s">
        <v>50</v>
      </c>
      <c r="W3453">
        <v>56889</v>
      </c>
    </row>
    <row r="3454" spans="7:23">
      <c r="G3454">
        <v>201288</v>
      </c>
      <c r="H3454" s="89" t="s">
        <v>2585</v>
      </c>
      <c r="I3454" s="89" t="s">
        <v>1584</v>
      </c>
      <c r="L3454">
        <v>27123</v>
      </c>
      <c r="M3454" s="89" t="s">
        <v>1395</v>
      </c>
      <c r="N3454" s="89" t="s">
        <v>1582</v>
      </c>
      <c r="V3454" s="89" t="s">
        <v>2602</v>
      </c>
      <c r="W3454">
        <v>198710</v>
      </c>
    </row>
    <row r="3455" spans="7:23">
      <c r="G3455">
        <v>24090</v>
      </c>
      <c r="H3455" s="89" t="s">
        <v>1651</v>
      </c>
      <c r="I3455" s="89" t="s">
        <v>1584</v>
      </c>
      <c r="L3455">
        <v>27124</v>
      </c>
      <c r="M3455" s="89" t="s">
        <v>1395</v>
      </c>
      <c r="N3455" s="89" t="s">
        <v>1583</v>
      </c>
      <c r="V3455" s="89" t="s">
        <v>1678</v>
      </c>
      <c r="W3455">
        <v>54765</v>
      </c>
    </row>
    <row r="3456" spans="7:23">
      <c r="G3456">
        <v>30266</v>
      </c>
      <c r="H3456" s="89" t="s">
        <v>1652</v>
      </c>
      <c r="I3456" s="89" t="s">
        <v>1584</v>
      </c>
      <c r="L3456">
        <v>27125</v>
      </c>
      <c r="M3456" s="89" t="s">
        <v>1395</v>
      </c>
      <c r="N3456" s="89" t="s">
        <v>322</v>
      </c>
      <c r="V3456" s="89" t="s">
        <v>1679</v>
      </c>
      <c r="W3456">
        <v>54831</v>
      </c>
    </row>
    <row r="3457" spans="7:23">
      <c r="G3457">
        <v>24094</v>
      </c>
      <c r="H3457" s="89" t="s">
        <v>1653</v>
      </c>
      <c r="I3457" s="89" t="s">
        <v>1584</v>
      </c>
      <c r="L3457">
        <v>27126</v>
      </c>
      <c r="M3457" s="89" t="s">
        <v>1396</v>
      </c>
      <c r="N3457" s="89" t="s">
        <v>1290</v>
      </c>
      <c r="V3457" s="89" t="s">
        <v>2603</v>
      </c>
      <c r="W3457">
        <v>214666</v>
      </c>
    </row>
    <row r="3458" spans="7:23">
      <c r="G3458">
        <v>192066</v>
      </c>
      <c r="H3458" s="89" t="s">
        <v>2586</v>
      </c>
      <c r="I3458" s="89" t="s">
        <v>1584</v>
      </c>
      <c r="L3458">
        <v>27127</v>
      </c>
      <c r="M3458" s="89" t="s">
        <v>1396</v>
      </c>
      <c r="N3458" s="89" t="s">
        <v>325</v>
      </c>
      <c r="V3458" s="89" t="s">
        <v>1680</v>
      </c>
      <c r="W3458">
        <v>54820</v>
      </c>
    </row>
    <row r="3459" spans="7:23">
      <c r="G3459">
        <v>24098</v>
      </c>
      <c r="H3459" s="89" t="s">
        <v>1654</v>
      </c>
      <c r="I3459" s="89" t="s">
        <v>1584</v>
      </c>
      <c r="L3459">
        <v>27128</v>
      </c>
      <c r="M3459" s="89" t="s">
        <v>1396</v>
      </c>
      <c r="N3459" s="89" t="s">
        <v>1582</v>
      </c>
      <c r="V3459" s="89" t="s">
        <v>1681</v>
      </c>
      <c r="W3459">
        <v>54809</v>
      </c>
    </row>
    <row r="3460" spans="7:23">
      <c r="G3460">
        <v>24102</v>
      </c>
      <c r="H3460" s="89" t="s">
        <v>1655</v>
      </c>
      <c r="I3460" s="89" t="s">
        <v>1584</v>
      </c>
      <c r="L3460">
        <v>27129</v>
      </c>
      <c r="M3460" s="89" t="s">
        <v>1396</v>
      </c>
      <c r="N3460" s="89" t="s">
        <v>1583</v>
      </c>
      <c r="V3460" s="89" t="s">
        <v>1682</v>
      </c>
      <c r="W3460">
        <v>54798</v>
      </c>
    </row>
    <row r="3461" spans="7:23">
      <c r="G3461">
        <v>24110</v>
      </c>
      <c r="H3461" s="89" t="s">
        <v>2587</v>
      </c>
      <c r="I3461" s="89" t="s">
        <v>1584</v>
      </c>
      <c r="L3461">
        <v>27130</v>
      </c>
      <c r="M3461" s="89" t="s">
        <v>1396</v>
      </c>
      <c r="N3461" s="89" t="s">
        <v>322</v>
      </c>
      <c r="V3461" s="89" t="s">
        <v>1683</v>
      </c>
      <c r="W3461">
        <v>54787</v>
      </c>
    </row>
    <row r="3462" spans="7:23">
      <c r="G3462">
        <v>24118</v>
      </c>
      <c r="H3462" s="89" t="s">
        <v>1657</v>
      </c>
      <c r="I3462" s="89" t="s">
        <v>1584</v>
      </c>
      <c r="L3462">
        <v>27131</v>
      </c>
      <c r="M3462" s="89" t="s">
        <v>1397</v>
      </c>
      <c r="N3462" s="89" t="s">
        <v>1290</v>
      </c>
      <c r="V3462" s="89" t="s">
        <v>1684</v>
      </c>
      <c r="W3462">
        <v>54776</v>
      </c>
    </row>
    <row r="3463" spans="7:23">
      <c r="G3463">
        <v>24130</v>
      </c>
      <c r="H3463" s="89" t="s">
        <v>2588</v>
      </c>
      <c r="I3463" s="89" t="s">
        <v>1584</v>
      </c>
      <c r="L3463">
        <v>27132</v>
      </c>
      <c r="M3463" s="89" t="s">
        <v>1397</v>
      </c>
      <c r="N3463" s="89" t="s">
        <v>325</v>
      </c>
      <c r="V3463" s="89" t="s">
        <v>1685</v>
      </c>
      <c r="W3463">
        <v>54864</v>
      </c>
    </row>
    <row r="3464" spans="7:23">
      <c r="G3464">
        <v>24138</v>
      </c>
      <c r="H3464" s="89" t="s">
        <v>1659</v>
      </c>
      <c r="I3464" s="89" t="s">
        <v>1584</v>
      </c>
      <c r="L3464">
        <v>27133</v>
      </c>
      <c r="M3464" s="89" t="s">
        <v>1397</v>
      </c>
      <c r="N3464" s="89" t="s">
        <v>1582</v>
      </c>
      <c r="V3464" s="89" t="s">
        <v>1686</v>
      </c>
      <c r="W3464">
        <v>54853</v>
      </c>
    </row>
    <row r="3465" spans="7:23">
      <c r="G3465">
        <v>24134</v>
      </c>
      <c r="H3465" s="89" t="s">
        <v>1658</v>
      </c>
      <c r="I3465" s="89" t="s">
        <v>1584</v>
      </c>
      <c r="L3465">
        <v>27134</v>
      </c>
      <c r="M3465" s="89" t="s">
        <v>1397</v>
      </c>
      <c r="N3465" s="89" t="s">
        <v>1583</v>
      </c>
      <c r="V3465" s="89" t="s">
        <v>2604</v>
      </c>
      <c r="W3465">
        <v>207071</v>
      </c>
    </row>
    <row r="3466" spans="7:23">
      <c r="G3466">
        <v>24142</v>
      </c>
      <c r="H3466" s="89" t="s">
        <v>1660</v>
      </c>
      <c r="I3466" s="89" t="s">
        <v>1584</v>
      </c>
      <c r="L3466">
        <v>27135</v>
      </c>
      <c r="M3466" s="89" t="s">
        <v>1397</v>
      </c>
      <c r="N3466" s="89" t="s">
        <v>322</v>
      </c>
      <c r="V3466" s="89" t="s">
        <v>2605</v>
      </c>
      <c r="W3466">
        <v>199266</v>
      </c>
    </row>
    <row r="3467" spans="7:23">
      <c r="G3467">
        <v>24162</v>
      </c>
      <c r="H3467" s="89" t="s">
        <v>1664</v>
      </c>
      <c r="I3467" s="89" t="s">
        <v>1584</v>
      </c>
      <c r="L3467">
        <v>27136</v>
      </c>
      <c r="M3467" s="89" t="s">
        <v>1398</v>
      </c>
      <c r="N3467" s="89" t="s">
        <v>1290</v>
      </c>
      <c r="V3467" s="89" t="s">
        <v>1687</v>
      </c>
      <c r="W3467">
        <v>54842</v>
      </c>
    </row>
    <row r="3468" spans="7:23">
      <c r="G3468">
        <v>164068</v>
      </c>
      <c r="H3468" s="89" t="s">
        <v>2589</v>
      </c>
      <c r="I3468" s="89" t="s">
        <v>1584</v>
      </c>
      <c r="L3468">
        <v>27137</v>
      </c>
      <c r="M3468" s="89" t="s">
        <v>1398</v>
      </c>
      <c r="N3468" s="89" t="s">
        <v>325</v>
      </c>
      <c r="V3468" s="89" t="s">
        <v>1688</v>
      </c>
      <c r="W3468">
        <v>55266</v>
      </c>
    </row>
    <row r="3469" spans="7:23">
      <c r="G3469">
        <v>24146</v>
      </c>
      <c r="H3469" s="89" t="s">
        <v>1661</v>
      </c>
      <c r="I3469" s="89" t="s">
        <v>1584</v>
      </c>
      <c r="L3469">
        <v>27138</v>
      </c>
      <c r="M3469" s="89" t="s">
        <v>1398</v>
      </c>
      <c r="N3469" s="89" t="s">
        <v>1582</v>
      </c>
      <c r="V3469" s="89" t="s">
        <v>1689</v>
      </c>
      <c r="W3469">
        <v>22082</v>
      </c>
    </row>
    <row r="3470" spans="7:23">
      <c r="G3470">
        <v>24154</v>
      </c>
      <c r="H3470" s="89" t="s">
        <v>2590</v>
      </c>
      <c r="I3470" s="89" t="s">
        <v>1584</v>
      </c>
      <c r="L3470">
        <v>27139</v>
      </c>
      <c r="M3470" s="89" t="s">
        <v>1398</v>
      </c>
      <c r="N3470" s="89" t="s">
        <v>1583</v>
      </c>
      <c r="V3470" s="89" t="s">
        <v>2606</v>
      </c>
      <c r="W3470">
        <v>207289</v>
      </c>
    </row>
    <row r="3471" spans="7:23">
      <c r="G3471">
        <v>174077</v>
      </c>
      <c r="H3471" s="89" t="s">
        <v>2591</v>
      </c>
      <c r="I3471" s="89" t="s">
        <v>1584</v>
      </c>
      <c r="L3471">
        <v>27140</v>
      </c>
      <c r="M3471" s="89" t="s">
        <v>1398</v>
      </c>
      <c r="N3471" s="89" t="s">
        <v>322</v>
      </c>
      <c r="V3471" s="89" t="s">
        <v>2607</v>
      </c>
      <c r="W3471">
        <v>207278</v>
      </c>
    </row>
    <row r="3472" spans="7:23">
      <c r="G3472">
        <v>72288</v>
      </c>
      <c r="H3472" s="89" t="s">
        <v>1673</v>
      </c>
      <c r="I3472" s="89" t="s">
        <v>1584</v>
      </c>
      <c r="L3472">
        <v>27141</v>
      </c>
      <c r="M3472" s="89" t="s">
        <v>1399</v>
      </c>
      <c r="N3472" s="89" t="s">
        <v>1290</v>
      </c>
      <c r="V3472" s="89" t="s">
        <v>1690</v>
      </c>
      <c r="W3472">
        <v>22078</v>
      </c>
    </row>
    <row r="3473" spans="7:23">
      <c r="G3473">
        <v>72277</v>
      </c>
      <c r="H3473" s="89" t="s">
        <v>1674</v>
      </c>
      <c r="I3473" s="89" t="s">
        <v>1584</v>
      </c>
      <c r="L3473">
        <v>27142</v>
      </c>
      <c r="M3473" s="89" t="s">
        <v>1399</v>
      </c>
      <c r="N3473" s="89" t="s">
        <v>325</v>
      </c>
      <c r="V3473" s="89" t="s">
        <v>1691</v>
      </c>
      <c r="W3473">
        <v>19738</v>
      </c>
    </row>
    <row r="3474" spans="7:23">
      <c r="G3474">
        <v>72266</v>
      </c>
      <c r="H3474" s="89" t="s">
        <v>1675</v>
      </c>
      <c r="I3474" s="89" t="s">
        <v>1584</v>
      </c>
      <c r="L3474">
        <v>27143</v>
      </c>
      <c r="M3474" s="89" t="s">
        <v>1399</v>
      </c>
      <c r="N3474" s="89" t="s">
        <v>1582</v>
      </c>
      <c r="V3474" s="89" t="s">
        <v>1692</v>
      </c>
      <c r="W3474">
        <v>19698</v>
      </c>
    </row>
    <row r="3475" spans="7:23">
      <c r="G3475">
        <v>192077</v>
      </c>
      <c r="H3475" s="89" t="s">
        <v>2592</v>
      </c>
      <c r="I3475" s="89" t="s">
        <v>1584</v>
      </c>
      <c r="L3475">
        <v>27144</v>
      </c>
      <c r="M3475" s="89" t="s">
        <v>1399</v>
      </c>
      <c r="N3475" s="89" t="s">
        <v>1583</v>
      </c>
      <c r="V3475" s="89" t="s">
        <v>1693</v>
      </c>
      <c r="W3475">
        <v>55299</v>
      </c>
    </row>
    <row r="3476" spans="7:23">
      <c r="G3476">
        <v>24174</v>
      </c>
      <c r="H3476" s="89" t="s">
        <v>1665</v>
      </c>
      <c r="I3476" s="89" t="s">
        <v>1584</v>
      </c>
      <c r="L3476">
        <v>27145</v>
      </c>
      <c r="M3476" s="89" t="s">
        <v>1399</v>
      </c>
      <c r="N3476" s="89" t="s">
        <v>322</v>
      </c>
      <c r="V3476" s="89" t="s">
        <v>1694</v>
      </c>
      <c r="W3476">
        <v>55332</v>
      </c>
    </row>
    <row r="3477" spans="7:23">
      <c r="G3477">
        <v>30467</v>
      </c>
      <c r="H3477" s="89" t="s">
        <v>1666</v>
      </c>
      <c r="I3477" s="89" t="s">
        <v>1584</v>
      </c>
      <c r="L3477">
        <v>27146</v>
      </c>
      <c r="M3477" s="89" t="s">
        <v>1400</v>
      </c>
      <c r="N3477" s="89" t="s">
        <v>1290</v>
      </c>
      <c r="V3477" s="89" t="s">
        <v>1695</v>
      </c>
      <c r="W3477">
        <v>55343</v>
      </c>
    </row>
    <row r="3478" spans="7:23">
      <c r="G3478">
        <v>24178</v>
      </c>
      <c r="H3478" s="89" t="s">
        <v>1667</v>
      </c>
      <c r="I3478" s="89" t="s">
        <v>1584</v>
      </c>
      <c r="L3478">
        <v>27147</v>
      </c>
      <c r="M3478" s="89" t="s">
        <v>1400</v>
      </c>
      <c r="N3478" s="89" t="s">
        <v>325</v>
      </c>
      <c r="V3478" s="89" t="s">
        <v>1696</v>
      </c>
      <c r="W3478">
        <v>55354</v>
      </c>
    </row>
    <row r="3479" spans="7:23">
      <c r="G3479">
        <v>200866</v>
      </c>
      <c r="H3479" s="89" t="s">
        <v>2593</v>
      </c>
      <c r="I3479" s="89" t="s">
        <v>1584</v>
      </c>
      <c r="L3479">
        <v>27148</v>
      </c>
      <c r="M3479" s="89" t="s">
        <v>1400</v>
      </c>
      <c r="N3479" s="89" t="s">
        <v>1582</v>
      </c>
      <c r="V3479" s="89" t="s">
        <v>1697</v>
      </c>
      <c r="W3479">
        <v>55365</v>
      </c>
    </row>
    <row r="3480" spans="7:23">
      <c r="G3480">
        <v>30471</v>
      </c>
      <c r="H3480" s="89" t="s">
        <v>1668</v>
      </c>
      <c r="I3480" s="89" t="s">
        <v>1584</v>
      </c>
      <c r="L3480">
        <v>27149</v>
      </c>
      <c r="M3480" s="89" t="s">
        <v>1400</v>
      </c>
      <c r="N3480" s="89" t="s">
        <v>1583</v>
      </c>
      <c r="V3480" s="89" t="s">
        <v>2608</v>
      </c>
      <c r="W3480">
        <v>174288</v>
      </c>
    </row>
    <row r="3481" spans="7:23">
      <c r="G3481">
        <v>24158</v>
      </c>
      <c r="H3481" s="89" t="s">
        <v>1663</v>
      </c>
      <c r="I3481" s="89" t="s">
        <v>1584</v>
      </c>
      <c r="L3481">
        <v>27150</v>
      </c>
      <c r="M3481" s="89" t="s">
        <v>1400</v>
      </c>
      <c r="N3481" s="89" t="s">
        <v>322</v>
      </c>
      <c r="V3481" s="89" t="s">
        <v>2609</v>
      </c>
      <c r="W3481">
        <v>174277</v>
      </c>
    </row>
    <row r="3482" spans="7:23">
      <c r="G3482">
        <v>24182</v>
      </c>
      <c r="H3482" s="89" t="s">
        <v>1670</v>
      </c>
      <c r="I3482" s="89" t="s">
        <v>1584</v>
      </c>
      <c r="L3482">
        <v>27151</v>
      </c>
      <c r="M3482" s="89" t="s">
        <v>1310</v>
      </c>
      <c r="N3482" s="89" t="s">
        <v>1290</v>
      </c>
      <c r="V3482" s="89" t="s">
        <v>2610</v>
      </c>
      <c r="W3482">
        <v>218288</v>
      </c>
    </row>
    <row r="3483" spans="7:23">
      <c r="G3483">
        <v>30475</v>
      </c>
      <c r="H3483" s="89" t="s">
        <v>1669</v>
      </c>
      <c r="I3483" s="89" t="s">
        <v>1584</v>
      </c>
      <c r="L3483">
        <v>27152</v>
      </c>
      <c r="M3483" s="89" t="s">
        <v>1310</v>
      </c>
      <c r="N3483" s="89" t="s">
        <v>325</v>
      </c>
      <c r="V3483" s="89" t="s">
        <v>2611</v>
      </c>
      <c r="W3483">
        <v>218332</v>
      </c>
    </row>
    <row r="3484" spans="7:23">
      <c r="G3484">
        <v>24150</v>
      </c>
      <c r="H3484" s="89" t="s">
        <v>1662</v>
      </c>
      <c r="I3484" s="89" t="s">
        <v>1584</v>
      </c>
      <c r="L3484">
        <v>27153</v>
      </c>
      <c r="M3484" s="89" t="s">
        <v>1310</v>
      </c>
      <c r="N3484" s="89" t="s">
        <v>1582</v>
      </c>
      <c r="V3484" s="89" t="s">
        <v>2612</v>
      </c>
      <c r="W3484">
        <v>218277</v>
      </c>
    </row>
    <row r="3485" spans="7:23">
      <c r="G3485">
        <v>24186</v>
      </c>
      <c r="H3485" s="89" t="s">
        <v>1671</v>
      </c>
      <c r="I3485" s="89" t="s">
        <v>1584</v>
      </c>
      <c r="L3485">
        <v>27154</v>
      </c>
      <c r="M3485" s="89" t="s">
        <v>1310</v>
      </c>
      <c r="N3485" s="89" t="s">
        <v>1583</v>
      </c>
      <c r="V3485" s="89" t="s">
        <v>2613</v>
      </c>
      <c r="W3485">
        <v>218143</v>
      </c>
    </row>
    <row r="3486" spans="7:23">
      <c r="G3486">
        <v>219466</v>
      </c>
      <c r="H3486" s="89" t="s">
        <v>2594</v>
      </c>
      <c r="I3486" s="89" t="s">
        <v>1584</v>
      </c>
      <c r="L3486">
        <v>27155</v>
      </c>
      <c r="M3486" s="89" t="s">
        <v>1310</v>
      </c>
      <c r="N3486" s="89" t="s">
        <v>322</v>
      </c>
      <c r="V3486" s="89" t="s">
        <v>2614</v>
      </c>
      <c r="W3486">
        <v>218343</v>
      </c>
    </row>
    <row r="3487" spans="7:23">
      <c r="G3487">
        <v>24190</v>
      </c>
      <c r="H3487" s="89" t="s">
        <v>1672</v>
      </c>
      <c r="I3487" s="89" t="s">
        <v>1584</v>
      </c>
      <c r="L3487">
        <v>27166</v>
      </c>
      <c r="M3487" s="89" t="s">
        <v>1401</v>
      </c>
      <c r="N3487" s="89" t="s">
        <v>1290</v>
      </c>
      <c r="V3487" s="89" t="s">
        <v>2134</v>
      </c>
      <c r="W3487">
        <v>218354</v>
      </c>
    </row>
    <row r="3488" spans="7:23">
      <c r="G3488">
        <v>24166</v>
      </c>
      <c r="H3488" s="89" t="s">
        <v>1289</v>
      </c>
      <c r="I3488" s="89" t="s">
        <v>1584</v>
      </c>
      <c r="L3488">
        <v>27167</v>
      </c>
      <c r="M3488" s="89" t="s">
        <v>1401</v>
      </c>
      <c r="N3488" s="89" t="s">
        <v>325</v>
      </c>
      <c r="V3488" s="89" t="s">
        <v>2615</v>
      </c>
      <c r="W3488">
        <v>218132</v>
      </c>
    </row>
    <row r="3489" spans="7:23">
      <c r="G3489">
        <v>24170</v>
      </c>
      <c r="H3489" s="89" t="s">
        <v>2595</v>
      </c>
      <c r="I3489" s="89" t="s">
        <v>1584</v>
      </c>
      <c r="L3489">
        <v>27168</v>
      </c>
      <c r="M3489" s="89" t="s">
        <v>1401</v>
      </c>
      <c r="N3489" s="89" t="s">
        <v>1582</v>
      </c>
      <c r="V3489" s="89" t="s">
        <v>2616</v>
      </c>
      <c r="W3489">
        <v>218666</v>
      </c>
    </row>
    <row r="3490" spans="7:23">
      <c r="G3490">
        <v>216721</v>
      </c>
      <c r="H3490" s="89" t="s">
        <v>2596</v>
      </c>
      <c r="I3490" s="89" t="s">
        <v>1584</v>
      </c>
      <c r="L3490">
        <v>27169</v>
      </c>
      <c r="M3490" s="89" t="s">
        <v>1401</v>
      </c>
      <c r="N3490" s="89" t="s">
        <v>1583</v>
      </c>
      <c r="V3490" s="89" t="s">
        <v>2617</v>
      </c>
      <c r="W3490">
        <v>218699</v>
      </c>
    </row>
    <row r="3491" spans="7:23">
      <c r="G3491">
        <v>24194</v>
      </c>
      <c r="H3491" s="89" t="s">
        <v>2597</v>
      </c>
      <c r="I3491" s="89" t="s">
        <v>1584</v>
      </c>
      <c r="L3491">
        <v>27170</v>
      </c>
      <c r="M3491" s="89" t="s">
        <v>1401</v>
      </c>
      <c r="N3491" s="89" t="s">
        <v>322</v>
      </c>
      <c r="V3491" s="89" t="s">
        <v>2618</v>
      </c>
      <c r="W3491">
        <v>218121</v>
      </c>
    </row>
    <row r="3492" spans="7:23">
      <c r="G3492">
        <v>195122</v>
      </c>
      <c r="H3492" s="89" t="s">
        <v>2598</v>
      </c>
      <c r="I3492" s="89" t="s">
        <v>1584</v>
      </c>
      <c r="L3492">
        <v>27171</v>
      </c>
      <c r="M3492" s="89" t="s">
        <v>1402</v>
      </c>
      <c r="N3492" s="89" t="s">
        <v>1290</v>
      </c>
      <c r="V3492" s="89" t="s">
        <v>2619</v>
      </c>
      <c r="W3492">
        <v>218754</v>
      </c>
    </row>
    <row r="3493" spans="7:23">
      <c r="G3493">
        <v>195111</v>
      </c>
      <c r="H3493" s="89" t="s">
        <v>2599</v>
      </c>
      <c r="I3493" s="89" t="s">
        <v>1584</v>
      </c>
      <c r="L3493">
        <v>27172</v>
      </c>
      <c r="M3493" s="89" t="s">
        <v>1402</v>
      </c>
      <c r="N3493" s="89" t="s">
        <v>325</v>
      </c>
      <c r="V3493" s="89" t="s">
        <v>2136</v>
      </c>
      <c r="W3493">
        <v>218721</v>
      </c>
    </row>
    <row r="3494" spans="7:23">
      <c r="G3494">
        <v>195100</v>
      </c>
      <c r="H3494" s="89" t="s">
        <v>2600</v>
      </c>
      <c r="I3494" s="89" t="s">
        <v>1584</v>
      </c>
      <c r="L3494">
        <v>27173</v>
      </c>
      <c r="M3494" s="89" t="s">
        <v>1402</v>
      </c>
      <c r="N3494" s="89" t="s">
        <v>1582</v>
      </c>
      <c r="V3494" s="89" t="s">
        <v>2620</v>
      </c>
      <c r="W3494">
        <v>218110</v>
      </c>
    </row>
    <row r="3495" spans="7:23">
      <c r="G3495">
        <v>24202</v>
      </c>
      <c r="H3495" s="89" t="s">
        <v>258</v>
      </c>
      <c r="I3495" s="89" t="s">
        <v>1584</v>
      </c>
      <c r="L3495">
        <v>27174</v>
      </c>
      <c r="M3495" s="89" t="s">
        <v>1402</v>
      </c>
      <c r="N3495" s="89" t="s">
        <v>1583</v>
      </c>
      <c r="V3495" s="89" t="s">
        <v>2621</v>
      </c>
      <c r="W3495">
        <v>218710</v>
      </c>
    </row>
    <row r="3496" spans="7:23">
      <c r="G3496">
        <v>56922</v>
      </c>
      <c r="H3496" s="89" t="s">
        <v>1676</v>
      </c>
      <c r="I3496" s="89" t="s">
        <v>1584</v>
      </c>
      <c r="L3496">
        <v>27175</v>
      </c>
      <c r="M3496" s="89" t="s">
        <v>1402</v>
      </c>
      <c r="N3496" s="89" t="s">
        <v>322</v>
      </c>
      <c r="V3496" s="89" t="s">
        <v>2137</v>
      </c>
      <c r="W3496">
        <v>218765</v>
      </c>
    </row>
    <row r="3497" spans="7:23">
      <c r="G3497">
        <v>192466</v>
      </c>
      <c r="H3497" s="89" t="s">
        <v>2601</v>
      </c>
      <c r="I3497" s="89" t="s">
        <v>1584</v>
      </c>
      <c r="L3497">
        <v>27176</v>
      </c>
      <c r="M3497" s="89" t="s">
        <v>1403</v>
      </c>
      <c r="N3497" s="89" t="s">
        <v>1290</v>
      </c>
      <c r="V3497" s="89" t="s">
        <v>2622</v>
      </c>
      <c r="W3497">
        <v>218099</v>
      </c>
    </row>
    <row r="3498" spans="7:23">
      <c r="G3498">
        <v>56944</v>
      </c>
      <c r="H3498" s="89" t="s">
        <v>1677</v>
      </c>
      <c r="I3498" s="89" t="s">
        <v>1584</v>
      </c>
      <c r="L3498">
        <v>27177</v>
      </c>
      <c r="M3498" s="89" t="s">
        <v>1403</v>
      </c>
      <c r="N3498" s="89" t="s">
        <v>325</v>
      </c>
      <c r="V3498" s="89" t="s">
        <v>2623</v>
      </c>
      <c r="W3498">
        <v>218842</v>
      </c>
    </row>
    <row r="3499" spans="7:23">
      <c r="G3499">
        <v>56889</v>
      </c>
      <c r="H3499" s="89" t="s">
        <v>50</v>
      </c>
      <c r="I3499" s="89" t="s">
        <v>1584</v>
      </c>
      <c r="L3499">
        <v>27178</v>
      </c>
      <c r="M3499" s="89" t="s">
        <v>1403</v>
      </c>
      <c r="N3499" s="89" t="s">
        <v>1582</v>
      </c>
      <c r="V3499" s="89" t="s">
        <v>2138</v>
      </c>
      <c r="W3499">
        <v>218809</v>
      </c>
    </row>
    <row r="3500" spans="7:23">
      <c r="G3500">
        <v>198710</v>
      </c>
      <c r="H3500" s="89" t="s">
        <v>2602</v>
      </c>
      <c r="I3500" s="89" t="s">
        <v>1584</v>
      </c>
      <c r="L3500">
        <v>27179</v>
      </c>
      <c r="M3500" s="89" t="s">
        <v>1403</v>
      </c>
      <c r="N3500" s="89" t="s">
        <v>1583</v>
      </c>
      <c r="V3500" s="89" t="s">
        <v>2624</v>
      </c>
      <c r="W3500">
        <v>218088</v>
      </c>
    </row>
    <row r="3501" spans="7:23">
      <c r="G3501">
        <v>54765</v>
      </c>
      <c r="H3501" s="89" t="s">
        <v>1678</v>
      </c>
      <c r="I3501" s="89" t="s">
        <v>1584</v>
      </c>
      <c r="L3501">
        <v>27180</v>
      </c>
      <c r="M3501" s="89" t="s">
        <v>1403</v>
      </c>
      <c r="N3501" s="89" t="s">
        <v>322</v>
      </c>
      <c r="V3501" s="89" t="s">
        <v>2625</v>
      </c>
      <c r="W3501">
        <v>218798</v>
      </c>
    </row>
    <row r="3502" spans="7:23">
      <c r="G3502">
        <v>54831</v>
      </c>
      <c r="H3502" s="89" t="s">
        <v>1679</v>
      </c>
      <c r="I3502" s="89" t="s">
        <v>1584</v>
      </c>
      <c r="L3502">
        <v>27181</v>
      </c>
      <c r="M3502" s="89" t="s">
        <v>1404</v>
      </c>
      <c r="N3502" s="89" t="s">
        <v>1290</v>
      </c>
      <c r="V3502" s="89" t="s">
        <v>2139</v>
      </c>
      <c r="W3502">
        <v>218853</v>
      </c>
    </row>
    <row r="3503" spans="7:23">
      <c r="G3503">
        <v>214666</v>
      </c>
      <c r="H3503" s="89" t="s">
        <v>2603</v>
      </c>
      <c r="I3503" s="89" t="s">
        <v>1584</v>
      </c>
      <c r="L3503">
        <v>27182</v>
      </c>
      <c r="M3503" s="89" t="s">
        <v>1404</v>
      </c>
      <c r="N3503" s="89" t="s">
        <v>325</v>
      </c>
      <c r="V3503" s="89" t="s">
        <v>2626</v>
      </c>
      <c r="W3503">
        <v>218077</v>
      </c>
    </row>
    <row r="3504" spans="7:23">
      <c r="G3504">
        <v>54820</v>
      </c>
      <c r="H3504" s="89" t="s">
        <v>1680</v>
      </c>
      <c r="I3504" s="89" t="s">
        <v>1584</v>
      </c>
      <c r="L3504">
        <v>27183</v>
      </c>
      <c r="M3504" s="89" t="s">
        <v>1404</v>
      </c>
      <c r="N3504" s="89" t="s">
        <v>1582</v>
      </c>
      <c r="V3504" s="89" t="s">
        <v>2627</v>
      </c>
      <c r="W3504">
        <v>218886</v>
      </c>
    </row>
    <row r="3505" spans="7:23">
      <c r="G3505">
        <v>54809</v>
      </c>
      <c r="H3505" s="89" t="s">
        <v>1681</v>
      </c>
      <c r="I3505" s="89" t="s">
        <v>1584</v>
      </c>
      <c r="L3505">
        <v>27184</v>
      </c>
      <c r="M3505" s="89" t="s">
        <v>1404</v>
      </c>
      <c r="N3505" s="89" t="s">
        <v>1583</v>
      </c>
      <c r="V3505" s="89" t="s">
        <v>2140</v>
      </c>
      <c r="W3505">
        <v>218897</v>
      </c>
    </row>
    <row r="3506" spans="7:23">
      <c r="G3506">
        <v>54798</v>
      </c>
      <c r="H3506" s="89" t="s">
        <v>1682</v>
      </c>
      <c r="I3506" s="89" t="s">
        <v>1584</v>
      </c>
      <c r="L3506">
        <v>27185</v>
      </c>
      <c r="M3506" s="89" t="s">
        <v>1404</v>
      </c>
      <c r="N3506" s="89" t="s">
        <v>322</v>
      </c>
      <c r="V3506" s="89" t="s">
        <v>2628</v>
      </c>
      <c r="W3506">
        <v>218066</v>
      </c>
    </row>
    <row r="3507" spans="7:23">
      <c r="G3507">
        <v>54787</v>
      </c>
      <c r="H3507" s="89" t="s">
        <v>1683</v>
      </c>
      <c r="I3507" s="89" t="s">
        <v>1584</v>
      </c>
      <c r="L3507">
        <v>27186</v>
      </c>
      <c r="M3507" s="89" t="s">
        <v>1405</v>
      </c>
      <c r="N3507" s="89" t="s">
        <v>1290</v>
      </c>
      <c r="V3507" s="89" t="s">
        <v>2629</v>
      </c>
      <c r="W3507">
        <v>219018</v>
      </c>
    </row>
    <row r="3508" spans="7:23">
      <c r="G3508">
        <v>54776</v>
      </c>
      <c r="H3508" s="89" t="s">
        <v>1684</v>
      </c>
      <c r="I3508" s="89" t="s">
        <v>1584</v>
      </c>
      <c r="L3508">
        <v>27187</v>
      </c>
      <c r="M3508" s="89" t="s">
        <v>1405</v>
      </c>
      <c r="N3508" s="89" t="s">
        <v>325</v>
      </c>
      <c r="V3508" s="89" t="s">
        <v>2141</v>
      </c>
      <c r="W3508">
        <v>218985</v>
      </c>
    </row>
    <row r="3509" spans="7:23">
      <c r="G3509">
        <v>54864</v>
      </c>
      <c r="H3509" s="89" t="s">
        <v>1685</v>
      </c>
      <c r="I3509" s="89" t="s">
        <v>1584</v>
      </c>
      <c r="L3509">
        <v>27188</v>
      </c>
      <c r="M3509" s="89" t="s">
        <v>1405</v>
      </c>
      <c r="N3509" s="89" t="s">
        <v>1582</v>
      </c>
      <c r="V3509" s="89" t="s">
        <v>2144</v>
      </c>
      <c r="W3509">
        <v>219278</v>
      </c>
    </row>
    <row r="3510" spans="7:23">
      <c r="G3510">
        <v>54853</v>
      </c>
      <c r="H3510" s="89" t="s">
        <v>1686</v>
      </c>
      <c r="I3510" s="89" t="s">
        <v>1584</v>
      </c>
      <c r="L3510">
        <v>27189</v>
      </c>
      <c r="M3510" s="89" t="s">
        <v>1405</v>
      </c>
      <c r="N3510" s="89" t="s">
        <v>1583</v>
      </c>
    </row>
    <row r="3511" spans="7:23">
      <c r="G3511">
        <v>207071</v>
      </c>
      <c r="H3511" s="89" t="s">
        <v>2604</v>
      </c>
      <c r="I3511" s="89" t="s">
        <v>1584</v>
      </c>
      <c r="L3511">
        <v>27190</v>
      </c>
      <c r="M3511" s="89" t="s">
        <v>1405</v>
      </c>
      <c r="N3511" s="89" t="s">
        <v>322</v>
      </c>
    </row>
    <row r="3512" spans="7:23">
      <c r="G3512">
        <v>199266</v>
      </c>
      <c r="H3512" s="89" t="s">
        <v>2605</v>
      </c>
      <c r="I3512" s="89" t="s">
        <v>1584</v>
      </c>
      <c r="L3512">
        <v>27191</v>
      </c>
      <c r="M3512" s="89" t="s">
        <v>1406</v>
      </c>
      <c r="N3512" s="89" t="s">
        <v>1290</v>
      </c>
      <c r="V3512" s="89" t="s">
        <v>1291</v>
      </c>
      <c r="W3512">
        <v>17624</v>
      </c>
    </row>
    <row r="3513" spans="7:23">
      <c r="G3513">
        <v>54842</v>
      </c>
      <c r="H3513" s="89" t="s">
        <v>1687</v>
      </c>
      <c r="I3513" s="89" t="s">
        <v>1584</v>
      </c>
      <c r="L3513">
        <v>27192</v>
      </c>
      <c r="M3513" s="89" t="s">
        <v>1406</v>
      </c>
      <c r="N3513" s="89" t="s">
        <v>325</v>
      </c>
      <c r="V3513" s="89" t="s">
        <v>1293</v>
      </c>
      <c r="W3513">
        <v>50731</v>
      </c>
    </row>
    <row r="3514" spans="7:23">
      <c r="G3514">
        <v>55266</v>
      </c>
      <c r="H3514" s="89" t="s">
        <v>1688</v>
      </c>
      <c r="I3514" s="89" t="s">
        <v>1584</v>
      </c>
      <c r="L3514">
        <v>27193</v>
      </c>
      <c r="M3514" s="89" t="s">
        <v>1406</v>
      </c>
      <c r="N3514" s="89" t="s">
        <v>1582</v>
      </c>
      <c r="V3514" s="89" t="s">
        <v>1294</v>
      </c>
      <c r="W3514">
        <v>51271</v>
      </c>
    </row>
    <row r="3515" spans="7:23">
      <c r="G3515">
        <v>22082</v>
      </c>
      <c r="H3515" s="89" t="s">
        <v>1689</v>
      </c>
      <c r="I3515" s="89" t="s">
        <v>1584</v>
      </c>
      <c r="L3515">
        <v>27194</v>
      </c>
      <c r="M3515" s="89" t="s">
        <v>1406</v>
      </c>
      <c r="N3515" s="89" t="s">
        <v>1583</v>
      </c>
      <c r="V3515" s="89" t="s">
        <v>1295</v>
      </c>
      <c r="W3515">
        <v>33267</v>
      </c>
    </row>
    <row r="3516" spans="7:23">
      <c r="G3516">
        <v>207289</v>
      </c>
      <c r="H3516" s="89" t="s">
        <v>2606</v>
      </c>
      <c r="I3516" s="89" t="s">
        <v>1584</v>
      </c>
      <c r="L3516">
        <v>27195</v>
      </c>
      <c r="M3516" s="89" t="s">
        <v>1406</v>
      </c>
      <c r="N3516" s="89" t="s">
        <v>322</v>
      </c>
      <c r="V3516" s="89" t="s">
        <v>1297</v>
      </c>
      <c r="W3516">
        <v>17402</v>
      </c>
    </row>
    <row r="3517" spans="7:23">
      <c r="G3517">
        <v>207278</v>
      </c>
      <c r="H3517" s="89" t="s">
        <v>2607</v>
      </c>
      <c r="I3517" s="89" t="s">
        <v>1584</v>
      </c>
      <c r="L3517">
        <v>27196</v>
      </c>
      <c r="M3517" s="89" t="s">
        <v>1407</v>
      </c>
      <c r="N3517" s="89" t="s">
        <v>1290</v>
      </c>
      <c r="V3517" s="89" t="s">
        <v>1298</v>
      </c>
      <c r="W3517">
        <v>17640</v>
      </c>
    </row>
    <row r="3518" spans="7:23">
      <c r="G3518">
        <v>22078</v>
      </c>
      <c r="H3518" s="89" t="s">
        <v>1690</v>
      </c>
      <c r="I3518" s="89" t="s">
        <v>1584</v>
      </c>
      <c r="L3518">
        <v>27197</v>
      </c>
      <c r="M3518" s="89" t="s">
        <v>1407</v>
      </c>
      <c r="N3518" s="89" t="s">
        <v>325</v>
      </c>
      <c r="V3518" s="89" t="s">
        <v>1299</v>
      </c>
      <c r="W3518">
        <v>41478</v>
      </c>
    </row>
    <row r="3519" spans="7:23">
      <c r="G3519">
        <v>19738</v>
      </c>
      <c r="H3519" s="89" t="s">
        <v>1691</v>
      </c>
      <c r="I3519" s="89" t="s">
        <v>1584</v>
      </c>
      <c r="L3519">
        <v>27198</v>
      </c>
      <c r="M3519" s="89" t="s">
        <v>1407</v>
      </c>
      <c r="N3519" s="89" t="s">
        <v>1582</v>
      </c>
      <c r="V3519" s="89" t="s">
        <v>1300</v>
      </c>
      <c r="W3519">
        <v>41470</v>
      </c>
    </row>
    <row r="3520" spans="7:23">
      <c r="G3520">
        <v>19698</v>
      </c>
      <c r="H3520" s="89" t="s">
        <v>1692</v>
      </c>
      <c r="I3520" s="89" t="s">
        <v>1584</v>
      </c>
      <c r="L3520">
        <v>27199</v>
      </c>
      <c r="M3520" s="89" t="s">
        <v>1407</v>
      </c>
      <c r="N3520" s="89" t="s">
        <v>1583</v>
      </c>
      <c r="V3520" s="89" t="s">
        <v>1234</v>
      </c>
      <c r="W3520">
        <v>185990</v>
      </c>
    </row>
    <row r="3521" spans="7:23">
      <c r="G3521">
        <v>55299</v>
      </c>
      <c r="H3521" s="89" t="s">
        <v>1693</v>
      </c>
      <c r="I3521" s="89" t="s">
        <v>1584</v>
      </c>
      <c r="L3521">
        <v>27200</v>
      </c>
      <c r="M3521" s="89" t="s">
        <v>1407</v>
      </c>
      <c r="N3521" s="89" t="s">
        <v>322</v>
      </c>
      <c r="V3521" s="89" t="s">
        <v>2329</v>
      </c>
      <c r="W3521">
        <v>187694</v>
      </c>
    </row>
    <row r="3522" spans="7:23">
      <c r="G3522">
        <v>55332</v>
      </c>
      <c r="H3522" s="89" t="s">
        <v>1694</v>
      </c>
      <c r="I3522" s="89" t="s">
        <v>1584</v>
      </c>
      <c r="L3522">
        <v>27201</v>
      </c>
      <c r="M3522" s="89" t="s">
        <v>1318</v>
      </c>
      <c r="N3522" s="89" t="s">
        <v>1290</v>
      </c>
      <c r="V3522" s="89" t="s">
        <v>2330</v>
      </c>
      <c r="W3522">
        <v>187683</v>
      </c>
    </row>
    <row r="3523" spans="7:23">
      <c r="G3523">
        <v>55343</v>
      </c>
      <c r="H3523" s="89" t="s">
        <v>1695</v>
      </c>
      <c r="I3523" s="89" t="s">
        <v>1584</v>
      </c>
      <c r="L3523">
        <v>27202</v>
      </c>
      <c r="M3523" s="89" t="s">
        <v>1318</v>
      </c>
      <c r="N3523" s="89" t="s">
        <v>325</v>
      </c>
      <c r="V3523" s="89" t="s">
        <v>1235</v>
      </c>
      <c r="W3523">
        <v>185979</v>
      </c>
    </row>
    <row r="3524" spans="7:23">
      <c r="G3524">
        <v>55354</v>
      </c>
      <c r="H3524" s="89" t="s">
        <v>1696</v>
      </c>
      <c r="I3524" s="89" t="s">
        <v>1584</v>
      </c>
      <c r="L3524">
        <v>27203</v>
      </c>
      <c r="M3524" s="89" t="s">
        <v>1318</v>
      </c>
      <c r="N3524" s="89" t="s">
        <v>1582</v>
      </c>
      <c r="V3524" s="89" t="s">
        <v>1236</v>
      </c>
      <c r="W3524">
        <v>186001</v>
      </c>
    </row>
    <row r="3525" spans="7:23">
      <c r="G3525">
        <v>55365</v>
      </c>
      <c r="H3525" s="89" t="s">
        <v>1697</v>
      </c>
      <c r="I3525" s="89" t="s">
        <v>1584</v>
      </c>
      <c r="L3525">
        <v>27204</v>
      </c>
      <c r="M3525" s="89" t="s">
        <v>1318</v>
      </c>
      <c r="N3525" s="89" t="s">
        <v>1583</v>
      </c>
      <c r="V3525" s="89" t="s">
        <v>1237</v>
      </c>
      <c r="W3525">
        <v>187672</v>
      </c>
    </row>
    <row r="3526" spans="7:23">
      <c r="G3526">
        <v>174288</v>
      </c>
      <c r="H3526" s="89" t="s">
        <v>2608</v>
      </c>
      <c r="I3526" s="89" t="s">
        <v>1584</v>
      </c>
      <c r="L3526">
        <v>27205</v>
      </c>
      <c r="M3526" s="89" t="s">
        <v>1318</v>
      </c>
      <c r="N3526" s="89" t="s">
        <v>322</v>
      </c>
      <c r="V3526" s="89" t="s">
        <v>2556</v>
      </c>
      <c r="W3526">
        <v>61993</v>
      </c>
    </row>
    <row r="3527" spans="7:23">
      <c r="G3527">
        <v>174277</v>
      </c>
      <c r="H3527" s="89" t="s">
        <v>2609</v>
      </c>
      <c r="I3527" s="89" t="s">
        <v>1584</v>
      </c>
      <c r="L3527">
        <v>27216</v>
      </c>
      <c r="M3527" s="89" t="s">
        <v>1409</v>
      </c>
      <c r="N3527" s="89" t="s">
        <v>1290</v>
      </c>
      <c r="V3527" s="89" t="s">
        <v>2557</v>
      </c>
      <c r="W3527">
        <v>216683</v>
      </c>
    </row>
    <row r="3528" spans="7:23">
      <c r="G3528">
        <v>218288</v>
      </c>
      <c r="H3528" s="89" t="s">
        <v>2610</v>
      </c>
      <c r="I3528" s="89" t="s">
        <v>1584</v>
      </c>
      <c r="L3528">
        <v>27217</v>
      </c>
      <c r="M3528" s="89" t="s">
        <v>1409</v>
      </c>
      <c r="N3528" s="89" t="s">
        <v>325</v>
      </c>
      <c r="V3528" s="89" t="s">
        <v>2558</v>
      </c>
      <c r="W3528">
        <v>19411</v>
      </c>
    </row>
    <row r="3529" spans="7:23">
      <c r="G3529">
        <v>218332</v>
      </c>
      <c r="H3529" s="89" t="s">
        <v>2611</v>
      </c>
      <c r="I3529" s="89" t="s">
        <v>1584</v>
      </c>
      <c r="L3529">
        <v>27218</v>
      </c>
      <c r="M3529" s="89" t="s">
        <v>1409</v>
      </c>
      <c r="N3529" s="89" t="s">
        <v>1582</v>
      </c>
      <c r="V3529" s="89" t="s">
        <v>2559</v>
      </c>
      <c r="W3529">
        <v>81883</v>
      </c>
    </row>
    <row r="3530" spans="7:23">
      <c r="G3530">
        <v>218277</v>
      </c>
      <c r="H3530" s="89" t="s">
        <v>2612</v>
      </c>
      <c r="I3530" s="89" t="s">
        <v>1584</v>
      </c>
      <c r="L3530">
        <v>27219</v>
      </c>
      <c r="M3530" s="89" t="s">
        <v>1409</v>
      </c>
      <c r="N3530" s="89" t="s">
        <v>1583</v>
      </c>
      <c r="V3530" s="89" t="s">
        <v>2560</v>
      </c>
      <c r="W3530">
        <v>107272</v>
      </c>
    </row>
    <row r="3531" spans="7:23">
      <c r="G3531">
        <v>218143</v>
      </c>
      <c r="H3531" s="89" t="s">
        <v>2613</v>
      </c>
      <c r="I3531" s="89" t="s">
        <v>1584</v>
      </c>
      <c r="L3531">
        <v>27220</v>
      </c>
      <c r="M3531" s="89" t="s">
        <v>1409</v>
      </c>
      <c r="N3531" s="89" t="s">
        <v>322</v>
      </c>
      <c r="V3531" s="89" t="s">
        <v>2561</v>
      </c>
      <c r="W3531">
        <v>19415</v>
      </c>
    </row>
    <row r="3532" spans="7:23">
      <c r="G3532">
        <v>218343</v>
      </c>
      <c r="H3532" s="89" t="s">
        <v>2614</v>
      </c>
      <c r="I3532" s="89" t="s">
        <v>1584</v>
      </c>
      <c r="L3532">
        <v>27221</v>
      </c>
      <c r="M3532" s="89" t="s">
        <v>1410</v>
      </c>
      <c r="N3532" s="89" t="s">
        <v>1290</v>
      </c>
      <c r="V3532" s="89" t="s">
        <v>2562</v>
      </c>
      <c r="W3532">
        <v>19419</v>
      </c>
    </row>
    <row r="3533" spans="7:23">
      <c r="G3533">
        <v>218354</v>
      </c>
      <c r="H3533" s="89" t="s">
        <v>2134</v>
      </c>
      <c r="I3533" s="89" t="s">
        <v>1584</v>
      </c>
      <c r="L3533">
        <v>27222</v>
      </c>
      <c r="M3533" s="89" t="s">
        <v>1410</v>
      </c>
      <c r="N3533" s="89" t="s">
        <v>325</v>
      </c>
      <c r="V3533" s="89" t="s">
        <v>2563</v>
      </c>
      <c r="W3533">
        <v>213877</v>
      </c>
    </row>
    <row r="3534" spans="7:23">
      <c r="G3534">
        <v>218132</v>
      </c>
      <c r="H3534" s="89" t="s">
        <v>2615</v>
      </c>
      <c r="I3534" s="89" t="s">
        <v>1584</v>
      </c>
      <c r="L3534">
        <v>27223</v>
      </c>
      <c r="M3534" s="89" t="s">
        <v>1410</v>
      </c>
      <c r="N3534" s="89" t="s">
        <v>1582</v>
      </c>
      <c r="V3534" s="89" t="s">
        <v>1585</v>
      </c>
      <c r="W3534">
        <v>19423</v>
      </c>
    </row>
    <row r="3535" spans="7:23">
      <c r="G3535">
        <v>218666</v>
      </c>
      <c r="H3535" s="89" t="s">
        <v>2616</v>
      </c>
      <c r="I3535" s="89" t="s">
        <v>1584</v>
      </c>
      <c r="L3535">
        <v>27224</v>
      </c>
      <c r="M3535" s="89" t="s">
        <v>1410</v>
      </c>
      <c r="N3535" s="89" t="s">
        <v>1583</v>
      </c>
      <c r="V3535" s="89" t="s">
        <v>1586</v>
      </c>
      <c r="W3535">
        <v>19427</v>
      </c>
    </row>
    <row r="3536" spans="7:23">
      <c r="G3536">
        <v>218699</v>
      </c>
      <c r="H3536" s="89" t="s">
        <v>2617</v>
      </c>
      <c r="I3536" s="89" t="s">
        <v>1584</v>
      </c>
      <c r="L3536">
        <v>27225</v>
      </c>
      <c r="M3536" s="89" t="s">
        <v>1410</v>
      </c>
      <c r="N3536" s="89" t="s">
        <v>322</v>
      </c>
      <c r="V3536" s="89" t="s">
        <v>1587</v>
      </c>
      <c r="W3536">
        <v>19543</v>
      </c>
    </row>
    <row r="3537" spans="7:23">
      <c r="G3537">
        <v>218121</v>
      </c>
      <c r="H3537" s="89" t="s">
        <v>2618</v>
      </c>
      <c r="I3537" s="89" t="s">
        <v>1584</v>
      </c>
      <c r="L3537">
        <v>27226</v>
      </c>
      <c r="M3537" s="89" t="s">
        <v>1411</v>
      </c>
      <c r="N3537" s="89" t="s">
        <v>1290</v>
      </c>
      <c r="V3537" s="89" t="s">
        <v>1588</v>
      </c>
      <c r="W3537">
        <v>19471</v>
      </c>
    </row>
    <row r="3538" spans="7:23">
      <c r="G3538">
        <v>218754</v>
      </c>
      <c r="H3538" s="89" t="s">
        <v>2619</v>
      </c>
      <c r="I3538" s="89" t="s">
        <v>1584</v>
      </c>
      <c r="L3538">
        <v>27227</v>
      </c>
      <c r="M3538" s="89" t="s">
        <v>1411</v>
      </c>
      <c r="N3538" s="89" t="s">
        <v>325</v>
      </c>
      <c r="V3538" s="89" t="s">
        <v>1589</v>
      </c>
      <c r="W3538">
        <v>19475</v>
      </c>
    </row>
    <row r="3539" spans="7:23">
      <c r="G3539">
        <v>218721</v>
      </c>
      <c r="H3539" s="89" t="s">
        <v>2136</v>
      </c>
      <c r="I3539" s="89" t="s">
        <v>1584</v>
      </c>
      <c r="L3539">
        <v>27228</v>
      </c>
      <c r="M3539" s="89" t="s">
        <v>1411</v>
      </c>
      <c r="N3539" s="89" t="s">
        <v>1582</v>
      </c>
      <c r="V3539" s="89" t="s">
        <v>1590</v>
      </c>
      <c r="W3539">
        <v>19479</v>
      </c>
    </row>
    <row r="3540" spans="7:23">
      <c r="G3540">
        <v>218110</v>
      </c>
      <c r="H3540" s="89" t="s">
        <v>2620</v>
      </c>
      <c r="I3540" s="89" t="s">
        <v>1584</v>
      </c>
      <c r="L3540">
        <v>27229</v>
      </c>
      <c r="M3540" s="89" t="s">
        <v>1411</v>
      </c>
      <c r="N3540" s="89" t="s">
        <v>1583</v>
      </c>
      <c r="V3540" s="89" t="s">
        <v>1591</v>
      </c>
      <c r="W3540">
        <v>19483</v>
      </c>
    </row>
    <row r="3541" spans="7:23">
      <c r="G3541">
        <v>218710</v>
      </c>
      <c r="H3541" s="89" t="s">
        <v>2621</v>
      </c>
      <c r="I3541" s="89" t="s">
        <v>1584</v>
      </c>
      <c r="L3541">
        <v>27230</v>
      </c>
      <c r="M3541" s="89" t="s">
        <v>1411</v>
      </c>
      <c r="N3541" s="89" t="s">
        <v>322</v>
      </c>
      <c r="V3541" s="89" t="s">
        <v>1592</v>
      </c>
      <c r="W3541">
        <v>19487</v>
      </c>
    </row>
    <row r="3542" spans="7:23">
      <c r="G3542">
        <v>218765</v>
      </c>
      <c r="H3542" s="89" t="s">
        <v>2137</v>
      </c>
      <c r="I3542" s="89" t="s">
        <v>1584</v>
      </c>
      <c r="L3542">
        <v>27231</v>
      </c>
      <c r="M3542" s="89" t="s">
        <v>1412</v>
      </c>
      <c r="N3542" s="89" t="s">
        <v>1290</v>
      </c>
      <c r="V3542" s="89" t="s">
        <v>1593</v>
      </c>
      <c r="W3542">
        <v>19491</v>
      </c>
    </row>
    <row r="3543" spans="7:23">
      <c r="G3543">
        <v>218099</v>
      </c>
      <c r="H3543" s="89" t="s">
        <v>2622</v>
      </c>
      <c r="I3543" s="89" t="s">
        <v>1584</v>
      </c>
      <c r="L3543">
        <v>27232</v>
      </c>
      <c r="M3543" s="89" t="s">
        <v>1412</v>
      </c>
      <c r="N3543" s="89" t="s">
        <v>325</v>
      </c>
      <c r="V3543" s="89" t="s">
        <v>1594</v>
      </c>
      <c r="W3543">
        <v>19495</v>
      </c>
    </row>
    <row r="3544" spans="7:23">
      <c r="G3544">
        <v>218842</v>
      </c>
      <c r="H3544" s="89" t="s">
        <v>2623</v>
      </c>
      <c r="I3544" s="89" t="s">
        <v>1584</v>
      </c>
      <c r="L3544">
        <v>27233</v>
      </c>
      <c r="M3544" s="89" t="s">
        <v>1412</v>
      </c>
      <c r="N3544" s="89" t="s">
        <v>1582</v>
      </c>
      <c r="V3544" s="89" t="s">
        <v>1595</v>
      </c>
      <c r="W3544">
        <v>19499</v>
      </c>
    </row>
    <row r="3545" spans="7:23">
      <c r="G3545">
        <v>218809</v>
      </c>
      <c r="H3545" s="89" t="s">
        <v>2138</v>
      </c>
      <c r="I3545" s="89" t="s">
        <v>1584</v>
      </c>
      <c r="L3545">
        <v>27234</v>
      </c>
      <c r="M3545" s="89" t="s">
        <v>1412</v>
      </c>
      <c r="N3545" s="89" t="s">
        <v>1583</v>
      </c>
      <c r="V3545" s="89" t="s">
        <v>1596</v>
      </c>
      <c r="W3545">
        <v>19503</v>
      </c>
    </row>
    <row r="3546" spans="7:23">
      <c r="G3546">
        <v>218088</v>
      </c>
      <c r="H3546" s="89" t="s">
        <v>2624</v>
      </c>
      <c r="I3546" s="89" t="s">
        <v>1584</v>
      </c>
      <c r="L3546">
        <v>27235</v>
      </c>
      <c r="M3546" s="89" t="s">
        <v>1412</v>
      </c>
      <c r="N3546" s="89" t="s">
        <v>322</v>
      </c>
      <c r="V3546" s="89" t="s">
        <v>2564</v>
      </c>
      <c r="W3546">
        <v>81872</v>
      </c>
    </row>
    <row r="3547" spans="7:23">
      <c r="G3547">
        <v>218798</v>
      </c>
      <c r="H3547" s="89" t="s">
        <v>2625</v>
      </c>
      <c r="I3547" s="89" t="s">
        <v>1584</v>
      </c>
      <c r="L3547">
        <v>27236</v>
      </c>
      <c r="M3547" s="89" t="s">
        <v>1413</v>
      </c>
      <c r="N3547" s="89" t="s">
        <v>1290</v>
      </c>
      <c r="V3547" s="89" t="s">
        <v>1597</v>
      </c>
      <c r="W3547">
        <v>19507</v>
      </c>
    </row>
    <row r="3548" spans="7:23">
      <c r="G3548">
        <v>218853</v>
      </c>
      <c r="H3548" s="89" t="s">
        <v>2139</v>
      </c>
      <c r="I3548" s="89" t="s">
        <v>1584</v>
      </c>
      <c r="L3548">
        <v>27237</v>
      </c>
      <c r="M3548" s="89" t="s">
        <v>1413</v>
      </c>
      <c r="N3548" s="89" t="s">
        <v>325</v>
      </c>
      <c r="V3548" s="89" t="s">
        <v>1598</v>
      </c>
      <c r="W3548">
        <v>19511</v>
      </c>
    </row>
    <row r="3549" spans="7:23">
      <c r="G3549">
        <v>218077</v>
      </c>
      <c r="H3549" s="89" t="s">
        <v>2626</v>
      </c>
      <c r="I3549" s="89" t="s">
        <v>1584</v>
      </c>
      <c r="L3549">
        <v>27238</v>
      </c>
      <c r="M3549" s="89" t="s">
        <v>1413</v>
      </c>
      <c r="N3549" s="89" t="s">
        <v>1582</v>
      </c>
      <c r="V3549" s="89" t="s">
        <v>2565</v>
      </c>
      <c r="W3549">
        <v>182272</v>
      </c>
    </row>
    <row r="3550" spans="7:23">
      <c r="G3550">
        <v>218886</v>
      </c>
      <c r="H3550" s="89" t="s">
        <v>2627</v>
      </c>
      <c r="I3550" s="89" t="s">
        <v>1584</v>
      </c>
      <c r="L3550">
        <v>27239</v>
      </c>
      <c r="M3550" s="89" t="s">
        <v>1413</v>
      </c>
      <c r="N3550" s="89" t="s">
        <v>1583</v>
      </c>
      <c r="V3550" s="89" t="s">
        <v>1599</v>
      </c>
      <c r="W3550">
        <v>19515</v>
      </c>
    </row>
    <row r="3551" spans="7:23">
      <c r="G3551">
        <v>218897</v>
      </c>
      <c r="H3551" s="89" t="s">
        <v>2140</v>
      </c>
      <c r="I3551" s="89" t="s">
        <v>1584</v>
      </c>
      <c r="L3551">
        <v>27240</v>
      </c>
      <c r="M3551" s="89" t="s">
        <v>1413</v>
      </c>
      <c r="N3551" s="89" t="s">
        <v>322</v>
      </c>
      <c r="V3551" s="89" t="s">
        <v>1600</v>
      </c>
      <c r="W3551">
        <v>19519</v>
      </c>
    </row>
    <row r="3552" spans="7:23">
      <c r="G3552">
        <v>218066</v>
      </c>
      <c r="H3552" s="89" t="s">
        <v>2628</v>
      </c>
      <c r="I3552" s="89" t="s">
        <v>1584</v>
      </c>
      <c r="L3552">
        <v>27241</v>
      </c>
      <c r="M3552" s="89" t="s">
        <v>1414</v>
      </c>
      <c r="N3552" s="89" t="s">
        <v>1290</v>
      </c>
      <c r="V3552" s="89" t="s">
        <v>2566</v>
      </c>
      <c r="W3552">
        <v>205293</v>
      </c>
    </row>
    <row r="3553" spans="7:23">
      <c r="G3553">
        <v>219018</v>
      </c>
      <c r="H3553" s="89" t="s">
        <v>2629</v>
      </c>
      <c r="I3553" s="89" t="s">
        <v>1584</v>
      </c>
      <c r="L3553">
        <v>27242</v>
      </c>
      <c r="M3553" s="89" t="s">
        <v>1414</v>
      </c>
      <c r="N3553" s="89" t="s">
        <v>325</v>
      </c>
      <c r="V3553" s="89" t="s">
        <v>2567</v>
      </c>
      <c r="W3553">
        <v>205282</v>
      </c>
    </row>
    <row r="3554" spans="7:23">
      <c r="G3554">
        <v>218985</v>
      </c>
      <c r="H3554" s="89" t="s">
        <v>2141</v>
      </c>
      <c r="I3554" s="89" t="s">
        <v>1584</v>
      </c>
      <c r="L3554">
        <v>27243</v>
      </c>
      <c r="M3554" s="89" t="s">
        <v>1414</v>
      </c>
      <c r="N3554" s="89" t="s">
        <v>1582</v>
      </c>
      <c r="V3554" s="89" t="s">
        <v>1601</v>
      </c>
      <c r="W3554">
        <v>19547</v>
      </c>
    </row>
    <row r="3555" spans="7:23">
      <c r="G3555">
        <v>219278</v>
      </c>
      <c r="H3555" s="89" t="s">
        <v>2144</v>
      </c>
      <c r="I3555" s="89" t="s">
        <v>1584</v>
      </c>
      <c r="L3555">
        <v>27244</v>
      </c>
      <c r="M3555" s="89" t="s">
        <v>1414</v>
      </c>
      <c r="N3555" s="89" t="s">
        <v>1583</v>
      </c>
      <c r="V3555" s="89" t="s">
        <v>1602</v>
      </c>
      <c r="W3555">
        <v>19599</v>
      </c>
    </row>
    <row r="3556" spans="7:23">
      <c r="G3556">
        <v>16066</v>
      </c>
      <c r="H3556" s="89" t="s">
        <v>337</v>
      </c>
      <c r="L3556">
        <v>27245</v>
      </c>
      <c r="M3556" s="89" t="s">
        <v>1414</v>
      </c>
      <c r="N3556" s="89" t="s">
        <v>322</v>
      </c>
      <c r="V3556" s="89" t="s">
        <v>1603</v>
      </c>
      <c r="W3556">
        <v>19607</v>
      </c>
    </row>
    <row r="3557" spans="7:23">
      <c r="G3557">
        <v>17624</v>
      </c>
      <c r="H3557" s="89" t="s">
        <v>1291</v>
      </c>
      <c r="I3557" s="89" t="s">
        <v>337</v>
      </c>
      <c r="L3557">
        <v>27246</v>
      </c>
      <c r="M3557" s="89" t="s">
        <v>1415</v>
      </c>
      <c r="N3557" s="89" t="s">
        <v>1290</v>
      </c>
      <c r="V3557" s="89" t="s">
        <v>1604</v>
      </c>
      <c r="W3557">
        <v>19615</v>
      </c>
    </row>
    <row r="3558" spans="7:23">
      <c r="G3558">
        <v>50731</v>
      </c>
      <c r="H3558" s="89" t="s">
        <v>1293</v>
      </c>
      <c r="I3558" s="89" t="s">
        <v>337</v>
      </c>
      <c r="L3558">
        <v>27247</v>
      </c>
      <c r="M3558" s="89" t="s">
        <v>1415</v>
      </c>
      <c r="N3558" s="89" t="s">
        <v>325</v>
      </c>
      <c r="V3558" s="89" t="s">
        <v>1605</v>
      </c>
      <c r="W3558">
        <v>19623</v>
      </c>
    </row>
    <row r="3559" spans="7:23">
      <c r="G3559">
        <v>51271</v>
      </c>
      <c r="H3559" s="89" t="s">
        <v>1294</v>
      </c>
      <c r="I3559" s="89" t="s">
        <v>337</v>
      </c>
      <c r="L3559">
        <v>27248</v>
      </c>
      <c r="M3559" s="89" t="s">
        <v>1415</v>
      </c>
      <c r="N3559" s="89" t="s">
        <v>1582</v>
      </c>
      <c r="V3559" s="89" t="s">
        <v>1606</v>
      </c>
      <c r="W3559">
        <v>19639</v>
      </c>
    </row>
    <row r="3560" spans="7:23">
      <c r="G3560">
        <v>33267</v>
      </c>
      <c r="H3560" s="89" t="s">
        <v>1295</v>
      </c>
      <c r="I3560" s="89" t="s">
        <v>337</v>
      </c>
      <c r="L3560">
        <v>27249</v>
      </c>
      <c r="M3560" s="89" t="s">
        <v>1415</v>
      </c>
      <c r="N3560" s="89" t="s">
        <v>1583</v>
      </c>
      <c r="V3560" s="89" t="s">
        <v>1607</v>
      </c>
      <c r="W3560">
        <v>56672</v>
      </c>
    </row>
    <row r="3561" spans="7:23">
      <c r="G3561">
        <v>17402</v>
      </c>
      <c r="H3561" s="89" t="s">
        <v>1297</v>
      </c>
      <c r="I3561" s="89" t="s">
        <v>337</v>
      </c>
      <c r="L3561">
        <v>27250</v>
      </c>
      <c r="M3561" s="89" t="s">
        <v>1415</v>
      </c>
      <c r="N3561" s="89" t="s">
        <v>322</v>
      </c>
      <c r="V3561" s="89" t="s">
        <v>1608</v>
      </c>
      <c r="W3561">
        <v>19647</v>
      </c>
    </row>
    <row r="3562" spans="7:23">
      <c r="G3562">
        <v>17640</v>
      </c>
      <c r="H3562" s="89" t="s">
        <v>1298</v>
      </c>
      <c r="I3562" s="89" t="s">
        <v>337</v>
      </c>
      <c r="L3562">
        <v>27251</v>
      </c>
      <c r="M3562" s="89" t="s">
        <v>1327</v>
      </c>
      <c r="N3562" s="89" t="s">
        <v>1290</v>
      </c>
      <c r="V3562" s="89" t="s">
        <v>1609</v>
      </c>
      <c r="W3562">
        <v>19655</v>
      </c>
    </row>
    <row r="3563" spans="7:23">
      <c r="G3563">
        <v>41478</v>
      </c>
      <c r="H3563" s="89" t="s">
        <v>1299</v>
      </c>
      <c r="I3563" s="89" t="s">
        <v>337</v>
      </c>
      <c r="L3563">
        <v>27252</v>
      </c>
      <c r="M3563" s="89" t="s">
        <v>1327</v>
      </c>
      <c r="N3563" s="89" t="s">
        <v>325</v>
      </c>
      <c r="V3563" s="89" t="s">
        <v>1610</v>
      </c>
      <c r="W3563">
        <v>19663</v>
      </c>
    </row>
    <row r="3564" spans="7:23">
      <c r="G3564">
        <v>41470</v>
      </c>
      <c r="H3564" s="89" t="s">
        <v>1300</v>
      </c>
      <c r="I3564" s="89" t="s">
        <v>337</v>
      </c>
      <c r="L3564">
        <v>27253</v>
      </c>
      <c r="M3564" s="89" t="s">
        <v>1327</v>
      </c>
      <c r="N3564" s="89" t="s">
        <v>1582</v>
      </c>
      <c r="V3564" s="89" t="s">
        <v>1611</v>
      </c>
      <c r="W3564">
        <v>19671</v>
      </c>
    </row>
    <row r="3565" spans="7:23">
      <c r="G3565">
        <v>185990</v>
      </c>
      <c r="H3565" s="89" t="s">
        <v>1234</v>
      </c>
      <c r="I3565" s="89" t="s">
        <v>337</v>
      </c>
      <c r="L3565">
        <v>27254</v>
      </c>
      <c r="M3565" s="89" t="s">
        <v>1327</v>
      </c>
      <c r="N3565" s="89" t="s">
        <v>1583</v>
      </c>
      <c r="V3565" s="89" t="s">
        <v>297</v>
      </c>
      <c r="W3565">
        <v>19679</v>
      </c>
    </row>
    <row r="3566" spans="7:23">
      <c r="G3566">
        <v>187694</v>
      </c>
      <c r="H3566" s="89" t="s">
        <v>2329</v>
      </c>
      <c r="I3566" s="89" t="s">
        <v>337</v>
      </c>
      <c r="L3566">
        <v>27255</v>
      </c>
      <c r="M3566" s="89" t="s">
        <v>1327</v>
      </c>
      <c r="N3566" s="89" t="s">
        <v>322</v>
      </c>
      <c r="V3566" s="89" t="s">
        <v>1612</v>
      </c>
      <c r="W3566">
        <v>17404</v>
      </c>
    </row>
    <row r="3567" spans="7:23">
      <c r="G3567">
        <v>187683</v>
      </c>
      <c r="H3567" s="89" t="s">
        <v>2330</v>
      </c>
      <c r="I3567" s="89" t="s">
        <v>337</v>
      </c>
      <c r="L3567">
        <v>27256</v>
      </c>
      <c r="M3567" s="89" t="s">
        <v>232</v>
      </c>
      <c r="N3567" s="89" t="s">
        <v>1290</v>
      </c>
      <c r="V3567" s="89" t="s">
        <v>1161</v>
      </c>
      <c r="W3567">
        <v>17405</v>
      </c>
    </row>
    <row r="3568" spans="7:23">
      <c r="G3568">
        <v>185979</v>
      </c>
      <c r="H3568" s="89" t="s">
        <v>1235</v>
      </c>
      <c r="I3568" s="89" t="s">
        <v>337</v>
      </c>
      <c r="L3568">
        <v>27257</v>
      </c>
      <c r="M3568" s="89" t="s">
        <v>232</v>
      </c>
      <c r="N3568" s="89" t="s">
        <v>325</v>
      </c>
      <c r="V3568" s="89" t="s">
        <v>1162</v>
      </c>
      <c r="W3568">
        <v>17406</v>
      </c>
    </row>
    <row r="3569" spans="7:23">
      <c r="G3569">
        <v>186001</v>
      </c>
      <c r="H3569" s="89" t="s">
        <v>1236</v>
      </c>
      <c r="I3569" s="89" t="s">
        <v>337</v>
      </c>
      <c r="L3569">
        <v>27258</v>
      </c>
      <c r="M3569" s="89" t="s">
        <v>232</v>
      </c>
      <c r="N3569" s="89" t="s">
        <v>1582</v>
      </c>
      <c r="V3569" s="89" t="s">
        <v>1163</v>
      </c>
      <c r="W3569">
        <v>17407</v>
      </c>
    </row>
    <row r="3570" spans="7:23">
      <c r="G3570">
        <v>187672</v>
      </c>
      <c r="H3570" s="89" t="s">
        <v>1237</v>
      </c>
      <c r="I3570" s="89" t="s">
        <v>337</v>
      </c>
      <c r="L3570">
        <v>27259</v>
      </c>
      <c r="M3570" s="89" t="s">
        <v>232</v>
      </c>
      <c r="N3570" s="89" t="s">
        <v>1583</v>
      </c>
      <c r="V3570" s="89" t="s">
        <v>1613</v>
      </c>
      <c r="W3570">
        <v>17408</v>
      </c>
    </row>
    <row r="3571" spans="7:23">
      <c r="G3571">
        <v>61993</v>
      </c>
      <c r="H3571" s="89" t="s">
        <v>2556</v>
      </c>
      <c r="I3571" s="89" t="s">
        <v>337</v>
      </c>
      <c r="L3571">
        <v>27260</v>
      </c>
      <c r="M3571" s="89" t="s">
        <v>232</v>
      </c>
      <c r="N3571" s="89" t="s">
        <v>322</v>
      </c>
      <c r="V3571" s="89" t="s">
        <v>1165</v>
      </c>
      <c r="W3571">
        <v>17409</v>
      </c>
    </row>
    <row r="3572" spans="7:23">
      <c r="G3572">
        <v>216683</v>
      </c>
      <c r="H3572" s="89" t="s">
        <v>2557</v>
      </c>
      <c r="I3572" s="89" t="s">
        <v>337</v>
      </c>
      <c r="L3572">
        <v>27271</v>
      </c>
      <c r="M3572" s="89" t="s">
        <v>1420</v>
      </c>
      <c r="N3572" s="89" t="s">
        <v>1290</v>
      </c>
      <c r="V3572" s="89" t="s">
        <v>1614</v>
      </c>
      <c r="W3572">
        <v>17410</v>
      </c>
    </row>
    <row r="3573" spans="7:23">
      <c r="G3573">
        <v>19411</v>
      </c>
      <c r="H3573" s="89" t="s">
        <v>2558</v>
      </c>
      <c r="I3573" s="89" t="s">
        <v>337</v>
      </c>
      <c r="L3573">
        <v>27272</v>
      </c>
      <c r="M3573" s="89" t="s">
        <v>1420</v>
      </c>
      <c r="N3573" s="89" t="s">
        <v>325</v>
      </c>
      <c r="V3573" s="89" t="s">
        <v>1168</v>
      </c>
      <c r="W3573">
        <v>17411</v>
      </c>
    </row>
    <row r="3574" spans="7:23">
      <c r="G3574">
        <v>81883</v>
      </c>
      <c r="H3574" s="89" t="s">
        <v>2559</v>
      </c>
      <c r="I3574" s="89" t="s">
        <v>337</v>
      </c>
      <c r="L3574">
        <v>27273</v>
      </c>
      <c r="M3574" s="89" t="s">
        <v>1420</v>
      </c>
      <c r="N3574" s="89" t="s">
        <v>1582</v>
      </c>
      <c r="V3574" s="89" t="s">
        <v>1615</v>
      </c>
      <c r="W3574">
        <v>17412</v>
      </c>
    </row>
    <row r="3575" spans="7:23">
      <c r="G3575">
        <v>107272</v>
      </c>
      <c r="H3575" s="89" t="s">
        <v>2560</v>
      </c>
      <c r="I3575" s="89" t="s">
        <v>337</v>
      </c>
      <c r="L3575">
        <v>27274</v>
      </c>
      <c r="M3575" s="89" t="s">
        <v>1420</v>
      </c>
      <c r="N3575" s="89" t="s">
        <v>1583</v>
      </c>
      <c r="V3575" s="89" t="s">
        <v>1170</v>
      </c>
      <c r="W3575">
        <v>17413</v>
      </c>
    </row>
    <row r="3576" spans="7:23">
      <c r="G3576">
        <v>19415</v>
      </c>
      <c r="H3576" s="89" t="s">
        <v>2561</v>
      </c>
      <c r="I3576" s="89" t="s">
        <v>337</v>
      </c>
      <c r="L3576">
        <v>27275</v>
      </c>
      <c r="M3576" s="89" t="s">
        <v>1420</v>
      </c>
      <c r="N3576" s="89" t="s">
        <v>322</v>
      </c>
      <c r="V3576" s="89" t="s">
        <v>1616</v>
      </c>
      <c r="W3576">
        <v>17414</v>
      </c>
    </row>
    <row r="3577" spans="7:23">
      <c r="G3577">
        <v>19419</v>
      </c>
      <c r="H3577" s="89" t="s">
        <v>2562</v>
      </c>
      <c r="I3577" s="89" t="s">
        <v>337</v>
      </c>
      <c r="L3577">
        <v>27276</v>
      </c>
      <c r="M3577" s="89" t="s">
        <v>1431</v>
      </c>
      <c r="N3577" s="89" t="s">
        <v>1290</v>
      </c>
      <c r="V3577" s="89" t="s">
        <v>1171</v>
      </c>
      <c r="W3577">
        <v>17415</v>
      </c>
    </row>
    <row r="3578" spans="7:23">
      <c r="G3578">
        <v>213877</v>
      </c>
      <c r="H3578" s="89" t="s">
        <v>2563</v>
      </c>
      <c r="I3578" s="89" t="s">
        <v>337</v>
      </c>
      <c r="L3578">
        <v>27277</v>
      </c>
      <c r="M3578" s="89" t="s">
        <v>1431</v>
      </c>
      <c r="N3578" s="89" t="s">
        <v>325</v>
      </c>
      <c r="V3578" s="89" t="s">
        <v>1172</v>
      </c>
      <c r="W3578">
        <v>17416</v>
      </c>
    </row>
    <row r="3579" spans="7:23">
      <c r="G3579">
        <v>19423</v>
      </c>
      <c r="H3579" s="89" t="s">
        <v>1585</v>
      </c>
      <c r="I3579" s="89" t="s">
        <v>337</v>
      </c>
      <c r="L3579">
        <v>27278</v>
      </c>
      <c r="M3579" s="89" t="s">
        <v>1431</v>
      </c>
      <c r="N3579" s="89" t="s">
        <v>1582</v>
      </c>
      <c r="V3579" s="89" t="s">
        <v>2568</v>
      </c>
      <c r="W3579">
        <v>17417</v>
      </c>
    </row>
    <row r="3580" spans="7:23">
      <c r="G3580">
        <v>19427</v>
      </c>
      <c r="H3580" s="89" t="s">
        <v>1586</v>
      </c>
      <c r="I3580" s="89" t="s">
        <v>337</v>
      </c>
      <c r="L3580">
        <v>27279</v>
      </c>
      <c r="M3580" s="89" t="s">
        <v>1431</v>
      </c>
      <c r="N3580" s="89" t="s">
        <v>1583</v>
      </c>
      <c r="V3580" s="89" t="s">
        <v>1617</v>
      </c>
      <c r="W3580">
        <v>17419</v>
      </c>
    </row>
    <row r="3581" spans="7:23">
      <c r="G3581">
        <v>19543</v>
      </c>
      <c r="H3581" s="89" t="s">
        <v>1587</v>
      </c>
      <c r="I3581" s="89" t="s">
        <v>337</v>
      </c>
      <c r="L3581">
        <v>27280</v>
      </c>
      <c r="M3581" s="89" t="s">
        <v>1431</v>
      </c>
      <c r="N3581" s="89" t="s">
        <v>322</v>
      </c>
      <c r="V3581" s="89" t="s">
        <v>1618</v>
      </c>
      <c r="W3581">
        <v>17420</v>
      </c>
    </row>
    <row r="3582" spans="7:23">
      <c r="G3582">
        <v>19471</v>
      </c>
      <c r="H3582" s="89" t="s">
        <v>1588</v>
      </c>
      <c r="I3582" s="89" t="s">
        <v>337</v>
      </c>
      <c r="L3582">
        <v>27281</v>
      </c>
      <c r="M3582" s="89" t="s">
        <v>1432</v>
      </c>
      <c r="N3582" s="89" t="s">
        <v>1290</v>
      </c>
      <c r="V3582" s="89" t="s">
        <v>1619</v>
      </c>
      <c r="W3582">
        <v>17421</v>
      </c>
    </row>
    <row r="3583" spans="7:23">
      <c r="G3583">
        <v>19475</v>
      </c>
      <c r="H3583" s="89" t="s">
        <v>1589</v>
      </c>
      <c r="I3583" s="89" t="s">
        <v>337</v>
      </c>
      <c r="L3583">
        <v>27282</v>
      </c>
      <c r="M3583" s="89" t="s">
        <v>1432</v>
      </c>
      <c r="N3583" s="89" t="s">
        <v>325</v>
      </c>
      <c r="V3583" s="89" t="s">
        <v>1620</v>
      </c>
      <c r="W3583">
        <v>17422</v>
      </c>
    </row>
    <row r="3584" spans="7:23">
      <c r="G3584">
        <v>19479</v>
      </c>
      <c r="H3584" s="89" t="s">
        <v>1590</v>
      </c>
      <c r="I3584" s="89" t="s">
        <v>337</v>
      </c>
      <c r="L3584">
        <v>27283</v>
      </c>
      <c r="M3584" s="89" t="s">
        <v>1432</v>
      </c>
      <c r="N3584" s="89" t="s">
        <v>1582</v>
      </c>
      <c r="V3584" s="89" t="s">
        <v>1176</v>
      </c>
      <c r="W3584">
        <v>17423</v>
      </c>
    </row>
    <row r="3585" spans="7:23">
      <c r="G3585">
        <v>19483</v>
      </c>
      <c r="H3585" s="89" t="s">
        <v>1591</v>
      </c>
      <c r="I3585" s="89" t="s">
        <v>337</v>
      </c>
      <c r="L3585">
        <v>27284</v>
      </c>
      <c r="M3585" s="89" t="s">
        <v>1432</v>
      </c>
      <c r="N3585" s="89" t="s">
        <v>1583</v>
      </c>
      <c r="V3585" s="89" t="s">
        <v>1621</v>
      </c>
      <c r="W3585">
        <v>17424</v>
      </c>
    </row>
    <row r="3586" spans="7:23">
      <c r="G3586">
        <v>19487</v>
      </c>
      <c r="H3586" s="89" t="s">
        <v>1592</v>
      </c>
      <c r="I3586" s="89" t="s">
        <v>337</v>
      </c>
      <c r="L3586">
        <v>27285</v>
      </c>
      <c r="M3586" s="89" t="s">
        <v>1432</v>
      </c>
      <c r="N3586" s="89" t="s">
        <v>322</v>
      </c>
      <c r="V3586" s="89" t="s">
        <v>1622</v>
      </c>
      <c r="W3586">
        <v>17425</v>
      </c>
    </row>
    <row r="3587" spans="7:23">
      <c r="G3587">
        <v>19491</v>
      </c>
      <c r="H3587" s="89" t="s">
        <v>1593</v>
      </c>
      <c r="I3587" s="89" t="s">
        <v>337</v>
      </c>
      <c r="L3587">
        <v>27286</v>
      </c>
      <c r="M3587" s="89" t="s">
        <v>1433</v>
      </c>
      <c r="N3587" s="89" t="s">
        <v>1290</v>
      </c>
      <c r="V3587" s="89" t="s">
        <v>1623</v>
      </c>
      <c r="W3587">
        <v>17426</v>
      </c>
    </row>
    <row r="3588" spans="7:23">
      <c r="G3588">
        <v>19495</v>
      </c>
      <c r="H3588" s="89" t="s">
        <v>1594</v>
      </c>
      <c r="I3588" s="89" t="s">
        <v>337</v>
      </c>
      <c r="L3588">
        <v>27287</v>
      </c>
      <c r="M3588" s="89" t="s">
        <v>1433</v>
      </c>
      <c r="N3588" s="89" t="s">
        <v>325</v>
      </c>
      <c r="V3588" s="89" t="s">
        <v>1182</v>
      </c>
      <c r="W3588">
        <v>17427</v>
      </c>
    </row>
    <row r="3589" spans="7:23">
      <c r="G3589">
        <v>19499</v>
      </c>
      <c r="H3589" s="89" t="s">
        <v>1595</v>
      </c>
      <c r="I3589" s="89" t="s">
        <v>337</v>
      </c>
      <c r="L3589">
        <v>27288</v>
      </c>
      <c r="M3589" s="89" t="s">
        <v>1433</v>
      </c>
      <c r="N3589" s="89" t="s">
        <v>1582</v>
      </c>
      <c r="V3589" s="89" t="s">
        <v>1624</v>
      </c>
      <c r="W3589">
        <v>17428</v>
      </c>
    </row>
    <row r="3590" spans="7:23">
      <c r="G3590">
        <v>19503</v>
      </c>
      <c r="H3590" s="89" t="s">
        <v>1596</v>
      </c>
      <c r="I3590" s="89" t="s">
        <v>337</v>
      </c>
      <c r="L3590">
        <v>27289</v>
      </c>
      <c r="M3590" s="89" t="s">
        <v>1433</v>
      </c>
      <c r="N3590" s="89" t="s">
        <v>1583</v>
      </c>
      <c r="V3590" s="89" t="s">
        <v>1625</v>
      </c>
      <c r="W3590">
        <v>17429</v>
      </c>
    </row>
    <row r="3591" spans="7:23">
      <c r="G3591">
        <v>81872</v>
      </c>
      <c r="H3591" s="89" t="s">
        <v>2564</v>
      </c>
      <c r="I3591" s="89" t="s">
        <v>337</v>
      </c>
      <c r="L3591">
        <v>27290</v>
      </c>
      <c r="M3591" s="89" t="s">
        <v>1433</v>
      </c>
      <c r="N3591" s="89" t="s">
        <v>322</v>
      </c>
      <c r="V3591" s="89" t="s">
        <v>1185</v>
      </c>
      <c r="W3591">
        <v>17430</v>
      </c>
    </row>
    <row r="3592" spans="7:23">
      <c r="G3592">
        <v>19507</v>
      </c>
      <c r="H3592" s="89" t="s">
        <v>1597</v>
      </c>
      <c r="I3592" s="89" t="s">
        <v>337</v>
      </c>
      <c r="L3592">
        <v>27291</v>
      </c>
      <c r="M3592" s="89" t="s">
        <v>1434</v>
      </c>
      <c r="N3592" s="89" t="s">
        <v>1290</v>
      </c>
      <c r="V3592" s="89" t="s">
        <v>1186</v>
      </c>
      <c r="W3592">
        <v>17431</v>
      </c>
    </row>
    <row r="3593" spans="7:23">
      <c r="G3593">
        <v>19511</v>
      </c>
      <c r="H3593" s="89" t="s">
        <v>1598</v>
      </c>
      <c r="I3593" s="89" t="s">
        <v>337</v>
      </c>
      <c r="L3593">
        <v>27292</v>
      </c>
      <c r="M3593" s="89" t="s">
        <v>1434</v>
      </c>
      <c r="N3593" s="89" t="s">
        <v>325</v>
      </c>
      <c r="V3593" s="89" t="s">
        <v>1187</v>
      </c>
      <c r="W3593">
        <v>17432</v>
      </c>
    </row>
    <row r="3594" spans="7:23">
      <c r="G3594">
        <v>182272</v>
      </c>
      <c r="H3594" s="89" t="s">
        <v>2565</v>
      </c>
      <c r="I3594" s="89" t="s">
        <v>337</v>
      </c>
      <c r="L3594">
        <v>27293</v>
      </c>
      <c r="M3594" s="89" t="s">
        <v>1434</v>
      </c>
      <c r="N3594" s="89" t="s">
        <v>1582</v>
      </c>
      <c r="V3594" s="89" t="s">
        <v>2569</v>
      </c>
      <c r="W3594">
        <v>17433</v>
      </c>
    </row>
    <row r="3595" spans="7:23">
      <c r="G3595">
        <v>19515</v>
      </c>
      <c r="H3595" s="89" t="s">
        <v>1599</v>
      </c>
      <c r="I3595" s="89" t="s">
        <v>337</v>
      </c>
      <c r="L3595">
        <v>27294</v>
      </c>
      <c r="M3595" s="89" t="s">
        <v>1434</v>
      </c>
      <c r="N3595" s="89" t="s">
        <v>1583</v>
      </c>
      <c r="V3595" s="89" t="s">
        <v>1626</v>
      </c>
      <c r="W3595">
        <v>17435</v>
      </c>
    </row>
    <row r="3596" spans="7:23">
      <c r="G3596">
        <v>19519</v>
      </c>
      <c r="H3596" s="89" t="s">
        <v>1600</v>
      </c>
      <c r="I3596" s="89" t="s">
        <v>337</v>
      </c>
      <c r="L3596">
        <v>27295</v>
      </c>
      <c r="M3596" s="89" t="s">
        <v>1434</v>
      </c>
      <c r="N3596" s="89" t="s">
        <v>322</v>
      </c>
      <c r="V3596" s="89" t="s">
        <v>1627</v>
      </c>
      <c r="W3596">
        <v>17436</v>
      </c>
    </row>
    <row r="3597" spans="7:23">
      <c r="G3597">
        <v>205293</v>
      </c>
      <c r="H3597" s="89" t="s">
        <v>2566</v>
      </c>
      <c r="I3597" s="89" t="s">
        <v>337</v>
      </c>
      <c r="L3597">
        <v>27296</v>
      </c>
      <c r="M3597" s="89" t="s">
        <v>1435</v>
      </c>
      <c r="N3597" s="89" t="s">
        <v>1290</v>
      </c>
      <c r="V3597" s="89" t="s">
        <v>1189</v>
      </c>
      <c r="W3597">
        <v>17437</v>
      </c>
    </row>
    <row r="3598" spans="7:23">
      <c r="G3598">
        <v>205282</v>
      </c>
      <c r="H3598" s="89" t="s">
        <v>2567</v>
      </c>
      <c r="I3598" s="89" t="s">
        <v>337</v>
      </c>
      <c r="L3598">
        <v>27297</v>
      </c>
      <c r="M3598" s="89" t="s">
        <v>1435</v>
      </c>
      <c r="N3598" s="89" t="s">
        <v>325</v>
      </c>
      <c r="V3598" s="89" t="s">
        <v>1190</v>
      </c>
      <c r="W3598">
        <v>17438</v>
      </c>
    </row>
    <row r="3599" spans="7:23">
      <c r="G3599">
        <v>19547</v>
      </c>
      <c r="H3599" s="89" t="s">
        <v>1601</v>
      </c>
      <c r="I3599" s="89" t="s">
        <v>337</v>
      </c>
      <c r="L3599">
        <v>27298</v>
      </c>
      <c r="M3599" s="89" t="s">
        <v>1435</v>
      </c>
      <c r="N3599" s="89" t="s">
        <v>1582</v>
      </c>
      <c r="V3599" s="89" t="s">
        <v>1628</v>
      </c>
      <c r="W3599">
        <v>17439</v>
      </c>
    </row>
    <row r="3600" spans="7:23">
      <c r="G3600">
        <v>19599</v>
      </c>
      <c r="H3600" s="89" t="s">
        <v>1602</v>
      </c>
      <c r="I3600" s="89" t="s">
        <v>337</v>
      </c>
      <c r="L3600">
        <v>27299</v>
      </c>
      <c r="M3600" s="89" t="s">
        <v>1435</v>
      </c>
      <c r="N3600" s="89" t="s">
        <v>1583</v>
      </c>
      <c r="V3600" s="89" t="s">
        <v>1203</v>
      </c>
      <c r="W3600">
        <v>17440</v>
      </c>
    </row>
    <row r="3601" spans="7:23">
      <c r="G3601">
        <v>19607</v>
      </c>
      <c r="H3601" s="89" t="s">
        <v>1603</v>
      </c>
      <c r="I3601" s="89" t="s">
        <v>337</v>
      </c>
      <c r="L3601">
        <v>27300</v>
      </c>
      <c r="M3601" s="89" t="s">
        <v>1435</v>
      </c>
      <c r="N3601" s="89" t="s">
        <v>322</v>
      </c>
      <c r="V3601" s="89" t="s">
        <v>1629</v>
      </c>
      <c r="W3601">
        <v>17441</v>
      </c>
    </row>
    <row r="3602" spans="7:23">
      <c r="G3602">
        <v>19615</v>
      </c>
      <c r="H3602" s="89" t="s">
        <v>1604</v>
      </c>
      <c r="I3602" s="89" t="s">
        <v>337</v>
      </c>
      <c r="L3602">
        <v>27301</v>
      </c>
      <c r="M3602" s="89" t="s">
        <v>1436</v>
      </c>
      <c r="N3602" s="89" t="s">
        <v>1290</v>
      </c>
      <c r="V3602" s="89" t="s">
        <v>1630</v>
      </c>
      <c r="W3602">
        <v>17442</v>
      </c>
    </row>
    <row r="3603" spans="7:23">
      <c r="G3603">
        <v>19623</v>
      </c>
      <c r="H3603" s="89" t="s">
        <v>1605</v>
      </c>
      <c r="I3603" s="89" t="s">
        <v>337</v>
      </c>
      <c r="L3603">
        <v>27302</v>
      </c>
      <c r="M3603" s="89" t="s">
        <v>1436</v>
      </c>
      <c r="N3603" s="89" t="s">
        <v>325</v>
      </c>
      <c r="V3603" s="89" t="s">
        <v>1210</v>
      </c>
      <c r="W3603">
        <v>17443</v>
      </c>
    </row>
    <row r="3604" spans="7:23">
      <c r="G3604">
        <v>19639</v>
      </c>
      <c r="H3604" s="89" t="s">
        <v>1606</v>
      </c>
      <c r="I3604" s="89" t="s">
        <v>337</v>
      </c>
      <c r="L3604">
        <v>27303</v>
      </c>
      <c r="M3604" s="89" t="s">
        <v>1436</v>
      </c>
      <c r="N3604" s="89" t="s">
        <v>1582</v>
      </c>
      <c r="V3604" s="89" t="s">
        <v>2201</v>
      </c>
      <c r="W3604">
        <v>172483</v>
      </c>
    </row>
    <row r="3605" spans="7:23">
      <c r="G3605">
        <v>56672</v>
      </c>
      <c r="H3605" s="89" t="s">
        <v>1607</v>
      </c>
      <c r="I3605" s="89" t="s">
        <v>337</v>
      </c>
      <c r="L3605">
        <v>27304</v>
      </c>
      <c r="M3605" s="89" t="s">
        <v>1436</v>
      </c>
      <c r="N3605" s="89" t="s">
        <v>1583</v>
      </c>
      <c r="V3605" s="89" t="s">
        <v>2202</v>
      </c>
      <c r="W3605">
        <v>172472</v>
      </c>
    </row>
    <row r="3606" spans="7:23">
      <c r="G3606">
        <v>19647</v>
      </c>
      <c r="H3606" s="89" t="s">
        <v>1608</v>
      </c>
      <c r="I3606" s="89" t="s">
        <v>337</v>
      </c>
      <c r="L3606">
        <v>27305</v>
      </c>
      <c r="M3606" s="89" t="s">
        <v>1436</v>
      </c>
      <c r="N3606" s="89" t="s">
        <v>322</v>
      </c>
      <c r="V3606" s="89" t="s">
        <v>2205</v>
      </c>
      <c r="W3606">
        <v>189672</v>
      </c>
    </row>
    <row r="3607" spans="7:23">
      <c r="G3607">
        <v>19655</v>
      </c>
      <c r="H3607" s="89" t="s">
        <v>1609</v>
      </c>
      <c r="I3607" s="89" t="s">
        <v>337</v>
      </c>
      <c r="L3607">
        <v>27306</v>
      </c>
      <c r="M3607" s="89" t="s">
        <v>1437</v>
      </c>
      <c r="N3607" s="89" t="s">
        <v>1290</v>
      </c>
      <c r="V3607" s="89" t="s">
        <v>2206</v>
      </c>
      <c r="W3607">
        <v>189683</v>
      </c>
    </row>
    <row r="3608" spans="7:23">
      <c r="G3608">
        <v>19663</v>
      </c>
      <c r="H3608" s="89" t="s">
        <v>1610</v>
      </c>
      <c r="I3608" s="89" t="s">
        <v>337</v>
      </c>
      <c r="L3608">
        <v>27307</v>
      </c>
      <c r="M3608" s="89" t="s">
        <v>1437</v>
      </c>
      <c r="N3608" s="89" t="s">
        <v>325</v>
      </c>
      <c r="V3608" s="89" t="s">
        <v>2207</v>
      </c>
      <c r="W3608">
        <v>189694</v>
      </c>
    </row>
    <row r="3609" spans="7:23">
      <c r="G3609">
        <v>19671</v>
      </c>
      <c r="H3609" s="89" t="s">
        <v>1611</v>
      </c>
      <c r="I3609" s="89" t="s">
        <v>337</v>
      </c>
      <c r="L3609">
        <v>27308</v>
      </c>
      <c r="M3609" s="89" t="s">
        <v>1437</v>
      </c>
      <c r="N3609" s="89" t="s">
        <v>1582</v>
      </c>
      <c r="V3609" s="89" t="s">
        <v>2208</v>
      </c>
      <c r="W3609">
        <v>189705</v>
      </c>
    </row>
    <row r="3610" spans="7:23">
      <c r="G3610">
        <v>19679</v>
      </c>
      <c r="H3610" s="89" t="s">
        <v>297</v>
      </c>
      <c r="I3610" s="89" t="s">
        <v>337</v>
      </c>
      <c r="L3610">
        <v>27309</v>
      </c>
      <c r="M3610" s="89" t="s">
        <v>1437</v>
      </c>
      <c r="N3610" s="89" t="s">
        <v>1583</v>
      </c>
      <c r="V3610" s="89" t="s">
        <v>2209</v>
      </c>
      <c r="W3610">
        <v>189716</v>
      </c>
    </row>
    <row r="3611" spans="7:23">
      <c r="G3611">
        <v>17404</v>
      </c>
      <c r="H3611" s="89" t="s">
        <v>1612</v>
      </c>
      <c r="I3611" s="89" t="s">
        <v>337</v>
      </c>
      <c r="L3611">
        <v>27310</v>
      </c>
      <c r="M3611" s="89" t="s">
        <v>1437</v>
      </c>
      <c r="N3611" s="89" t="s">
        <v>322</v>
      </c>
      <c r="V3611" s="89" t="s">
        <v>2570</v>
      </c>
      <c r="W3611">
        <v>199494</v>
      </c>
    </row>
    <row r="3612" spans="7:23">
      <c r="G3612">
        <v>17405</v>
      </c>
      <c r="H3612" s="89" t="s">
        <v>1161</v>
      </c>
      <c r="I3612" s="89" t="s">
        <v>337</v>
      </c>
      <c r="L3612">
        <v>27311</v>
      </c>
      <c r="M3612" s="89" t="s">
        <v>1438</v>
      </c>
      <c r="N3612" s="89" t="s">
        <v>1290</v>
      </c>
      <c r="V3612" s="89" t="s">
        <v>2211</v>
      </c>
      <c r="W3612">
        <v>199483</v>
      </c>
    </row>
    <row r="3613" spans="7:23">
      <c r="G3613">
        <v>17406</v>
      </c>
      <c r="H3613" s="89" t="s">
        <v>1162</v>
      </c>
      <c r="I3613" s="89" t="s">
        <v>337</v>
      </c>
      <c r="L3613">
        <v>27312</v>
      </c>
      <c r="M3613" s="89" t="s">
        <v>1438</v>
      </c>
      <c r="N3613" s="89" t="s">
        <v>325</v>
      </c>
      <c r="V3613" s="89" t="s">
        <v>2212</v>
      </c>
      <c r="W3613">
        <v>199472</v>
      </c>
    </row>
    <row r="3614" spans="7:23">
      <c r="G3614">
        <v>17407</v>
      </c>
      <c r="H3614" s="89" t="s">
        <v>1163</v>
      </c>
      <c r="I3614" s="89" t="s">
        <v>337</v>
      </c>
      <c r="L3614">
        <v>27313</v>
      </c>
      <c r="M3614" s="89" t="s">
        <v>1438</v>
      </c>
      <c r="N3614" s="89" t="s">
        <v>1582</v>
      </c>
      <c r="V3614" s="89" t="s">
        <v>2213</v>
      </c>
      <c r="W3614">
        <v>217081</v>
      </c>
    </row>
    <row r="3615" spans="7:23">
      <c r="G3615">
        <v>17408</v>
      </c>
      <c r="H3615" s="89" t="s">
        <v>1613</v>
      </c>
      <c r="I3615" s="89" t="s">
        <v>337</v>
      </c>
      <c r="L3615">
        <v>27314</v>
      </c>
      <c r="M3615" s="89" t="s">
        <v>1438</v>
      </c>
      <c r="N3615" s="89" t="s">
        <v>1583</v>
      </c>
      <c r="V3615" s="89" t="s">
        <v>2214</v>
      </c>
      <c r="W3615">
        <v>217678</v>
      </c>
    </row>
    <row r="3616" spans="7:23">
      <c r="G3616">
        <v>17409</v>
      </c>
      <c r="H3616" s="89" t="s">
        <v>1165</v>
      </c>
      <c r="I3616" s="89" t="s">
        <v>337</v>
      </c>
      <c r="L3616">
        <v>27315</v>
      </c>
      <c r="M3616" s="89" t="s">
        <v>1438</v>
      </c>
      <c r="N3616" s="89" t="s">
        <v>322</v>
      </c>
      <c r="V3616" s="89" t="s">
        <v>204</v>
      </c>
      <c r="W3616">
        <v>17445</v>
      </c>
    </row>
    <row r="3617" spans="7:23">
      <c r="G3617">
        <v>17410</v>
      </c>
      <c r="H3617" s="89" t="s">
        <v>1614</v>
      </c>
      <c r="I3617" s="89" t="s">
        <v>337</v>
      </c>
      <c r="L3617">
        <v>27316</v>
      </c>
      <c r="M3617" s="89" t="s">
        <v>2469</v>
      </c>
      <c r="N3617" s="89" t="s">
        <v>1290</v>
      </c>
      <c r="V3617" s="89" t="s">
        <v>1191</v>
      </c>
      <c r="W3617">
        <v>17448</v>
      </c>
    </row>
    <row r="3618" spans="7:23">
      <c r="G3618">
        <v>17411</v>
      </c>
      <c r="H3618" s="89" t="s">
        <v>1168</v>
      </c>
      <c r="I3618" s="89" t="s">
        <v>337</v>
      </c>
      <c r="L3618">
        <v>27317</v>
      </c>
      <c r="M3618" s="89" t="s">
        <v>2469</v>
      </c>
      <c r="N3618" s="89" t="s">
        <v>325</v>
      </c>
      <c r="V3618" s="89" t="s">
        <v>1192</v>
      </c>
      <c r="W3618">
        <v>17449</v>
      </c>
    </row>
    <row r="3619" spans="7:23">
      <c r="G3619">
        <v>17412</v>
      </c>
      <c r="H3619" s="89" t="s">
        <v>1615</v>
      </c>
      <c r="I3619" s="89" t="s">
        <v>337</v>
      </c>
      <c r="L3619">
        <v>27318</v>
      </c>
      <c r="M3619" s="89" t="s">
        <v>2469</v>
      </c>
      <c r="N3619" s="89" t="s">
        <v>1582</v>
      </c>
      <c r="V3619" s="89" t="s">
        <v>1193</v>
      </c>
      <c r="W3619">
        <v>17450</v>
      </c>
    </row>
    <row r="3620" spans="7:23">
      <c r="G3620">
        <v>17413</v>
      </c>
      <c r="H3620" s="89" t="s">
        <v>1170</v>
      </c>
      <c r="I3620" s="89" t="s">
        <v>337</v>
      </c>
      <c r="L3620">
        <v>27319</v>
      </c>
      <c r="M3620" s="89" t="s">
        <v>2469</v>
      </c>
      <c r="N3620" s="89" t="s">
        <v>1583</v>
      </c>
      <c r="V3620" s="89" t="s">
        <v>1194</v>
      </c>
      <c r="W3620">
        <v>17451</v>
      </c>
    </row>
    <row r="3621" spans="7:23">
      <c r="G3621">
        <v>17414</v>
      </c>
      <c r="H3621" s="89" t="s">
        <v>1616</v>
      </c>
      <c r="I3621" s="89" t="s">
        <v>337</v>
      </c>
      <c r="L3621">
        <v>27320</v>
      </c>
      <c r="M3621" s="89" t="s">
        <v>2469</v>
      </c>
      <c r="N3621" s="89" t="s">
        <v>322</v>
      </c>
      <c r="V3621" s="89" t="s">
        <v>1195</v>
      </c>
      <c r="W3621">
        <v>17452</v>
      </c>
    </row>
    <row r="3622" spans="7:23">
      <c r="G3622">
        <v>17415</v>
      </c>
      <c r="H3622" s="89" t="s">
        <v>1171</v>
      </c>
      <c r="I3622" s="89" t="s">
        <v>337</v>
      </c>
      <c r="L3622">
        <v>27331</v>
      </c>
      <c r="M3622" s="89" t="s">
        <v>1439</v>
      </c>
      <c r="N3622" s="89" t="s">
        <v>1290</v>
      </c>
      <c r="V3622" s="89" t="s">
        <v>1196</v>
      </c>
      <c r="W3622">
        <v>17453</v>
      </c>
    </row>
    <row r="3623" spans="7:23">
      <c r="G3623">
        <v>17416</v>
      </c>
      <c r="H3623" s="89" t="s">
        <v>1172</v>
      </c>
      <c r="I3623" s="89" t="s">
        <v>337</v>
      </c>
      <c r="L3623">
        <v>27332</v>
      </c>
      <c r="M3623" s="89" t="s">
        <v>1439</v>
      </c>
      <c r="N3623" s="89" t="s">
        <v>325</v>
      </c>
      <c r="V3623" s="89" t="s">
        <v>1198</v>
      </c>
      <c r="W3623">
        <v>17455</v>
      </c>
    </row>
    <row r="3624" spans="7:23">
      <c r="G3624">
        <v>17417</v>
      </c>
      <c r="H3624" s="89" t="s">
        <v>2568</v>
      </c>
      <c r="I3624" s="89" t="s">
        <v>337</v>
      </c>
      <c r="L3624">
        <v>27333</v>
      </c>
      <c r="M3624" s="89" t="s">
        <v>1439</v>
      </c>
      <c r="N3624" s="89" t="s">
        <v>1582</v>
      </c>
      <c r="V3624" s="89" t="s">
        <v>1199</v>
      </c>
      <c r="W3624">
        <v>17456</v>
      </c>
    </row>
    <row r="3625" spans="7:23">
      <c r="G3625">
        <v>17419</v>
      </c>
      <c r="H3625" s="89" t="s">
        <v>1617</v>
      </c>
      <c r="I3625" s="89" t="s">
        <v>337</v>
      </c>
      <c r="L3625">
        <v>27334</v>
      </c>
      <c r="M3625" s="89" t="s">
        <v>1439</v>
      </c>
      <c r="N3625" s="89" t="s">
        <v>1583</v>
      </c>
      <c r="V3625" s="89" t="s">
        <v>1200</v>
      </c>
      <c r="W3625">
        <v>17457</v>
      </c>
    </row>
    <row r="3626" spans="7:23">
      <c r="G3626">
        <v>17420</v>
      </c>
      <c r="H3626" s="89" t="s">
        <v>1618</v>
      </c>
      <c r="I3626" s="89" t="s">
        <v>337</v>
      </c>
      <c r="L3626">
        <v>27335</v>
      </c>
      <c r="M3626" s="89" t="s">
        <v>1439</v>
      </c>
      <c r="N3626" s="89" t="s">
        <v>322</v>
      </c>
      <c r="V3626" s="89" t="s">
        <v>1201</v>
      </c>
      <c r="W3626">
        <v>17458</v>
      </c>
    </row>
    <row r="3627" spans="7:23">
      <c r="G3627">
        <v>17421</v>
      </c>
      <c r="H3627" s="89" t="s">
        <v>1619</v>
      </c>
      <c r="I3627" s="89" t="s">
        <v>337</v>
      </c>
      <c r="L3627">
        <v>27336</v>
      </c>
      <c r="M3627" s="89" t="s">
        <v>1440</v>
      </c>
      <c r="N3627" s="89" t="s">
        <v>1290</v>
      </c>
      <c r="V3627" s="89" t="s">
        <v>1202</v>
      </c>
      <c r="W3627">
        <v>17459</v>
      </c>
    </row>
    <row r="3628" spans="7:23">
      <c r="G3628">
        <v>17422</v>
      </c>
      <c r="H3628" s="89" t="s">
        <v>1620</v>
      </c>
      <c r="I3628" s="89" t="s">
        <v>337</v>
      </c>
      <c r="L3628">
        <v>27337</v>
      </c>
      <c r="M3628" s="89" t="s">
        <v>1440</v>
      </c>
      <c r="N3628" s="89" t="s">
        <v>325</v>
      </c>
      <c r="V3628" s="89" t="s">
        <v>1631</v>
      </c>
      <c r="W3628">
        <v>17460</v>
      </c>
    </row>
    <row r="3629" spans="7:23">
      <c r="G3629">
        <v>17423</v>
      </c>
      <c r="H3629" s="89" t="s">
        <v>1176</v>
      </c>
      <c r="I3629" s="89" t="s">
        <v>337</v>
      </c>
      <c r="L3629">
        <v>27338</v>
      </c>
      <c r="M3629" s="89" t="s">
        <v>1440</v>
      </c>
      <c r="N3629" s="89" t="s">
        <v>1582</v>
      </c>
      <c r="V3629" s="89" t="s">
        <v>1205</v>
      </c>
      <c r="W3629">
        <v>17461</v>
      </c>
    </row>
    <row r="3630" spans="7:23">
      <c r="G3630">
        <v>17424</v>
      </c>
      <c r="H3630" s="89" t="s">
        <v>1621</v>
      </c>
      <c r="I3630" s="89" t="s">
        <v>337</v>
      </c>
      <c r="L3630">
        <v>27339</v>
      </c>
      <c r="M3630" s="89" t="s">
        <v>1440</v>
      </c>
      <c r="N3630" s="89" t="s">
        <v>1583</v>
      </c>
      <c r="V3630" s="89" t="s">
        <v>2571</v>
      </c>
      <c r="W3630">
        <v>17462</v>
      </c>
    </row>
    <row r="3631" spans="7:23">
      <c r="G3631">
        <v>17425</v>
      </c>
      <c r="H3631" s="89" t="s">
        <v>1622</v>
      </c>
      <c r="I3631" s="89" t="s">
        <v>337</v>
      </c>
      <c r="L3631">
        <v>27340</v>
      </c>
      <c r="M3631" s="89" t="s">
        <v>1440</v>
      </c>
      <c r="N3631" s="89" t="s">
        <v>322</v>
      </c>
      <c r="V3631" s="89" t="s">
        <v>2572</v>
      </c>
      <c r="W3631">
        <v>17463</v>
      </c>
    </row>
    <row r="3632" spans="7:23">
      <c r="G3632">
        <v>17426</v>
      </c>
      <c r="H3632" s="89" t="s">
        <v>1623</v>
      </c>
      <c r="I3632" s="89" t="s">
        <v>337</v>
      </c>
      <c r="L3632">
        <v>27341</v>
      </c>
      <c r="M3632" s="89" t="s">
        <v>1441</v>
      </c>
      <c r="N3632" s="89" t="s">
        <v>1290</v>
      </c>
      <c r="V3632" s="89" t="s">
        <v>1207</v>
      </c>
      <c r="W3632">
        <v>17464</v>
      </c>
    </row>
    <row r="3633" spans="7:23">
      <c r="G3633">
        <v>17427</v>
      </c>
      <c r="H3633" s="89" t="s">
        <v>1182</v>
      </c>
      <c r="I3633" s="89" t="s">
        <v>337</v>
      </c>
      <c r="L3633">
        <v>27342</v>
      </c>
      <c r="M3633" s="89" t="s">
        <v>1441</v>
      </c>
      <c r="N3633" s="89" t="s">
        <v>325</v>
      </c>
      <c r="V3633" s="89" t="s">
        <v>1632</v>
      </c>
      <c r="W3633">
        <v>17465</v>
      </c>
    </row>
    <row r="3634" spans="7:23">
      <c r="G3634">
        <v>17428</v>
      </c>
      <c r="H3634" s="89" t="s">
        <v>1624</v>
      </c>
      <c r="I3634" s="89" t="s">
        <v>337</v>
      </c>
      <c r="L3634">
        <v>27343</v>
      </c>
      <c r="M3634" s="89" t="s">
        <v>1441</v>
      </c>
      <c r="N3634" s="89" t="s">
        <v>1582</v>
      </c>
      <c r="V3634" s="89" t="s">
        <v>1208</v>
      </c>
      <c r="W3634">
        <v>17466</v>
      </c>
    </row>
    <row r="3635" spans="7:23">
      <c r="G3635">
        <v>17429</v>
      </c>
      <c r="H3635" s="89" t="s">
        <v>1625</v>
      </c>
      <c r="I3635" s="89" t="s">
        <v>337</v>
      </c>
      <c r="L3635">
        <v>27344</v>
      </c>
      <c r="M3635" s="89" t="s">
        <v>1441</v>
      </c>
      <c r="N3635" s="89" t="s">
        <v>1583</v>
      </c>
      <c r="V3635" s="89" t="s">
        <v>1211</v>
      </c>
      <c r="W3635">
        <v>17467</v>
      </c>
    </row>
    <row r="3636" spans="7:23">
      <c r="G3636">
        <v>17430</v>
      </c>
      <c r="H3636" s="89" t="s">
        <v>1185</v>
      </c>
      <c r="I3636" s="89" t="s">
        <v>337</v>
      </c>
      <c r="L3636">
        <v>27345</v>
      </c>
      <c r="M3636" s="89" t="s">
        <v>1441</v>
      </c>
      <c r="N3636" s="89" t="s">
        <v>322</v>
      </c>
      <c r="V3636" s="89" t="s">
        <v>2199</v>
      </c>
      <c r="W3636">
        <v>101283</v>
      </c>
    </row>
    <row r="3637" spans="7:23">
      <c r="G3637">
        <v>17431</v>
      </c>
      <c r="H3637" s="89" t="s">
        <v>1186</v>
      </c>
      <c r="I3637" s="89" t="s">
        <v>337</v>
      </c>
      <c r="L3637">
        <v>27346</v>
      </c>
      <c r="M3637" s="89" t="s">
        <v>1442</v>
      </c>
      <c r="N3637" s="89" t="s">
        <v>1290</v>
      </c>
      <c r="V3637" s="89" t="s">
        <v>2200</v>
      </c>
      <c r="W3637">
        <v>101272</v>
      </c>
    </row>
    <row r="3638" spans="7:23">
      <c r="G3638">
        <v>17432</v>
      </c>
      <c r="H3638" s="89" t="s">
        <v>1187</v>
      </c>
      <c r="I3638" s="89" t="s">
        <v>337</v>
      </c>
      <c r="L3638">
        <v>27347</v>
      </c>
      <c r="M3638" s="89" t="s">
        <v>1442</v>
      </c>
      <c r="N3638" s="89" t="s">
        <v>325</v>
      </c>
      <c r="V3638" s="89" t="s">
        <v>2203</v>
      </c>
      <c r="W3638">
        <v>182072</v>
      </c>
    </row>
    <row r="3639" spans="7:23">
      <c r="G3639">
        <v>17433</v>
      </c>
      <c r="H3639" s="89" t="s">
        <v>2569</v>
      </c>
      <c r="I3639" s="89" t="s">
        <v>337</v>
      </c>
      <c r="L3639">
        <v>27348</v>
      </c>
      <c r="M3639" s="89" t="s">
        <v>1442</v>
      </c>
      <c r="N3639" s="89" t="s">
        <v>1582</v>
      </c>
      <c r="V3639" s="89" t="s">
        <v>2204</v>
      </c>
      <c r="W3639">
        <v>189473</v>
      </c>
    </row>
    <row r="3640" spans="7:23">
      <c r="G3640">
        <v>17435</v>
      </c>
      <c r="H3640" s="89" t="s">
        <v>1626</v>
      </c>
      <c r="I3640" s="89" t="s">
        <v>337</v>
      </c>
      <c r="L3640">
        <v>27349</v>
      </c>
      <c r="M3640" s="89" t="s">
        <v>1442</v>
      </c>
      <c r="N3640" s="89" t="s">
        <v>1583</v>
      </c>
      <c r="V3640" s="89" t="s">
        <v>206</v>
      </c>
      <c r="W3640">
        <v>17468</v>
      </c>
    </row>
    <row r="3641" spans="7:23">
      <c r="G3641">
        <v>17436</v>
      </c>
      <c r="H3641" s="89" t="s">
        <v>1627</v>
      </c>
      <c r="I3641" s="89" t="s">
        <v>337</v>
      </c>
      <c r="L3641">
        <v>27350</v>
      </c>
      <c r="M3641" s="89" t="s">
        <v>1442</v>
      </c>
      <c r="N3641" s="89" t="s">
        <v>322</v>
      </c>
      <c r="V3641" s="89" t="s">
        <v>2573</v>
      </c>
      <c r="W3641">
        <v>55878</v>
      </c>
    </row>
    <row r="3642" spans="7:23">
      <c r="G3642">
        <v>17437</v>
      </c>
      <c r="H3642" s="89" t="s">
        <v>1189</v>
      </c>
      <c r="I3642" s="89" t="s">
        <v>337</v>
      </c>
      <c r="L3642">
        <v>27351</v>
      </c>
      <c r="M3642" s="89" t="s">
        <v>1443</v>
      </c>
      <c r="N3642" s="89" t="s">
        <v>1290</v>
      </c>
      <c r="V3642" s="89" t="s">
        <v>2574</v>
      </c>
      <c r="W3642">
        <v>17454</v>
      </c>
    </row>
    <row r="3643" spans="7:23">
      <c r="G3643">
        <v>17438</v>
      </c>
      <c r="H3643" s="89" t="s">
        <v>1190</v>
      </c>
      <c r="I3643" s="89" t="s">
        <v>337</v>
      </c>
      <c r="L3643">
        <v>27352</v>
      </c>
      <c r="M3643" s="89" t="s">
        <v>1443</v>
      </c>
      <c r="N3643" s="89" t="s">
        <v>325</v>
      </c>
      <c r="V3643" s="89" t="s">
        <v>2575</v>
      </c>
      <c r="W3643">
        <v>189506</v>
      </c>
    </row>
    <row r="3644" spans="7:23">
      <c r="G3644">
        <v>17439</v>
      </c>
      <c r="H3644" s="89" t="s">
        <v>1628</v>
      </c>
      <c r="I3644" s="89" t="s">
        <v>337</v>
      </c>
      <c r="L3644">
        <v>27353</v>
      </c>
      <c r="M3644" s="89" t="s">
        <v>1443</v>
      </c>
      <c r="N3644" s="89" t="s">
        <v>1582</v>
      </c>
      <c r="V3644" s="89" t="s">
        <v>1633</v>
      </c>
      <c r="W3644">
        <v>19703</v>
      </c>
    </row>
    <row r="3645" spans="7:23">
      <c r="G3645">
        <v>17440</v>
      </c>
      <c r="H3645" s="89" t="s">
        <v>1203</v>
      </c>
      <c r="I3645" s="89" t="s">
        <v>337</v>
      </c>
      <c r="L3645">
        <v>27354</v>
      </c>
      <c r="M3645" s="89" t="s">
        <v>1443</v>
      </c>
      <c r="N3645" s="89" t="s">
        <v>1583</v>
      </c>
      <c r="V3645" s="89" t="s">
        <v>1634</v>
      </c>
      <c r="W3645">
        <v>19723</v>
      </c>
    </row>
    <row r="3646" spans="7:23">
      <c r="G3646">
        <v>17441</v>
      </c>
      <c r="H3646" s="89" t="s">
        <v>1629</v>
      </c>
      <c r="I3646" s="89" t="s">
        <v>337</v>
      </c>
      <c r="L3646">
        <v>27355</v>
      </c>
      <c r="M3646" s="89" t="s">
        <v>1443</v>
      </c>
      <c r="N3646" s="89" t="s">
        <v>322</v>
      </c>
      <c r="V3646" s="89" t="s">
        <v>1635</v>
      </c>
      <c r="W3646">
        <v>19743</v>
      </c>
    </row>
    <row r="3647" spans="7:23">
      <c r="G3647">
        <v>17442</v>
      </c>
      <c r="H3647" s="89" t="s">
        <v>1630</v>
      </c>
      <c r="I3647" s="89" t="s">
        <v>337</v>
      </c>
      <c r="L3647">
        <v>27356</v>
      </c>
      <c r="M3647" s="89" t="s">
        <v>1444</v>
      </c>
      <c r="N3647" s="89" t="s">
        <v>1290</v>
      </c>
      <c r="V3647" s="89" t="s">
        <v>1636</v>
      </c>
      <c r="W3647">
        <v>22107</v>
      </c>
    </row>
    <row r="3648" spans="7:23">
      <c r="G3648">
        <v>17443</v>
      </c>
      <c r="H3648" s="89" t="s">
        <v>1210</v>
      </c>
      <c r="I3648" s="89" t="s">
        <v>337</v>
      </c>
      <c r="L3648">
        <v>27357</v>
      </c>
      <c r="M3648" s="89" t="s">
        <v>1444</v>
      </c>
      <c r="N3648" s="89" t="s">
        <v>325</v>
      </c>
      <c r="V3648" s="89" t="s">
        <v>1637</v>
      </c>
      <c r="W3648">
        <v>22111</v>
      </c>
    </row>
    <row r="3649" spans="7:23">
      <c r="G3649">
        <v>172483</v>
      </c>
      <c r="H3649" s="89" t="s">
        <v>2201</v>
      </c>
      <c r="I3649" s="89" t="s">
        <v>337</v>
      </c>
      <c r="L3649">
        <v>27358</v>
      </c>
      <c r="M3649" s="89" t="s">
        <v>1444</v>
      </c>
      <c r="N3649" s="89" t="s">
        <v>1582</v>
      </c>
      <c r="V3649" s="89" t="s">
        <v>1638</v>
      </c>
      <c r="W3649">
        <v>22115</v>
      </c>
    </row>
    <row r="3650" spans="7:23">
      <c r="G3650">
        <v>172472</v>
      </c>
      <c r="H3650" s="89" t="s">
        <v>2202</v>
      </c>
      <c r="I3650" s="89" t="s">
        <v>337</v>
      </c>
      <c r="L3650">
        <v>27359</v>
      </c>
      <c r="M3650" s="89" t="s">
        <v>1444</v>
      </c>
      <c r="N3650" s="89" t="s">
        <v>1583</v>
      </c>
      <c r="V3650" s="89" t="s">
        <v>1639</v>
      </c>
      <c r="W3650">
        <v>22119</v>
      </c>
    </row>
    <row r="3651" spans="7:23">
      <c r="G3651">
        <v>189672</v>
      </c>
      <c r="H3651" s="89" t="s">
        <v>2205</v>
      </c>
      <c r="I3651" s="89" t="s">
        <v>337</v>
      </c>
      <c r="L3651">
        <v>27360</v>
      </c>
      <c r="M3651" s="89" t="s">
        <v>1444</v>
      </c>
      <c r="N3651" s="89" t="s">
        <v>322</v>
      </c>
      <c r="V3651" s="89" t="s">
        <v>1640</v>
      </c>
      <c r="W3651">
        <v>22123</v>
      </c>
    </row>
    <row r="3652" spans="7:23">
      <c r="G3652">
        <v>189683</v>
      </c>
      <c r="H3652" s="89" t="s">
        <v>2206</v>
      </c>
      <c r="I3652" s="89" t="s">
        <v>337</v>
      </c>
      <c r="L3652">
        <v>27361</v>
      </c>
      <c r="M3652" s="89" t="s">
        <v>1445</v>
      </c>
      <c r="N3652" s="89" t="s">
        <v>1290</v>
      </c>
      <c r="V3652" s="89" t="s">
        <v>2576</v>
      </c>
      <c r="W3652">
        <v>22127</v>
      </c>
    </row>
    <row r="3653" spans="7:23">
      <c r="G3653">
        <v>189694</v>
      </c>
      <c r="H3653" s="89" t="s">
        <v>2207</v>
      </c>
      <c r="I3653" s="89" t="s">
        <v>337</v>
      </c>
      <c r="L3653">
        <v>27362</v>
      </c>
      <c r="M3653" s="89" t="s">
        <v>1445</v>
      </c>
      <c r="N3653" s="89" t="s">
        <v>325</v>
      </c>
      <c r="V3653" s="89" t="s">
        <v>2577</v>
      </c>
      <c r="W3653">
        <v>187560</v>
      </c>
    </row>
    <row r="3654" spans="7:23">
      <c r="G3654">
        <v>189705</v>
      </c>
      <c r="H3654" s="89" t="s">
        <v>2208</v>
      </c>
      <c r="I3654" s="89" t="s">
        <v>337</v>
      </c>
      <c r="L3654">
        <v>27363</v>
      </c>
      <c r="M3654" s="89" t="s">
        <v>1445</v>
      </c>
      <c r="N3654" s="89" t="s">
        <v>1582</v>
      </c>
      <c r="V3654" s="89" t="s">
        <v>2630</v>
      </c>
      <c r="W3654">
        <v>187571</v>
      </c>
    </row>
    <row r="3655" spans="7:23">
      <c r="G3655">
        <v>189716</v>
      </c>
      <c r="H3655" s="89" t="s">
        <v>2209</v>
      </c>
      <c r="I3655" s="89" t="s">
        <v>337</v>
      </c>
      <c r="L3655">
        <v>27364</v>
      </c>
      <c r="M3655" s="89" t="s">
        <v>1445</v>
      </c>
      <c r="N3655" s="89" t="s">
        <v>1583</v>
      </c>
      <c r="V3655" s="89" t="s">
        <v>2631</v>
      </c>
      <c r="W3655">
        <v>187483</v>
      </c>
    </row>
    <row r="3656" spans="7:23">
      <c r="G3656">
        <v>199494</v>
      </c>
      <c r="H3656" s="89" t="s">
        <v>2570</v>
      </c>
      <c r="I3656" s="89" t="s">
        <v>337</v>
      </c>
      <c r="L3656">
        <v>27365</v>
      </c>
      <c r="M3656" s="89" t="s">
        <v>1445</v>
      </c>
      <c r="N3656" s="89" t="s">
        <v>322</v>
      </c>
      <c r="V3656" s="89" t="s">
        <v>2632</v>
      </c>
      <c r="W3656">
        <v>187883</v>
      </c>
    </row>
    <row r="3657" spans="7:23">
      <c r="G3657">
        <v>199483</v>
      </c>
      <c r="H3657" s="89" t="s">
        <v>2211</v>
      </c>
      <c r="I3657" s="89" t="s">
        <v>337</v>
      </c>
      <c r="L3657">
        <v>27366</v>
      </c>
      <c r="M3657" s="89" t="s">
        <v>1446</v>
      </c>
      <c r="N3657" s="89" t="s">
        <v>1290</v>
      </c>
      <c r="V3657" s="89" t="s">
        <v>2633</v>
      </c>
      <c r="W3657">
        <v>187872</v>
      </c>
    </row>
    <row r="3658" spans="7:23">
      <c r="G3658">
        <v>199472</v>
      </c>
      <c r="H3658" s="89" t="s">
        <v>2212</v>
      </c>
      <c r="I3658" s="89" t="s">
        <v>337</v>
      </c>
      <c r="L3658">
        <v>27367</v>
      </c>
      <c r="M3658" s="89" t="s">
        <v>1446</v>
      </c>
      <c r="N3658" s="89" t="s">
        <v>325</v>
      </c>
      <c r="V3658" s="89" t="s">
        <v>1641</v>
      </c>
      <c r="W3658">
        <v>22139</v>
      </c>
    </row>
    <row r="3659" spans="7:23">
      <c r="G3659">
        <v>217081</v>
      </c>
      <c r="H3659" s="89" t="s">
        <v>2213</v>
      </c>
      <c r="I3659" s="89" t="s">
        <v>337</v>
      </c>
      <c r="L3659">
        <v>27368</v>
      </c>
      <c r="M3659" s="89" t="s">
        <v>1446</v>
      </c>
      <c r="N3659" s="89" t="s">
        <v>1582</v>
      </c>
      <c r="V3659" s="89" t="s">
        <v>1642</v>
      </c>
      <c r="W3659">
        <v>22143</v>
      </c>
    </row>
    <row r="3660" spans="7:23">
      <c r="G3660">
        <v>217678</v>
      </c>
      <c r="H3660" s="89" t="s">
        <v>2214</v>
      </c>
      <c r="I3660" s="89" t="s">
        <v>337</v>
      </c>
      <c r="L3660">
        <v>27369</v>
      </c>
      <c r="M3660" s="89" t="s">
        <v>1446</v>
      </c>
      <c r="N3660" s="89" t="s">
        <v>1583</v>
      </c>
      <c r="V3660" s="89" t="s">
        <v>1643</v>
      </c>
      <c r="W3660">
        <v>22147</v>
      </c>
    </row>
    <row r="3661" spans="7:23">
      <c r="G3661">
        <v>17445</v>
      </c>
      <c r="H3661" s="89" t="s">
        <v>204</v>
      </c>
      <c r="I3661" s="89" t="s">
        <v>337</v>
      </c>
      <c r="L3661">
        <v>27370</v>
      </c>
      <c r="M3661" s="89" t="s">
        <v>1446</v>
      </c>
      <c r="N3661" s="89" t="s">
        <v>322</v>
      </c>
      <c r="V3661" s="89" t="s">
        <v>1644</v>
      </c>
      <c r="W3661">
        <v>22151</v>
      </c>
    </row>
    <row r="3662" spans="7:23">
      <c r="G3662">
        <v>17448</v>
      </c>
      <c r="H3662" s="89" t="s">
        <v>1191</v>
      </c>
      <c r="I3662" s="89" t="s">
        <v>337</v>
      </c>
      <c r="L3662">
        <v>27371</v>
      </c>
      <c r="M3662" s="89" t="s">
        <v>1447</v>
      </c>
      <c r="N3662" s="89" t="s">
        <v>1290</v>
      </c>
      <c r="V3662" s="89" t="s">
        <v>1645</v>
      </c>
      <c r="W3662">
        <v>22155</v>
      </c>
    </row>
    <row r="3663" spans="7:23">
      <c r="G3663">
        <v>17449</v>
      </c>
      <c r="H3663" s="89" t="s">
        <v>1192</v>
      </c>
      <c r="I3663" s="89" t="s">
        <v>337</v>
      </c>
      <c r="L3663">
        <v>27372</v>
      </c>
      <c r="M3663" s="89" t="s">
        <v>1447</v>
      </c>
      <c r="N3663" s="89" t="s">
        <v>325</v>
      </c>
      <c r="V3663" s="89" t="s">
        <v>2579</v>
      </c>
      <c r="W3663">
        <v>22159</v>
      </c>
    </row>
    <row r="3664" spans="7:23">
      <c r="G3664">
        <v>17450</v>
      </c>
      <c r="H3664" s="89" t="s">
        <v>1193</v>
      </c>
      <c r="I3664" s="89" t="s">
        <v>337</v>
      </c>
      <c r="L3664">
        <v>27373</v>
      </c>
      <c r="M3664" s="89" t="s">
        <v>1447</v>
      </c>
      <c r="N3664" s="89" t="s">
        <v>1582</v>
      </c>
      <c r="V3664" s="89" t="s">
        <v>1646</v>
      </c>
      <c r="W3664">
        <v>22167</v>
      </c>
    </row>
    <row r="3665" spans="7:23">
      <c r="G3665">
        <v>17451</v>
      </c>
      <c r="H3665" s="89" t="s">
        <v>1194</v>
      </c>
      <c r="I3665" s="89" t="s">
        <v>337</v>
      </c>
      <c r="L3665">
        <v>27374</v>
      </c>
      <c r="M3665" s="89" t="s">
        <v>1447</v>
      </c>
      <c r="N3665" s="89" t="s">
        <v>1583</v>
      </c>
      <c r="V3665" s="89" t="s">
        <v>1487</v>
      </c>
      <c r="W3665">
        <v>24235</v>
      </c>
    </row>
    <row r="3666" spans="7:23">
      <c r="G3666">
        <v>17452</v>
      </c>
      <c r="H3666" s="89" t="s">
        <v>1195</v>
      </c>
      <c r="I3666" s="89" t="s">
        <v>337</v>
      </c>
      <c r="L3666">
        <v>27375</v>
      </c>
      <c r="M3666" s="89" t="s">
        <v>1447</v>
      </c>
      <c r="N3666" s="89" t="s">
        <v>322</v>
      </c>
      <c r="V3666" s="89" t="s">
        <v>2580</v>
      </c>
      <c r="W3666">
        <v>24067</v>
      </c>
    </row>
    <row r="3667" spans="7:23">
      <c r="G3667">
        <v>17453</v>
      </c>
      <c r="H3667" s="89" t="s">
        <v>1196</v>
      </c>
      <c r="I3667" s="89" t="s">
        <v>337</v>
      </c>
      <c r="L3667">
        <v>27376</v>
      </c>
      <c r="M3667" s="89" t="s">
        <v>1448</v>
      </c>
      <c r="N3667" s="89" t="s">
        <v>1290</v>
      </c>
      <c r="V3667" s="89" t="s">
        <v>1650</v>
      </c>
      <c r="W3667">
        <v>24087</v>
      </c>
    </row>
    <row r="3668" spans="7:23">
      <c r="G3668">
        <v>17455</v>
      </c>
      <c r="H3668" s="89" t="s">
        <v>1198</v>
      </c>
      <c r="I3668" s="89" t="s">
        <v>337</v>
      </c>
      <c r="L3668">
        <v>27377</v>
      </c>
      <c r="M3668" s="89" t="s">
        <v>1448</v>
      </c>
      <c r="N3668" s="89" t="s">
        <v>325</v>
      </c>
      <c r="V3668" s="89" t="s">
        <v>2581</v>
      </c>
      <c r="W3668">
        <v>163472</v>
      </c>
    </row>
    <row r="3669" spans="7:23">
      <c r="G3669">
        <v>17456</v>
      </c>
      <c r="H3669" s="89" t="s">
        <v>1199</v>
      </c>
      <c r="I3669" s="89" t="s">
        <v>337</v>
      </c>
      <c r="L3669">
        <v>27378</v>
      </c>
      <c r="M3669" s="89" t="s">
        <v>1448</v>
      </c>
      <c r="N3669" s="89" t="s">
        <v>1582</v>
      </c>
      <c r="V3669" s="89" t="s">
        <v>2582</v>
      </c>
      <c r="W3669">
        <v>201272</v>
      </c>
    </row>
    <row r="3670" spans="7:23">
      <c r="G3670">
        <v>17457</v>
      </c>
      <c r="H3670" s="89" t="s">
        <v>1200</v>
      </c>
      <c r="I3670" s="89" t="s">
        <v>337</v>
      </c>
      <c r="L3670">
        <v>27379</v>
      </c>
      <c r="M3670" s="89" t="s">
        <v>1448</v>
      </c>
      <c r="N3670" s="89" t="s">
        <v>1583</v>
      </c>
      <c r="V3670" s="89" t="s">
        <v>1647</v>
      </c>
      <c r="W3670">
        <v>24071</v>
      </c>
    </row>
    <row r="3671" spans="7:23">
      <c r="G3671">
        <v>17458</v>
      </c>
      <c r="H3671" s="89" t="s">
        <v>1201</v>
      </c>
      <c r="I3671" s="89" t="s">
        <v>337</v>
      </c>
      <c r="L3671">
        <v>27380</v>
      </c>
      <c r="M3671" s="89" t="s">
        <v>1448</v>
      </c>
      <c r="N3671" s="89" t="s">
        <v>322</v>
      </c>
      <c r="V3671" s="89" t="s">
        <v>1648</v>
      </c>
      <c r="W3671">
        <v>24075</v>
      </c>
    </row>
    <row r="3672" spans="7:23">
      <c r="G3672">
        <v>17459</v>
      </c>
      <c r="H3672" s="89" t="s">
        <v>1202</v>
      </c>
      <c r="I3672" s="89" t="s">
        <v>337</v>
      </c>
      <c r="L3672">
        <v>27381</v>
      </c>
      <c r="M3672" s="89" t="s">
        <v>1449</v>
      </c>
      <c r="N3672" s="89" t="s">
        <v>1290</v>
      </c>
      <c r="V3672" s="89" t="s">
        <v>1649</v>
      </c>
      <c r="W3672">
        <v>24079</v>
      </c>
    </row>
    <row r="3673" spans="7:23">
      <c r="G3673">
        <v>17460</v>
      </c>
      <c r="H3673" s="89" t="s">
        <v>1631</v>
      </c>
      <c r="I3673" s="89" t="s">
        <v>337</v>
      </c>
      <c r="L3673">
        <v>27382</v>
      </c>
      <c r="M3673" s="89" t="s">
        <v>1449</v>
      </c>
      <c r="N3673" s="89" t="s">
        <v>325</v>
      </c>
      <c r="V3673" s="89" t="s">
        <v>2583</v>
      </c>
      <c r="W3673">
        <v>201283</v>
      </c>
    </row>
    <row r="3674" spans="7:23">
      <c r="G3674">
        <v>17461</v>
      </c>
      <c r="H3674" s="89" t="s">
        <v>1205</v>
      </c>
      <c r="I3674" s="89" t="s">
        <v>337</v>
      </c>
      <c r="L3674">
        <v>27383</v>
      </c>
      <c r="M3674" s="89" t="s">
        <v>1449</v>
      </c>
      <c r="N3674" s="89" t="s">
        <v>1582</v>
      </c>
      <c r="V3674" s="89" t="s">
        <v>2584</v>
      </c>
      <c r="W3674">
        <v>174072</v>
      </c>
    </row>
    <row r="3675" spans="7:23">
      <c r="G3675">
        <v>17462</v>
      </c>
      <c r="H3675" s="89" t="s">
        <v>2571</v>
      </c>
      <c r="I3675" s="89" t="s">
        <v>337</v>
      </c>
      <c r="L3675">
        <v>27384</v>
      </c>
      <c r="M3675" s="89" t="s">
        <v>1449</v>
      </c>
      <c r="N3675" s="89" t="s">
        <v>1583</v>
      </c>
      <c r="V3675" s="89" t="s">
        <v>1656</v>
      </c>
      <c r="W3675">
        <v>24115</v>
      </c>
    </row>
    <row r="3676" spans="7:23">
      <c r="G3676">
        <v>17463</v>
      </c>
      <c r="H3676" s="89" t="s">
        <v>2572</v>
      </c>
      <c r="I3676" s="89" t="s">
        <v>337</v>
      </c>
      <c r="L3676">
        <v>27385</v>
      </c>
      <c r="M3676" s="89" t="s">
        <v>1449</v>
      </c>
      <c r="N3676" s="89" t="s">
        <v>322</v>
      </c>
      <c r="V3676" s="89" t="s">
        <v>2585</v>
      </c>
      <c r="W3676">
        <v>201294</v>
      </c>
    </row>
    <row r="3677" spans="7:23">
      <c r="G3677">
        <v>17464</v>
      </c>
      <c r="H3677" s="89" t="s">
        <v>1207</v>
      </c>
      <c r="I3677" s="89" t="s">
        <v>337</v>
      </c>
      <c r="L3677">
        <v>27386</v>
      </c>
      <c r="M3677" s="89" t="s">
        <v>1450</v>
      </c>
      <c r="N3677" s="89" t="s">
        <v>1290</v>
      </c>
      <c r="V3677" s="89" t="s">
        <v>1651</v>
      </c>
      <c r="W3677">
        <v>24091</v>
      </c>
    </row>
    <row r="3678" spans="7:23">
      <c r="G3678">
        <v>17465</v>
      </c>
      <c r="H3678" s="89" t="s">
        <v>1632</v>
      </c>
      <c r="I3678" s="89" t="s">
        <v>337</v>
      </c>
      <c r="L3678">
        <v>27387</v>
      </c>
      <c r="M3678" s="89" t="s">
        <v>1450</v>
      </c>
      <c r="N3678" s="89" t="s">
        <v>325</v>
      </c>
      <c r="V3678" s="89" t="s">
        <v>1652</v>
      </c>
      <c r="W3678">
        <v>30267</v>
      </c>
    </row>
    <row r="3679" spans="7:23">
      <c r="G3679">
        <v>17466</v>
      </c>
      <c r="H3679" s="89" t="s">
        <v>1208</v>
      </c>
      <c r="I3679" s="89" t="s">
        <v>337</v>
      </c>
      <c r="L3679">
        <v>27388</v>
      </c>
      <c r="M3679" s="89" t="s">
        <v>1450</v>
      </c>
      <c r="N3679" s="89" t="s">
        <v>1582</v>
      </c>
      <c r="V3679" s="89" t="s">
        <v>1653</v>
      </c>
      <c r="W3679">
        <v>24095</v>
      </c>
    </row>
    <row r="3680" spans="7:23">
      <c r="G3680">
        <v>17467</v>
      </c>
      <c r="H3680" s="89" t="s">
        <v>1211</v>
      </c>
      <c r="I3680" s="89" t="s">
        <v>337</v>
      </c>
      <c r="L3680">
        <v>27389</v>
      </c>
      <c r="M3680" s="89" t="s">
        <v>1450</v>
      </c>
      <c r="N3680" s="89" t="s">
        <v>1583</v>
      </c>
      <c r="V3680" s="89" t="s">
        <v>2586</v>
      </c>
      <c r="W3680">
        <v>192072</v>
      </c>
    </row>
    <row r="3681" spans="7:23">
      <c r="G3681">
        <v>101283</v>
      </c>
      <c r="H3681" s="89" t="s">
        <v>2199</v>
      </c>
      <c r="I3681" s="89" t="s">
        <v>337</v>
      </c>
      <c r="L3681">
        <v>27390</v>
      </c>
      <c r="M3681" s="89" t="s">
        <v>1450</v>
      </c>
      <c r="N3681" s="89" t="s">
        <v>322</v>
      </c>
      <c r="V3681" s="89" t="s">
        <v>1654</v>
      </c>
      <c r="W3681">
        <v>24099</v>
      </c>
    </row>
    <row r="3682" spans="7:23">
      <c r="G3682">
        <v>101272</v>
      </c>
      <c r="H3682" s="89" t="s">
        <v>2200</v>
      </c>
      <c r="I3682" s="89" t="s">
        <v>337</v>
      </c>
      <c r="L3682">
        <v>27391</v>
      </c>
      <c r="M3682" s="89" t="s">
        <v>2480</v>
      </c>
      <c r="N3682" s="89" t="s">
        <v>1290</v>
      </c>
      <c r="V3682" s="89" t="s">
        <v>1655</v>
      </c>
      <c r="W3682">
        <v>24103</v>
      </c>
    </row>
    <row r="3683" spans="7:23">
      <c r="G3683">
        <v>182072</v>
      </c>
      <c r="H3683" s="89" t="s">
        <v>2203</v>
      </c>
      <c r="I3683" s="89" t="s">
        <v>337</v>
      </c>
      <c r="L3683">
        <v>27392</v>
      </c>
      <c r="M3683" s="89" t="s">
        <v>2480</v>
      </c>
      <c r="N3683" s="89" t="s">
        <v>325</v>
      </c>
      <c r="V3683" s="89" t="s">
        <v>2587</v>
      </c>
      <c r="W3683">
        <v>24111</v>
      </c>
    </row>
    <row r="3684" spans="7:23">
      <c r="G3684">
        <v>189473</v>
      </c>
      <c r="H3684" s="89" t="s">
        <v>2204</v>
      </c>
      <c r="I3684" s="89" t="s">
        <v>337</v>
      </c>
      <c r="L3684">
        <v>27393</v>
      </c>
      <c r="M3684" s="89" t="s">
        <v>2480</v>
      </c>
      <c r="N3684" s="89" t="s">
        <v>1582</v>
      </c>
      <c r="V3684" s="89" t="s">
        <v>1657</v>
      </c>
      <c r="W3684">
        <v>24119</v>
      </c>
    </row>
    <row r="3685" spans="7:23">
      <c r="G3685">
        <v>17468</v>
      </c>
      <c r="H3685" s="89" t="s">
        <v>206</v>
      </c>
      <c r="I3685" s="89" t="s">
        <v>337</v>
      </c>
      <c r="L3685">
        <v>27394</v>
      </c>
      <c r="M3685" s="89" t="s">
        <v>2480</v>
      </c>
      <c r="N3685" s="89" t="s">
        <v>1583</v>
      </c>
      <c r="V3685" s="89" t="s">
        <v>2588</v>
      </c>
      <c r="W3685">
        <v>24131</v>
      </c>
    </row>
    <row r="3686" spans="7:23">
      <c r="G3686">
        <v>55878</v>
      </c>
      <c r="H3686" s="89" t="s">
        <v>2573</v>
      </c>
      <c r="I3686" s="89" t="s">
        <v>337</v>
      </c>
      <c r="L3686">
        <v>27395</v>
      </c>
      <c r="M3686" s="89" t="s">
        <v>2480</v>
      </c>
      <c r="N3686" s="89" t="s">
        <v>322</v>
      </c>
      <c r="V3686" s="89" t="s">
        <v>1659</v>
      </c>
      <c r="W3686">
        <v>24139</v>
      </c>
    </row>
    <row r="3687" spans="7:23">
      <c r="G3687">
        <v>17454</v>
      </c>
      <c r="H3687" s="89" t="s">
        <v>2574</v>
      </c>
      <c r="I3687" s="89" t="s">
        <v>337</v>
      </c>
      <c r="L3687">
        <v>27406</v>
      </c>
      <c r="M3687" s="89" t="s">
        <v>1464</v>
      </c>
      <c r="N3687" s="89" t="s">
        <v>1290</v>
      </c>
      <c r="V3687" s="89" t="s">
        <v>1658</v>
      </c>
      <c r="W3687">
        <v>24135</v>
      </c>
    </row>
    <row r="3688" spans="7:23">
      <c r="G3688">
        <v>189506</v>
      </c>
      <c r="H3688" s="89" t="s">
        <v>2575</v>
      </c>
      <c r="I3688" s="89" t="s">
        <v>337</v>
      </c>
      <c r="L3688">
        <v>27407</v>
      </c>
      <c r="M3688" s="89" t="s">
        <v>1464</v>
      </c>
      <c r="N3688" s="89" t="s">
        <v>325</v>
      </c>
      <c r="V3688" s="89" t="s">
        <v>1660</v>
      </c>
      <c r="W3688">
        <v>24143</v>
      </c>
    </row>
    <row r="3689" spans="7:23">
      <c r="G3689">
        <v>19703</v>
      </c>
      <c r="H3689" s="89" t="s">
        <v>1633</v>
      </c>
      <c r="I3689" s="89" t="s">
        <v>337</v>
      </c>
      <c r="L3689">
        <v>27408</v>
      </c>
      <c r="M3689" s="89" t="s">
        <v>1464</v>
      </c>
      <c r="N3689" s="89" t="s">
        <v>1582</v>
      </c>
      <c r="V3689" s="89" t="s">
        <v>1664</v>
      </c>
      <c r="W3689">
        <v>24163</v>
      </c>
    </row>
    <row r="3690" spans="7:23">
      <c r="G3690">
        <v>19723</v>
      </c>
      <c r="H3690" s="89" t="s">
        <v>1634</v>
      </c>
      <c r="I3690" s="89" t="s">
        <v>337</v>
      </c>
      <c r="L3690">
        <v>27409</v>
      </c>
      <c r="M3690" s="89" t="s">
        <v>1464</v>
      </c>
      <c r="N3690" s="89" t="s">
        <v>1583</v>
      </c>
      <c r="V3690" s="89" t="s">
        <v>2589</v>
      </c>
      <c r="W3690">
        <v>164074</v>
      </c>
    </row>
    <row r="3691" spans="7:23">
      <c r="G3691">
        <v>19743</v>
      </c>
      <c r="H3691" s="89" t="s">
        <v>1635</v>
      </c>
      <c r="I3691" s="89" t="s">
        <v>337</v>
      </c>
      <c r="L3691">
        <v>27410</v>
      </c>
      <c r="M3691" s="89" t="s">
        <v>1464</v>
      </c>
      <c r="N3691" s="89" t="s">
        <v>322</v>
      </c>
      <c r="V3691" s="89" t="s">
        <v>1661</v>
      </c>
      <c r="W3691">
        <v>24147</v>
      </c>
    </row>
    <row r="3692" spans="7:23">
      <c r="G3692">
        <v>22107</v>
      </c>
      <c r="H3692" s="89" t="s">
        <v>1636</v>
      </c>
      <c r="I3692" s="89" t="s">
        <v>337</v>
      </c>
      <c r="L3692">
        <v>27411</v>
      </c>
      <c r="M3692" s="89" t="s">
        <v>1465</v>
      </c>
      <c r="N3692" s="89" t="s">
        <v>1290</v>
      </c>
      <c r="V3692" s="89" t="s">
        <v>2590</v>
      </c>
      <c r="W3692">
        <v>24155</v>
      </c>
    </row>
    <row r="3693" spans="7:23">
      <c r="G3693">
        <v>22111</v>
      </c>
      <c r="H3693" s="89" t="s">
        <v>1637</v>
      </c>
      <c r="I3693" s="89" t="s">
        <v>337</v>
      </c>
      <c r="L3693">
        <v>27412</v>
      </c>
      <c r="M3693" s="89" t="s">
        <v>1465</v>
      </c>
      <c r="N3693" s="89" t="s">
        <v>325</v>
      </c>
      <c r="V3693" s="89" t="s">
        <v>2591</v>
      </c>
      <c r="W3693">
        <v>174083</v>
      </c>
    </row>
    <row r="3694" spans="7:23">
      <c r="G3694">
        <v>22115</v>
      </c>
      <c r="H3694" s="89" t="s">
        <v>1638</v>
      </c>
      <c r="I3694" s="89" t="s">
        <v>337</v>
      </c>
      <c r="L3694">
        <v>27413</v>
      </c>
      <c r="M3694" s="89" t="s">
        <v>1465</v>
      </c>
      <c r="N3694" s="89" t="s">
        <v>1582</v>
      </c>
      <c r="V3694" s="89" t="s">
        <v>1673</v>
      </c>
      <c r="W3694">
        <v>72294</v>
      </c>
    </row>
    <row r="3695" spans="7:23">
      <c r="G3695">
        <v>22119</v>
      </c>
      <c r="H3695" s="89" t="s">
        <v>1639</v>
      </c>
      <c r="I3695" s="89" t="s">
        <v>337</v>
      </c>
      <c r="L3695">
        <v>27414</v>
      </c>
      <c r="M3695" s="89" t="s">
        <v>1465</v>
      </c>
      <c r="N3695" s="89" t="s">
        <v>1583</v>
      </c>
      <c r="V3695" s="89" t="s">
        <v>1674</v>
      </c>
      <c r="W3695">
        <v>72283</v>
      </c>
    </row>
    <row r="3696" spans="7:23">
      <c r="G3696">
        <v>22123</v>
      </c>
      <c r="H3696" s="89" t="s">
        <v>1640</v>
      </c>
      <c r="I3696" s="89" t="s">
        <v>337</v>
      </c>
      <c r="L3696">
        <v>27415</v>
      </c>
      <c r="M3696" s="89" t="s">
        <v>1465</v>
      </c>
      <c r="N3696" s="89" t="s">
        <v>322</v>
      </c>
      <c r="V3696" s="89" t="s">
        <v>1675</v>
      </c>
      <c r="W3696">
        <v>72272</v>
      </c>
    </row>
    <row r="3697" spans="7:23">
      <c r="G3697">
        <v>22127</v>
      </c>
      <c r="H3697" s="89" t="s">
        <v>2576</v>
      </c>
      <c r="I3697" s="89" t="s">
        <v>337</v>
      </c>
      <c r="L3697">
        <v>27416</v>
      </c>
      <c r="M3697" s="89" t="s">
        <v>1466</v>
      </c>
      <c r="N3697" s="89" t="s">
        <v>1290</v>
      </c>
      <c r="V3697" s="89" t="s">
        <v>2592</v>
      </c>
      <c r="W3697">
        <v>192083</v>
      </c>
    </row>
    <row r="3698" spans="7:23">
      <c r="G3698">
        <v>187560</v>
      </c>
      <c r="H3698" s="89" t="s">
        <v>2577</v>
      </c>
      <c r="I3698" s="89" t="s">
        <v>337</v>
      </c>
      <c r="L3698">
        <v>27417</v>
      </c>
      <c r="M3698" s="89" t="s">
        <v>1466</v>
      </c>
      <c r="N3698" s="89" t="s">
        <v>325</v>
      </c>
      <c r="V3698" s="89" t="s">
        <v>1665</v>
      </c>
      <c r="W3698">
        <v>24175</v>
      </c>
    </row>
    <row r="3699" spans="7:23">
      <c r="G3699">
        <v>187571</v>
      </c>
      <c r="H3699" s="89" t="s">
        <v>2630</v>
      </c>
      <c r="I3699" s="89" t="s">
        <v>337</v>
      </c>
      <c r="L3699">
        <v>27418</v>
      </c>
      <c r="M3699" s="89" t="s">
        <v>1466</v>
      </c>
      <c r="N3699" s="89" t="s">
        <v>1582</v>
      </c>
      <c r="V3699" s="89" t="s">
        <v>1666</v>
      </c>
      <c r="W3699">
        <v>30468</v>
      </c>
    </row>
    <row r="3700" spans="7:23">
      <c r="G3700">
        <v>187483</v>
      </c>
      <c r="H3700" s="89" t="s">
        <v>2631</v>
      </c>
      <c r="I3700" s="89" t="s">
        <v>337</v>
      </c>
      <c r="L3700">
        <v>27419</v>
      </c>
      <c r="M3700" s="89" t="s">
        <v>1466</v>
      </c>
      <c r="N3700" s="89" t="s">
        <v>1583</v>
      </c>
      <c r="V3700" s="89" t="s">
        <v>1667</v>
      </c>
      <c r="W3700">
        <v>24179</v>
      </c>
    </row>
    <row r="3701" spans="7:23">
      <c r="G3701">
        <v>187883</v>
      </c>
      <c r="H3701" s="89" t="s">
        <v>2632</v>
      </c>
      <c r="I3701" s="89" t="s">
        <v>337</v>
      </c>
      <c r="L3701">
        <v>27420</v>
      </c>
      <c r="M3701" s="89" t="s">
        <v>1466</v>
      </c>
      <c r="N3701" s="89" t="s">
        <v>322</v>
      </c>
      <c r="V3701" s="89" t="s">
        <v>2593</v>
      </c>
      <c r="W3701">
        <v>200872</v>
      </c>
    </row>
    <row r="3702" spans="7:23">
      <c r="G3702">
        <v>187872</v>
      </c>
      <c r="H3702" s="89" t="s">
        <v>2633</v>
      </c>
      <c r="I3702" s="89" t="s">
        <v>337</v>
      </c>
      <c r="L3702">
        <v>27421</v>
      </c>
      <c r="M3702" s="89" t="s">
        <v>1467</v>
      </c>
      <c r="N3702" s="89" t="s">
        <v>1290</v>
      </c>
      <c r="V3702" s="89" t="s">
        <v>1668</v>
      </c>
      <c r="W3702">
        <v>30472</v>
      </c>
    </row>
    <row r="3703" spans="7:23">
      <c r="G3703">
        <v>22139</v>
      </c>
      <c r="H3703" s="89" t="s">
        <v>1641</v>
      </c>
      <c r="I3703" s="89" t="s">
        <v>337</v>
      </c>
      <c r="L3703">
        <v>27422</v>
      </c>
      <c r="M3703" s="89" t="s">
        <v>1467</v>
      </c>
      <c r="N3703" s="89" t="s">
        <v>325</v>
      </c>
      <c r="V3703" s="89" t="s">
        <v>1663</v>
      </c>
      <c r="W3703">
        <v>24159</v>
      </c>
    </row>
    <row r="3704" spans="7:23">
      <c r="G3704">
        <v>22143</v>
      </c>
      <c r="H3704" s="89" t="s">
        <v>1642</v>
      </c>
      <c r="I3704" s="89" t="s">
        <v>337</v>
      </c>
      <c r="L3704">
        <v>27423</v>
      </c>
      <c r="M3704" s="89" t="s">
        <v>1467</v>
      </c>
      <c r="N3704" s="89" t="s">
        <v>1582</v>
      </c>
      <c r="V3704" s="89" t="s">
        <v>1670</v>
      </c>
      <c r="W3704">
        <v>24183</v>
      </c>
    </row>
    <row r="3705" spans="7:23">
      <c r="G3705">
        <v>22147</v>
      </c>
      <c r="H3705" s="89" t="s">
        <v>1643</v>
      </c>
      <c r="I3705" s="89" t="s">
        <v>337</v>
      </c>
      <c r="L3705">
        <v>27424</v>
      </c>
      <c r="M3705" s="89" t="s">
        <v>1467</v>
      </c>
      <c r="N3705" s="89" t="s">
        <v>1583</v>
      </c>
      <c r="V3705" s="89" t="s">
        <v>1669</v>
      </c>
      <c r="W3705">
        <v>30476</v>
      </c>
    </row>
    <row r="3706" spans="7:23">
      <c r="G3706">
        <v>22151</v>
      </c>
      <c r="H3706" s="89" t="s">
        <v>1644</v>
      </c>
      <c r="I3706" s="89" t="s">
        <v>337</v>
      </c>
      <c r="L3706">
        <v>27425</v>
      </c>
      <c r="M3706" s="89" t="s">
        <v>1467</v>
      </c>
      <c r="N3706" s="89" t="s">
        <v>322</v>
      </c>
      <c r="V3706" s="89" t="s">
        <v>1662</v>
      </c>
      <c r="W3706">
        <v>24151</v>
      </c>
    </row>
    <row r="3707" spans="7:23">
      <c r="G3707">
        <v>22155</v>
      </c>
      <c r="H3707" s="89" t="s">
        <v>1645</v>
      </c>
      <c r="I3707" s="89" t="s">
        <v>337</v>
      </c>
      <c r="L3707">
        <v>27426</v>
      </c>
      <c r="M3707" s="89" t="s">
        <v>1468</v>
      </c>
      <c r="N3707" s="89" t="s">
        <v>1290</v>
      </c>
      <c r="V3707" s="89" t="s">
        <v>1671</v>
      </c>
      <c r="W3707">
        <v>24187</v>
      </c>
    </row>
    <row r="3708" spans="7:23">
      <c r="G3708">
        <v>22159</v>
      </c>
      <c r="H3708" s="89" t="s">
        <v>2579</v>
      </c>
      <c r="I3708" s="89" t="s">
        <v>337</v>
      </c>
      <c r="L3708">
        <v>27427</v>
      </c>
      <c r="M3708" s="89" t="s">
        <v>1468</v>
      </c>
      <c r="N3708" s="89" t="s">
        <v>325</v>
      </c>
      <c r="V3708" s="89" t="s">
        <v>2594</v>
      </c>
      <c r="W3708">
        <v>219472</v>
      </c>
    </row>
    <row r="3709" spans="7:23">
      <c r="G3709">
        <v>22167</v>
      </c>
      <c r="H3709" s="89" t="s">
        <v>1646</v>
      </c>
      <c r="I3709" s="89" t="s">
        <v>337</v>
      </c>
      <c r="L3709">
        <v>27428</v>
      </c>
      <c r="M3709" s="89" t="s">
        <v>1468</v>
      </c>
      <c r="N3709" s="89" t="s">
        <v>1582</v>
      </c>
      <c r="V3709" s="89" t="s">
        <v>1672</v>
      </c>
      <c r="W3709">
        <v>24191</v>
      </c>
    </row>
    <row r="3710" spans="7:23">
      <c r="G3710">
        <v>24235</v>
      </c>
      <c r="H3710" s="89" t="s">
        <v>1487</v>
      </c>
      <c r="I3710" s="89" t="s">
        <v>337</v>
      </c>
      <c r="L3710">
        <v>27429</v>
      </c>
      <c r="M3710" s="89" t="s">
        <v>1468</v>
      </c>
      <c r="N3710" s="89" t="s">
        <v>1583</v>
      </c>
      <c r="V3710" s="89" t="s">
        <v>1289</v>
      </c>
      <c r="W3710">
        <v>24167</v>
      </c>
    </row>
    <row r="3711" spans="7:23">
      <c r="G3711">
        <v>24067</v>
      </c>
      <c r="H3711" s="89" t="s">
        <v>2580</v>
      </c>
      <c r="I3711" s="89" t="s">
        <v>337</v>
      </c>
      <c r="L3711">
        <v>27430</v>
      </c>
      <c r="M3711" s="89" t="s">
        <v>1468</v>
      </c>
      <c r="N3711" s="89" t="s">
        <v>322</v>
      </c>
      <c r="V3711" s="89" t="s">
        <v>2595</v>
      </c>
      <c r="W3711">
        <v>24171</v>
      </c>
    </row>
    <row r="3712" spans="7:23">
      <c r="G3712">
        <v>24087</v>
      </c>
      <c r="H3712" s="89" t="s">
        <v>1650</v>
      </c>
      <c r="I3712" s="89" t="s">
        <v>337</v>
      </c>
      <c r="L3712">
        <v>27431</v>
      </c>
      <c r="M3712" s="89" t="s">
        <v>1469</v>
      </c>
      <c r="N3712" s="89" t="s">
        <v>1290</v>
      </c>
      <c r="V3712" s="89" t="s">
        <v>2596</v>
      </c>
      <c r="W3712">
        <v>216727</v>
      </c>
    </row>
    <row r="3713" spans="7:23">
      <c r="G3713">
        <v>163472</v>
      </c>
      <c r="H3713" s="89" t="s">
        <v>2581</v>
      </c>
      <c r="I3713" s="89" t="s">
        <v>337</v>
      </c>
      <c r="L3713">
        <v>27432</v>
      </c>
      <c r="M3713" s="89" t="s">
        <v>1469</v>
      </c>
      <c r="N3713" s="89" t="s">
        <v>325</v>
      </c>
      <c r="V3713" s="89" t="s">
        <v>2597</v>
      </c>
      <c r="W3713">
        <v>24195</v>
      </c>
    </row>
    <row r="3714" spans="7:23">
      <c r="G3714">
        <v>201272</v>
      </c>
      <c r="H3714" s="89" t="s">
        <v>2582</v>
      </c>
      <c r="I3714" s="89" t="s">
        <v>337</v>
      </c>
      <c r="L3714">
        <v>27433</v>
      </c>
      <c r="M3714" s="89" t="s">
        <v>1469</v>
      </c>
      <c r="N3714" s="89" t="s">
        <v>1582</v>
      </c>
      <c r="V3714" s="89" t="s">
        <v>2598</v>
      </c>
      <c r="W3714">
        <v>195128</v>
      </c>
    </row>
    <row r="3715" spans="7:23">
      <c r="G3715">
        <v>24071</v>
      </c>
      <c r="H3715" s="89" t="s">
        <v>1647</v>
      </c>
      <c r="I3715" s="89" t="s">
        <v>337</v>
      </c>
      <c r="L3715">
        <v>27434</v>
      </c>
      <c r="M3715" s="89" t="s">
        <v>1469</v>
      </c>
      <c r="N3715" s="89" t="s">
        <v>1583</v>
      </c>
      <c r="V3715" s="89" t="s">
        <v>2599</v>
      </c>
      <c r="W3715">
        <v>195117</v>
      </c>
    </row>
    <row r="3716" spans="7:23">
      <c r="G3716">
        <v>24075</v>
      </c>
      <c r="H3716" s="89" t="s">
        <v>1648</v>
      </c>
      <c r="I3716" s="89" t="s">
        <v>337</v>
      </c>
      <c r="L3716">
        <v>27435</v>
      </c>
      <c r="M3716" s="89" t="s">
        <v>1469</v>
      </c>
      <c r="N3716" s="89" t="s">
        <v>322</v>
      </c>
      <c r="V3716" s="89" t="s">
        <v>2600</v>
      </c>
      <c r="W3716">
        <v>195106</v>
      </c>
    </row>
    <row r="3717" spans="7:23">
      <c r="G3717">
        <v>24079</v>
      </c>
      <c r="H3717" s="89" t="s">
        <v>1649</v>
      </c>
      <c r="I3717" s="89" t="s">
        <v>337</v>
      </c>
      <c r="L3717">
        <v>27436</v>
      </c>
      <c r="M3717" s="89" t="s">
        <v>1470</v>
      </c>
      <c r="N3717" s="89" t="s">
        <v>1290</v>
      </c>
      <c r="V3717" s="89" t="s">
        <v>258</v>
      </c>
      <c r="W3717">
        <v>24203</v>
      </c>
    </row>
    <row r="3718" spans="7:23">
      <c r="G3718">
        <v>201283</v>
      </c>
      <c r="H3718" s="89" t="s">
        <v>2583</v>
      </c>
      <c r="I3718" s="89" t="s">
        <v>337</v>
      </c>
      <c r="L3718">
        <v>27437</v>
      </c>
      <c r="M3718" s="89" t="s">
        <v>1470</v>
      </c>
      <c r="N3718" s="89" t="s">
        <v>325</v>
      </c>
      <c r="V3718" s="89" t="s">
        <v>1676</v>
      </c>
      <c r="W3718">
        <v>56928</v>
      </c>
    </row>
    <row r="3719" spans="7:23">
      <c r="G3719">
        <v>174072</v>
      </c>
      <c r="H3719" s="89" t="s">
        <v>2584</v>
      </c>
      <c r="I3719" s="89" t="s">
        <v>337</v>
      </c>
      <c r="L3719">
        <v>27438</v>
      </c>
      <c r="M3719" s="89" t="s">
        <v>1470</v>
      </c>
      <c r="N3719" s="89" t="s">
        <v>1582</v>
      </c>
      <c r="V3719" s="89" t="s">
        <v>2601</v>
      </c>
      <c r="W3719">
        <v>192472</v>
      </c>
    </row>
    <row r="3720" spans="7:23">
      <c r="G3720">
        <v>24115</v>
      </c>
      <c r="H3720" s="89" t="s">
        <v>1656</v>
      </c>
      <c r="I3720" s="89" t="s">
        <v>337</v>
      </c>
      <c r="L3720">
        <v>27439</v>
      </c>
      <c r="M3720" s="89" t="s">
        <v>1470</v>
      </c>
      <c r="N3720" s="89" t="s">
        <v>1583</v>
      </c>
      <c r="V3720" s="89" t="s">
        <v>1677</v>
      </c>
      <c r="W3720">
        <v>56950</v>
      </c>
    </row>
    <row r="3721" spans="7:23">
      <c r="G3721">
        <v>201294</v>
      </c>
      <c r="H3721" s="89" t="s">
        <v>2585</v>
      </c>
      <c r="I3721" s="89" t="s">
        <v>337</v>
      </c>
      <c r="L3721">
        <v>27440</v>
      </c>
      <c r="M3721" s="89" t="s">
        <v>1470</v>
      </c>
      <c r="N3721" s="89" t="s">
        <v>322</v>
      </c>
      <c r="V3721" s="89" t="s">
        <v>50</v>
      </c>
      <c r="W3721">
        <v>56895</v>
      </c>
    </row>
    <row r="3722" spans="7:23">
      <c r="G3722">
        <v>24091</v>
      </c>
      <c r="H3722" s="89" t="s">
        <v>1651</v>
      </c>
      <c r="I3722" s="89" t="s">
        <v>337</v>
      </c>
      <c r="L3722">
        <v>27441</v>
      </c>
      <c r="M3722" s="89" t="s">
        <v>1471</v>
      </c>
      <c r="N3722" s="89" t="s">
        <v>1290</v>
      </c>
      <c r="V3722" s="89" t="s">
        <v>2602</v>
      </c>
      <c r="W3722">
        <v>198716</v>
      </c>
    </row>
    <row r="3723" spans="7:23">
      <c r="G3723">
        <v>30267</v>
      </c>
      <c r="H3723" s="89" t="s">
        <v>1652</v>
      </c>
      <c r="I3723" s="89" t="s">
        <v>337</v>
      </c>
      <c r="L3723">
        <v>27442</v>
      </c>
      <c r="M3723" s="89" t="s">
        <v>1471</v>
      </c>
      <c r="N3723" s="89" t="s">
        <v>325</v>
      </c>
      <c r="V3723" s="89" t="s">
        <v>1678</v>
      </c>
      <c r="W3723">
        <v>54771</v>
      </c>
    </row>
    <row r="3724" spans="7:23">
      <c r="G3724">
        <v>24095</v>
      </c>
      <c r="H3724" s="89" t="s">
        <v>1653</v>
      </c>
      <c r="I3724" s="89" t="s">
        <v>337</v>
      </c>
      <c r="L3724">
        <v>27443</v>
      </c>
      <c r="M3724" s="89" t="s">
        <v>1471</v>
      </c>
      <c r="N3724" s="89" t="s">
        <v>1582</v>
      </c>
      <c r="V3724" s="89" t="s">
        <v>1679</v>
      </c>
      <c r="W3724">
        <v>54837</v>
      </c>
    </row>
    <row r="3725" spans="7:23">
      <c r="G3725">
        <v>192072</v>
      </c>
      <c r="H3725" s="89" t="s">
        <v>2586</v>
      </c>
      <c r="I3725" s="89" t="s">
        <v>337</v>
      </c>
      <c r="L3725">
        <v>27444</v>
      </c>
      <c r="M3725" s="89" t="s">
        <v>1471</v>
      </c>
      <c r="N3725" s="89" t="s">
        <v>1583</v>
      </c>
      <c r="V3725" s="89" t="s">
        <v>2603</v>
      </c>
      <c r="W3725">
        <v>214672</v>
      </c>
    </row>
    <row r="3726" spans="7:23">
      <c r="G3726">
        <v>24099</v>
      </c>
      <c r="H3726" s="89" t="s">
        <v>1654</v>
      </c>
      <c r="I3726" s="89" t="s">
        <v>337</v>
      </c>
      <c r="L3726">
        <v>27445</v>
      </c>
      <c r="M3726" s="89" t="s">
        <v>1471</v>
      </c>
      <c r="N3726" s="89" t="s">
        <v>322</v>
      </c>
      <c r="V3726" s="89" t="s">
        <v>1680</v>
      </c>
      <c r="W3726">
        <v>54826</v>
      </c>
    </row>
    <row r="3727" spans="7:23">
      <c r="G3727">
        <v>24103</v>
      </c>
      <c r="H3727" s="89" t="s">
        <v>1655</v>
      </c>
      <c r="I3727" s="89" t="s">
        <v>337</v>
      </c>
      <c r="L3727">
        <v>27446</v>
      </c>
      <c r="M3727" s="89" t="s">
        <v>1472</v>
      </c>
      <c r="N3727" s="89" t="s">
        <v>1290</v>
      </c>
      <c r="V3727" s="89" t="s">
        <v>1681</v>
      </c>
      <c r="W3727">
        <v>54815</v>
      </c>
    </row>
    <row r="3728" spans="7:23">
      <c r="G3728">
        <v>24111</v>
      </c>
      <c r="H3728" s="89" t="s">
        <v>2587</v>
      </c>
      <c r="I3728" s="89" t="s">
        <v>337</v>
      </c>
      <c r="L3728">
        <v>27447</v>
      </c>
      <c r="M3728" s="89" t="s">
        <v>1472</v>
      </c>
      <c r="N3728" s="89" t="s">
        <v>325</v>
      </c>
      <c r="V3728" s="89" t="s">
        <v>1682</v>
      </c>
      <c r="W3728">
        <v>54804</v>
      </c>
    </row>
    <row r="3729" spans="7:23">
      <c r="G3729">
        <v>24119</v>
      </c>
      <c r="H3729" s="89" t="s">
        <v>1657</v>
      </c>
      <c r="I3729" s="89" t="s">
        <v>337</v>
      </c>
      <c r="L3729">
        <v>27448</v>
      </c>
      <c r="M3729" s="89" t="s">
        <v>1472</v>
      </c>
      <c r="N3729" s="89" t="s">
        <v>1582</v>
      </c>
      <c r="V3729" s="89" t="s">
        <v>1683</v>
      </c>
      <c r="W3729">
        <v>54793</v>
      </c>
    </row>
    <row r="3730" spans="7:23">
      <c r="G3730">
        <v>24131</v>
      </c>
      <c r="H3730" s="89" t="s">
        <v>2588</v>
      </c>
      <c r="I3730" s="89" t="s">
        <v>337</v>
      </c>
      <c r="L3730">
        <v>27449</v>
      </c>
      <c r="M3730" s="89" t="s">
        <v>1472</v>
      </c>
      <c r="N3730" s="89" t="s">
        <v>1583</v>
      </c>
      <c r="V3730" s="89" t="s">
        <v>1684</v>
      </c>
      <c r="W3730">
        <v>54782</v>
      </c>
    </row>
    <row r="3731" spans="7:23">
      <c r="G3731">
        <v>24139</v>
      </c>
      <c r="H3731" s="89" t="s">
        <v>1659</v>
      </c>
      <c r="I3731" s="89" t="s">
        <v>337</v>
      </c>
      <c r="L3731">
        <v>27450</v>
      </c>
      <c r="M3731" s="89" t="s">
        <v>1472</v>
      </c>
      <c r="N3731" s="89" t="s">
        <v>322</v>
      </c>
      <c r="V3731" s="89" t="s">
        <v>1685</v>
      </c>
      <c r="W3731">
        <v>54870</v>
      </c>
    </row>
    <row r="3732" spans="7:23">
      <c r="G3732">
        <v>24135</v>
      </c>
      <c r="H3732" s="89" t="s">
        <v>1658</v>
      </c>
      <c r="I3732" s="89" t="s">
        <v>337</v>
      </c>
      <c r="L3732">
        <v>27451</v>
      </c>
      <c r="M3732" s="89" t="s">
        <v>1473</v>
      </c>
      <c r="N3732" s="89" t="s">
        <v>1290</v>
      </c>
      <c r="V3732" s="89" t="s">
        <v>1686</v>
      </c>
      <c r="W3732">
        <v>54859</v>
      </c>
    </row>
    <row r="3733" spans="7:23">
      <c r="G3733">
        <v>24143</v>
      </c>
      <c r="H3733" s="89" t="s">
        <v>1660</v>
      </c>
      <c r="I3733" s="89" t="s">
        <v>337</v>
      </c>
      <c r="L3733">
        <v>27452</v>
      </c>
      <c r="M3733" s="89" t="s">
        <v>1473</v>
      </c>
      <c r="N3733" s="89" t="s">
        <v>325</v>
      </c>
      <c r="V3733" s="89" t="s">
        <v>2604</v>
      </c>
      <c r="W3733">
        <v>207077</v>
      </c>
    </row>
    <row r="3734" spans="7:23">
      <c r="G3734">
        <v>24163</v>
      </c>
      <c r="H3734" s="89" t="s">
        <v>1664</v>
      </c>
      <c r="I3734" s="89" t="s">
        <v>337</v>
      </c>
      <c r="L3734">
        <v>27453</v>
      </c>
      <c r="M3734" s="89" t="s">
        <v>1473</v>
      </c>
      <c r="N3734" s="89" t="s">
        <v>1582</v>
      </c>
      <c r="V3734" s="89" t="s">
        <v>2605</v>
      </c>
      <c r="W3734">
        <v>199272</v>
      </c>
    </row>
    <row r="3735" spans="7:23">
      <c r="G3735">
        <v>164074</v>
      </c>
      <c r="H3735" s="89" t="s">
        <v>2589</v>
      </c>
      <c r="I3735" s="89" t="s">
        <v>337</v>
      </c>
      <c r="L3735">
        <v>27454</v>
      </c>
      <c r="M3735" s="89" t="s">
        <v>1473</v>
      </c>
      <c r="N3735" s="89" t="s">
        <v>1583</v>
      </c>
      <c r="V3735" s="89" t="s">
        <v>1687</v>
      </c>
      <c r="W3735">
        <v>54848</v>
      </c>
    </row>
    <row r="3736" spans="7:23">
      <c r="G3736">
        <v>24147</v>
      </c>
      <c r="H3736" s="89" t="s">
        <v>1661</v>
      </c>
      <c r="I3736" s="89" t="s">
        <v>337</v>
      </c>
      <c r="L3736">
        <v>27455</v>
      </c>
      <c r="M3736" s="89" t="s">
        <v>1473</v>
      </c>
      <c r="N3736" s="89" t="s">
        <v>322</v>
      </c>
      <c r="V3736" s="89" t="s">
        <v>1688</v>
      </c>
      <c r="W3736">
        <v>55272</v>
      </c>
    </row>
    <row r="3737" spans="7:23">
      <c r="G3737">
        <v>24155</v>
      </c>
      <c r="H3737" s="89" t="s">
        <v>2590</v>
      </c>
      <c r="I3737" s="89" t="s">
        <v>337</v>
      </c>
      <c r="L3737">
        <v>27456</v>
      </c>
      <c r="M3737" s="89" t="s">
        <v>271</v>
      </c>
      <c r="N3737" s="89" t="s">
        <v>1290</v>
      </c>
      <c r="V3737" s="89" t="s">
        <v>1689</v>
      </c>
      <c r="W3737">
        <v>22083</v>
      </c>
    </row>
    <row r="3738" spans="7:23">
      <c r="G3738">
        <v>174083</v>
      </c>
      <c r="H3738" s="89" t="s">
        <v>2591</v>
      </c>
      <c r="I3738" s="89" t="s">
        <v>337</v>
      </c>
      <c r="L3738">
        <v>27457</v>
      </c>
      <c r="M3738" s="89" t="s">
        <v>271</v>
      </c>
      <c r="N3738" s="89" t="s">
        <v>325</v>
      </c>
      <c r="V3738" s="89" t="s">
        <v>2606</v>
      </c>
      <c r="W3738">
        <v>207295</v>
      </c>
    </row>
    <row r="3739" spans="7:23">
      <c r="G3739">
        <v>72294</v>
      </c>
      <c r="H3739" s="89" t="s">
        <v>1673</v>
      </c>
      <c r="I3739" s="89" t="s">
        <v>337</v>
      </c>
      <c r="L3739">
        <v>27458</v>
      </c>
      <c r="M3739" s="89" t="s">
        <v>271</v>
      </c>
      <c r="N3739" s="89" t="s">
        <v>1582</v>
      </c>
      <c r="V3739" s="89" t="s">
        <v>2607</v>
      </c>
      <c r="W3739">
        <v>207284</v>
      </c>
    </row>
    <row r="3740" spans="7:23">
      <c r="G3740">
        <v>72283</v>
      </c>
      <c r="H3740" s="89" t="s">
        <v>1674</v>
      </c>
      <c r="I3740" s="89" t="s">
        <v>337</v>
      </c>
      <c r="L3740">
        <v>27459</v>
      </c>
      <c r="M3740" s="89" t="s">
        <v>271</v>
      </c>
      <c r="N3740" s="89" t="s">
        <v>1583</v>
      </c>
      <c r="V3740" s="89" t="s">
        <v>1690</v>
      </c>
      <c r="W3740">
        <v>22079</v>
      </c>
    </row>
    <row r="3741" spans="7:23">
      <c r="G3741">
        <v>72272</v>
      </c>
      <c r="H3741" s="89" t="s">
        <v>1675</v>
      </c>
      <c r="I3741" s="89" t="s">
        <v>337</v>
      </c>
      <c r="L3741">
        <v>27460</v>
      </c>
      <c r="M3741" s="89" t="s">
        <v>271</v>
      </c>
      <c r="N3741" s="89" t="s">
        <v>322</v>
      </c>
      <c r="V3741" s="89" t="s">
        <v>1691</v>
      </c>
      <c r="W3741">
        <v>19739</v>
      </c>
    </row>
    <row r="3742" spans="7:23">
      <c r="G3742">
        <v>192083</v>
      </c>
      <c r="H3742" s="89" t="s">
        <v>2592</v>
      </c>
      <c r="I3742" s="89" t="s">
        <v>337</v>
      </c>
      <c r="L3742">
        <v>27471</v>
      </c>
      <c r="M3742" s="89" t="s">
        <v>1389</v>
      </c>
      <c r="N3742" s="89" t="s">
        <v>1290</v>
      </c>
      <c r="V3742" s="89" t="s">
        <v>1692</v>
      </c>
      <c r="W3742">
        <v>19699</v>
      </c>
    </row>
    <row r="3743" spans="7:23">
      <c r="G3743">
        <v>24175</v>
      </c>
      <c r="H3743" s="89" t="s">
        <v>1665</v>
      </c>
      <c r="I3743" s="89" t="s">
        <v>337</v>
      </c>
      <c r="L3743">
        <v>27472</v>
      </c>
      <c r="M3743" s="89" t="s">
        <v>1389</v>
      </c>
      <c r="N3743" s="89" t="s">
        <v>325</v>
      </c>
      <c r="V3743" s="89" t="s">
        <v>1693</v>
      </c>
      <c r="W3743">
        <v>55305</v>
      </c>
    </row>
    <row r="3744" spans="7:23">
      <c r="G3744">
        <v>30468</v>
      </c>
      <c r="H3744" s="89" t="s">
        <v>1666</v>
      </c>
      <c r="I3744" s="89" t="s">
        <v>337</v>
      </c>
      <c r="L3744">
        <v>27473</v>
      </c>
      <c r="M3744" s="89" t="s">
        <v>1389</v>
      </c>
      <c r="N3744" s="89" t="s">
        <v>1582</v>
      </c>
      <c r="V3744" s="89" t="s">
        <v>1694</v>
      </c>
      <c r="W3744">
        <v>55338</v>
      </c>
    </row>
    <row r="3745" spans="7:23">
      <c r="G3745">
        <v>24179</v>
      </c>
      <c r="H3745" s="89" t="s">
        <v>1667</v>
      </c>
      <c r="I3745" s="89" t="s">
        <v>337</v>
      </c>
      <c r="L3745">
        <v>27474</v>
      </c>
      <c r="M3745" s="89" t="s">
        <v>1389</v>
      </c>
      <c r="N3745" s="89" t="s">
        <v>1583</v>
      </c>
      <c r="V3745" s="89" t="s">
        <v>1695</v>
      </c>
      <c r="W3745">
        <v>55349</v>
      </c>
    </row>
    <row r="3746" spans="7:23">
      <c r="G3746">
        <v>200872</v>
      </c>
      <c r="H3746" s="89" t="s">
        <v>2593</v>
      </c>
      <c r="I3746" s="89" t="s">
        <v>337</v>
      </c>
      <c r="L3746">
        <v>27475</v>
      </c>
      <c r="M3746" s="89" t="s">
        <v>1389</v>
      </c>
      <c r="N3746" s="89" t="s">
        <v>322</v>
      </c>
      <c r="V3746" s="89" t="s">
        <v>1696</v>
      </c>
      <c r="W3746">
        <v>55360</v>
      </c>
    </row>
    <row r="3747" spans="7:23">
      <c r="G3747">
        <v>30472</v>
      </c>
      <c r="H3747" s="89" t="s">
        <v>1668</v>
      </c>
      <c r="I3747" s="89" t="s">
        <v>337</v>
      </c>
      <c r="L3747">
        <v>27563</v>
      </c>
      <c r="M3747" s="89" t="s">
        <v>1225</v>
      </c>
      <c r="N3747" s="89" t="s">
        <v>327</v>
      </c>
      <c r="V3747" s="89" t="s">
        <v>1697</v>
      </c>
      <c r="W3747">
        <v>55371</v>
      </c>
    </row>
    <row r="3748" spans="7:23">
      <c r="G3748">
        <v>24159</v>
      </c>
      <c r="H3748" s="89" t="s">
        <v>1663</v>
      </c>
      <c r="I3748" s="89" t="s">
        <v>337</v>
      </c>
      <c r="L3748">
        <v>27568</v>
      </c>
      <c r="M3748" s="89" t="s">
        <v>1277</v>
      </c>
      <c r="N3748" s="89" t="s">
        <v>326</v>
      </c>
      <c r="V3748" s="89" t="s">
        <v>2608</v>
      </c>
      <c r="W3748">
        <v>174294</v>
      </c>
    </row>
    <row r="3749" spans="7:23">
      <c r="G3749">
        <v>24183</v>
      </c>
      <c r="H3749" s="89" t="s">
        <v>1670</v>
      </c>
      <c r="I3749" s="89" t="s">
        <v>337</v>
      </c>
      <c r="L3749">
        <v>27570</v>
      </c>
      <c r="M3749" s="89" t="s">
        <v>2499</v>
      </c>
      <c r="N3749" s="89" t="s">
        <v>326</v>
      </c>
      <c r="V3749" s="89" t="s">
        <v>2609</v>
      </c>
      <c r="W3749">
        <v>174283</v>
      </c>
    </row>
    <row r="3750" spans="7:23">
      <c r="G3750">
        <v>30476</v>
      </c>
      <c r="H3750" s="89" t="s">
        <v>1669</v>
      </c>
      <c r="I3750" s="89" t="s">
        <v>337</v>
      </c>
      <c r="L3750">
        <v>27572</v>
      </c>
      <c r="M3750" s="89" t="s">
        <v>1270</v>
      </c>
      <c r="N3750" s="89" t="s">
        <v>326</v>
      </c>
      <c r="V3750" s="89" t="s">
        <v>2610</v>
      </c>
      <c r="W3750">
        <v>218294</v>
      </c>
    </row>
    <row r="3751" spans="7:23">
      <c r="G3751">
        <v>24151</v>
      </c>
      <c r="H3751" s="89" t="s">
        <v>1662</v>
      </c>
      <c r="I3751" s="89" t="s">
        <v>337</v>
      </c>
      <c r="L3751">
        <v>27578</v>
      </c>
      <c r="M3751" s="89" t="s">
        <v>1271</v>
      </c>
      <c r="N3751" s="89" t="s">
        <v>326</v>
      </c>
      <c r="V3751" s="89" t="s">
        <v>2611</v>
      </c>
      <c r="W3751">
        <v>218338</v>
      </c>
    </row>
    <row r="3752" spans="7:23">
      <c r="G3752">
        <v>24187</v>
      </c>
      <c r="H3752" s="89" t="s">
        <v>1671</v>
      </c>
      <c r="I3752" s="89" t="s">
        <v>337</v>
      </c>
      <c r="L3752">
        <v>27667</v>
      </c>
      <c r="M3752" s="89" t="s">
        <v>1224</v>
      </c>
      <c r="N3752" s="89" t="s">
        <v>327</v>
      </c>
      <c r="V3752" s="89" t="s">
        <v>2612</v>
      </c>
      <c r="W3752">
        <v>218283</v>
      </c>
    </row>
    <row r="3753" spans="7:23">
      <c r="G3753">
        <v>219472</v>
      </c>
      <c r="H3753" s="89" t="s">
        <v>2594</v>
      </c>
      <c r="I3753" s="89" t="s">
        <v>337</v>
      </c>
      <c r="L3753">
        <v>27668</v>
      </c>
      <c r="M3753" s="89" t="s">
        <v>1226</v>
      </c>
      <c r="N3753" s="89" t="s">
        <v>327</v>
      </c>
      <c r="V3753" s="89" t="s">
        <v>2613</v>
      </c>
      <c r="W3753">
        <v>218149</v>
      </c>
    </row>
    <row r="3754" spans="7:23">
      <c r="G3754">
        <v>24191</v>
      </c>
      <c r="H3754" s="89" t="s">
        <v>1672</v>
      </c>
      <c r="I3754" s="89" t="s">
        <v>337</v>
      </c>
      <c r="L3754">
        <v>27686</v>
      </c>
      <c r="M3754" s="89" t="s">
        <v>2523</v>
      </c>
      <c r="N3754" s="89" t="s">
        <v>326</v>
      </c>
      <c r="V3754" s="89" t="s">
        <v>2614</v>
      </c>
      <c r="W3754">
        <v>218349</v>
      </c>
    </row>
    <row r="3755" spans="7:23">
      <c r="G3755">
        <v>24167</v>
      </c>
      <c r="H3755" s="89" t="s">
        <v>1289</v>
      </c>
      <c r="I3755" s="89" t="s">
        <v>337</v>
      </c>
      <c r="L3755">
        <v>27868</v>
      </c>
      <c r="M3755" s="89" t="s">
        <v>1216</v>
      </c>
      <c r="N3755" s="89" t="s">
        <v>327</v>
      </c>
      <c r="V3755" s="89" t="s">
        <v>2134</v>
      </c>
      <c r="W3755">
        <v>218360</v>
      </c>
    </row>
    <row r="3756" spans="7:23">
      <c r="G3756">
        <v>24171</v>
      </c>
      <c r="H3756" s="89" t="s">
        <v>2595</v>
      </c>
      <c r="I3756" s="89" t="s">
        <v>337</v>
      </c>
      <c r="L3756">
        <v>27869</v>
      </c>
      <c r="M3756" s="89" t="s">
        <v>1217</v>
      </c>
      <c r="N3756" s="89" t="s">
        <v>327</v>
      </c>
      <c r="V3756" s="89" t="s">
        <v>2615</v>
      </c>
      <c r="W3756">
        <v>218138</v>
      </c>
    </row>
    <row r="3757" spans="7:23">
      <c r="G3757">
        <v>216727</v>
      </c>
      <c r="H3757" s="89" t="s">
        <v>2596</v>
      </c>
      <c r="I3757" s="89" t="s">
        <v>337</v>
      </c>
      <c r="L3757">
        <v>27870</v>
      </c>
      <c r="M3757" s="89" t="s">
        <v>1218</v>
      </c>
      <c r="N3757" s="89" t="s">
        <v>327</v>
      </c>
      <c r="V3757" s="89" t="s">
        <v>2616</v>
      </c>
      <c r="W3757">
        <v>218672</v>
      </c>
    </row>
    <row r="3758" spans="7:23">
      <c r="G3758">
        <v>24195</v>
      </c>
      <c r="H3758" s="89" t="s">
        <v>2597</v>
      </c>
      <c r="I3758" s="89" t="s">
        <v>337</v>
      </c>
      <c r="L3758">
        <v>27876</v>
      </c>
      <c r="M3758" s="89" t="s">
        <v>1250</v>
      </c>
      <c r="N3758" s="89" t="s">
        <v>326</v>
      </c>
      <c r="V3758" s="89" t="s">
        <v>2617</v>
      </c>
      <c r="W3758">
        <v>218705</v>
      </c>
    </row>
    <row r="3759" spans="7:23">
      <c r="G3759">
        <v>195128</v>
      </c>
      <c r="H3759" s="89" t="s">
        <v>2598</v>
      </c>
      <c r="I3759" s="89" t="s">
        <v>337</v>
      </c>
      <c r="L3759">
        <v>27877</v>
      </c>
      <c r="M3759" s="89" t="s">
        <v>1216</v>
      </c>
      <c r="N3759" s="89" t="s">
        <v>326</v>
      </c>
      <c r="V3759" s="89" t="s">
        <v>2618</v>
      </c>
      <c r="W3759">
        <v>218127</v>
      </c>
    </row>
    <row r="3760" spans="7:23">
      <c r="G3760">
        <v>195117</v>
      </c>
      <c r="H3760" s="89" t="s">
        <v>2599</v>
      </c>
      <c r="I3760" s="89" t="s">
        <v>337</v>
      </c>
      <c r="L3760">
        <v>27878</v>
      </c>
      <c r="M3760" s="89" t="s">
        <v>1249</v>
      </c>
      <c r="N3760" s="89" t="s">
        <v>326</v>
      </c>
      <c r="V3760" s="89" t="s">
        <v>2619</v>
      </c>
      <c r="W3760">
        <v>218760</v>
      </c>
    </row>
    <row r="3761" spans="7:23">
      <c r="G3761">
        <v>195106</v>
      </c>
      <c r="H3761" s="89" t="s">
        <v>2600</v>
      </c>
      <c r="I3761" s="89" t="s">
        <v>337</v>
      </c>
      <c r="L3761">
        <v>27879</v>
      </c>
      <c r="M3761" s="89" t="s">
        <v>1251</v>
      </c>
      <c r="N3761" s="89" t="s">
        <v>326</v>
      </c>
      <c r="V3761" s="89" t="s">
        <v>2136</v>
      </c>
      <c r="W3761">
        <v>218727</v>
      </c>
    </row>
    <row r="3762" spans="7:23">
      <c r="G3762">
        <v>24203</v>
      </c>
      <c r="H3762" s="89" t="s">
        <v>258</v>
      </c>
      <c r="I3762" s="89" t="s">
        <v>337</v>
      </c>
      <c r="L3762">
        <v>28279</v>
      </c>
      <c r="M3762" s="89" t="s">
        <v>1246</v>
      </c>
      <c r="N3762" s="89" t="s">
        <v>326</v>
      </c>
      <c r="V3762" s="89" t="s">
        <v>2620</v>
      </c>
      <c r="W3762">
        <v>218116</v>
      </c>
    </row>
    <row r="3763" spans="7:23">
      <c r="G3763">
        <v>56928</v>
      </c>
      <c r="H3763" s="89" t="s">
        <v>1676</v>
      </c>
      <c r="I3763" s="89" t="s">
        <v>337</v>
      </c>
      <c r="L3763">
        <v>28282</v>
      </c>
      <c r="M3763" s="89" t="s">
        <v>2455</v>
      </c>
      <c r="N3763" s="89" t="s">
        <v>326</v>
      </c>
      <c r="V3763" s="89" t="s">
        <v>2621</v>
      </c>
      <c r="W3763">
        <v>218716</v>
      </c>
    </row>
    <row r="3764" spans="7:23">
      <c r="G3764">
        <v>192472</v>
      </c>
      <c r="H3764" s="89" t="s">
        <v>2601</v>
      </c>
      <c r="I3764" s="89" t="s">
        <v>337</v>
      </c>
      <c r="L3764">
        <v>28466</v>
      </c>
      <c r="M3764" s="89" t="s">
        <v>1051</v>
      </c>
      <c r="N3764" s="89" t="s">
        <v>381</v>
      </c>
      <c r="V3764" s="89" t="s">
        <v>2137</v>
      </c>
      <c r="W3764">
        <v>218771</v>
      </c>
    </row>
    <row r="3765" spans="7:23">
      <c r="G3765">
        <v>56950</v>
      </c>
      <c r="H3765" s="89" t="s">
        <v>1677</v>
      </c>
      <c r="I3765" s="89" t="s">
        <v>337</v>
      </c>
      <c r="L3765">
        <v>28467</v>
      </c>
      <c r="M3765" s="89" t="s">
        <v>3383</v>
      </c>
      <c r="N3765" s="89" t="s">
        <v>336</v>
      </c>
      <c r="V3765" s="89" t="s">
        <v>2622</v>
      </c>
      <c r="W3765">
        <v>218105</v>
      </c>
    </row>
    <row r="3766" spans="7:23">
      <c r="G3766">
        <v>56895</v>
      </c>
      <c r="H3766" s="89" t="s">
        <v>50</v>
      </c>
      <c r="I3766" s="89" t="s">
        <v>337</v>
      </c>
      <c r="L3766">
        <v>29072</v>
      </c>
      <c r="M3766" s="89" t="s">
        <v>383</v>
      </c>
      <c r="N3766" s="89" t="s">
        <v>381</v>
      </c>
      <c r="V3766" s="89" t="s">
        <v>2623</v>
      </c>
      <c r="W3766">
        <v>218848</v>
      </c>
    </row>
    <row r="3767" spans="7:23">
      <c r="G3767">
        <v>198716</v>
      </c>
      <c r="H3767" s="89" t="s">
        <v>2602</v>
      </c>
      <c r="I3767" s="89" t="s">
        <v>337</v>
      </c>
      <c r="L3767">
        <v>29073</v>
      </c>
      <c r="M3767" s="89" t="s">
        <v>383</v>
      </c>
      <c r="N3767" s="89" t="s">
        <v>336</v>
      </c>
      <c r="V3767" s="89" t="s">
        <v>2138</v>
      </c>
      <c r="W3767">
        <v>218815</v>
      </c>
    </row>
    <row r="3768" spans="7:23">
      <c r="G3768">
        <v>54771</v>
      </c>
      <c r="H3768" s="89" t="s">
        <v>1678</v>
      </c>
      <c r="I3768" s="89" t="s">
        <v>337</v>
      </c>
      <c r="L3768">
        <v>29475</v>
      </c>
      <c r="M3768" s="89" t="s">
        <v>1297</v>
      </c>
      <c r="N3768" s="89" t="s">
        <v>1710</v>
      </c>
      <c r="V3768" s="89" t="s">
        <v>2624</v>
      </c>
      <c r="W3768">
        <v>218094</v>
      </c>
    </row>
    <row r="3769" spans="7:23">
      <c r="G3769">
        <v>54837</v>
      </c>
      <c r="H3769" s="89" t="s">
        <v>1679</v>
      </c>
      <c r="I3769" s="89" t="s">
        <v>337</v>
      </c>
      <c r="L3769">
        <v>29477</v>
      </c>
      <c r="M3769" s="89" t="s">
        <v>1297</v>
      </c>
      <c r="N3769" s="89" t="s">
        <v>1946</v>
      </c>
      <c r="V3769" s="89" t="s">
        <v>2625</v>
      </c>
      <c r="W3769">
        <v>218804</v>
      </c>
    </row>
    <row r="3770" spans="7:23">
      <c r="G3770">
        <v>214672</v>
      </c>
      <c r="H3770" s="89" t="s">
        <v>2603</v>
      </c>
      <c r="I3770" s="89" t="s">
        <v>337</v>
      </c>
      <c r="L3770">
        <v>29479</v>
      </c>
      <c r="M3770" s="89" t="s">
        <v>1297</v>
      </c>
      <c r="N3770" s="89" t="s">
        <v>1943</v>
      </c>
      <c r="V3770" s="89" t="s">
        <v>2139</v>
      </c>
      <c r="W3770">
        <v>218859</v>
      </c>
    </row>
    <row r="3771" spans="7:23">
      <c r="G3771">
        <v>54826</v>
      </c>
      <c r="H3771" s="89" t="s">
        <v>1680</v>
      </c>
      <c r="I3771" s="89" t="s">
        <v>337</v>
      </c>
      <c r="L3771">
        <v>29481</v>
      </c>
      <c r="M3771" s="89" t="s">
        <v>1297</v>
      </c>
      <c r="N3771" s="89" t="s">
        <v>1947</v>
      </c>
      <c r="V3771" s="89" t="s">
        <v>2626</v>
      </c>
      <c r="W3771">
        <v>218083</v>
      </c>
    </row>
    <row r="3772" spans="7:23">
      <c r="G3772">
        <v>54815</v>
      </c>
      <c r="H3772" s="89" t="s">
        <v>1681</v>
      </c>
      <c r="I3772" s="89" t="s">
        <v>337</v>
      </c>
      <c r="L3772">
        <v>29482</v>
      </c>
      <c r="M3772" s="89" t="s">
        <v>1300</v>
      </c>
      <c r="N3772" s="89" t="s">
        <v>1710</v>
      </c>
      <c r="V3772" s="89" t="s">
        <v>2627</v>
      </c>
      <c r="W3772">
        <v>218892</v>
      </c>
    </row>
    <row r="3773" spans="7:23">
      <c r="G3773">
        <v>54804</v>
      </c>
      <c r="H3773" s="89" t="s">
        <v>1682</v>
      </c>
      <c r="I3773" s="89" t="s">
        <v>337</v>
      </c>
      <c r="L3773">
        <v>29483</v>
      </c>
      <c r="M3773" s="89" t="s">
        <v>1300</v>
      </c>
      <c r="N3773" s="89" t="s">
        <v>1946</v>
      </c>
      <c r="V3773" s="89" t="s">
        <v>2140</v>
      </c>
      <c r="W3773">
        <v>218903</v>
      </c>
    </row>
    <row r="3774" spans="7:23">
      <c r="G3774">
        <v>54793</v>
      </c>
      <c r="H3774" s="89" t="s">
        <v>1683</v>
      </c>
      <c r="I3774" s="89" t="s">
        <v>337</v>
      </c>
      <c r="L3774">
        <v>29484</v>
      </c>
      <c r="M3774" s="89" t="s">
        <v>1300</v>
      </c>
      <c r="N3774" s="89" t="s">
        <v>1943</v>
      </c>
      <c r="V3774" s="89" t="s">
        <v>2628</v>
      </c>
      <c r="W3774">
        <v>218072</v>
      </c>
    </row>
    <row r="3775" spans="7:23">
      <c r="G3775">
        <v>54782</v>
      </c>
      <c r="H3775" s="89" t="s">
        <v>1684</v>
      </c>
      <c r="I3775" s="89" t="s">
        <v>337</v>
      </c>
      <c r="L3775">
        <v>29485</v>
      </c>
      <c r="M3775" s="89" t="s">
        <v>1300</v>
      </c>
      <c r="N3775" s="89" t="s">
        <v>1947</v>
      </c>
      <c r="V3775" s="89" t="s">
        <v>2629</v>
      </c>
      <c r="W3775">
        <v>219024</v>
      </c>
    </row>
    <row r="3776" spans="7:23">
      <c r="G3776">
        <v>54870</v>
      </c>
      <c r="H3776" s="89" t="s">
        <v>1685</v>
      </c>
      <c r="I3776" s="89" t="s">
        <v>337</v>
      </c>
      <c r="L3776">
        <v>29486</v>
      </c>
      <c r="M3776" s="89" t="s">
        <v>1291</v>
      </c>
      <c r="N3776" s="89" t="s">
        <v>1710</v>
      </c>
      <c r="V3776" s="89" t="s">
        <v>2141</v>
      </c>
      <c r="W3776">
        <v>218991</v>
      </c>
    </row>
    <row r="3777" spans="7:23">
      <c r="G3777">
        <v>54859</v>
      </c>
      <c r="H3777" s="89" t="s">
        <v>1686</v>
      </c>
      <c r="I3777" s="89" t="s">
        <v>337</v>
      </c>
      <c r="L3777">
        <v>29487</v>
      </c>
      <c r="M3777" s="89" t="s">
        <v>1291</v>
      </c>
      <c r="N3777" s="89" t="s">
        <v>1946</v>
      </c>
      <c r="V3777" s="89" t="s">
        <v>2144</v>
      </c>
      <c r="W3777">
        <v>219284</v>
      </c>
    </row>
    <row r="3778" spans="7:23">
      <c r="G3778">
        <v>207077</v>
      </c>
      <c r="H3778" s="89" t="s">
        <v>2604</v>
      </c>
      <c r="I3778" s="89" t="s">
        <v>337</v>
      </c>
      <c r="L3778">
        <v>29488</v>
      </c>
      <c r="M3778" s="89" t="s">
        <v>1291</v>
      </c>
      <c r="N3778" s="89" t="s">
        <v>1943</v>
      </c>
    </row>
    <row r="3779" spans="7:23">
      <c r="G3779">
        <v>199272</v>
      </c>
      <c r="H3779" s="89" t="s">
        <v>2605</v>
      </c>
      <c r="I3779" s="89" t="s">
        <v>337</v>
      </c>
      <c r="L3779">
        <v>29489</v>
      </c>
      <c r="M3779" s="89" t="s">
        <v>1291</v>
      </c>
      <c r="N3779" s="89" t="s">
        <v>1947</v>
      </c>
    </row>
    <row r="3780" spans="7:23">
      <c r="G3780">
        <v>54848</v>
      </c>
      <c r="H3780" s="89" t="s">
        <v>1687</v>
      </c>
      <c r="I3780" s="89" t="s">
        <v>337</v>
      </c>
      <c r="L3780">
        <v>29490</v>
      </c>
      <c r="M3780" s="89" t="s">
        <v>478</v>
      </c>
      <c r="N3780" s="89" t="s">
        <v>381</v>
      </c>
      <c r="V3780" s="89" t="s">
        <v>1291</v>
      </c>
      <c r="W3780">
        <v>34516</v>
      </c>
    </row>
    <row r="3781" spans="7:23">
      <c r="G3781">
        <v>55272</v>
      </c>
      <c r="H3781" s="89" t="s">
        <v>1688</v>
      </c>
      <c r="I3781" s="89" t="s">
        <v>337</v>
      </c>
      <c r="L3781">
        <v>29491</v>
      </c>
      <c r="M3781" s="89" t="s">
        <v>2797</v>
      </c>
      <c r="N3781" s="89" t="s">
        <v>336</v>
      </c>
      <c r="V3781" s="89" t="s">
        <v>1293</v>
      </c>
      <c r="W3781">
        <v>50733</v>
      </c>
    </row>
    <row r="3782" spans="7:23">
      <c r="G3782">
        <v>22083</v>
      </c>
      <c r="H3782" s="89" t="s">
        <v>1689</v>
      </c>
      <c r="I3782" s="89" t="s">
        <v>337</v>
      </c>
      <c r="L3782">
        <v>29492</v>
      </c>
      <c r="M3782" s="89" t="s">
        <v>479</v>
      </c>
      <c r="N3782" s="89" t="s">
        <v>381</v>
      </c>
      <c r="V3782" s="89" t="s">
        <v>1294</v>
      </c>
      <c r="W3782">
        <v>51273</v>
      </c>
    </row>
    <row r="3783" spans="7:23">
      <c r="G3783">
        <v>207295</v>
      </c>
      <c r="H3783" s="89" t="s">
        <v>2606</v>
      </c>
      <c r="I3783" s="89" t="s">
        <v>337</v>
      </c>
      <c r="L3783">
        <v>29493</v>
      </c>
      <c r="M3783" s="89" t="s">
        <v>2798</v>
      </c>
      <c r="N3783" s="89" t="s">
        <v>336</v>
      </c>
      <c r="V3783" s="89" t="s">
        <v>1295</v>
      </c>
      <c r="W3783">
        <v>34517</v>
      </c>
    </row>
    <row r="3784" spans="7:23">
      <c r="G3784">
        <v>207284</v>
      </c>
      <c r="H3784" s="89" t="s">
        <v>2607</v>
      </c>
      <c r="I3784" s="89" t="s">
        <v>337</v>
      </c>
      <c r="L3784">
        <v>29494</v>
      </c>
      <c r="M3784" s="89" t="s">
        <v>480</v>
      </c>
      <c r="N3784" s="89" t="s">
        <v>381</v>
      </c>
      <c r="V3784" s="89" t="s">
        <v>1297</v>
      </c>
      <c r="W3784">
        <v>34519</v>
      </c>
    </row>
    <row r="3785" spans="7:23">
      <c r="G3785">
        <v>22079</v>
      </c>
      <c r="H3785" s="89" t="s">
        <v>1690</v>
      </c>
      <c r="I3785" s="89" t="s">
        <v>337</v>
      </c>
      <c r="L3785">
        <v>29495</v>
      </c>
      <c r="M3785" s="89" t="s">
        <v>2799</v>
      </c>
      <c r="N3785" s="89" t="s">
        <v>336</v>
      </c>
      <c r="V3785" s="89" t="s">
        <v>1298</v>
      </c>
      <c r="W3785">
        <v>34518</v>
      </c>
    </row>
    <row r="3786" spans="7:23">
      <c r="G3786">
        <v>19739</v>
      </c>
      <c r="H3786" s="89" t="s">
        <v>1691</v>
      </c>
      <c r="I3786" s="89" t="s">
        <v>337</v>
      </c>
      <c r="L3786">
        <v>29496</v>
      </c>
      <c r="M3786" s="89" t="s">
        <v>483</v>
      </c>
      <c r="N3786" s="89" t="s">
        <v>381</v>
      </c>
      <c r="V3786" s="89" t="s">
        <v>1299</v>
      </c>
      <c r="W3786">
        <v>41479</v>
      </c>
    </row>
    <row r="3787" spans="7:23">
      <c r="G3787">
        <v>19699</v>
      </c>
      <c r="H3787" s="89" t="s">
        <v>1692</v>
      </c>
      <c r="I3787" s="89" t="s">
        <v>337</v>
      </c>
      <c r="L3787">
        <v>29497</v>
      </c>
      <c r="M3787" s="89" t="s">
        <v>2803</v>
      </c>
      <c r="N3787" s="89" t="s">
        <v>336</v>
      </c>
      <c r="V3787" s="89" t="s">
        <v>1300</v>
      </c>
      <c r="W3787">
        <v>41471</v>
      </c>
    </row>
    <row r="3788" spans="7:23">
      <c r="G3788">
        <v>55305</v>
      </c>
      <c r="H3788" s="89" t="s">
        <v>1693</v>
      </c>
      <c r="I3788" s="89" t="s">
        <v>337</v>
      </c>
      <c r="L3788">
        <v>29498</v>
      </c>
      <c r="M3788" s="89" t="s">
        <v>486</v>
      </c>
      <c r="N3788" s="89" t="s">
        <v>381</v>
      </c>
      <c r="V3788" s="89" t="s">
        <v>1234</v>
      </c>
      <c r="W3788">
        <v>185992</v>
      </c>
    </row>
    <row r="3789" spans="7:23">
      <c r="G3789">
        <v>55338</v>
      </c>
      <c r="H3789" s="89" t="s">
        <v>1694</v>
      </c>
      <c r="I3789" s="89" t="s">
        <v>337</v>
      </c>
      <c r="L3789">
        <v>29499</v>
      </c>
      <c r="M3789" s="89" t="s">
        <v>2806</v>
      </c>
      <c r="N3789" s="89" t="s">
        <v>336</v>
      </c>
      <c r="V3789" s="89" t="s">
        <v>2329</v>
      </c>
      <c r="W3789">
        <v>187696</v>
      </c>
    </row>
    <row r="3790" spans="7:23">
      <c r="G3790">
        <v>55349</v>
      </c>
      <c r="H3790" s="89" t="s">
        <v>1695</v>
      </c>
      <c r="I3790" s="89" t="s">
        <v>337</v>
      </c>
      <c r="L3790">
        <v>29502</v>
      </c>
      <c r="M3790" s="89" t="s">
        <v>436</v>
      </c>
      <c r="N3790" s="89" t="s">
        <v>381</v>
      </c>
      <c r="V3790" s="89" t="s">
        <v>2330</v>
      </c>
      <c r="W3790">
        <v>187685</v>
      </c>
    </row>
    <row r="3791" spans="7:23">
      <c r="G3791">
        <v>55360</v>
      </c>
      <c r="H3791" s="89" t="s">
        <v>1696</v>
      </c>
      <c r="I3791" s="89" t="s">
        <v>337</v>
      </c>
      <c r="L3791">
        <v>29503</v>
      </c>
      <c r="M3791" s="89" t="s">
        <v>2743</v>
      </c>
      <c r="N3791" s="89" t="s">
        <v>336</v>
      </c>
      <c r="V3791" s="89" t="s">
        <v>1235</v>
      </c>
      <c r="W3791">
        <v>185981</v>
      </c>
    </row>
    <row r="3792" spans="7:23">
      <c r="G3792">
        <v>55371</v>
      </c>
      <c r="H3792" s="89" t="s">
        <v>1697</v>
      </c>
      <c r="I3792" s="89" t="s">
        <v>337</v>
      </c>
      <c r="L3792">
        <v>29504</v>
      </c>
      <c r="M3792" s="89" t="s">
        <v>437</v>
      </c>
      <c r="N3792" s="89" t="s">
        <v>381</v>
      </c>
      <c r="V3792" s="89" t="s">
        <v>1236</v>
      </c>
      <c r="W3792">
        <v>186003</v>
      </c>
    </row>
    <row r="3793" spans="7:23">
      <c r="G3793">
        <v>174294</v>
      </c>
      <c r="H3793" s="89" t="s">
        <v>2608</v>
      </c>
      <c r="I3793" s="89" t="s">
        <v>337</v>
      </c>
      <c r="L3793">
        <v>29505</v>
      </c>
      <c r="M3793" s="89" t="s">
        <v>2744</v>
      </c>
      <c r="N3793" s="89" t="s">
        <v>336</v>
      </c>
      <c r="V3793" s="89" t="s">
        <v>1237</v>
      </c>
      <c r="W3793">
        <v>187674</v>
      </c>
    </row>
    <row r="3794" spans="7:23">
      <c r="G3794">
        <v>174283</v>
      </c>
      <c r="H3794" s="89" t="s">
        <v>2609</v>
      </c>
      <c r="I3794" s="89" t="s">
        <v>337</v>
      </c>
      <c r="L3794">
        <v>29506</v>
      </c>
      <c r="M3794" s="89" t="s">
        <v>438</v>
      </c>
      <c r="N3794" s="89" t="s">
        <v>381</v>
      </c>
      <c r="V3794" s="89" t="s">
        <v>2556</v>
      </c>
      <c r="W3794">
        <v>61995</v>
      </c>
    </row>
    <row r="3795" spans="7:23">
      <c r="G3795">
        <v>218294</v>
      </c>
      <c r="H3795" s="89" t="s">
        <v>2610</v>
      </c>
      <c r="I3795" s="89" t="s">
        <v>337</v>
      </c>
      <c r="L3795">
        <v>29507</v>
      </c>
      <c r="M3795" s="89" t="s">
        <v>2745</v>
      </c>
      <c r="N3795" s="89" t="s">
        <v>336</v>
      </c>
      <c r="V3795" s="89" t="s">
        <v>2557</v>
      </c>
      <c r="W3795">
        <v>216685</v>
      </c>
    </row>
    <row r="3796" spans="7:23">
      <c r="G3796">
        <v>218338</v>
      </c>
      <c r="H3796" s="89" t="s">
        <v>2611</v>
      </c>
      <c r="I3796" s="89" t="s">
        <v>337</v>
      </c>
      <c r="L3796">
        <v>29508</v>
      </c>
      <c r="M3796" s="89" t="s">
        <v>440</v>
      </c>
      <c r="N3796" s="89" t="s">
        <v>381</v>
      </c>
      <c r="V3796" s="89" t="s">
        <v>2558</v>
      </c>
      <c r="W3796">
        <v>34524</v>
      </c>
    </row>
    <row r="3797" spans="7:23">
      <c r="G3797">
        <v>218283</v>
      </c>
      <c r="H3797" s="89" t="s">
        <v>2612</v>
      </c>
      <c r="I3797" s="89" t="s">
        <v>337</v>
      </c>
      <c r="L3797">
        <v>29509</v>
      </c>
      <c r="M3797" s="89" t="s">
        <v>2749</v>
      </c>
      <c r="N3797" s="89" t="s">
        <v>336</v>
      </c>
      <c r="V3797" s="89" t="s">
        <v>2559</v>
      </c>
      <c r="W3797">
        <v>81885</v>
      </c>
    </row>
    <row r="3798" spans="7:23">
      <c r="G3798">
        <v>218149</v>
      </c>
      <c r="H3798" s="89" t="s">
        <v>2613</v>
      </c>
      <c r="I3798" s="89" t="s">
        <v>337</v>
      </c>
      <c r="L3798">
        <v>29510</v>
      </c>
      <c r="M3798" s="89" t="s">
        <v>443</v>
      </c>
      <c r="N3798" s="89" t="s">
        <v>381</v>
      </c>
      <c r="V3798" s="89" t="s">
        <v>2560</v>
      </c>
      <c r="W3798">
        <v>107274</v>
      </c>
    </row>
    <row r="3799" spans="7:23">
      <c r="G3799">
        <v>218349</v>
      </c>
      <c r="H3799" s="89" t="s">
        <v>2614</v>
      </c>
      <c r="I3799" s="89" t="s">
        <v>337</v>
      </c>
      <c r="L3799">
        <v>29511</v>
      </c>
      <c r="M3799" s="89" t="s">
        <v>2752</v>
      </c>
      <c r="N3799" s="89" t="s">
        <v>336</v>
      </c>
      <c r="V3799" s="89" t="s">
        <v>2561</v>
      </c>
      <c r="W3799">
        <v>34525</v>
      </c>
    </row>
    <row r="3800" spans="7:23">
      <c r="G3800">
        <v>218360</v>
      </c>
      <c r="H3800" s="89" t="s">
        <v>2134</v>
      </c>
      <c r="I3800" s="89" t="s">
        <v>337</v>
      </c>
      <c r="L3800">
        <v>29512</v>
      </c>
      <c r="M3800" s="89" t="s">
        <v>442</v>
      </c>
      <c r="N3800" s="89" t="s">
        <v>381</v>
      </c>
      <c r="V3800" s="89" t="s">
        <v>2562</v>
      </c>
      <c r="W3800">
        <v>34526</v>
      </c>
    </row>
    <row r="3801" spans="7:23">
      <c r="G3801">
        <v>218138</v>
      </c>
      <c r="H3801" s="89" t="s">
        <v>2615</v>
      </c>
      <c r="I3801" s="89" t="s">
        <v>337</v>
      </c>
      <c r="L3801">
        <v>29513</v>
      </c>
      <c r="M3801" s="89" t="s">
        <v>2751</v>
      </c>
      <c r="N3801" s="89" t="s">
        <v>336</v>
      </c>
      <c r="V3801" s="89" t="s">
        <v>2563</v>
      </c>
      <c r="W3801">
        <v>213879</v>
      </c>
    </row>
    <row r="3802" spans="7:23">
      <c r="G3802">
        <v>218672</v>
      </c>
      <c r="H3802" s="89" t="s">
        <v>2616</v>
      </c>
      <c r="I3802" s="89" t="s">
        <v>337</v>
      </c>
      <c r="L3802">
        <v>29867</v>
      </c>
      <c r="M3802" s="89" t="s">
        <v>2120</v>
      </c>
      <c r="V3802" s="89" t="s">
        <v>1585</v>
      </c>
      <c r="W3802">
        <v>34527</v>
      </c>
    </row>
    <row r="3803" spans="7:23">
      <c r="G3803">
        <v>218705</v>
      </c>
      <c r="H3803" s="89" t="s">
        <v>2617</v>
      </c>
      <c r="I3803" s="89" t="s">
        <v>337</v>
      </c>
      <c r="L3803">
        <v>29868</v>
      </c>
      <c r="M3803" s="89" t="s">
        <v>2119</v>
      </c>
      <c r="V3803" s="89" t="s">
        <v>1586</v>
      </c>
      <c r="W3803">
        <v>34528</v>
      </c>
    </row>
    <row r="3804" spans="7:23">
      <c r="G3804">
        <v>218127</v>
      </c>
      <c r="H3804" s="89" t="s">
        <v>2618</v>
      </c>
      <c r="I3804" s="89" t="s">
        <v>337</v>
      </c>
      <c r="L3804">
        <v>30266</v>
      </c>
      <c r="M3804" s="89" t="s">
        <v>1652</v>
      </c>
      <c r="N3804" s="89" t="s">
        <v>1584</v>
      </c>
      <c r="V3804" s="89" t="s">
        <v>1587</v>
      </c>
      <c r="W3804">
        <v>34530</v>
      </c>
    </row>
    <row r="3805" spans="7:23">
      <c r="G3805">
        <v>218760</v>
      </c>
      <c r="H3805" s="89" t="s">
        <v>2619</v>
      </c>
      <c r="I3805" s="89" t="s">
        <v>337</v>
      </c>
      <c r="L3805">
        <v>30267</v>
      </c>
      <c r="M3805" s="89" t="s">
        <v>1652</v>
      </c>
      <c r="N3805" s="89" t="s">
        <v>337</v>
      </c>
      <c r="V3805" s="89" t="s">
        <v>1588</v>
      </c>
      <c r="W3805">
        <v>34534</v>
      </c>
    </row>
    <row r="3806" spans="7:23">
      <c r="G3806">
        <v>218727</v>
      </c>
      <c r="H3806" s="89" t="s">
        <v>2136</v>
      </c>
      <c r="I3806" s="89" t="s">
        <v>337</v>
      </c>
      <c r="L3806">
        <v>30268</v>
      </c>
      <c r="M3806" s="89" t="s">
        <v>1652</v>
      </c>
      <c r="N3806" s="89" t="s">
        <v>1700</v>
      </c>
      <c r="V3806" s="89" t="s">
        <v>1589</v>
      </c>
      <c r="W3806">
        <v>34535</v>
      </c>
    </row>
    <row r="3807" spans="7:23">
      <c r="G3807">
        <v>218116</v>
      </c>
      <c r="H3807" s="89" t="s">
        <v>2620</v>
      </c>
      <c r="I3807" s="89" t="s">
        <v>337</v>
      </c>
      <c r="L3807">
        <v>30269</v>
      </c>
      <c r="M3807" s="89" t="s">
        <v>1652</v>
      </c>
      <c r="N3807" s="89" t="s">
        <v>339</v>
      </c>
      <c r="V3807" s="89" t="s">
        <v>1590</v>
      </c>
      <c r="W3807">
        <v>34536</v>
      </c>
    </row>
    <row r="3808" spans="7:23">
      <c r="G3808">
        <v>218716</v>
      </c>
      <c r="H3808" s="89" t="s">
        <v>2621</v>
      </c>
      <c r="I3808" s="89" t="s">
        <v>337</v>
      </c>
      <c r="L3808">
        <v>30467</v>
      </c>
      <c r="M3808" s="89" t="s">
        <v>1666</v>
      </c>
      <c r="N3808" s="89" t="s">
        <v>1584</v>
      </c>
      <c r="V3808" s="89" t="s">
        <v>1591</v>
      </c>
      <c r="W3808">
        <v>34537</v>
      </c>
    </row>
    <row r="3809" spans="7:23">
      <c r="G3809">
        <v>218771</v>
      </c>
      <c r="H3809" s="89" t="s">
        <v>2137</v>
      </c>
      <c r="I3809" s="89" t="s">
        <v>337</v>
      </c>
      <c r="L3809">
        <v>30468</v>
      </c>
      <c r="M3809" s="89" t="s">
        <v>1666</v>
      </c>
      <c r="N3809" s="89" t="s">
        <v>337</v>
      </c>
      <c r="V3809" s="89" t="s">
        <v>1592</v>
      </c>
      <c r="W3809">
        <v>34538</v>
      </c>
    </row>
    <row r="3810" spans="7:23">
      <c r="G3810">
        <v>218105</v>
      </c>
      <c r="H3810" s="89" t="s">
        <v>2622</v>
      </c>
      <c r="I3810" s="89" t="s">
        <v>337</v>
      </c>
      <c r="L3810">
        <v>30469</v>
      </c>
      <c r="M3810" s="89" t="s">
        <v>1666</v>
      </c>
      <c r="N3810" s="89" t="s">
        <v>1700</v>
      </c>
      <c r="V3810" s="89" t="s">
        <v>1593</v>
      </c>
      <c r="W3810">
        <v>34539</v>
      </c>
    </row>
    <row r="3811" spans="7:23">
      <c r="G3811">
        <v>218848</v>
      </c>
      <c r="H3811" s="89" t="s">
        <v>2623</v>
      </c>
      <c r="I3811" s="89" t="s">
        <v>337</v>
      </c>
      <c r="L3811">
        <v>30470</v>
      </c>
      <c r="M3811" s="89" t="s">
        <v>1666</v>
      </c>
      <c r="N3811" s="89" t="s">
        <v>339</v>
      </c>
      <c r="V3811" s="89" t="s">
        <v>1594</v>
      </c>
      <c r="W3811">
        <v>34540</v>
      </c>
    </row>
    <row r="3812" spans="7:23">
      <c r="G3812">
        <v>218815</v>
      </c>
      <c r="H3812" s="89" t="s">
        <v>2138</v>
      </c>
      <c r="I3812" s="89" t="s">
        <v>337</v>
      </c>
      <c r="L3812">
        <v>30471</v>
      </c>
      <c r="M3812" s="89" t="s">
        <v>1668</v>
      </c>
      <c r="N3812" s="89" t="s">
        <v>1584</v>
      </c>
      <c r="V3812" s="89" t="s">
        <v>1595</v>
      </c>
      <c r="W3812">
        <v>34541</v>
      </c>
    </row>
    <row r="3813" spans="7:23">
      <c r="G3813">
        <v>218094</v>
      </c>
      <c r="H3813" s="89" t="s">
        <v>2624</v>
      </c>
      <c r="I3813" s="89" t="s">
        <v>337</v>
      </c>
      <c r="L3813">
        <v>30472</v>
      </c>
      <c r="M3813" s="89" t="s">
        <v>1668</v>
      </c>
      <c r="N3813" s="89" t="s">
        <v>337</v>
      </c>
      <c r="V3813" s="89" t="s">
        <v>1596</v>
      </c>
      <c r="W3813">
        <v>34542</v>
      </c>
    </row>
    <row r="3814" spans="7:23">
      <c r="G3814">
        <v>218804</v>
      </c>
      <c r="H3814" s="89" t="s">
        <v>2625</v>
      </c>
      <c r="I3814" s="89" t="s">
        <v>337</v>
      </c>
      <c r="L3814">
        <v>30473</v>
      </c>
      <c r="M3814" s="89" t="s">
        <v>1668</v>
      </c>
      <c r="N3814" s="89" t="s">
        <v>1700</v>
      </c>
      <c r="V3814" s="89" t="s">
        <v>2564</v>
      </c>
      <c r="W3814">
        <v>81874</v>
      </c>
    </row>
    <row r="3815" spans="7:23">
      <c r="G3815">
        <v>218859</v>
      </c>
      <c r="H3815" s="89" t="s">
        <v>2139</v>
      </c>
      <c r="I3815" s="89" t="s">
        <v>337</v>
      </c>
      <c r="L3815">
        <v>30474</v>
      </c>
      <c r="M3815" s="89" t="s">
        <v>1668</v>
      </c>
      <c r="N3815" s="89" t="s">
        <v>339</v>
      </c>
      <c r="V3815" s="89" t="s">
        <v>1597</v>
      </c>
      <c r="W3815">
        <v>34543</v>
      </c>
    </row>
    <row r="3816" spans="7:23">
      <c r="G3816">
        <v>218083</v>
      </c>
      <c r="H3816" s="89" t="s">
        <v>2626</v>
      </c>
      <c r="I3816" s="89" t="s">
        <v>337</v>
      </c>
      <c r="L3816">
        <v>30475</v>
      </c>
      <c r="M3816" s="89" t="s">
        <v>1669</v>
      </c>
      <c r="N3816" s="89" t="s">
        <v>1584</v>
      </c>
      <c r="V3816" s="89" t="s">
        <v>1598</v>
      </c>
      <c r="W3816">
        <v>34544</v>
      </c>
    </row>
    <row r="3817" spans="7:23">
      <c r="G3817">
        <v>218892</v>
      </c>
      <c r="H3817" s="89" t="s">
        <v>2627</v>
      </c>
      <c r="I3817" s="89" t="s">
        <v>337</v>
      </c>
      <c r="L3817">
        <v>30476</v>
      </c>
      <c r="M3817" s="89" t="s">
        <v>1669</v>
      </c>
      <c r="N3817" s="89" t="s">
        <v>337</v>
      </c>
      <c r="V3817" s="89" t="s">
        <v>2565</v>
      </c>
      <c r="W3817">
        <v>182274</v>
      </c>
    </row>
    <row r="3818" spans="7:23">
      <c r="G3818">
        <v>218903</v>
      </c>
      <c r="H3818" s="89" t="s">
        <v>2140</v>
      </c>
      <c r="I3818" s="89" t="s">
        <v>337</v>
      </c>
      <c r="L3818">
        <v>30477</v>
      </c>
      <c r="M3818" s="89" t="s">
        <v>1669</v>
      </c>
      <c r="N3818" s="89" t="s">
        <v>1700</v>
      </c>
      <c r="V3818" s="89" t="s">
        <v>1599</v>
      </c>
      <c r="W3818">
        <v>34545</v>
      </c>
    </row>
    <row r="3819" spans="7:23">
      <c r="G3819">
        <v>218072</v>
      </c>
      <c r="H3819" s="89" t="s">
        <v>2628</v>
      </c>
      <c r="I3819" s="89" t="s">
        <v>337</v>
      </c>
      <c r="L3819">
        <v>30478</v>
      </c>
      <c r="M3819" s="89" t="s">
        <v>1669</v>
      </c>
      <c r="N3819" s="89" t="s">
        <v>339</v>
      </c>
      <c r="V3819" s="89" t="s">
        <v>1600</v>
      </c>
      <c r="W3819">
        <v>34546</v>
      </c>
    </row>
    <row r="3820" spans="7:23">
      <c r="G3820">
        <v>219024</v>
      </c>
      <c r="H3820" s="89" t="s">
        <v>2629</v>
      </c>
      <c r="I3820" s="89" t="s">
        <v>337</v>
      </c>
      <c r="L3820">
        <v>30681</v>
      </c>
      <c r="M3820" s="89" t="s">
        <v>1953</v>
      </c>
      <c r="N3820" s="89" t="s">
        <v>1948</v>
      </c>
      <c r="V3820" s="89" t="s">
        <v>2566</v>
      </c>
      <c r="W3820">
        <v>205295</v>
      </c>
    </row>
    <row r="3821" spans="7:23">
      <c r="G3821">
        <v>218991</v>
      </c>
      <c r="H3821" s="89" t="s">
        <v>2141</v>
      </c>
      <c r="I3821" s="89" t="s">
        <v>337</v>
      </c>
      <c r="L3821">
        <v>30682</v>
      </c>
      <c r="M3821" s="89" t="s">
        <v>1952</v>
      </c>
      <c r="N3821" s="89" t="s">
        <v>1948</v>
      </c>
      <c r="V3821" s="89" t="s">
        <v>2567</v>
      </c>
      <c r="W3821">
        <v>205284</v>
      </c>
    </row>
    <row r="3822" spans="7:23">
      <c r="G3822">
        <v>219284</v>
      </c>
      <c r="H3822" s="89" t="s">
        <v>2144</v>
      </c>
      <c r="I3822" s="89" t="s">
        <v>337</v>
      </c>
      <c r="L3822">
        <v>30685</v>
      </c>
      <c r="M3822" s="89" t="s">
        <v>1955</v>
      </c>
      <c r="N3822" s="89" t="s">
        <v>1948</v>
      </c>
      <c r="V3822" s="89" t="s">
        <v>1601</v>
      </c>
      <c r="W3822">
        <v>34548</v>
      </c>
    </row>
    <row r="3823" spans="7:23">
      <c r="G3823">
        <v>33466</v>
      </c>
      <c r="H3823" s="89" t="s">
        <v>338</v>
      </c>
      <c r="L3823">
        <v>30686</v>
      </c>
      <c r="M3823" s="89" t="s">
        <v>1956</v>
      </c>
      <c r="N3823" s="89" t="s">
        <v>1948</v>
      </c>
      <c r="V3823" s="89" t="s">
        <v>1602</v>
      </c>
      <c r="W3823">
        <v>34552</v>
      </c>
    </row>
    <row r="3824" spans="7:23">
      <c r="G3824">
        <v>16266</v>
      </c>
      <c r="H3824" s="89" t="s">
        <v>1700</v>
      </c>
      <c r="L3824">
        <v>30688</v>
      </c>
      <c r="M3824" s="89" t="s">
        <v>1957</v>
      </c>
      <c r="N3824" s="89" t="s">
        <v>1948</v>
      </c>
      <c r="V3824" s="89" t="s">
        <v>1603</v>
      </c>
      <c r="W3824">
        <v>34553</v>
      </c>
    </row>
    <row r="3825" spans="7:23">
      <c r="G3825">
        <v>34516</v>
      </c>
      <c r="H3825" s="89" t="s">
        <v>1291</v>
      </c>
      <c r="I3825" s="89" t="s">
        <v>338</v>
      </c>
      <c r="L3825">
        <v>30689</v>
      </c>
      <c r="M3825" s="89" t="s">
        <v>1958</v>
      </c>
      <c r="N3825" s="89" t="s">
        <v>1948</v>
      </c>
      <c r="V3825" s="89" t="s">
        <v>1604</v>
      </c>
      <c r="W3825">
        <v>34554</v>
      </c>
    </row>
    <row r="3826" spans="7:23">
      <c r="G3826">
        <v>17625</v>
      </c>
      <c r="H3826" s="89" t="s">
        <v>1291</v>
      </c>
      <c r="I3826" s="89" t="s">
        <v>1700</v>
      </c>
      <c r="L3826">
        <v>30691</v>
      </c>
      <c r="M3826" s="89" t="s">
        <v>1959</v>
      </c>
      <c r="N3826" s="89" t="s">
        <v>1948</v>
      </c>
      <c r="V3826" s="89" t="s">
        <v>1605</v>
      </c>
      <c r="W3826">
        <v>34556</v>
      </c>
    </row>
    <row r="3827" spans="7:23">
      <c r="G3827">
        <v>50733</v>
      </c>
      <c r="H3827" s="89" t="s">
        <v>1293</v>
      </c>
      <c r="I3827" s="89" t="s">
        <v>338</v>
      </c>
      <c r="L3827">
        <v>30692</v>
      </c>
      <c r="M3827" s="89" t="s">
        <v>1956</v>
      </c>
      <c r="N3827" s="89" t="s">
        <v>1948</v>
      </c>
      <c r="V3827" s="89" t="s">
        <v>1606</v>
      </c>
      <c r="W3827">
        <v>34560</v>
      </c>
    </row>
    <row r="3828" spans="7:23">
      <c r="G3828">
        <v>50730</v>
      </c>
      <c r="H3828" s="89" t="s">
        <v>1293</v>
      </c>
      <c r="I3828" s="89" t="s">
        <v>1700</v>
      </c>
      <c r="L3828">
        <v>30694</v>
      </c>
      <c r="M3828" s="89" t="s">
        <v>382</v>
      </c>
      <c r="N3828" s="89" t="s">
        <v>1948</v>
      </c>
      <c r="V3828" s="89" t="s">
        <v>1607</v>
      </c>
      <c r="W3828">
        <v>56674</v>
      </c>
    </row>
    <row r="3829" spans="7:23">
      <c r="G3829">
        <v>51270</v>
      </c>
      <c r="H3829" s="89" t="s">
        <v>1294</v>
      </c>
      <c r="I3829" s="89" t="s">
        <v>1700</v>
      </c>
      <c r="L3829">
        <v>30695</v>
      </c>
      <c r="M3829" s="89" t="s">
        <v>383</v>
      </c>
      <c r="N3829" s="89" t="s">
        <v>1948</v>
      </c>
      <c r="V3829" s="89" t="s">
        <v>1608</v>
      </c>
      <c r="W3829">
        <v>34561</v>
      </c>
    </row>
    <row r="3830" spans="7:23">
      <c r="G3830">
        <v>51273</v>
      </c>
      <c r="H3830" s="89" t="s">
        <v>1294</v>
      </c>
      <c r="I3830" s="89" t="s">
        <v>338</v>
      </c>
      <c r="L3830">
        <v>30880</v>
      </c>
      <c r="M3830" s="89" t="s">
        <v>2435</v>
      </c>
      <c r="N3830" s="89" t="s">
        <v>326</v>
      </c>
      <c r="V3830" s="89" t="s">
        <v>1609</v>
      </c>
      <c r="W3830">
        <v>34562</v>
      </c>
    </row>
    <row r="3831" spans="7:23">
      <c r="G3831">
        <v>33268</v>
      </c>
      <c r="H3831" s="89" t="s">
        <v>1295</v>
      </c>
      <c r="I3831" s="89" t="s">
        <v>1700</v>
      </c>
      <c r="L3831">
        <v>30881</v>
      </c>
      <c r="M3831" s="89" t="s">
        <v>2436</v>
      </c>
      <c r="N3831" s="89" t="s">
        <v>326</v>
      </c>
      <c r="V3831" s="89" t="s">
        <v>1610</v>
      </c>
      <c r="W3831">
        <v>34563</v>
      </c>
    </row>
    <row r="3832" spans="7:23">
      <c r="G3832">
        <v>34517</v>
      </c>
      <c r="H3832" s="89" t="s">
        <v>1295</v>
      </c>
      <c r="I3832" s="89" t="s">
        <v>338</v>
      </c>
      <c r="L3832">
        <v>31709</v>
      </c>
      <c r="M3832" s="89" t="s">
        <v>1720</v>
      </c>
      <c r="N3832" s="89" t="s">
        <v>1710</v>
      </c>
      <c r="V3832" s="89" t="s">
        <v>1611</v>
      </c>
      <c r="W3832">
        <v>34564</v>
      </c>
    </row>
    <row r="3833" spans="7:23">
      <c r="G3833">
        <v>34519</v>
      </c>
      <c r="H3833" s="89" t="s">
        <v>1297</v>
      </c>
      <c r="I3833" s="89" t="s">
        <v>338</v>
      </c>
      <c r="L3833">
        <v>31710</v>
      </c>
      <c r="M3833" s="89" t="s">
        <v>1720</v>
      </c>
      <c r="N3833" s="89" t="s">
        <v>1946</v>
      </c>
      <c r="V3833" s="89" t="s">
        <v>297</v>
      </c>
      <c r="W3833">
        <v>34566</v>
      </c>
    </row>
    <row r="3834" spans="7:23">
      <c r="G3834">
        <v>17472</v>
      </c>
      <c r="H3834" s="89" t="s">
        <v>1297</v>
      </c>
      <c r="I3834" s="89" t="s">
        <v>1700</v>
      </c>
      <c r="L3834">
        <v>31711</v>
      </c>
      <c r="M3834" s="89" t="s">
        <v>1720</v>
      </c>
      <c r="N3834" s="89" t="s">
        <v>1943</v>
      </c>
      <c r="V3834" s="89" t="s">
        <v>1612</v>
      </c>
      <c r="W3834">
        <v>34617</v>
      </c>
    </row>
    <row r="3835" spans="7:23">
      <c r="G3835">
        <v>34518</v>
      </c>
      <c r="H3835" s="89" t="s">
        <v>1298</v>
      </c>
      <c r="I3835" s="89" t="s">
        <v>338</v>
      </c>
      <c r="L3835">
        <v>31712</v>
      </c>
      <c r="M3835" s="89" t="s">
        <v>1720</v>
      </c>
      <c r="N3835" s="89" t="s">
        <v>1947</v>
      </c>
      <c r="V3835" s="89" t="s">
        <v>1161</v>
      </c>
      <c r="W3835">
        <v>34618</v>
      </c>
    </row>
    <row r="3836" spans="7:23">
      <c r="G3836">
        <v>17641</v>
      </c>
      <c r="H3836" s="89" t="s">
        <v>1298</v>
      </c>
      <c r="I3836" s="89" t="s">
        <v>1700</v>
      </c>
      <c r="L3836">
        <v>31713</v>
      </c>
      <c r="M3836" s="89" t="s">
        <v>1778</v>
      </c>
      <c r="N3836" s="89" t="s">
        <v>1710</v>
      </c>
      <c r="V3836" s="89" t="s">
        <v>1162</v>
      </c>
      <c r="W3836">
        <v>34619</v>
      </c>
    </row>
    <row r="3837" spans="7:23">
      <c r="G3837">
        <v>41477</v>
      </c>
      <c r="H3837" s="89" t="s">
        <v>1299</v>
      </c>
      <c r="I3837" s="89" t="s">
        <v>1700</v>
      </c>
      <c r="L3837">
        <v>31714</v>
      </c>
      <c r="M3837" s="89" t="s">
        <v>1778</v>
      </c>
      <c r="N3837" s="89" t="s">
        <v>1946</v>
      </c>
      <c r="V3837" s="89" t="s">
        <v>1163</v>
      </c>
      <c r="W3837">
        <v>34620</v>
      </c>
    </row>
    <row r="3838" spans="7:23">
      <c r="G3838">
        <v>41479</v>
      </c>
      <c r="H3838" s="89" t="s">
        <v>1299</v>
      </c>
      <c r="I3838" s="89" t="s">
        <v>338</v>
      </c>
      <c r="L3838">
        <v>31715</v>
      </c>
      <c r="M3838" s="89" t="s">
        <v>1778</v>
      </c>
      <c r="N3838" s="89" t="s">
        <v>1943</v>
      </c>
      <c r="V3838" s="89" t="s">
        <v>1613</v>
      </c>
      <c r="W3838">
        <v>34621</v>
      </c>
    </row>
    <row r="3839" spans="7:23">
      <c r="G3839">
        <v>41471</v>
      </c>
      <c r="H3839" s="89" t="s">
        <v>1300</v>
      </c>
      <c r="I3839" s="89" t="s">
        <v>338</v>
      </c>
      <c r="L3839">
        <v>31716</v>
      </c>
      <c r="M3839" s="89" t="s">
        <v>1778</v>
      </c>
      <c r="N3839" s="89" t="s">
        <v>1947</v>
      </c>
      <c r="V3839" s="89" t="s">
        <v>1165</v>
      </c>
      <c r="W3839">
        <v>34622</v>
      </c>
    </row>
    <row r="3840" spans="7:23">
      <c r="G3840">
        <v>41469</v>
      </c>
      <c r="H3840" s="89" t="s">
        <v>1300</v>
      </c>
      <c r="I3840" s="89" t="s">
        <v>1700</v>
      </c>
      <c r="L3840">
        <v>32470</v>
      </c>
      <c r="M3840" s="89" t="s">
        <v>1939</v>
      </c>
      <c r="N3840" s="89" t="s">
        <v>1710</v>
      </c>
      <c r="V3840" s="89" t="s">
        <v>1614</v>
      </c>
      <c r="W3840">
        <v>34623</v>
      </c>
    </row>
    <row r="3841" spans="7:23">
      <c r="G3841">
        <v>185992</v>
      </c>
      <c r="H3841" s="89" t="s">
        <v>1234</v>
      </c>
      <c r="I3841" s="89" t="s">
        <v>338</v>
      </c>
      <c r="L3841">
        <v>32471</v>
      </c>
      <c r="M3841" s="89" t="s">
        <v>1939</v>
      </c>
      <c r="N3841" s="89" t="s">
        <v>1946</v>
      </c>
      <c r="V3841" s="89" t="s">
        <v>1168</v>
      </c>
      <c r="W3841">
        <v>34624</v>
      </c>
    </row>
    <row r="3842" spans="7:23">
      <c r="G3842">
        <v>185989</v>
      </c>
      <c r="H3842" s="89" t="s">
        <v>1234</v>
      </c>
      <c r="I3842" s="89" t="s">
        <v>1700</v>
      </c>
      <c r="L3842">
        <v>32472</v>
      </c>
      <c r="M3842" s="89" t="s">
        <v>1939</v>
      </c>
      <c r="N3842" s="89" t="s">
        <v>1943</v>
      </c>
      <c r="V3842" s="89" t="s">
        <v>1615</v>
      </c>
      <c r="W3842">
        <v>34625</v>
      </c>
    </row>
    <row r="3843" spans="7:23">
      <c r="G3843">
        <v>187696</v>
      </c>
      <c r="H3843" s="89" t="s">
        <v>2329</v>
      </c>
      <c r="I3843" s="89" t="s">
        <v>338</v>
      </c>
      <c r="L3843">
        <v>32473</v>
      </c>
      <c r="M3843" s="89" t="s">
        <v>1939</v>
      </c>
      <c r="N3843" s="89" t="s">
        <v>1947</v>
      </c>
      <c r="V3843" s="89" t="s">
        <v>1170</v>
      </c>
      <c r="W3843">
        <v>34626</v>
      </c>
    </row>
    <row r="3844" spans="7:23">
      <c r="G3844">
        <v>187693</v>
      </c>
      <c r="H3844" s="89" t="s">
        <v>2329</v>
      </c>
      <c r="I3844" s="89" t="s">
        <v>1700</v>
      </c>
      <c r="L3844">
        <v>32667</v>
      </c>
      <c r="M3844" s="89" t="s">
        <v>1954</v>
      </c>
      <c r="N3844" s="89" t="s">
        <v>1948</v>
      </c>
      <c r="V3844" s="89" t="s">
        <v>1616</v>
      </c>
      <c r="W3844">
        <v>34627</v>
      </c>
    </row>
    <row r="3845" spans="7:23">
      <c r="G3845">
        <v>187685</v>
      </c>
      <c r="H3845" s="89" t="s">
        <v>2330</v>
      </c>
      <c r="I3845" s="89" t="s">
        <v>338</v>
      </c>
      <c r="L3845">
        <v>32866</v>
      </c>
      <c r="M3845" s="89" t="s">
        <v>1699</v>
      </c>
      <c r="V3845" s="89" t="s">
        <v>1171</v>
      </c>
      <c r="W3845">
        <v>34628</v>
      </c>
    </row>
    <row r="3846" spans="7:23">
      <c r="G3846">
        <v>187682</v>
      </c>
      <c r="H3846" s="89" t="s">
        <v>2330</v>
      </c>
      <c r="I3846" s="89" t="s">
        <v>1700</v>
      </c>
      <c r="L3846">
        <v>32870</v>
      </c>
      <c r="M3846" s="89" t="s">
        <v>1291</v>
      </c>
      <c r="N3846" s="89" t="s">
        <v>1699</v>
      </c>
      <c r="V3846" s="89" t="s">
        <v>1172</v>
      </c>
      <c r="W3846">
        <v>34629</v>
      </c>
    </row>
    <row r="3847" spans="7:23">
      <c r="G3847">
        <v>185978</v>
      </c>
      <c r="H3847" s="89" t="s">
        <v>1235</v>
      </c>
      <c r="I3847" s="89" t="s">
        <v>1700</v>
      </c>
      <c r="L3847">
        <v>32871</v>
      </c>
      <c r="M3847" s="89" t="s">
        <v>1298</v>
      </c>
      <c r="N3847" s="89" t="s">
        <v>1699</v>
      </c>
      <c r="V3847" s="89" t="s">
        <v>2568</v>
      </c>
      <c r="W3847">
        <v>34630</v>
      </c>
    </row>
    <row r="3848" spans="7:23">
      <c r="G3848">
        <v>185981</v>
      </c>
      <c r="H3848" s="89" t="s">
        <v>1235</v>
      </c>
      <c r="I3848" s="89" t="s">
        <v>338</v>
      </c>
      <c r="L3848">
        <v>32872</v>
      </c>
      <c r="M3848" s="89" t="s">
        <v>1297</v>
      </c>
      <c r="N3848" s="89" t="s">
        <v>1699</v>
      </c>
      <c r="V3848" s="89" t="s">
        <v>1617</v>
      </c>
      <c r="W3848">
        <v>34632</v>
      </c>
    </row>
    <row r="3849" spans="7:23">
      <c r="G3849">
        <v>186003</v>
      </c>
      <c r="H3849" s="89" t="s">
        <v>1236</v>
      </c>
      <c r="I3849" s="89" t="s">
        <v>338</v>
      </c>
      <c r="L3849">
        <v>32877</v>
      </c>
      <c r="M3849" s="89" t="s">
        <v>2558</v>
      </c>
      <c r="N3849" s="89" t="s">
        <v>1699</v>
      </c>
      <c r="V3849" s="89" t="s">
        <v>1618</v>
      </c>
      <c r="W3849">
        <v>34633</v>
      </c>
    </row>
    <row r="3850" spans="7:23">
      <c r="G3850">
        <v>186000</v>
      </c>
      <c r="H3850" s="89" t="s">
        <v>1236</v>
      </c>
      <c r="I3850" s="89" t="s">
        <v>1700</v>
      </c>
      <c r="L3850">
        <v>32878</v>
      </c>
      <c r="M3850" s="89" t="s">
        <v>2561</v>
      </c>
      <c r="N3850" s="89" t="s">
        <v>1699</v>
      </c>
      <c r="V3850" s="89" t="s">
        <v>1619</v>
      </c>
      <c r="W3850">
        <v>34634</v>
      </c>
    </row>
    <row r="3851" spans="7:23">
      <c r="G3851">
        <v>187674</v>
      </c>
      <c r="H3851" s="89" t="s">
        <v>1237</v>
      </c>
      <c r="I3851" s="89" t="s">
        <v>338</v>
      </c>
      <c r="L3851">
        <v>32879</v>
      </c>
      <c r="M3851" s="89" t="s">
        <v>2562</v>
      </c>
      <c r="N3851" s="89" t="s">
        <v>1699</v>
      </c>
      <c r="V3851" s="89" t="s">
        <v>1620</v>
      </c>
      <c r="W3851">
        <v>34635</v>
      </c>
    </row>
    <row r="3852" spans="7:23">
      <c r="G3852">
        <v>187671</v>
      </c>
      <c r="H3852" s="89" t="s">
        <v>1237</v>
      </c>
      <c r="I3852" s="89" t="s">
        <v>1700</v>
      </c>
      <c r="L3852">
        <v>32880</v>
      </c>
      <c r="M3852" s="89" t="s">
        <v>1585</v>
      </c>
      <c r="N3852" s="89" t="s">
        <v>1699</v>
      </c>
      <c r="V3852" s="89" t="s">
        <v>1176</v>
      </c>
      <c r="W3852">
        <v>34636</v>
      </c>
    </row>
    <row r="3853" spans="7:23">
      <c r="G3853">
        <v>61995</v>
      </c>
      <c r="H3853" s="89" t="s">
        <v>2556</v>
      </c>
      <c r="I3853" s="89" t="s">
        <v>338</v>
      </c>
      <c r="L3853">
        <v>32881</v>
      </c>
      <c r="M3853" s="89" t="s">
        <v>1586</v>
      </c>
      <c r="N3853" s="89" t="s">
        <v>1699</v>
      </c>
      <c r="V3853" s="89" t="s">
        <v>1621</v>
      </c>
      <c r="W3853">
        <v>34637</v>
      </c>
    </row>
    <row r="3854" spans="7:23">
      <c r="G3854">
        <v>61992</v>
      </c>
      <c r="H3854" s="89" t="s">
        <v>2556</v>
      </c>
      <c r="I3854" s="89" t="s">
        <v>1700</v>
      </c>
      <c r="L3854">
        <v>32883</v>
      </c>
      <c r="M3854" s="89" t="s">
        <v>1587</v>
      </c>
      <c r="N3854" s="89" t="s">
        <v>1699</v>
      </c>
      <c r="V3854" s="89" t="s">
        <v>1622</v>
      </c>
      <c r="W3854">
        <v>34638</v>
      </c>
    </row>
    <row r="3855" spans="7:23">
      <c r="G3855">
        <v>216685</v>
      </c>
      <c r="H3855" s="89" t="s">
        <v>2557</v>
      </c>
      <c r="I3855" s="89" t="s">
        <v>338</v>
      </c>
      <c r="L3855">
        <v>32887</v>
      </c>
      <c r="M3855" s="89" t="s">
        <v>1588</v>
      </c>
      <c r="N3855" s="89" t="s">
        <v>1699</v>
      </c>
      <c r="V3855" s="89" t="s">
        <v>1623</v>
      </c>
      <c r="W3855">
        <v>34639</v>
      </c>
    </row>
    <row r="3856" spans="7:23">
      <c r="G3856">
        <v>216682</v>
      </c>
      <c r="H3856" s="89" t="s">
        <v>2557</v>
      </c>
      <c r="I3856" s="89" t="s">
        <v>1700</v>
      </c>
      <c r="L3856">
        <v>32888</v>
      </c>
      <c r="M3856" s="89" t="s">
        <v>1589</v>
      </c>
      <c r="N3856" s="89" t="s">
        <v>1699</v>
      </c>
      <c r="V3856" s="89" t="s">
        <v>1182</v>
      </c>
      <c r="W3856">
        <v>34640</v>
      </c>
    </row>
    <row r="3857" spans="7:23">
      <c r="G3857">
        <v>34524</v>
      </c>
      <c r="H3857" s="89" t="s">
        <v>2558</v>
      </c>
      <c r="I3857" s="89" t="s">
        <v>338</v>
      </c>
      <c r="L3857">
        <v>32889</v>
      </c>
      <c r="M3857" s="89" t="s">
        <v>1590</v>
      </c>
      <c r="N3857" s="89" t="s">
        <v>1699</v>
      </c>
      <c r="V3857" s="89" t="s">
        <v>1624</v>
      </c>
      <c r="W3857">
        <v>34641</v>
      </c>
    </row>
    <row r="3858" spans="7:23">
      <c r="G3858">
        <v>19412</v>
      </c>
      <c r="H3858" s="89" t="s">
        <v>2558</v>
      </c>
      <c r="I3858" s="89" t="s">
        <v>1700</v>
      </c>
      <c r="L3858">
        <v>32890</v>
      </c>
      <c r="M3858" s="89" t="s">
        <v>1591</v>
      </c>
      <c r="N3858" s="89" t="s">
        <v>1699</v>
      </c>
      <c r="V3858" s="89" t="s">
        <v>1625</v>
      </c>
      <c r="W3858">
        <v>34642</v>
      </c>
    </row>
    <row r="3859" spans="7:23">
      <c r="G3859">
        <v>81885</v>
      </c>
      <c r="H3859" s="89" t="s">
        <v>2559</v>
      </c>
      <c r="I3859" s="89" t="s">
        <v>338</v>
      </c>
      <c r="L3859">
        <v>32891</v>
      </c>
      <c r="M3859" s="89" t="s">
        <v>1592</v>
      </c>
      <c r="N3859" s="89" t="s">
        <v>1699</v>
      </c>
      <c r="V3859" s="89" t="s">
        <v>1185</v>
      </c>
      <c r="W3859">
        <v>34643</v>
      </c>
    </row>
    <row r="3860" spans="7:23">
      <c r="G3860">
        <v>81882</v>
      </c>
      <c r="H3860" s="89" t="s">
        <v>2559</v>
      </c>
      <c r="I3860" s="89" t="s">
        <v>1700</v>
      </c>
      <c r="L3860">
        <v>32892</v>
      </c>
      <c r="M3860" s="89" t="s">
        <v>1593</v>
      </c>
      <c r="N3860" s="89" t="s">
        <v>1699</v>
      </c>
      <c r="V3860" s="89" t="s">
        <v>1186</v>
      </c>
      <c r="W3860">
        <v>34644</v>
      </c>
    </row>
    <row r="3861" spans="7:23">
      <c r="G3861">
        <v>107274</v>
      </c>
      <c r="H3861" s="89" t="s">
        <v>2560</v>
      </c>
      <c r="I3861" s="89" t="s">
        <v>338</v>
      </c>
      <c r="L3861">
        <v>32893</v>
      </c>
      <c r="M3861" s="89" t="s">
        <v>1594</v>
      </c>
      <c r="N3861" s="89" t="s">
        <v>1699</v>
      </c>
      <c r="V3861" s="89" t="s">
        <v>1187</v>
      </c>
      <c r="W3861">
        <v>34645</v>
      </c>
    </row>
    <row r="3862" spans="7:23">
      <c r="G3862">
        <v>107271</v>
      </c>
      <c r="H3862" s="89" t="s">
        <v>2560</v>
      </c>
      <c r="I3862" s="89" t="s">
        <v>1700</v>
      </c>
      <c r="L3862">
        <v>32894</v>
      </c>
      <c r="M3862" s="89" t="s">
        <v>1595</v>
      </c>
      <c r="N3862" s="89" t="s">
        <v>1699</v>
      </c>
      <c r="V3862" s="89" t="s">
        <v>2569</v>
      </c>
      <c r="W3862">
        <v>34646</v>
      </c>
    </row>
    <row r="3863" spans="7:23">
      <c r="G3863">
        <v>34525</v>
      </c>
      <c r="H3863" s="89" t="s">
        <v>2561</v>
      </c>
      <c r="I3863" s="89" t="s">
        <v>338</v>
      </c>
      <c r="L3863">
        <v>32895</v>
      </c>
      <c r="M3863" s="89" t="s">
        <v>1596</v>
      </c>
      <c r="N3863" s="89" t="s">
        <v>1699</v>
      </c>
      <c r="V3863" s="89" t="s">
        <v>1626</v>
      </c>
      <c r="W3863">
        <v>34648</v>
      </c>
    </row>
    <row r="3864" spans="7:23">
      <c r="G3864">
        <v>19416</v>
      </c>
      <c r="H3864" s="89" t="s">
        <v>2561</v>
      </c>
      <c r="I3864" s="89" t="s">
        <v>1700</v>
      </c>
      <c r="L3864">
        <v>32896</v>
      </c>
      <c r="M3864" s="89" t="s">
        <v>1597</v>
      </c>
      <c r="N3864" s="89" t="s">
        <v>1699</v>
      </c>
      <c r="V3864" s="89" t="s">
        <v>1627</v>
      </c>
      <c r="W3864">
        <v>34649</v>
      </c>
    </row>
    <row r="3865" spans="7:23">
      <c r="G3865">
        <v>34526</v>
      </c>
      <c r="H3865" s="89" t="s">
        <v>2562</v>
      </c>
      <c r="I3865" s="89" t="s">
        <v>338</v>
      </c>
      <c r="L3865">
        <v>32897</v>
      </c>
      <c r="M3865" s="89" t="s">
        <v>1598</v>
      </c>
      <c r="N3865" s="89" t="s">
        <v>1699</v>
      </c>
      <c r="V3865" s="89" t="s">
        <v>1189</v>
      </c>
      <c r="W3865">
        <v>34650</v>
      </c>
    </row>
    <row r="3866" spans="7:23">
      <c r="G3866">
        <v>19420</v>
      </c>
      <c r="H3866" s="89" t="s">
        <v>2562</v>
      </c>
      <c r="I3866" s="89" t="s">
        <v>1700</v>
      </c>
      <c r="L3866">
        <v>32898</v>
      </c>
      <c r="M3866" s="89" t="s">
        <v>1599</v>
      </c>
      <c r="N3866" s="89" t="s">
        <v>1699</v>
      </c>
      <c r="V3866" s="89" t="s">
        <v>1190</v>
      </c>
      <c r="W3866">
        <v>34651</v>
      </c>
    </row>
    <row r="3867" spans="7:23">
      <c r="G3867">
        <v>213879</v>
      </c>
      <c r="H3867" s="89" t="s">
        <v>2563</v>
      </c>
      <c r="I3867" s="89" t="s">
        <v>338</v>
      </c>
      <c r="L3867">
        <v>32899</v>
      </c>
      <c r="M3867" s="89" t="s">
        <v>1600</v>
      </c>
      <c r="N3867" s="89" t="s">
        <v>1699</v>
      </c>
      <c r="V3867" s="89" t="s">
        <v>1628</v>
      </c>
      <c r="W3867">
        <v>34652</v>
      </c>
    </row>
    <row r="3868" spans="7:23">
      <c r="G3868">
        <v>213876</v>
      </c>
      <c r="H3868" s="89" t="s">
        <v>2563</v>
      </c>
      <c r="I3868" s="89" t="s">
        <v>1700</v>
      </c>
      <c r="L3868">
        <v>32901</v>
      </c>
      <c r="M3868" s="89" t="s">
        <v>1601</v>
      </c>
      <c r="N3868" s="89" t="s">
        <v>1699</v>
      </c>
      <c r="V3868" s="89" t="s">
        <v>1203</v>
      </c>
      <c r="W3868">
        <v>34653</v>
      </c>
    </row>
    <row r="3869" spans="7:23">
      <c r="G3869">
        <v>34527</v>
      </c>
      <c r="H3869" s="89" t="s">
        <v>1585</v>
      </c>
      <c r="I3869" s="89" t="s">
        <v>338</v>
      </c>
      <c r="L3869">
        <v>32905</v>
      </c>
      <c r="M3869" s="89" t="s">
        <v>1602</v>
      </c>
      <c r="N3869" s="89" t="s">
        <v>1699</v>
      </c>
      <c r="V3869" s="89" t="s">
        <v>1629</v>
      </c>
      <c r="W3869">
        <v>34654</v>
      </c>
    </row>
    <row r="3870" spans="7:23">
      <c r="G3870">
        <v>19424</v>
      </c>
      <c r="H3870" s="89" t="s">
        <v>1585</v>
      </c>
      <c r="I3870" s="89" t="s">
        <v>1700</v>
      </c>
      <c r="L3870">
        <v>32906</v>
      </c>
      <c r="M3870" s="89" t="s">
        <v>1603</v>
      </c>
      <c r="N3870" s="89" t="s">
        <v>1699</v>
      </c>
      <c r="V3870" s="89" t="s">
        <v>1630</v>
      </c>
      <c r="W3870">
        <v>34655</v>
      </c>
    </row>
    <row r="3871" spans="7:23">
      <c r="G3871">
        <v>34528</v>
      </c>
      <c r="H3871" s="89" t="s">
        <v>1586</v>
      </c>
      <c r="I3871" s="89" t="s">
        <v>338</v>
      </c>
      <c r="L3871">
        <v>32907</v>
      </c>
      <c r="M3871" s="89" t="s">
        <v>1604</v>
      </c>
      <c r="N3871" s="89" t="s">
        <v>1699</v>
      </c>
      <c r="V3871" s="89" t="s">
        <v>1210</v>
      </c>
      <c r="W3871">
        <v>34656</v>
      </c>
    </row>
    <row r="3872" spans="7:23">
      <c r="G3872">
        <v>19428</v>
      </c>
      <c r="H3872" s="89" t="s">
        <v>1586</v>
      </c>
      <c r="I3872" s="89" t="s">
        <v>1700</v>
      </c>
      <c r="L3872">
        <v>32909</v>
      </c>
      <c r="M3872" s="89" t="s">
        <v>1605</v>
      </c>
      <c r="N3872" s="89" t="s">
        <v>1699</v>
      </c>
      <c r="V3872" s="89" t="s">
        <v>2201</v>
      </c>
      <c r="W3872">
        <v>172485</v>
      </c>
    </row>
    <row r="3873" spans="7:23">
      <c r="G3873">
        <v>34530</v>
      </c>
      <c r="H3873" s="89" t="s">
        <v>1587</v>
      </c>
      <c r="I3873" s="89" t="s">
        <v>338</v>
      </c>
      <c r="L3873">
        <v>32913</v>
      </c>
      <c r="M3873" s="89" t="s">
        <v>1606</v>
      </c>
      <c r="N3873" s="89" t="s">
        <v>1699</v>
      </c>
      <c r="V3873" s="89" t="s">
        <v>2202</v>
      </c>
      <c r="W3873">
        <v>172474</v>
      </c>
    </row>
    <row r="3874" spans="7:23">
      <c r="G3874">
        <v>19544</v>
      </c>
      <c r="H3874" s="89" t="s">
        <v>1587</v>
      </c>
      <c r="I3874" s="89" t="s">
        <v>1700</v>
      </c>
      <c r="L3874">
        <v>32914</v>
      </c>
      <c r="M3874" s="89" t="s">
        <v>1608</v>
      </c>
      <c r="N3874" s="89" t="s">
        <v>1699</v>
      </c>
      <c r="V3874" s="89" t="s">
        <v>2205</v>
      </c>
      <c r="W3874">
        <v>189674</v>
      </c>
    </row>
    <row r="3875" spans="7:23">
      <c r="G3875">
        <v>19472</v>
      </c>
      <c r="H3875" s="89" t="s">
        <v>1588</v>
      </c>
      <c r="I3875" s="89" t="s">
        <v>1700</v>
      </c>
      <c r="L3875">
        <v>32915</v>
      </c>
      <c r="M3875" s="89" t="s">
        <v>1609</v>
      </c>
      <c r="N3875" s="89" t="s">
        <v>1699</v>
      </c>
      <c r="V3875" s="89" t="s">
        <v>2206</v>
      </c>
      <c r="W3875">
        <v>189685</v>
      </c>
    </row>
    <row r="3876" spans="7:23">
      <c r="G3876">
        <v>34534</v>
      </c>
      <c r="H3876" s="89" t="s">
        <v>1588</v>
      </c>
      <c r="I3876" s="89" t="s">
        <v>338</v>
      </c>
      <c r="L3876">
        <v>32916</v>
      </c>
      <c r="M3876" s="89" t="s">
        <v>1610</v>
      </c>
      <c r="N3876" s="89" t="s">
        <v>1699</v>
      </c>
      <c r="V3876" s="89" t="s">
        <v>2207</v>
      </c>
      <c r="W3876">
        <v>189696</v>
      </c>
    </row>
    <row r="3877" spans="7:23">
      <c r="G3877">
        <v>34535</v>
      </c>
      <c r="H3877" s="89" t="s">
        <v>1589</v>
      </c>
      <c r="I3877" s="89" t="s">
        <v>338</v>
      </c>
      <c r="L3877">
        <v>32917</v>
      </c>
      <c r="M3877" s="89" t="s">
        <v>1611</v>
      </c>
      <c r="N3877" s="89" t="s">
        <v>1699</v>
      </c>
      <c r="V3877" s="89" t="s">
        <v>2208</v>
      </c>
      <c r="W3877">
        <v>189707</v>
      </c>
    </row>
    <row r="3878" spans="7:23">
      <c r="G3878">
        <v>19476</v>
      </c>
      <c r="H3878" s="89" t="s">
        <v>1589</v>
      </c>
      <c r="I3878" s="89" t="s">
        <v>1700</v>
      </c>
      <c r="L3878">
        <v>32919</v>
      </c>
      <c r="M3878" s="89" t="s">
        <v>297</v>
      </c>
      <c r="N3878" s="89" t="s">
        <v>1699</v>
      </c>
      <c r="V3878" s="89" t="s">
        <v>2209</v>
      </c>
      <c r="W3878">
        <v>189718</v>
      </c>
    </row>
    <row r="3879" spans="7:23">
      <c r="G3879">
        <v>34536</v>
      </c>
      <c r="H3879" s="89" t="s">
        <v>1590</v>
      </c>
      <c r="I3879" s="89" t="s">
        <v>338</v>
      </c>
      <c r="L3879">
        <v>32970</v>
      </c>
      <c r="M3879" s="89" t="s">
        <v>1612</v>
      </c>
      <c r="N3879" s="89" t="s">
        <v>1699</v>
      </c>
      <c r="V3879" s="89" t="s">
        <v>2570</v>
      </c>
      <c r="W3879">
        <v>199496</v>
      </c>
    </row>
    <row r="3880" spans="7:23">
      <c r="G3880">
        <v>19480</v>
      </c>
      <c r="H3880" s="89" t="s">
        <v>1590</v>
      </c>
      <c r="I3880" s="89" t="s">
        <v>1700</v>
      </c>
      <c r="L3880">
        <v>32971</v>
      </c>
      <c r="M3880" s="89" t="s">
        <v>1161</v>
      </c>
      <c r="N3880" s="89" t="s">
        <v>1699</v>
      </c>
      <c r="V3880" s="89" t="s">
        <v>2211</v>
      </c>
      <c r="W3880">
        <v>199485</v>
      </c>
    </row>
    <row r="3881" spans="7:23">
      <c r="G3881">
        <v>19484</v>
      </c>
      <c r="H3881" s="89" t="s">
        <v>1591</v>
      </c>
      <c r="I3881" s="89" t="s">
        <v>1700</v>
      </c>
      <c r="L3881">
        <v>32972</v>
      </c>
      <c r="M3881" s="89" t="s">
        <v>1162</v>
      </c>
      <c r="N3881" s="89" t="s">
        <v>1699</v>
      </c>
      <c r="V3881" s="89" t="s">
        <v>2212</v>
      </c>
      <c r="W3881">
        <v>199474</v>
      </c>
    </row>
    <row r="3882" spans="7:23">
      <c r="G3882">
        <v>34537</v>
      </c>
      <c r="H3882" s="89" t="s">
        <v>1591</v>
      </c>
      <c r="I3882" s="89" t="s">
        <v>338</v>
      </c>
      <c r="L3882">
        <v>32973</v>
      </c>
      <c r="M3882" s="89" t="s">
        <v>1163</v>
      </c>
      <c r="N3882" s="89" t="s">
        <v>1699</v>
      </c>
      <c r="V3882" s="89" t="s">
        <v>2213</v>
      </c>
      <c r="W3882">
        <v>217083</v>
      </c>
    </row>
    <row r="3883" spans="7:23">
      <c r="G3883">
        <v>34538</v>
      </c>
      <c r="H3883" s="89" t="s">
        <v>1592</v>
      </c>
      <c r="I3883" s="89" t="s">
        <v>338</v>
      </c>
      <c r="L3883">
        <v>32974</v>
      </c>
      <c r="M3883" s="89" t="s">
        <v>1613</v>
      </c>
      <c r="N3883" s="89" t="s">
        <v>1699</v>
      </c>
      <c r="V3883" s="89" t="s">
        <v>2214</v>
      </c>
      <c r="W3883">
        <v>217680</v>
      </c>
    </row>
    <row r="3884" spans="7:23">
      <c r="G3884">
        <v>19488</v>
      </c>
      <c r="H3884" s="89" t="s">
        <v>1592</v>
      </c>
      <c r="I3884" s="89" t="s">
        <v>1700</v>
      </c>
      <c r="L3884">
        <v>32975</v>
      </c>
      <c r="M3884" s="89" t="s">
        <v>1165</v>
      </c>
      <c r="N3884" s="89" t="s">
        <v>1699</v>
      </c>
      <c r="V3884" s="89" t="s">
        <v>204</v>
      </c>
      <c r="W3884">
        <v>34658</v>
      </c>
    </row>
    <row r="3885" spans="7:23">
      <c r="G3885">
        <v>34539</v>
      </c>
      <c r="H3885" s="89" t="s">
        <v>1593</v>
      </c>
      <c r="I3885" s="89" t="s">
        <v>338</v>
      </c>
      <c r="L3885">
        <v>32976</v>
      </c>
      <c r="M3885" s="89" t="s">
        <v>1614</v>
      </c>
      <c r="N3885" s="89" t="s">
        <v>1699</v>
      </c>
      <c r="V3885" s="89" t="s">
        <v>1191</v>
      </c>
      <c r="W3885">
        <v>34661</v>
      </c>
    </row>
    <row r="3886" spans="7:23">
      <c r="G3886">
        <v>19492</v>
      </c>
      <c r="H3886" s="89" t="s">
        <v>1593</v>
      </c>
      <c r="I3886" s="89" t="s">
        <v>1700</v>
      </c>
      <c r="L3886">
        <v>32977</v>
      </c>
      <c r="M3886" s="89" t="s">
        <v>1168</v>
      </c>
      <c r="N3886" s="89" t="s">
        <v>1699</v>
      </c>
      <c r="V3886" s="89" t="s">
        <v>1192</v>
      </c>
      <c r="W3886">
        <v>34662</v>
      </c>
    </row>
    <row r="3887" spans="7:23">
      <c r="G3887">
        <v>19496</v>
      </c>
      <c r="H3887" s="89" t="s">
        <v>1594</v>
      </c>
      <c r="I3887" s="89" t="s">
        <v>1700</v>
      </c>
      <c r="L3887">
        <v>32978</v>
      </c>
      <c r="M3887" s="89" t="s">
        <v>1615</v>
      </c>
      <c r="N3887" s="89" t="s">
        <v>1699</v>
      </c>
      <c r="V3887" s="89" t="s">
        <v>1193</v>
      </c>
      <c r="W3887">
        <v>34663</v>
      </c>
    </row>
    <row r="3888" spans="7:23">
      <c r="G3888">
        <v>34540</v>
      </c>
      <c r="H3888" s="89" t="s">
        <v>1594</v>
      </c>
      <c r="I3888" s="89" t="s">
        <v>338</v>
      </c>
      <c r="L3888">
        <v>32979</v>
      </c>
      <c r="M3888" s="89" t="s">
        <v>1170</v>
      </c>
      <c r="N3888" s="89" t="s">
        <v>1699</v>
      </c>
      <c r="V3888" s="89" t="s">
        <v>1194</v>
      </c>
      <c r="W3888">
        <v>34664</v>
      </c>
    </row>
    <row r="3889" spans="7:23">
      <c r="G3889">
        <v>34541</v>
      </c>
      <c r="H3889" s="89" t="s">
        <v>1595</v>
      </c>
      <c r="I3889" s="89" t="s">
        <v>338</v>
      </c>
      <c r="L3889">
        <v>32980</v>
      </c>
      <c r="M3889" s="89" t="s">
        <v>1616</v>
      </c>
      <c r="N3889" s="89" t="s">
        <v>1699</v>
      </c>
      <c r="V3889" s="89" t="s">
        <v>1195</v>
      </c>
      <c r="W3889">
        <v>34665</v>
      </c>
    </row>
    <row r="3890" spans="7:23">
      <c r="G3890">
        <v>19500</v>
      </c>
      <c r="H3890" s="89" t="s">
        <v>1595</v>
      </c>
      <c r="I3890" s="89" t="s">
        <v>1700</v>
      </c>
      <c r="L3890">
        <v>32981</v>
      </c>
      <c r="M3890" s="89" t="s">
        <v>1171</v>
      </c>
      <c r="N3890" s="89" t="s">
        <v>1699</v>
      </c>
      <c r="V3890" s="89" t="s">
        <v>1196</v>
      </c>
      <c r="W3890">
        <v>35066</v>
      </c>
    </row>
    <row r="3891" spans="7:23">
      <c r="G3891">
        <v>34542</v>
      </c>
      <c r="H3891" s="89" t="s">
        <v>1596</v>
      </c>
      <c r="I3891" s="89" t="s">
        <v>338</v>
      </c>
      <c r="L3891">
        <v>32982</v>
      </c>
      <c r="M3891" s="89" t="s">
        <v>1172</v>
      </c>
      <c r="N3891" s="89" t="s">
        <v>1699</v>
      </c>
      <c r="V3891" s="89" t="s">
        <v>1198</v>
      </c>
      <c r="W3891">
        <v>35068</v>
      </c>
    </row>
    <row r="3892" spans="7:23">
      <c r="G3892">
        <v>19504</v>
      </c>
      <c r="H3892" s="89" t="s">
        <v>1596</v>
      </c>
      <c r="I3892" s="89" t="s">
        <v>1700</v>
      </c>
      <c r="L3892">
        <v>32983</v>
      </c>
      <c r="M3892" s="89" t="s">
        <v>2568</v>
      </c>
      <c r="N3892" s="89" t="s">
        <v>1699</v>
      </c>
      <c r="V3892" s="89" t="s">
        <v>1199</v>
      </c>
      <c r="W3892">
        <v>35069</v>
      </c>
    </row>
    <row r="3893" spans="7:23">
      <c r="G3893">
        <v>81874</v>
      </c>
      <c r="H3893" s="89" t="s">
        <v>2564</v>
      </c>
      <c r="I3893" s="89" t="s">
        <v>338</v>
      </c>
      <c r="L3893">
        <v>32985</v>
      </c>
      <c r="M3893" s="89" t="s">
        <v>1617</v>
      </c>
      <c r="N3893" s="89" t="s">
        <v>1699</v>
      </c>
      <c r="V3893" s="89" t="s">
        <v>1200</v>
      </c>
      <c r="W3893">
        <v>35070</v>
      </c>
    </row>
    <row r="3894" spans="7:23">
      <c r="G3894">
        <v>81871</v>
      </c>
      <c r="H3894" s="89" t="s">
        <v>2564</v>
      </c>
      <c r="I3894" s="89" t="s">
        <v>1700</v>
      </c>
      <c r="L3894">
        <v>32986</v>
      </c>
      <c r="M3894" s="89" t="s">
        <v>1618</v>
      </c>
      <c r="N3894" s="89" t="s">
        <v>1699</v>
      </c>
      <c r="V3894" s="89" t="s">
        <v>1201</v>
      </c>
      <c r="W3894">
        <v>35071</v>
      </c>
    </row>
    <row r="3895" spans="7:23">
      <c r="G3895">
        <v>34543</v>
      </c>
      <c r="H3895" s="89" t="s">
        <v>1597</v>
      </c>
      <c r="I3895" s="89" t="s">
        <v>338</v>
      </c>
      <c r="L3895">
        <v>32987</v>
      </c>
      <c r="M3895" s="89" t="s">
        <v>1619</v>
      </c>
      <c r="N3895" s="89" t="s">
        <v>1699</v>
      </c>
      <c r="V3895" s="89" t="s">
        <v>1202</v>
      </c>
      <c r="W3895">
        <v>35072</v>
      </c>
    </row>
    <row r="3896" spans="7:23">
      <c r="G3896">
        <v>19508</v>
      </c>
      <c r="H3896" s="89" t="s">
        <v>1597</v>
      </c>
      <c r="I3896" s="89" t="s">
        <v>1700</v>
      </c>
      <c r="L3896">
        <v>32988</v>
      </c>
      <c r="M3896" s="89" t="s">
        <v>1620</v>
      </c>
      <c r="N3896" s="89" t="s">
        <v>1699</v>
      </c>
      <c r="V3896" s="89" t="s">
        <v>1631</v>
      </c>
      <c r="W3896">
        <v>35073</v>
      </c>
    </row>
    <row r="3897" spans="7:23">
      <c r="G3897">
        <v>34544</v>
      </c>
      <c r="H3897" s="89" t="s">
        <v>1598</v>
      </c>
      <c r="I3897" s="89" t="s">
        <v>338</v>
      </c>
      <c r="L3897">
        <v>32989</v>
      </c>
      <c r="M3897" s="89" t="s">
        <v>1176</v>
      </c>
      <c r="N3897" s="89" t="s">
        <v>1699</v>
      </c>
      <c r="V3897" s="89" t="s">
        <v>1205</v>
      </c>
      <c r="W3897">
        <v>35074</v>
      </c>
    </row>
    <row r="3898" spans="7:23">
      <c r="G3898">
        <v>19512</v>
      </c>
      <c r="H3898" s="89" t="s">
        <v>1598</v>
      </c>
      <c r="I3898" s="89" t="s">
        <v>1700</v>
      </c>
      <c r="L3898">
        <v>32990</v>
      </c>
      <c r="M3898" s="89" t="s">
        <v>1621</v>
      </c>
      <c r="N3898" s="89" t="s">
        <v>1699</v>
      </c>
      <c r="V3898" s="89" t="s">
        <v>2571</v>
      </c>
      <c r="W3898">
        <v>35075</v>
      </c>
    </row>
    <row r="3899" spans="7:23">
      <c r="G3899">
        <v>182274</v>
      </c>
      <c r="H3899" s="89" t="s">
        <v>2565</v>
      </c>
      <c r="I3899" s="89" t="s">
        <v>338</v>
      </c>
      <c r="L3899">
        <v>32991</v>
      </c>
      <c r="M3899" s="89" t="s">
        <v>1622</v>
      </c>
      <c r="N3899" s="89" t="s">
        <v>1699</v>
      </c>
      <c r="V3899" s="89" t="s">
        <v>2572</v>
      </c>
      <c r="W3899">
        <v>35076</v>
      </c>
    </row>
    <row r="3900" spans="7:23">
      <c r="G3900">
        <v>182271</v>
      </c>
      <c r="H3900" s="89" t="s">
        <v>2565</v>
      </c>
      <c r="I3900" s="89" t="s">
        <v>1700</v>
      </c>
      <c r="L3900">
        <v>32992</v>
      </c>
      <c r="M3900" s="89" t="s">
        <v>1623</v>
      </c>
      <c r="N3900" s="89" t="s">
        <v>1699</v>
      </c>
      <c r="V3900" s="89" t="s">
        <v>1207</v>
      </c>
      <c r="W3900">
        <v>35077</v>
      </c>
    </row>
    <row r="3901" spans="7:23">
      <c r="G3901">
        <v>34545</v>
      </c>
      <c r="H3901" s="89" t="s">
        <v>1599</v>
      </c>
      <c r="I3901" s="89" t="s">
        <v>338</v>
      </c>
      <c r="L3901">
        <v>32993</v>
      </c>
      <c r="M3901" s="89" t="s">
        <v>1182</v>
      </c>
      <c r="N3901" s="89" t="s">
        <v>1699</v>
      </c>
      <c r="V3901" s="89" t="s">
        <v>1632</v>
      </c>
      <c r="W3901">
        <v>35078</v>
      </c>
    </row>
    <row r="3902" spans="7:23">
      <c r="G3902">
        <v>19516</v>
      </c>
      <c r="H3902" s="89" t="s">
        <v>1599</v>
      </c>
      <c r="I3902" s="89" t="s">
        <v>1700</v>
      </c>
      <c r="L3902">
        <v>32994</v>
      </c>
      <c r="M3902" s="89" t="s">
        <v>1624</v>
      </c>
      <c r="N3902" s="89" t="s">
        <v>1699</v>
      </c>
      <c r="V3902" s="89" t="s">
        <v>1208</v>
      </c>
      <c r="W3902">
        <v>35079</v>
      </c>
    </row>
    <row r="3903" spans="7:23">
      <c r="G3903">
        <v>34546</v>
      </c>
      <c r="H3903" s="89" t="s">
        <v>1600</v>
      </c>
      <c r="I3903" s="89" t="s">
        <v>338</v>
      </c>
      <c r="L3903">
        <v>32995</v>
      </c>
      <c r="M3903" s="89" t="s">
        <v>1625</v>
      </c>
      <c r="N3903" s="89" t="s">
        <v>1699</v>
      </c>
      <c r="V3903" s="89" t="s">
        <v>1211</v>
      </c>
      <c r="W3903">
        <v>35080</v>
      </c>
    </row>
    <row r="3904" spans="7:23">
      <c r="G3904">
        <v>19520</v>
      </c>
      <c r="H3904" s="89" t="s">
        <v>1600</v>
      </c>
      <c r="I3904" s="89" t="s">
        <v>1700</v>
      </c>
      <c r="L3904">
        <v>32996</v>
      </c>
      <c r="M3904" s="89" t="s">
        <v>1185</v>
      </c>
      <c r="N3904" s="89" t="s">
        <v>1699</v>
      </c>
      <c r="V3904" s="89" t="s">
        <v>2199</v>
      </c>
      <c r="W3904">
        <v>101285</v>
      </c>
    </row>
    <row r="3905" spans="7:23">
      <c r="G3905">
        <v>205295</v>
      </c>
      <c r="H3905" s="89" t="s">
        <v>2566</v>
      </c>
      <c r="I3905" s="89" t="s">
        <v>338</v>
      </c>
      <c r="L3905">
        <v>32997</v>
      </c>
      <c r="M3905" s="89" t="s">
        <v>1186</v>
      </c>
      <c r="N3905" s="89" t="s">
        <v>1699</v>
      </c>
      <c r="V3905" s="89" t="s">
        <v>2200</v>
      </c>
      <c r="W3905">
        <v>101274</v>
      </c>
    </row>
    <row r="3906" spans="7:23">
      <c r="G3906">
        <v>205292</v>
      </c>
      <c r="H3906" s="89" t="s">
        <v>2566</v>
      </c>
      <c r="I3906" s="89" t="s">
        <v>1700</v>
      </c>
      <c r="L3906">
        <v>32998</v>
      </c>
      <c r="M3906" s="89" t="s">
        <v>1187</v>
      </c>
      <c r="N3906" s="89" t="s">
        <v>1699</v>
      </c>
      <c r="V3906" s="89" t="s">
        <v>2203</v>
      </c>
      <c r="W3906">
        <v>182074</v>
      </c>
    </row>
    <row r="3907" spans="7:23">
      <c r="G3907">
        <v>205284</v>
      </c>
      <c r="H3907" s="89" t="s">
        <v>2567</v>
      </c>
      <c r="I3907" s="89" t="s">
        <v>338</v>
      </c>
      <c r="L3907">
        <v>32999</v>
      </c>
      <c r="M3907" s="89" t="s">
        <v>2569</v>
      </c>
      <c r="N3907" s="89" t="s">
        <v>1699</v>
      </c>
      <c r="V3907" s="89" t="s">
        <v>2204</v>
      </c>
      <c r="W3907">
        <v>189475</v>
      </c>
    </row>
    <row r="3908" spans="7:23">
      <c r="G3908">
        <v>205281</v>
      </c>
      <c r="H3908" s="89" t="s">
        <v>2567</v>
      </c>
      <c r="I3908" s="89" t="s">
        <v>1700</v>
      </c>
      <c r="L3908">
        <v>33001</v>
      </c>
      <c r="M3908" s="89" t="s">
        <v>1626</v>
      </c>
      <c r="N3908" s="89" t="s">
        <v>1699</v>
      </c>
      <c r="V3908" s="89" t="s">
        <v>206</v>
      </c>
      <c r="W3908">
        <v>35081</v>
      </c>
    </row>
    <row r="3909" spans="7:23">
      <c r="G3909">
        <v>34548</v>
      </c>
      <c r="H3909" s="89" t="s">
        <v>1601</v>
      </c>
      <c r="I3909" s="89" t="s">
        <v>338</v>
      </c>
      <c r="L3909">
        <v>33002</v>
      </c>
      <c r="M3909" s="89" t="s">
        <v>1627</v>
      </c>
      <c r="N3909" s="89" t="s">
        <v>1699</v>
      </c>
      <c r="V3909" s="89" t="s">
        <v>2573</v>
      </c>
      <c r="W3909">
        <v>55880</v>
      </c>
    </row>
    <row r="3910" spans="7:23">
      <c r="G3910">
        <v>19548</v>
      </c>
      <c r="H3910" s="89" t="s">
        <v>1601</v>
      </c>
      <c r="I3910" s="89" t="s">
        <v>1700</v>
      </c>
      <c r="L3910">
        <v>33003</v>
      </c>
      <c r="M3910" s="89" t="s">
        <v>1189</v>
      </c>
      <c r="N3910" s="89" t="s">
        <v>1699</v>
      </c>
      <c r="V3910" s="89" t="s">
        <v>2574</v>
      </c>
      <c r="W3910">
        <v>35067</v>
      </c>
    </row>
    <row r="3911" spans="7:23">
      <c r="G3911">
        <v>34552</v>
      </c>
      <c r="H3911" s="89" t="s">
        <v>1602</v>
      </c>
      <c r="I3911" s="89" t="s">
        <v>338</v>
      </c>
      <c r="L3911">
        <v>33004</v>
      </c>
      <c r="M3911" s="89" t="s">
        <v>1190</v>
      </c>
      <c r="N3911" s="89" t="s">
        <v>1699</v>
      </c>
      <c r="V3911" s="89" t="s">
        <v>2575</v>
      </c>
      <c r="W3911">
        <v>189508</v>
      </c>
    </row>
    <row r="3912" spans="7:23">
      <c r="G3912">
        <v>19600</v>
      </c>
      <c r="H3912" s="89" t="s">
        <v>1602</v>
      </c>
      <c r="I3912" s="89" t="s">
        <v>1700</v>
      </c>
      <c r="L3912">
        <v>33005</v>
      </c>
      <c r="M3912" s="89" t="s">
        <v>1628</v>
      </c>
      <c r="N3912" s="89" t="s">
        <v>1699</v>
      </c>
      <c r="V3912" s="89" t="s">
        <v>1633</v>
      </c>
      <c r="W3912">
        <v>35085</v>
      </c>
    </row>
    <row r="3913" spans="7:23">
      <c r="G3913">
        <v>34553</v>
      </c>
      <c r="H3913" s="89" t="s">
        <v>1603</v>
      </c>
      <c r="I3913" s="89" t="s">
        <v>338</v>
      </c>
      <c r="L3913">
        <v>33006</v>
      </c>
      <c r="M3913" s="89" t="s">
        <v>1203</v>
      </c>
      <c r="N3913" s="89" t="s">
        <v>1699</v>
      </c>
      <c r="V3913" s="89" t="s">
        <v>1634</v>
      </c>
      <c r="W3913">
        <v>35090</v>
      </c>
    </row>
    <row r="3914" spans="7:23">
      <c r="G3914">
        <v>19608</v>
      </c>
      <c r="H3914" s="89" t="s">
        <v>1603</v>
      </c>
      <c r="I3914" s="89" t="s">
        <v>1700</v>
      </c>
      <c r="L3914">
        <v>33007</v>
      </c>
      <c r="M3914" s="89" t="s">
        <v>1629</v>
      </c>
      <c r="N3914" s="89" t="s">
        <v>1699</v>
      </c>
      <c r="V3914" s="89" t="s">
        <v>1635</v>
      </c>
      <c r="W3914">
        <v>35095</v>
      </c>
    </row>
    <row r="3915" spans="7:23">
      <c r="G3915">
        <v>34554</v>
      </c>
      <c r="H3915" s="89" t="s">
        <v>1604</v>
      </c>
      <c r="I3915" s="89" t="s">
        <v>338</v>
      </c>
      <c r="L3915">
        <v>33008</v>
      </c>
      <c r="M3915" s="89" t="s">
        <v>1630</v>
      </c>
      <c r="N3915" s="89" t="s">
        <v>1699</v>
      </c>
      <c r="V3915" s="89" t="s">
        <v>1636</v>
      </c>
      <c r="W3915">
        <v>35100</v>
      </c>
    </row>
    <row r="3916" spans="7:23">
      <c r="G3916">
        <v>19616</v>
      </c>
      <c r="H3916" s="89" t="s">
        <v>1604</v>
      </c>
      <c r="I3916" s="89" t="s">
        <v>1700</v>
      </c>
      <c r="L3916">
        <v>33009</v>
      </c>
      <c r="M3916" s="89" t="s">
        <v>1210</v>
      </c>
      <c r="N3916" s="89" t="s">
        <v>1699</v>
      </c>
      <c r="V3916" s="89" t="s">
        <v>1637</v>
      </c>
      <c r="W3916">
        <v>35101</v>
      </c>
    </row>
    <row r="3917" spans="7:23">
      <c r="G3917">
        <v>34556</v>
      </c>
      <c r="H3917" s="89" t="s">
        <v>1605</v>
      </c>
      <c r="I3917" s="89" t="s">
        <v>338</v>
      </c>
      <c r="L3917">
        <v>33011</v>
      </c>
      <c r="M3917" s="89" t="s">
        <v>204</v>
      </c>
      <c r="N3917" s="89" t="s">
        <v>1699</v>
      </c>
      <c r="V3917" s="89" t="s">
        <v>1638</v>
      </c>
      <c r="W3917">
        <v>35102</v>
      </c>
    </row>
    <row r="3918" spans="7:23">
      <c r="G3918">
        <v>19624</v>
      </c>
      <c r="H3918" s="89" t="s">
        <v>1605</v>
      </c>
      <c r="I3918" s="89" t="s">
        <v>1700</v>
      </c>
      <c r="L3918">
        <v>33014</v>
      </c>
      <c r="M3918" s="89" t="s">
        <v>1191</v>
      </c>
      <c r="N3918" s="89" t="s">
        <v>1699</v>
      </c>
      <c r="V3918" s="89" t="s">
        <v>1639</v>
      </c>
      <c r="W3918">
        <v>35103</v>
      </c>
    </row>
    <row r="3919" spans="7:23">
      <c r="G3919">
        <v>19640</v>
      </c>
      <c r="H3919" s="89" t="s">
        <v>1606</v>
      </c>
      <c r="I3919" s="89" t="s">
        <v>1700</v>
      </c>
      <c r="L3919">
        <v>33015</v>
      </c>
      <c r="M3919" s="89" t="s">
        <v>1192</v>
      </c>
      <c r="N3919" s="89" t="s">
        <v>1699</v>
      </c>
      <c r="V3919" s="89" t="s">
        <v>1640</v>
      </c>
      <c r="W3919">
        <v>35104</v>
      </c>
    </row>
    <row r="3920" spans="7:23">
      <c r="G3920">
        <v>34560</v>
      </c>
      <c r="H3920" s="89" t="s">
        <v>1606</v>
      </c>
      <c r="I3920" s="89" t="s">
        <v>338</v>
      </c>
      <c r="L3920">
        <v>33016</v>
      </c>
      <c r="M3920" s="89" t="s">
        <v>1193</v>
      </c>
      <c r="N3920" s="89" t="s">
        <v>1699</v>
      </c>
      <c r="V3920" s="89" t="s">
        <v>2576</v>
      </c>
      <c r="W3920">
        <v>35106</v>
      </c>
    </row>
    <row r="3921" spans="7:23">
      <c r="G3921">
        <v>56674</v>
      </c>
      <c r="H3921" s="89" t="s">
        <v>1607</v>
      </c>
      <c r="I3921" s="89" t="s">
        <v>338</v>
      </c>
      <c r="L3921">
        <v>33017</v>
      </c>
      <c r="M3921" s="89" t="s">
        <v>1194</v>
      </c>
      <c r="N3921" s="89" t="s">
        <v>1699</v>
      </c>
      <c r="V3921" s="89" t="s">
        <v>2577</v>
      </c>
      <c r="W3921">
        <v>187562</v>
      </c>
    </row>
    <row r="3922" spans="7:23">
      <c r="G3922">
        <v>56671</v>
      </c>
      <c r="H3922" s="89" t="s">
        <v>1607</v>
      </c>
      <c r="I3922" s="89" t="s">
        <v>1700</v>
      </c>
      <c r="L3922">
        <v>33018</v>
      </c>
      <c r="M3922" s="89" t="s">
        <v>1195</v>
      </c>
      <c r="N3922" s="89" t="s">
        <v>1699</v>
      </c>
      <c r="V3922" s="89" t="s">
        <v>2630</v>
      </c>
      <c r="W3922">
        <v>187573</v>
      </c>
    </row>
    <row r="3923" spans="7:23">
      <c r="G3923">
        <v>19648</v>
      </c>
      <c r="H3923" s="89" t="s">
        <v>1608</v>
      </c>
      <c r="I3923" s="89" t="s">
        <v>1700</v>
      </c>
      <c r="L3923">
        <v>33019</v>
      </c>
      <c r="M3923" s="89" t="s">
        <v>1196</v>
      </c>
      <c r="N3923" s="89" t="s">
        <v>1699</v>
      </c>
      <c r="V3923" s="89" t="s">
        <v>2631</v>
      </c>
      <c r="W3923">
        <v>187485</v>
      </c>
    </row>
    <row r="3924" spans="7:23">
      <c r="G3924">
        <v>34561</v>
      </c>
      <c r="H3924" s="89" t="s">
        <v>1608</v>
      </c>
      <c r="I3924" s="89" t="s">
        <v>338</v>
      </c>
      <c r="L3924">
        <v>33020</v>
      </c>
      <c r="M3924" s="89" t="s">
        <v>2574</v>
      </c>
      <c r="N3924" s="89" t="s">
        <v>1699</v>
      </c>
      <c r="V3924" s="89" t="s">
        <v>2632</v>
      </c>
      <c r="W3924">
        <v>187885</v>
      </c>
    </row>
    <row r="3925" spans="7:23">
      <c r="G3925">
        <v>34562</v>
      </c>
      <c r="H3925" s="89" t="s">
        <v>1609</v>
      </c>
      <c r="I3925" s="89" t="s">
        <v>338</v>
      </c>
      <c r="L3925">
        <v>33021</v>
      </c>
      <c r="M3925" s="89" t="s">
        <v>1198</v>
      </c>
      <c r="N3925" s="89" t="s">
        <v>1699</v>
      </c>
      <c r="V3925" s="89" t="s">
        <v>2633</v>
      </c>
      <c r="W3925">
        <v>187874</v>
      </c>
    </row>
    <row r="3926" spans="7:23">
      <c r="G3926">
        <v>19656</v>
      </c>
      <c r="H3926" s="89" t="s">
        <v>1609</v>
      </c>
      <c r="I3926" s="89" t="s">
        <v>1700</v>
      </c>
      <c r="L3926">
        <v>33022</v>
      </c>
      <c r="M3926" s="89" t="s">
        <v>1199</v>
      </c>
      <c r="N3926" s="89" t="s">
        <v>1699</v>
      </c>
      <c r="V3926" s="89" t="s">
        <v>1641</v>
      </c>
      <c r="W3926">
        <v>35109</v>
      </c>
    </row>
    <row r="3927" spans="7:23">
      <c r="G3927">
        <v>34563</v>
      </c>
      <c r="H3927" s="89" t="s">
        <v>1610</v>
      </c>
      <c r="I3927" s="89" t="s">
        <v>338</v>
      </c>
      <c r="L3927">
        <v>33023</v>
      </c>
      <c r="M3927" s="89" t="s">
        <v>1200</v>
      </c>
      <c r="N3927" s="89" t="s">
        <v>1699</v>
      </c>
      <c r="V3927" s="89" t="s">
        <v>1642</v>
      </c>
      <c r="W3927">
        <v>35110</v>
      </c>
    </row>
    <row r="3928" spans="7:23">
      <c r="G3928">
        <v>19664</v>
      </c>
      <c r="H3928" s="89" t="s">
        <v>1610</v>
      </c>
      <c r="I3928" s="89" t="s">
        <v>1700</v>
      </c>
      <c r="L3928">
        <v>33024</v>
      </c>
      <c r="M3928" s="89" t="s">
        <v>1201</v>
      </c>
      <c r="N3928" s="89" t="s">
        <v>1699</v>
      </c>
      <c r="V3928" s="89" t="s">
        <v>1643</v>
      </c>
      <c r="W3928">
        <v>35111</v>
      </c>
    </row>
    <row r="3929" spans="7:23">
      <c r="G3929">
        <v>34564</v>
      </c>
      <c r="H3929" s="89" t="s">
        <v>1611</v>
      </c>
      <c r="I3929" s="89" t="s">
        <v>338</v>
      </c>
      <c r="L3929">
        <v>33025</v>
      </c>
      <c r="M3929" s="89" t="s">
        <v>1202</v>
      </c>
      <c r="N3929" s="89" t="s">
        <v>1699</v>
      </c>
      <c r="V3929" s="89" t="s">
        <v>1645</v>
      </c>
      <c r="W3929">
        <v>35113</v>
      </c>
    </row>
    <row r="3930" spans="7:23">
      <c r="G3930">
        <v>19672</v>
      </c>
      <c r="H3930" s="89" t="s">
        <v>1611</v>
      </c>
      <c r="I3930" s="89" t="s">
        <v>1700</v>
      </c>
      <c r="L3930">
        <v>33026</v>
      </c>
      <c r="M3930" s="89" t="s">
        <v>1631</v>
      </c>
      <c r="N3930" s="89" t="s">
        <v>1699</v>
      </c>
      <c r="V3930" s="89" t="s">
        <v>2579</v>
      </c>
      <c r="W3930">
        <v>35115</v>
      </c>
    </row>
    <row r="3931" spans="7:23">
      <c r="G3931">
        <v>34566</v>
      </c>
      <c r="H3931" s="89" t="s">
        <v>297</v>
      </c>
      <c r="I3931" s="89" t="s">
        <v>338</v>
      </c>
      <c r="L3931">
        <v>33027</v>
      </c>
      <c r="M3931" s="89" t="s">
        <v>1205</v>
      </c>
      <c r="N3931" s="89" t="s">
        <v>1699</v>
      </c>
      <c r="V3931" s="89" t="s">
        <v>1646</v>
      </c>
      <c r="W3931">
        <v>35117</v>
      </c>
    </row>
    <row r="3932" spans="7:23">
      <c r="G3932">
        <v>19680</v>
      </c>
      <c r="H3932" s="89" t="s">
        <v>297</v>
      </c>
      <c r="I3932" s="89" t="s">
        <v>1700</v>
      </c>
      <c r="L3932">
        <v>33028</v>
      </c>
      <c r="M3932" s="89" t="s">
        <v>2571</v>
      </c>
      <c r="N3932" s="89" t="s">
        <v>1699</v>
      </c>
      <c r="V3932" s="89" t="s">
        <v>1487</v>
      </c>
      <c r="W3932">
        <v>35121</v>
      </c>
    </row>
    <row r="3933" spans="7:23">
      <c r="G3933">
        <v>34617</v>
      </c>
      <c r="H3933" s="89" t="s">
        <v>1612</v>
      </c>
      <c r="I3933" s="89" t="s">
        <v>338</v>
      </c>
      <c r="L3933">
        <v>33029</v>
      </c>
      <c r="M3933" s="89" t="s">
        <v>2572</v>
      </c>
      <c r="N3933" s="89" t="s">
        <v>1699</v>
      </c>
      <c r="V3933" s="89" t="s">
        <v>2580</v>
      </c>
      <c r="W3933">
        <v>35124</v>
      </c>
    </row>
    <row r="3934" spans="7:23">
      <c r="G3934">
        <v>17474</v>
      </c>
      <c r="H3934" s="89" t="s">
        <v>1612</v>
      </c>
      <c r="I3934" s="89" t="s">
        <v>1700</v>
      </c>
      <c r="L3934">
        <v>33030</v>
      </c>
      <c r="M3934" s="89" t="s">
        <v>1207</v>
      </c>
      <c r="N3934" s="89" t="s">
        <v>1699</v>
      </c>
      <c r="V3934" s="89" t="s">
        <v>1650</v>
      </c>
      <c r="W3934">
        <v>35128</v>
      </c>
    </row>
    <row r="3935" spans="7:23">
      <c r="G3935">
        <v>34618</v>
      </c>
      <c r="H3935" s="89" t="s">
        <v>1161</v>
      </c>
      <c r="I3935" s="89" t="s">
        <v>338</v>
      </c>
      <c r="L3935">
        <v>33031</v>
      </c>
      <c r="M3935" s="89" t="s">
        <v>1632</v>
      </c>
      <c r="N3935" s="89" t="s">
        <v>1699</v>
      </c>
      <c r="V3935" s="89" t="s">
        <v>2581</v>
      </c>
      <c r="W3935">
        <v>163474</v>
      </c>
    </row>
    <row r="3936" spans="7:23">
      <c r="G3936">
        <v>17475</v>
      </c>
      <c r="H3936" s="89" t="s">
        <v>1161</v>
      </c>
      <c r="I3936" s="89" t="s">
        <v>1700</v>
      </c>
      <c r="L3936">
        <v>33032</v>
      </c>
      <c r="M3936" s="89" t="s">
        <v>1208</v>
      </c>
      <c r="N3936" s="89" t="s">
        <v>1699</v>
      </c>
      <c r="V3936" s="89" t="s">
        <v>2582</v>
      </c>
      <c r="W3936">
        <v>201274</v>
      </c>
    </row>
    <row r="3937" spans="7:23">
      <c r="G3937">
        <v>34619</v>
      </c>
      <c r="H3937" s="89" t="s">
        <v>1162</v>
      </c>
      <c r="I3937" s="89" t="s">
        <v>338</v>
      </c>
      <c r="L3937">
        <v>33033</v>
      </c>
      <c r="M3937" s="89" t="s">
        <v>1211</v>
      </c>
      <c r="N3937" s="89" t="s">
        <v>1699</v>
      </c>
      <c r="V3937" s="89" t="s">
        <v>1647</v>
      </c>
      <c r="W3937">
        <v>35125</v>
      </c>
    </row>
    <row r="3938" spans="7:23">
      <c r="G3938">
        <v>17476</v>
      </c>
      <c r="H3938" s="89" t="s">
        <v>1162</v>
      </c>
      <c r="I3938" s="89" t="s">
        <v>1700</v>
      </c>
      <c r="L3938">
        <v>33034</v>
      </c>
      <c r="M3938" s="89" t="s">
        <v>206</v>
      </c>
      <c r="N3938" s="89" t="s">
        <v>1699</v>
      </c>
      <c r="V3938" s="89" t="s">
        <v>1648</v>
      </c>
      <c r="W3938">
        <v>35126</v>
      </c>
    </row>
    <row r="3939" spans="7:23">
      <c r="G3939">
        <v>34620</v>
      </c>
      <c r="H3939" s="89" t="s">
        <v>1163</v>
      </c>
      <c r="I3939" s="89" t="s">
        <v>338</v>
      </c>
      <c r="L3939">
        <v>33038</v>
      </c>
      <c r="M3939" s="89" t="s">
        <v>1633</v>
      </c>
      <c r="N3939" s="89" t="s">
        <v>1699</v>
      </c>
      <c r="V3939" s="89" t="s">
        <v>1649</v>
      </c>
      <c r="W3939">
        <v>35127</v>
      </c>
    </row>
    <row r="3940" spans="7:23">
      <c r="G3940">
        <v>17477</v>
      </c>
      <c r="H3940" s="89" t="s">
        <v>1163</v>
      </c>
      <c r="I3940" s="89" t="s">
        <v>1700</v>
      </c>
      <c r="L3940">
        <v>33043</v>
      </c>
      <c r="M3940" s="89" t="s">
        <v>1634</v>
      </c>
      <c r="N3940" s="89" t="s">
        <v>1699</v>
      </c>
      <c r="V3940" s="89" t="s">
        <v>2583</v>
      </c>
      <c r="W3940">
        <v>201285</v>
      </c>
    </row>
    <row r="3941" spans="7:23">
      <c r="G3941">
        <v>17478</v>
      </c>
      <c r="H3941" s="89" t="s">
        <v>1613</v>
      </c>
      <c r="I3941" s="89" t="s">
        <v>1700</v>
      </c>
      <c r="L3941">
        <v>33048</v>
      </c>
      <c r="M3941" s="89" t="s">
        <v>1635</v>
      </c>
      <c r="N3941" s="89" t="s">
        <v>1699</v>
      </c>
      <c r="V3941" s="89" t="s">
        <v>2584</v>
      </c>
      <c r="W3941">
        <v>174074</v>
      </c>
    </row>
    <row r="3942" spans="7:23">
      <c r="G3942">
        <v>34621</v>
      </c>
      <c r="H3942" s="89" t="s">
        <v>1613</v>
      </c>
      <c r="I3942" s="89" t="s">
        <v>338</v>
      </c>
      <c r="L3942">
        <v>33053</v>
      </c>
      <c r="M3942" s="89" t="s">
        <v>1636</v>
      </c>
      <c r="N3942" s="89" t="s">
        <v>1699</v>
      </c>
      <c r="V3942" s="89" t="s">
        <v>1656</v>
      </c>
      <c r="W3942">
        <v>35135</v>
      </c>
    </row>
    <row r="3943" spans="7:23">
      <c r="G3943">
        <v>17479</v>
      </c>
      <c r="H3943" s="89" t="s">
        <v>1165</v>
      </c>
      <c r="I3943" s="89" t="s">
        <v>1700</v>
      </c>
      <c r="L3943">
        <v>33054</v>
      </c>
      <c r="M3943" s="89" t="s">
        <v>1637</v>
      </c>
      <c r="N3943" s="89" t="s">
        <v>1699</v>
      </c>
      <c r="V3943" s="89" t="s">
        <v>2585</v>
      </c>
      <c r="W3943">
        <v>201296</v>
      </c>
    </row>
    <row r="3944" spans="7:23">
      <c r="G3944">
        <v>34622</v>
      </c>
      <c r="H3944" s="89" t="s">
        <v>1165</v>
      </c>
      <c r="I3944" s="89" t="s">
        <v>338</v>
      </c>
      <c r="L3944">
        <v>33055</v>
      </c>
      <c r="M3944" s="89" t="s">
        <v>1638</v>
      </c>
      <c r="N3944" s="89" t="s">
        <v>1699</v>
      </c>
      <c r="V3944" s="89" t="s">
        <v>1651</v>
      </c>
      <c r="W3944">
        <v>35129</v>
      </c>
    </row>
    <row r="3945" spans="7:23">
      <c r="G3945">
        <v>34623</v>
      </c>
      <c r="H3945" s="89" t="s">
        <v>1614</v>
      </c>
      <c r="I3945" s="89" t="s">
        <v>338</v>
      </c>
      <c r="L3945">
        <v>33056</v>
      </c>
      <c r="M3945" s="89" t="s">
        <v>1639</v>
      </c>
      <c r="N3945" s="89" t="s">
        <v>1699</v>
      </c>
      <c r="V3945" s="89" t="s">
        <v>1652</v>
      </c>
      <c r="W3945">
        <v>35130</v>
      </c>
    </row>
    <row r="3946" spans="7:23">
      <c r="G3946">
        <v>17480</v>
      </c>
      <c r="H3946" s="89" t="s">
        <v>1614</v>
      </c>
      <c r="I3946" s="89" t="s">
        <v>1700</v>
      </c>
      <c r="L3946">
        <v>33057</v>
      </c>
      <c r="M3946" s="89" t="s">
        <v>1640</v>
      </c>
      <c r="N3946" s="89" t="s">
        <v>1699</v>
      </c>
      <c r="V3946" s="89" t="s">
        <v>1653</v>
      </c>
      <c r="W3946">
        <v>35131</v>
      </c>
    </row>
    <row r="3947" spans="7:23">
      <c r="G3947">
        <v>34624</v>
      </c>
      <c r="H3947" s="89" t="s">
        <v>1168</v>
      </c>
      <c r="I3947" s="89" t="s">
        <v>338</v>
      </c>
      <c r="L3947">
        <v>33059</v>
      </c>
      <c r="M3947" s="89" t="s">
        <v>2576</v>
      </c>
      <c r="N3947" s="89" t="s">
        <v>1699</v>
      </c>
      <c r="V3947" s="89" t="s">
        <v>2586</v>
      </c>
      <c r="W3947">
        <v>192074</v>
      </c>
    </row>
    <row r="3948" spans="7:23">
      <c r="G3948">
        <v>17481</v>
      </c>
      <c r="H3948" s="89" t="s">
        <v>1168</v>
      </c>
      <c r="I3948" s="89" t="s">
        <v>1700</v>
      </c>
      <c r="L3948">
        <v>33062</v>
      </c>
      <c r="M3948" s="89" t="s">
        <v>1641</v>
      </c>
      <c r="N3948" s="89" t="s">
        <v>1699</v>
      </c>
      <c r="V3948" s="89" t="s">
        <v>1654</v>
      </c>
      <c r="W3948">
        <v>35132</v>
      </c>
    </row>
    <row r="3949" spans="7:23">
      <c r="G3949">
        <v>34625</v>
      </c>
      <c r="H3949" s="89" t="s">
        <v>1615</v>
      </c>
      <c r="I3949" s="89" t="s">
        <v>338</v>
      </c>
      <c r="L3949">
        <v>33063</v>
      </c>
      <c r="M3949" s="89" t="s">
        <v>1642</v>
      </c>
      <c r="N3949" s="89" t="s">
        <v>1699</v>
      </c>
      <c r="V3949" s="89" t="s">
        <v>1655</v>
      </c>
      <c r="W3949">
        <v>35133</v>
      </c>
    </row>
    <row r="3950" spans="7:23">
      <c r="G3950">
        <v>17482</v>
      </c>
      <c r="H3950" s="89" t="s">
        <v>1615</v>
      </c>
      <c r="I3950" s="89" t="s">
        <v>1700</v>
      </c>
      <c r="L3950">
        <v>33064</v>
      </c>
      <c r="M3950" s="89" t="s">
        <v>1643</v>
      </c>
      <c r="N3950" s="89" t="s">
        <v>1699</v>
      </c>
      <c r="V3950" s="89" t="s">
        <v>2587</v>
      </c>
      <c r="W3950">
        <v>35134</v>
      </c>
    </row>
    <row r="3951" spans="7:23">
      <c r="G3951">
        <v>34626</v>
      </c>
      <c r="H3951" s="89" t="s">
        <v>1170</v>
      </c>
      <c r="I3951" s="89" t="s">
        <v>338</v>
      </c>
      <c r="L3951">
        <v>33065</v>
      </c>
      <c r="M3951" s="89" t="s">
        <v>1644</v>
      </c>
      <c r="N3951" s="89" t="s">
        <v>1699</v>
      </c>
      <c r="V3951" s="89" t="s">
        <v>1657</v>
      </c>
      <c r="W3951">
        <v>35136</v>
      </c>
    </row>
    <row r="3952" spans="7:23">
      <c r="G3952">
        <v>17483</v>
      </c>
      <c r="H3952" s="89" t="s">
        <v>1170</v>
      </c>
      <c r="I3952" s="89" t="s">
        <v>1700</v>
      </c>
      <c r="L3952">
        <v>33066</v>
      </c>
      <c r="M3952" s="89" t="s">
        <v>1645</v>
      </c>
      <c r="N3952" s="89" t="s">
        <v>1699</v>
      </c>
      <c r="V3952" s="89" t="s">
        <v>2588</v>
      </c>
      <c r="W3952">
        <v>35139</v>
      </c>
    </row>
    <row r="3953" spans="7:23">
      <c r="G3953">
        <v>34627</v>
      </c>
      <c r="H3953" s="89" t="s">
        <v>1616</v>
      </c>
      <c r="I3953" s="89" t="s">
        <v>338</v>
      </c>
      <c r="L3953">
        <v>33068</v>
      </c>
      <c r="M3953" s="89" t="s">
        <v>2579</v>
      </c>
      <c r="N3953" s="89" t="s">
        <v>1699</v>
      </c>
      <c r="V3953" s="89" t="s">
        <v>1659</v>
      </c>
      <c r="W3953">
        <v>35141</v>
      </c>
    </row>
    <row r="3954" spans="7:23">
      <c r="G3954">
        <v>17484</v>
      </c>
      <c r="H3954" s="89" t="s">
        <v>1616</v>
      </c>
      <c r="I3954" s="89" t="s">
        <v>1700</v>
      </c>
      <c r="L3954">
        <v>33070</v>
      </c>
      <c r="M3954" s="89" t="s">
        <v>1646</v>
      </c>
      <c r="N3954" s="89" t="s">
        <v>1699</v>
      </c>
      <c r="V3954" s="89" t="s">
        <v>1658</v>
      </c>
      <c r="W3954">
        <v>35140</v>
      </c>
    </row>
    <row r="3955" spans="7:23">
      <c r="G3955">
        <v>34628</v>
      </c>
      <c r="H3955" s="89" t="s">
        <v>1171</v>
      </c>
      <c r="I3955" s="89" t="s">
        <v>338</v>
      </c>
      <c r="L3955">
        <v>33074</v>
      </c>
      <c r="M3955" s="89" t="s">
        <v>1487</v>
      </c>
      <c r="N3955" s="89" t="s">
        <v>1699</v>
      </c>
      <c r="V3955" s="89" t="s">
        <v>1660</v>
      </c>
      <c r="W3955">
        <v>35142</v>
      </c>
    </row>
    <row r="3956" spans="7:23">
      <c r="G3956">
        <v>17485</v>
      </c>
      <c r="H3956" s="89" t="s">
        <v>1171</v>
      </c>
      <c r="I3956" s="89" t="s">
        <v>1700</v>
      </c>
      <c r="L3956">
        <v>33077</v>
      </c>
      <c r="M3956" s="89" t="s">
        <v>2580</v>
      </c>
      <c r="N3956" s="89" t="s">
        <v>1699</v>
      </c>
      <c r="V3956" s="89" t="s">
        <v>1664</v>
      </c>
      <c r="W3956">
        <v>35147</v>
      </c>
    </row>
    <row r="3957" spans="7:23">
      <c r="G3957">
        <v>34629</v>
      </c>
      <c r="H3957" s="89" t="s">
        <v>1172</v>
      </c>
      <c r="I3957" s="89" t="s">
        <v>338</v>
      </c>
      <c r="L3957">
        <v>33078</v>
      </c>
      <c r="M3957" s="89" t="s">
        <v>1647</v>
      </c>
      <c r="N3957" s="89" t="s">
        <v>1699</v>
      </c>
      <c r="V3957" s="89" t="s">
        <v>2589</v>
      </c>
      <c r="W3957">
        <v>164076</v>
      </c>
    </row>
    <row r="3958" spans="7:23">
      <c r="G3958">
        <v>17486</v>
      </c>
      <c r="H3958" s="89" t="s">
        <v>1172</v>
      </c>
      <c r="I3958" s="89" t="s">
        <v>1700</v>
      </c>
      <c r="L3958">
        <v>33079</v>
      </c>
      <c r="M3958" s="89" t="s">
        <v>1648</v>
      </c>
      <c r="N3958" s="89" t="s">
        <v>1699</v>
      </c>
      <c r="V3958" s="89" t="s">
        <v>1661</v>
      </c>
      <c r="W3958">
        <v>35143</v>
      </c>
    </row>
    <row r="3959" spans="7:23">
      <c r="G3959">
        <v>34630</v>
      </c>
      <c r="H3959" s="89" t="s">
        <v>2568</v>
      </c>
      <c r="I3959" s="89" t="s">
        <v>338</v>
      </c>
      <c r="L3959">
        <v>33080</v>
      </c>
      <c r="M3959" s="89" t="s">
        <v>1649</v>
      </c>
      <c r="N3959" s="89" t="s">
        <v>1699</v>
      </c>
      <c r="V3959" s="89" t="s">
        <v>2590</v>
      </c>
      <c r="W3959">
        <v>35145</v>
      </c>
    </row>
    <row r="3960" spans="7:23">
      <c r="G3960">
        <v>17487</v>
      </c>
      <c r="H3960" s="89" t="s">
        <v>2568</v>
      </c>
      <c r="I3960" s="89" t="s">
        <v>1700</v>
      </c>
      <c r="L3960">
        <v>33081</v>
      </c>
      <c r="M3960" s="89" t="s">
        <v>1650</v>
      </c>
      <c r="N3960" s="89" t="s">
        <v>1699</v>
      </c>
      <c r="V3960" s="89" t="s">
        <v>2591</v>
      </c>
      <c r="W3960">
        <v>174085</v>
      </c>
    </row>
    <row r="3961" spans="7:23">
      <c r="G3961">
        <v>34632</v>
      </c>
      <c r="H3961" s="89" t="s">
        <v>1617</v>
      </c>
      <c r="I3961" s="89" t="s">
        <v>338</v>
      </c>
      <c r="L3961">
        <v>33082</v>
      </c>
      <c r="M3961" s="89" t="s">
        <v>1651</v>
      </c>
      <c r="N3961" s="89" t="s">
        <v>1699</v>
      </c>
      <c r="V3961" s="89" t="s">
        <v>1673</v>
      </c>
      <c r="W3961">
        <v>72296</v>
      </c>
    </row>
    <row r="3962" spans="7:23">
      <c r="G3962">
        <v>17489</v>
      </c>
      <c r="H3962" s="89" t="s">
        <v>1617</v>
      </c>
      <c r="I3962" s="89" t="s">
        <v>1700</v>
      </c>
      <c r="L3962">
        <v>33083</v>
      </c>
      <c r="M3962" s="89" t="s">
        <v>1652</v>
      </c>
      <c r="N3962" s="89" t="s">
        <v>1699</v>
      </c>
      <c r="V3962" s="89" t="s">
        <v>1674</v>
      </c>
      <c r="W3962">
        <v>72285</v>
      </c>
    </row>
    <row r="3963" spans="7:23">
      <c r="G3963">
        <v>34633</v>
      </c>
      <c r="H3963" s="89" t="s">
        <v>1618</v>
      </c>
      <c r="I3963" s="89" t="s">
        <v>338</v>
      </c>
      <c r="L3963">
        <v>33084</v>
      </c>
      <c r="M3963" s="89" t="s">
        <v>1653</v>
      </c>
      <c r="N3963" s="89" t="s">
        <v>1699</v>
      </c>
      <c r="V3963" s="89" t="s">
        <v>1675</v>
      </c>
      <c r="W3963">
        <v>72274</v>
      </c>
    </row>
    <row r="3964" spans="7:23">
      <c r="G3964">
        <v>17490</v>
      </c>
      <c r="H3964" s="89" t="s">
        <v>1618</v>
      </c>
      <c r="I3964" s="89" t="s">
        <v>1700</v>
      </c>
      <c r="L3964">
        <v>33085</v>
      </c>
      <c r="M3964" s="89" t="s">
        <v>1654</v>
      </c>
      <c r="N3964" s="89" t="s">
        <v>1699</v>
      </c>
      <c r="V3964" s="89" t="s">
        <v>2592</v>
      </c>
      <c r="W3964">
        <v>192085</v>
      </c>
    </row>
    <row r="3965" spans="7:23">
      <c r="G3965">
        <v>34634</v>
      </c>
      <c r="H3965" s="89" t="s">
        <v>1619</v>
      </c>
      <c r="I3965" s="89" t="s">
        <v>338</v>
      </c>
      <c r="L3965">
        <v>33086</v>
      </c>
      <c r="M3965" s="89" t="s">
        <v>1655</v>
      </c>
      <c r="N3965" s="89" t="s">
        <v>1699</v>
      </c>
      <c r="V3965" s="89" t="s">
        <v>1665</v>
      </c>
      <c r="W3965">
        <v>35150</v>
      </c>
    </row>
    <row r="3966" spans="7:23">
      <c r="G3966">
        <v>17491</v>
      </c>
      <c r="H3966" s="89" t="s">
        <v>1619</v>
      </c>
      <c r="I3966" s="89" t="s">
        <v>1700</v>
      </c>
      <c r="L3966">
        <v>33087</v>
      </c>
      <c r="M3966" s="89" t="s">
        <v>2587</v>
      </c>
      <c r="N3966" s="89" t="s">
        <v>1699</v>
      </c>
      <c r="V3966" s="89" t="s">
        <v>1666</v>
      </c>
      <c r="W3966">
        <v>35151</v>
      </c>
    </row>
    <row r="3967" spans="7:23">
      <c r="G3967">
        <v>34635</v>
      </c>
      <c r="H3967" s="89" t="s">
        <v>1620</v>
      </c>
      <c r="I3967" s="89" t="s">
        <v>338</v>
      </c>
      <c r="L3967">
        <v>33088</v>
      </c>
      <c r="M3967" s="89" t="s">
        <v>1656</v>
      </c>
      <c r="N3967" s="89" t="s">
        <v>1699</v>
      </c>
      <c r="V3967" s="89" t="s">
        <v>1667</v>
      </c>
      <c r="W3967">
        <v>35152</v>
      </c>
    </row>
    <row r="3968" spans="7:23">
      <c r="G3968">
        <v>17492</v>
      </c>
      <c r="H3968" s="89" t="s">
        <v>1620</v>
      </c>
      <c r="I3968" s="89" t="s">
        <v>1700</v>
      </c>
      <c r="L3968">
        <v>33089</v>
      </c>
      <c r="M3968" s="89" t="s">
        <v>1657</v>
      </c>
      <c r="N3968" s="89" t="s">
        <v>1699</v>
      </c>
      <c r="V3968" s="89" t="s">
        <v>2593</v>
      </c>
      <c r="W3968">
        <v>200874</v>
      </c>
    </row>
    <row r="3969" spans="7:23">
      <c r="G3969">
        <v>17493</v>
      </c>
      <c r="H3969" s="89" t="s">
        <v>1176</v>
      </c>
      <c r="I3969" s="89" t="s">
        <v>1700</v>
      </c>
      <c r="L3969">
        <v>33092</v>
      </c>
      <c r="M3969" s="89" t="s">
        <v>2588</v>
      </c>
      <c r="N3969" s="89" t="s">
        <v>1699</v>
      </c>
      <c r="V3969" s="89" t="s">
        <v>1668</v>
      </c>
      <c r="W3969">
        <v>35153</v>
      </c>
    </row>
    <row r="3970" spans="7:23">
      <c r="G3970">
        <v>34636</v>
      </c>
      <c r="H3970" s="89" t="s">
        <v>1176</v>
      </c>
      <c r="I3970" s="89" t="s">
        <v>338</v>
      </c>
      <c r="L3970">
        <v>33093</v>
      </c>
      <c r="M3970" s="89" t="s">
        <v>1658</v>
      </c>
      <c r="N3970" s="89" t="s">
        <v>1699</v>
      </c>
      <c r="V3970" s="89" t="s">
        <v>1663</v>
      </c>
      <c r="W3970">
        <v>35146</v>
      </c>
    </row>
    <row r="3971" spans="7:23">
      <c r="G3971">
        <v>34637</v>
      </c>
      <c r="H3971" s="89" t="s">
        <v>1621</v>
      </c>
      <c r="I3971" s="89" t="s">
        <v>338</v>
      </c>
      <c r="L3971">
        <v>33094</v>
      </c>
      <c r="M3971" s="89" t="s">
        <v>1659</v>
      </c>
      <c r="N3971" s="89" t="s">
        <v>1699</v>
      </c>
      <c r="V3971" s="89" t="s">
        <v>1670</v>
      </c>
      <c r="W3971">
        <v>35155</v>
      </c>
    </row>
    <row r="3972" spans="7:23">
      <c r="G3972">
        <v>17494</v>
      </c>
      <c r="H3972" s="89" t="s">
        <v>1621</v>
      </c>
      <c r="I3972" s="89" t="s">
        <v>1700</v>
      </c>
      <c r="L3972">
        <v>33095</v>
      </c>
      <c r="M3972" s="89" t="s">
        <v>1660</v>
      </c>
      <c r="N3972" s="89" t="s">
        <v>1699</v>
      </c>
      <c r="V3972" s="89" t="s">
        <v>1669</v>
      </c>
      <c r="W3972">
        <v>35154</v>
      </c>
    </row>
    <row r="3973" spans="7:23">
      <c r="G3973">
        <v>34638</v>
      </c>
      <c r="H3973" s="89" t="s">
        <v>1622</v>
      </c>
      <c r="I3973" s="89" t="s">
        <v>338</v>
      </c>
      <c r="L3973">
        <v>33096</v>
      </c>
      <c r="M3973" s="89" t="s">
        <v>1661</v>
      </c>
      <c r="N3973" s="89" t="s">
        <v>1699</v>
      </c>
      <c r="V3973" s="89" t="s">
        <v>1662</v>
      </c>
      <c r="W3973">
        <v>35144</v>
      </c>
    </row>
    <row r="3974" spans="7:23">
      <c r="G3974">
        <v>17495</v>
      </c>
      <c r="H3974" s="89" t="s">
        <v>1622</v>
      </c>
      <c r="I3974" s="89" t="s">
        <v>1700</v>
      </c>
      <c r="L3974">
        <v>33097</v>
      </c>
      <c r="M3974" s="89" t="s">
        <v>1662</v>
      </c>
      <c r="N3974" s="89" t="s">
        <v>1699</v>
      </c>
      <c r="V3974" s="89" t="s">
        <v>1671</v>
      </c>
      <c r="W3974">
        <v>35156</v>
      </c>
    </row>
    <row r="3975" spans="7:23">
      <c r="G3975">
        <v>34639</v>
      </c>
      <c r="H3975" s="89" t="s">
        <v>1623</v>
      </c>
      <c r="I3975" s="89" t="s">
        <v>338</v>
      </c>
      <c r="L3975">
        <v>33098</v>
      </c>
      <c r="M3975" s="89" t="s">
        <v>2590</v>
      </c>
      <c r="N3975" s="89" t="s">
        <v>1699</v>
      </c>
      <c r="V3975" s="89" t="s">
        <v>2594</v>
      </c>
      <c r="W3975">
        <v>219474</v>
      </c>
    </row>
    <row r="3976" spans="7:23">
      <c r="G3976">
        <v>17496</v>
      </c>
      <c r="H3976" s="89" t="s">
        <v>1623</v>
      </c>
      <c r="I3976" s="89" t="s">
        <v>1700</v>
      </c>
      <c r="L3976">
        <v>33099</v>
      </c>
      <c r="M3976" s="89" t="s">
        <v>1663</v>
      </c>
      <c r="N3976" s="89" t="s">
        <v>1699</v>
      </c>
      <c r="V3976" s="89" t="s">
        <v>1672</v>
      </c>
      <c r="W3976">
        <v>35157</v>
      </c>
    </row>
    <row r="3977" spans="7:23">
      <c r="G3977">
        <v>34640</v>
      </c>
      <c r="H3977" s="89" t="s">
        <v>1182</v>
      </c>
      <c r="I3977" s="89" t="s">
        <v>338</v>
      </c>
      <c r="L3977">
        <v>33100</v>
      </c>
      <c r="M3977" s="89" t="s">
        <v>1664</v>
      </c>
      <c r="N3977" s="89" t="s">
        <v>1699</v>
      </c>
      <c r="V3977" s="89" t="s">
        <v>1289</v>
      </c>
      <c r="W3977">
        <v>35148</v>
      </c>
    </row>
    <row r="3978" spans="7:23">
      <c r="G3978">
        <v>17497</v>
      </c>
      <c r="H3978" s="89" t="s">
        <v>1182</v>
      </c>
      <c r="I3978" s="89" t="s">
        <v>1700</v>
      </c>
      <c r="L3978">
        <v>33101</v>
      </c>
      <c r="M3978" s="89" t="s">
        <v>1289</v>
      </c>
      <c r="N3978" s="89" t="s">
        <v>1699</v>
      </c>
      <c r="V3978" s="89" t="s">
        <v>2595</v>
      </c>
      <c r="W3978">
        <v>35149</v>
      </c>
    </row>
    <row r="3979" spans="7:23">
      <c r="G3979">
        <v>34641</v>
      </c>
      <c r="H3979" s="89" t="s">
        <v>1624</v>
      </c>
      <c r="I3979" s="89" t="s">
        <v>338</v>
      </c>
      <c r="L3979">
        <v>33102</v>
      </c>
      <c r="M3979" s="89" t="s">
        <v>2595</v>
      </c>
      <c r="N3979" s="89" t="s">
        <v>1699</v>
      </c>
      <c r="V3979" s="89" t="s">
        <v>2596</v>
      </c>
      <c r="W3979">
        <v>216729</v>
      </c>
    </row>
    <row r="3980" spans="7:23">
      <c r="G3980">
        <v>17498</v>
      </c>
      <c r="H3980" s="89" t="s">
        <v>1624</v>
      </c>
      <c r="I3980" s="89" t="s">
        <v>1700</v>
      </c>
      <c r="L3980">
        <v>33103</v>
      </c>
      <c r="M3980" s="89" t="s">
        <v>1665</v>
      </c>
      <c r="N3980" s="89" t="s">
        <v>1699</v>
      </c>
      <c r="V3980" s="89" t="s">
        <v>2597</v>
      </c>
      <c r="W3980">
        <v>35158</v>
      </c>
    </row>
    <row r="3981" spans="7:23">
      <c r="G3981">
        <v>34642</v>
      </c>
      <c r="H3981" s="89" t="s">
        <v>1625</v>
      </c>
      <c r="I3981" s="89" t="s">
        <v>338</v>
      </c>
      <c r="L3981">
        <v>33104</v>
      </c>
      <c r="M3981" s="89" t="s">
        <v>1666</v>
      </c>
      <c r="N3981" s="89" t="s">
        <v>1699</v>
      </c>
      <c r="V3981" s="89" t="s">
        <v>2598</v>
      </c>
      <c r="W3981">
        <v>195130</v>
      </c>
    </row>
    <row r="3982" spans="7:23">
      <c r="G3982">
        <v>17499</v>
      </c>
      <c r="H3982" s="89" t="s">
        <v>1625</v>
      </c>
      <c r="I3982" s="89" t="s">
        <v>1700</v>
      </c>
      <c r="L3982">
        <v>33105</v>
      </c>
      <c r="M3982" s="89" t="s">
        <v>1667</v>
      </c>
      <c r="N3982" s="89" t="s">
        <v>1699</v>
      </c>
      <c r="V3982" s="89" t="s">
        <v>2599</v>
      </c>
      <c r="W3982">
        <v>195119</v>
      </c>
    </row>
    <row r="3983" spans="7:23">
      <c r="G3983">
        <v>34643</v>
      </c>
      <c r="H3983" s="89" t="s">
        <v>1185</v>
      </c>
      <c r="I3983" s="89" t="s">
        <v>338</v>
      </c>
      <c r="L3983">
        <v>33106</v>
      </c>
      <c r="M3983" s="89" t="s">
        <v>1668</v>
      </c>
      <c r="N3983" s="89" t="s">
        <v>1699</v>
      </c>
      <c r="V3983" s="89" t="s">
        <v>2600</v>
      </c>
      <c r="W3983">
        <v>195108</v>
      </c>
    </row>
    <row r="3984" spans="7:23">
      <c r="G3984">
        <v>17500</v>
      </c>
      <c r="H3984" s="89" t="s">
        <v>1185</v>
      </c>
      <c r="I3984" s="89" t="s">
        <v>1700</v>
      </c>
      <c r="L3984">
        <v>33107</v>
      </c>
      <c r="M3984" s="89" t="s">
        <v>1669</v>
      </c>
      <c r="N3984" s="89" t="s">
        <v>1699</v>
      </c>
      <c r="V3984" s="89" t="s">
        <v>258</v>
      </c>
      <c r="W3984">
        <v>35160</v>
      </c>
    </row>
    <row r="3985" spans="7:23">
      <c r="G3985">
        <v>34644</v>
      </c>
      <c r="H3985" s="89" t="s">
        <v>1186</v>
      </c>
      <c r="I3985" s="89" t="s">
        <v>338</v>
      </c>
      <c r="L3985">
        <v>33108</v>
      </c>
      <c r="M3985" s="89" t="s">
        <v>1670</v>
      </c>
      <c r="N3985" s="89" t="s">
        <v>1699</v>
      </c>
      <c r="V3985" s="89" t="s">
        <v>1676</v>
      </c>
      <c r="W3985">
        <v>56930</v>
      </c>
    </row>
    <row r="3986" spans="7:23">
      <c r="G3986">
        <v>17501</v>
      </c>
      <c r="H3986" s="89" t="s">
        <v>1186</v>
      </c>
      <c r="I3986" s="89" t="s">
        <v>1700</v>
      </c>
      <c r="L3986">
        <v>33109</v>
      </c>
      <c r="M3986" s="89" t="s">
        <v>1671</v>
      </c>
      <c r="N3986" s="89" t="s">
        <v>1699</v>
      </c>
      <c r="V3986" s="89" t="s">
        <v>2601</v>
      </c>
      <c r="W3986">
        <v>192474</v>
      </c>
    </row>
    <row r="3987" spans="7:23">
      <c r="G3987">
        <v>34645</v>
      </c>
      <c r="H3987" s="89" t="s">
        <v>1187</v>
      </c>
      <c r="I3987" s="89" t="s">
        <v>338</v>
      </c>
      <c r="L3987">
        <v>33110</v>
      </c>
      <c r="M3987" s="89" t="s">
        <v>1672</v>
      </c>
      <c r="N3987" s="89" t="s">
        <v>1699</v>
      </c>
      <c r="V3987" s="89" t="s">
        <v>1677</v>
      </c>
      <c r="W3987">
        <v>56952</v>
      </c>
    </row>
    <row r="3988" spans="7:23">
      <c r="G3988">
        <v>17502</v>
      </c>
      <c r="H3988" s="89" t="s">
        <v>1187</v>
      </c>
      <c r="I3988" s="89" t="s">
        <v>1700</v>
      </c>
      <c r="L3988">
        <v>33111</v>
      </c>
      <c r="M3988" s="89" t="s">
        <v>2597</v>
      </c>
      <c r="N3988" s="89" t="s">
        <v>1699</v>
      </c>
      <c r="V3988" s="89" t="s">
        <v>50</v>
      </c>
      <c r="W3988">
        <v>56897</v>
      </c>
    </row>
    <row r="3989" spans="7:23">
      <c r="G3989">
        <v>34646</v>
      </c>
      <c r="H3989" s="89" t="s">
        <v>2569</v>
      </c>
      <c r="I3989" s="89" t="s">
        <v>338</v>
      </c>
      <c r="L3989">
        <v>33113</v>
      </c>
      <c r="M3989" s="89" t="s">
        <v>258</v>
      </c>
      <c r="N3989" s="89" t="s">
        <v>1699</v>
      </c>
      <c r="V3989" s="89" t="s">
        <v>2602</v>
      </c>
      <c r="W3989">
        <v>198718</v>
      </c>
    </row>
    <row r="3990" spans="7:23">
      <c r="G3990">
        <v>17503</v>
      </c>
      <c r="H3990" s="89" t="s">
        <v>2569</v>
      </c>
      <c r="I3990" s="89" t="s">
        <v>1700</v>
      </c>
      <c r="L3990">
        <v>33116</v>
      </c>
      <c r="M3990" s="89" t="s">
        <v>1689</v>
      </c>
      <c r="N3990" s="89" t="s">
        <v>1699</v>
      </c>
      <c r="V3990" s="89" t="s">
        <v>1678</v>
      </c>
      <c r="W3990">
        <v>54773</v>
      </c>
    </row>
    <row r="3991" spans="7:23">
      <c r="G3991">
        <v>34648</v>
      </c>
      <c r="H3991" s="89" t="s">
        <v>1626</v>
      </c>
      <c r="I3991" s="89" t="s">
        <v>338</v>
      </c>
      <c r="L3991">
        <v>33117</v>
      </c>
      <c r="M3991" s="89" t="s">
        <v>1690</v>
      </c>
      <c r="N3991" s="89" t="s">
        <v>1699</v>
      </c>
      <c r="V3991" s="89" t="s">
        <v>1679</v>
      </c>
      <c r="W3991">
        <v>54839</v>
      </c>
    </row>
    <row r="3992" spans="7:23">
      <c r="G3992">
        <v>17505</v>
      </c>
      <c r="H3992" s="89" t="s">
        <v>1626</v>
      </c>
      <c r="I3992" s="89" t="s">
        <v>1700</v>
      </c>
      <c r="L3992">
        <v>33118</v>
      </c>
      <c r="M3992" s="89" t="s">
        <v>1691</v>
      </c>
      <c r="N3992" s="89" t="s">
        <v>1699</v>
      </c>
      <c r="V3992" s="89" t="s">
        <v>2603</v>
      </c>
      <c r="W3992">
        <v>214674</v>
      </c>
    </row>
    <row r="3993" spans="7:23">
      <c r="G3993">
        <v>34649</v>
      </c>
      <c r="H3993" s="89" t="s">
        <v>1627</v>
      </c>
      <c r="I3993" s="89" t="s">
        <v>338</v>
      </c>
      <c r="L3993">
        <v>33119</v>
      </c>
      <c r="M3993" s="89" t="s">
        <v>1692</v>
      </c>
      <c r="N3993" s="89" t="s">
        <v>1699</v>
      </c>
      <c r="V3993" s="89" t="s">
        <v>1680</v>
      </c>
      <c r="W3993">
        <v>54828</v>
      </c>
    </row>
    <row r="3994" spans="7:23">
      <c r="G3994">
        <v>17506</v>
      </c>
      <c r="H3994" s="89" t="s">
        <v>1627</v>
      </c>
      <c r="I3994" s="89" t="s">
        <v>1700</v>
      </c>
      <c r="L3994">
        <v>33266</v>
      </c>
      <c r="M3994" s="89" t="s">
        <v>1295</v>
      </c>
      <c r="N3994" s="89" t="s">
        <v>1584</v>
      </c>
      <c r="V3994" s="89" t="s">
        <v>1681</v>
      </c>
      <c r="W3994">
        <v>54817</v>
      </c>
    </row>
    <row r="3995" spans="7:23">
      <c r="G3995">
        <v>34650</v>
      </c>
      <c r="H3995" s="89" t="s">
        <v>1189</v>
      </c>
      <c r="I3995" s="89" t="s">
        <v>338</v>
      </c>
      <c r="L3995">
        <v>33267</v>
      </c>
      <c r="M3995" s="89" t="s">
        <v>1295</v>
      </c>
      <c r="N3995" s="89" t="s">
        <v>337</v>
      </c>
      <c r="V3995" s="89" t="s">
        <v>1682</v>
      </c>
      <c r="W3995">
        <v>54806</v>
      </c>
    </row>
    <row r="3996" spans="7:23">
      <c r="G3996">
        <v>17507</v>
      </c>
      <c r="H3996" s="89" t="s">
        <v>1189</v>
      </c>
      <c r="I3996" s="89" t="s">
        <v>1700</v>
      </c>
      <c r="L3996">
        <v>33268</v>
      </c>
      <c r="M3996" s="89" t="s">
        <v>1295</v>
      </c>
      <c r="N3996" s="89" t="s">
        <v>1700</v>
      </c>
      <c r="V3996" s="89" t="s">
        <v>1683</v>
      </c>
      <c r="W3996">
        <v>54795</v>
      </c>
    </row>
    <row r="3997" spans="7:23">
      <c r="G3997">
        <v>34651</v>
      </c>
      <c r="H3997" s="89" t="s">
        <v>1190</v>
      </c>
      <c r="I3997" s="89" t="s">
        <v>338</v>
      </c>
      <c r="L3997">
        <v>33269</v>
      </c>
      <c r="M3997" s="89" t="s">
        <v>1295</v>
      </c>
      <c r="N3997" s="89" t="s">
        <v>339</v>
      </c>
      <c r="V3997" s="89" t="s">
        <v>1684</v>
      </c>
      <c r="W3997">
        <v>54784</v>
      </c>
    </row>
    <row r="3998" spans="7:23">
      <c r="G3998">
        <v>17508</v>
      </c>
      <c r="H3998" s="89" t="s">
        <v>1190</v>
      </c>
      <c r="I3998" s="89" t="s">
        <v>1700</v>
      </c>
      <c r="L3998">
        <v>33270</v>
      </c>
      <c r="M3998" s="89" t="s">
        <v>1295</v>
      </c>
      <c r="N3998" s="89" t="s">
        <v>1699</v>
      </c>
      <c r="V3998" s="89" t="s">
        <v>1685</v>
      </c>
      <c r="W3998">
        <v>54872</v>
      </c>
    </row>
    <row r="3999" spans="7:23">
      <c r="G3999">
        <v>34652</v>
      </c>
      <c r="H3999" s="89" t="s">
        <v>1628</v>
      </c>
      <c r="I3999" s="89" t="s">
        <v>338</v>
      </c>
      <c r="L3999">
        <v>33466</v>
      </c>
      <c r="M3999" s="89" t="s">
        <v>338</v>
      </c>
      <c r="V3999" s="89" t="s">
        <v>1686</v>
      </c>
      <c r="W3999">
        <v>54861</v>
      </c>
    </row>
    <row r="4000" spans="7:23">
      <c r="G4000">
        <v>17509</v>
      </c>
      <c r="H4000" s="89" t="s">
        <v>1628</v>
      </c>
      <c r="I4000" s="89" t="s">
        <v>1700</v>
      </c>
      <c r="L4000">
        <v>33468</v>
      </c>
      <c r="M4000" s="89" t="s">
        <v>1945</v>
      </c>
      <c r="V4000" s="89" t="s">
        <v>2604</v>
      </c>
      <c r="W4000">
        <v>207079</v>
      </c>
    </row>
    <row r="4001" spans="7:23">
      <c r="G4001">
        <v>34653</v>
      </c>
      <c r="H4001" s="89" t="s">
        <v>1203</v>
      </c>
      <c r="I4001" s="89" t="s">
        <v>338</v>
      </c>
      <c r="L4001">
        <v>33470</v>
      </c>
      <c r="M4001" s="89" t="s">
        <v>1942</v>
      </c>
      <c r="V4001" s="89" t="s">
        <v>2605</v>
      </c>
      <c r="W4001">
        <v>199274</v>
      </c>
    </row>
    <row r="4002" spans="7:23">
      <c r="G4002">
        <v>17510</v>
      </c>
      <c r="H4002" s="89" t="s">
        <v>1203</v>
      </c>
      <c r="I4002" s="89" t="s">
        <v>1700</v>
      </c>
      <c r="L4002">
        <v>34068</v>
      </c>
      <c r="M4002" s="89" t="s">
        <v>1291</v>
      </c>
      <c r="N4002" s="89" t="s">
        <v>1942</v>
      </c>
      <c r="V4002" s="89" t="s">
        <v>1687</v>
      </c>
      <c r="W4002">
        <v>54850</v>
      </c>
    </row>
    <row r="4003" spans="7:23">
      <c r="G4003">
        <v>34654</v>
      </c>
      <c r="H4003" s="89" t="s">
        <v>1629</v>
      </c>
      <c r="I4003" s="89" t="s">
        <v>338</v>
      </c>
      <c r="L4003">
        <v>34069</v>
      </c>
      <c r="M4003" s="89" t="s">
        <v>1300</v>
      </c>
      <c r="N4003" s="89" t="s">
        <v>1942</v>
      </c>
      <c r="V4003" s="89" t="s">
        <v>1688</v>
      </c>
      <c r="W4003">
        <v>55274</v>
      </c>
    </row>
    <row r="4004" spans="7:23">
      <c r="G4004">
        <v>17511</v>
      </c>
      <c r="H4004" s="89" t="s">
        <v>1629</v>
      </c>
      <c r="I4004" s="89" t="s">
        <v>1700</v>
      </c>
      <c r="L4004">
        <v>34070</v>
      </c>
      <c r="M4004" s="89" t="s">
        <v>1297</v>
      </c>
      <c r="N4004" s="89" t="s">
        <v>1942</v>
      </c>
      <c r="V4004" s="89" t="s">
        <v>1689</v>
      </c>
      <c r="W4004">
        <v>35163</v>
      </c>
    </row>
    <row r="4005" spans="7:23">
      <c r="G4005">
        <v>34655</v>
      </c>
      <c r="H4005" s="89" t="s">
        <v>1630</v>
      </c>
      <c r="I4005" s="89" t="s">
        <v>338</v>
      </c>
      <c r="L4005">
        <v>34074</v>
      </c>
      <c r="M4005" s="89" t="s">
        <v>1711</v>
      </c>
      <c r="N4005" s="89" t="s">
        <v>1942</v>
      </c>
      <c r="V4005" s="89" t="s">
        <v>2606</v>
      </c>
      <c r="W4005">
        <v>207297</v>
      </c>
    </row>
    <row r="4006" spans="7:23">
      <c r="G4006">
        <v>17512</v>
      </c>
      <c r="H4006" s="89" t="s">
        <v>1630</v>
      </c>
      <c r="I4006" s="89" t="s">
        <v>1700</v>
      </c>
      <c r="L4006">
        <v>34075</v>
      </c>
      <c r="M4006" s="89" t="s">
        <v>1712</v>
      </c>
      <c r="N4006" s="89" t="s">
        <v>1942</v>
      </c>
      <c r="V4006" s="89" t="s">
        <v>2607</v>
      </c>
      <c r="W4006">
        <v>207286</v>
      </c>
    </row>
    <row r="4007" spans="7:23">
      <c r="G4007">
        <v>17513</v>
      </c>
      <c r="H4007" s="89" t="s">
        <v>1210</v>
      </c>
      <c r="I4007" s="89" t="s">
        <v>1700</v>
      </c>
      <c r="L4007">
        <v>34076</v>
      </c>
      <c r="M4007" s="89" t="s">
        <v>1713</v>
      </c>
      <c r="N4007" s="89" t="s">
        <v>1942</v>
      </c>
      <c r="V4007" s="89" t="s">
        <v>1690</v>
      </c>
      <c r="W4007">
        <v>35164</v>
      </c>
    </row>
    <row r="4008" spans="7:23">
      <c r="G4008">
        <v>34656</v>
      </c>
      <c r="H4008" s="89" t="s">
        <v>1210</v>
      </c>
      <c r="I4008" s="89" t="s">
        <v>338</v>
      </c>
      <c r="L4008">
        <v>34077</v>
      </c>
      <c r="M4008" s="89" t="s">
        <v>1714</v>
      </c>
      <c r="N4008" s="89" t="s">
        <v>1942</v>
      </c>
      <c r="V4008" s="89" t="s">
        <v>1691</v>
      </c>
      <c r="W4008">
        <v>35165</v>
      </c>
    </row>
    <row r="4009" spans="7:23">
      <c r="G4009">
        <v>172485</v>
      </c>
      <c r="H4009" s="89" t="s">
        <v>2201</v>
      </c>
      <c r="I4009" s="89" t="s">
        <v>338</v>
      </c>
      <c r="L4009">
        <v>34078</v>
      </c>
      <c r="M4009" s="89" t="s">
        <v>1719</v>
      </c>
      <c r="N4009" s="89" t="s">
        <v>1942</v>
      </c>
      <c r="V4009" s="89" t="s">
        <v>1692</v>
      </c>
      <c r="W4009">
        <v>35166</v>
      </c>
    </row>
    <row r="4010" spans="7:23">
      <c r="G4010">
        <v>172482</v>
      </c>
      <c r="H4010" s="89" t="s">
        <v>2201</v>
      </c>
      <c r="I4010" s="89" t="s">
        <v>1700</v>
      </c>
      <c r="L4010">
        <v>34079</v>
      </c>
      <c r="M4010" s="89" t="s">
        <v>1720</v>
      </c>
      <c r="N4010" s="89" t="s">
        <v>1942</v>
      </c>
      <c r="V4010" s="89" t="s">
        <v>1693</v>
      </c>
      <c r="W4010">
        <v>55307</v>
      </c>
    </row>
    <row r="4011" spans="7:23">
      <c r="G4011">
        <v>172474</v>
      </c>
      <c r="H4011" s="89" t="s">
        <v>2202</v>
      </c>
      <c r="I4011" s="89" t="s">
        <v>338</v>
      </c>
      <c r="L4011">
        <v>34080</v>
      </c>
      <c r="M4011" s="89" t="s">
        <v>1721</v>
      </c>
      <c r="N4011" s="89" t="s">
        <v>1942</v>
      </c>
      <c r="V4011" s="89" t="s">
        <v>1694</v>
      </c>
      <c r="W4011">
        <v>55340</v>
      </c>
    </row>
    <row r="4012" spans="7:23">
      <c r="G4012">
        <v>172471</v>
      </c>
      <c r="H4012" s="89" t="s">
        <v>2202</v>
      </c>
      <c r="I4012" s="89" t="s">
        <v>1700</v>
      </c>
      <c r="L4012">
        <v>34081</v>
      </c>
      <c r="M4012" s="89" t="s">
        <v>1724</v>
      </c>
      <c r="N4012" s="89" t="s">
        <v>1942</v>
      </c>
      <c r="V4012" s="89" t="s">
        <v>1695</v>
      </c>
      <c r="W4012">
        <v>55351</v>
      </c>
    </row>
    <row r="4013" spans="7:23">
      <c r="G4013">
        <v>189674</v>
      </c>
      <c r="H4013" s="89" t="s">
        <v>2205</v>
      </c>
      <c r="I4013" s="89" t="s">
        <v>338</v>
      </c>
      <c r="L4013">
        <v>34083</v>
      </c>
      <c r="M4013" s="89" t="s">
        <v>1725</v>
      </c>
      <c r="N4013" s="89" t="s">
        <v>1942</v>
      </c>
      <c r="V4013" s="89" t="s">
        <v>1696</v>
      </c>
      <c r="W4013">
        <v>55362</v>
      </c>
    </row>
    <row r="4014" spans="7:23">
      <c r="G4014">
        <v>189671</v>
      </c>
      <c r="H4014" s="89" t="s">
        <v>2205</v>
      </c>
      <c r="I4014" s="89" t="s">
        <v>1700</v>
      </c>
      <c r="L4014">
        <v>34084</v>
      </c>
      <c r="M4014" s="89" t="s">
        <v>1726</v>
      </c>
      <c r="N4014" s="89" t="s">
        <v>1942</v>
      </c>
      <c r="V4014" s="89" t="s">
        <v>1697</v>
      </c>
      <c r="W4014">
        <v>55373</v>
      </c>
    </row>
    <row r="4015" spans="7:23">
      <c r="G4015">
        <v>189685</v>
      </c>
      <c r="H4015" s="89" t="s">
        <v>2206</v>
      </c>
      <c r="I4015" s="89" t="s">
        <v>338</v>
      </c>
      <c r="L4015">
        <v>34087</v>
      </c>
      <c r="M4015" s="89" t="s">
        <v>1727</v>
      </c>
      <c r="N4015" s="89" t="s">
        <v>1942</v>
      </c>
      <c r="V4015" s="89" t="s">
        <v>2608</v>
      </c>
      <c r="W4015">
        <v>174296</v>
      </c>
    </row>
    <row r="4016" spans="7:23">
      <c r="G4016">
        <v>189682</v>
      </c>
      <c r="H4016" s="89" t="s">
        <v>2206</v>
      </c>
      <c r="I4016" s="89" t="s">
        <v>1700</v>
      </c>
      <c r="L4016">
        <v>34088</v>
      </c>
      <c r="M4016" s="89" t="s">
        <v>1728</v>
      </c>
      <c r="N4016" s="89" t="s">
        <v>1942</v>
      </c>
      <c r="V4016" s="89" t="s">
        <v>2609</v>
      </c>
      <c r="W4016">
        <v>174285</v>
      </c>
    </row>
    <row r="4017" spans="7:23">
      <c r="G4017">
        <v>189696</v>
      </c>
      <c r="H4017" s="89" t="s">
        <v>2207</v>
      </c>
      <c r="I4017" s="89" t="s">
        <v>338</v>
      </c>
      <c r="L4017">
        <v>34089</v>
      </c>
      <c r="M4017" s="89" t="s">
        <v>1729</v>
      </c>
      <c r="N4017" s="89" t="s">
        <v>1942</v>
      </c>
      <c r="V4017" s="89" t="s">
        <v>2610</v>
      </c>
      <c r="W4017">
        <v>218296</v>
      </c>
    </row>
    <row r="4018" spans="7:23">
      <c r="G4018">
        <v>189693</v>
      </c>
      <c r="H4018" s="89" t="s">
        <v>2207</v>
      </c>
      <c r="I4018" s="89" t="s">
        <v>1700</v>
      </c>
      <c r="L4018">
        <v>34090</v>
      </c>
      <c r="M4018" s="89" t="s">
        <v>1730</v>
      </c>
      <c r="N4018" s="89" t="s">
        <v>1942</v>
      </c>
      <c r="V4018" s="89" t="s">
        <v>2611</v>
      </c>
      <c r="W4018">
        <v>218340</v>
      </c>
    </row>
    <row r="4019" spans="7:23">
      <c r="G4019">
        <v>189704</v>
      </c>
      <c r="H4019" s="89" t="s">
        <v>2208</v>
      </c>
      <c r="I4019" s="89" t="s">
        <v>1700</v>
      </c>
      <c r="L4019">
        <v>34091</v>
      </c>
      <c r="M4019" s="89" t="s">
        <v>1737</v>
      </c>
      <c r="N4019" s="89" t="s">
        <v>1942</v>
      </c>
      <c r="V4019" s="89" t="s">
        <v>2612</v>
      </c>
      <c r="W4019">
        <v>218285</v>
      </c>
    </row>
    <row r="4020" spans="7:23">
      <c r="G4020">
        <v>189707</v>
      </c>
      <c r="H4020" s="89" t="s">
        <v>2208</v>
      </c>
      <c r="I4020" s="89" t="s">
        <v>338</v>
      </c>
      <c r="L4020">
        <v>34092</v>
      </c>
      <c r="M4020" s="89" t="s">
        <v>1738</v>
      </c>
      <c r="N4020" s="89" t="s">
        <v>1942</v>
      </c>
      <c r="V4020" s="89" t="s">
        <v>2613</v>
      </c>
      <c r="W4020">
        <v>218151</v>
      </c>
    </row>
    <row r="4021" spans="7:23">
      <c r="G4021">
        <v>189718</v>
      </c>
      <c r="H4021" s="89" t="s">
        <v>2209</v>
      </c>
      <c r="I4021" s="89" t="s">
        <v>338</v>
      </c>
      <c r="L4021">
        <v>34097</v>
      </c>
      <c r="M4021" s="89" t="s">
        <v>1739</v>
      </c>
      <c r="N4021" s="89" t="s">
        <v>1942</v>
      </c>
      <c r="V4021" s="89" t="s">
        <v>2614</v>
      </c>
      <c r="W4021">
        <v>218351</v>
      </c>
    </row>
    <row r="4022" spans="7:23">
      <c r="G4022">
        <v>189715</v>
      </c>
      <c r="H4022" s="89" t="s">
        <v>2209</v>
      </c>
      <c r="I4022" s="89" t="s">
        <v>1700</v>
      </c>
      <c r="L4022">
        <v>34098</v>
      </c>
      <c r="M4022" s="89" t="s">
        <v>1740</v>
      </c>
      <c r="N4022" s="89" t="s">
        <v>1942</v>
      </c>
      <c r="V4022" s="89" t="s">
        <v>2134</v>
      </c>
      <c r="W4022">
        <v>218362</v>
      </c>
    </row>
    <row r="4023" spans="7:23">
      <c r="G4023">
        <v>199496</v>
      </c>
      <c r="H4023" s="89" t="s">
        <v>2570</v>
      </c>
      <c r="I4023" s="89" t="s">
        <v>338</v>
      </c>
      <c r="L4023">
        <v>34099</v>
      </c>
      <c r="M4023" s="89" t="s">
        <v>1741</v>
      </c>
      <c r="N4023" s="89" t="s">
        <v>1942</v>
      </c>
      <c r="V4023" s="89" t="s">
        <v>2615</v>
      </c>
      <c r="W4023">
        <v>218140</v>
      </c>
    </row>
    <row r="4024" spans="7:23">
      <c r="G4024">
        <v>199493</v>
      </c>
      <c r="H4024" s="89" t="s">
        <v>2570</v>
      </c>
      <c r="I4024" s="89" t="s">
        <v>1700</v>
      </c>
      <c r="L4024">
        <v>34100</v>
      </c>
      <c r="M4024" s="89" t="s">
        <v>1742</v>
      </c>
      <c r="N4024" s="89" t="s">
        <v>1942</v>
      </c>
      <c r="V4024" s="89" t="s">
        <v>2616</v>
      </c>
      <c r="W4024">
        <v>218674</v>
      </c>
    </row>
    <row r="4025" spans="7:23">
      <c r="G4025">
        <v>199485</v>
      </c>
      <c r="H4025" s="89" t="s">
        <v>2211</v>
      </c>
      <c r="I4025" s="89" t="s">
        <v>338</v>
      </c>
      <c r="L4025">
        <v>34101</v>
      </c>
      <c r="M4025" s="89" t="s">
        <v>1743</v>
      </c>
      <c r="N4025" s="89" t="s">
        <v>1942</v>
      </c>
      <c r="V4025" s="89" t="s">
        <v>2617</v>
      </c>
      <c r="W4025">
        <v>218707</v>
      </c>
    </row>
    <row r="4026" spans="7:23">
      <c r="G4026">
        <v>199482</v>
      </c>
      <c r="H4026" s="89" t="s">
        <v>2211</v>
      </c>
      <c r="I4026" s="89" t="s">
        <v>1700</v>
      </c>
      <c r="L4026">
        <v>34102</v>
      </c>
      <c r="M4026" s="89" t="s">
        <v>1744</v>
      </c>
      <c r="N4026" s="89" t="s">
        <v>1942</v>
      </c>
      <c r="V4026" s="89" t="s">
        <v>2618</v>
      </c>
      <c r="W4026">
        <v>218129</v>
      </c>
    </row>
    <row r="4027" spans="7:23">
      <c r="G4027">
        <v>199474</v>
      </c>
      <c r="H4027" s="89" t="s">
        <v>2212</v>
      </c>
      <c r="I4027" s="89" t="s">
        <v>338</v>
      </c>
      <c r="L4027">
        <v>34105</v>
      </c>
      <c r="M4027" s="89" t="s">
        <v>1745</v>
      </c>
      <c r="N4027" s="89" t="s">
        <v>1942</v>
      </c>
      <c r="V4027" s="89" t="s">
        <v>2619</v>
      </c>
      <c r="W4027">
        <v>218762</v>
      </c>
    </row>
    <row r="4028" spans="7:23">
      <c r="G4028">
        <v>199471</v>
      </c>
      <c r="H4028" s="89" t="s">
        <v>2212</v>
      </c>
      <c r="I4028" s="89" t="s">
        <v>1700</v>
      </c>
      <c r="L4028">
        <v>34106</v>
      </c>
      <c r="M4028" s="89" t="s">
        <v>1746</v>
      </c>
      <c r="N4028" s="89" t="s">
        <v>1942</v>
      </c>
      <c r="V4028" s="89" t="s">
        <v>2136</v>
      </c>
      <c r="W4028">
        <v>218729</v>
      </c>
    </row>
    <row r="4029" spans="7:23">
      <c r="G4029">
        <v>217083</v>
      </c>
      <c r="H4029" s="89" t="s">
        <v>2213</v>
      </c>
      <c r="I4029" s="89" t="s">
        <v>338</v>
      </c>
      <c r="L4029">
        <v>34107</v>
      </c>
      <c r="M4029" s="89" t="s">
        <v>1747</v>
      </c>
      <c r="N4029" s="89" t="s">
        <v>1942</v>
      </c>
      <c r="V4029" s="89" t="s">
        <v>2620</v>
      </c>
      <c r="W4029">
        <v>218118</v>
      </c>
    </row>
    <row r="4030" spans="7:23">
      <c r="G4030">
        <v>217080</v>
      </c>
      <c r="H4030" s="89" t="s">
        <v>2213</v>
      </c>
      <c r="I4030" s="89" t="s">
        <v>1700</v>
      </c>
      <c r="L4030">
        <v>34108</v>
      </c>
      <c r="M4030" s="89" t="s">
        <v>1748</v>
      </c>
      <c r="N4030" s="89" t="s">
        <v>1942</v>
      </c>
      <c r="V4030" s="89" t="s">
        <v>2621</v>
      </c>
      <c r="W4030">
        <v>218718</v>
      </c>
    </row>
    <row r="4031" spans="7:23">
      <c r="G4031">
        <v>217677</v>
      </c>
      <c r="H4031" s="89" t="s">
        <v>2214</v>
      </c>
      <c r="I4031" s="89" t="s">
        <v>1700</v>
      </c>
      <c r="L4031">
        <v>34109</v>
      </c>
      <c r="M4031" s="89" t="s">
        <v>1749</v>
      </c>
      <c r="N4031" s="89" t="s">
        <v>1942</v>
      </c>
      <c r="V4031" s="89" t="s">
        <v>2137</v>
      </c>
      <c r="W4031">
        <v>218773</v>
      </c>
    </row>
    <row r="4032" spans="7:23">
      <c r="G4032">
        <v>217680</v>
      </c>
      <c r="H4032" s="89" t="s">
        <v>2214</v>
      </c>
      <c r="I4032" s="89" t="s">
        <v>338</v>
      </c>
      <c r="L4032">
        <v>34110</v>
      </c>
      <c r="M4032" s="89" t="s">
        <v>1750</v>
      </c>
      <c r="N4032" s="89" t="s">
        <v>1942</v>
      </c>
      <c r="V4032" s="89" t="s">
        <v>2622</v>
      </c>
      <c r="W4032">
        <v>218107</v>
      </c>
    </row>
    <row r="4033" spans="7:23">
      <c r="G4033">
        <v>34658</v>
      </c>
      <c r="H4033" s="89" t="s">
        <v>204</v>
      </c>
      <c r="I4033" s="89" t="s">
        <v>338</v>
      </c>
      <c r="L4033">
        <v>34114</v>
      </c>
      <c r="M4033" s="89" t="s">
        <v>1751</v>
      </c>
      <c r="N4033" s="89" t="s">
        <v>1942</v>
      </c>
      <c r="V4033" s="89" t="s">
        <v>2623</v>
      </c>
      <c r="W4033">
        <v>218850</v>
      </c>
    </row>
    <row r="4034" spans="7:23">
      <c r="G4034">
        <v>17515</v>
      </c>
      <c r="H4034" s="89" t="s">
        <v>204</v>
      </c>
      <c r="I4034" s="89" t="s">
        <v>1700</v>
      </c>
      <c r="L4034">
        <v>34115</v>
      </c>
      <c r="M4034" s="89" t="s">
        <v>1752</v>
      </c>
      <c r="N4034" s="89" t="s">
        <v>1942</v>
      </c>
      <c r="V4034" s="89" t="s">
        <v>2138</v>
      </c>
      <c r="W4034">
        <v>218817</v>
      </c>
    </row>
    <row r="4035" spans="7:23">
      <c r="G4035">
        <v>34661</v>
      </c>
      <c r="H4035" s="89" t="s">
        <v>1191</v>
      </c>
      <c r="I4035" s="89" t="s">
        <v>338</v>
      </c>
      <c r="L4035">
        <v>34116</v>
      </c>
      <c r="M4035" s="89" t="s">
        <v>1753</v>
      </c>
      <c r="N4035" s="89" t="s">
        <v>1942</v>
      </c>
      <c r="V4035" s="89" t="s">
        <v>2624</v>
      </c>
      <c r="W4035">
        <v>218096</v>
      </c>
    </row>
    <row r="4036" spans="7:23">
      <c r="G4036">
        <v>17518</v>
      </c>
      <c r="H4036" s="89" t="s">
        <v>1191</v>
      </c>
      <c r="I4036" s="89" t="s">
        <v>1700</v>
      </c>
      <c r="L4036">
        <v>34117</v>
      </c>
      <c r="M4036" s="89" t="s">
        <v>1754</v>
      </c>
      <c r="N4036" s="89" t="s">
        <v>1942</v>
      </c>
      <c r="V4036" s="89" t="s">
        <v>2625</v>
      </c>
      <c r="W4036">
        <v>218806</v>
      </c>
    </row>
    <row r="4037" spans="7:23">
      <c r="G4037">
        <v>34662</v>
      </c>
      <c r="H4037" s="89" t="s">
        <v>1192</v>
      </c>
      <c r="I4037" s="89" t="s">
        <v>338</v>
      </c>
      <c r="L4037">
        <v>34118</v>
      </c>
      <c r="M4037" s="89" t="s">
        <v>1755</v>
      </c>
      <c r="N4037" s="89" t="s">
        <v>1942</v>
      </c>
      <c r="V4037" s="89" t="s">
        <v>2139</v>
      </c>
      <c r="W4037">
        <v>218861</v>
      </c>
    </row>
    <row r="4038" spans="7:23">
      <c r="G4038">
        <v>17519</v>
      </c>
      <c r="H4038" s="89" t="s">
        <v>1192</v>
      </c>
      <c r="I4038" s="89" t="s">
        <v>1700</v>
      </c>
      <c r="L4038">
        <v>34119</v>
      </c>
      <c r="M4038" s="89" t="s">
        <v>1756</v>
      </c>
      <c r="N4038" s="89" t="s">
        <v>1942</v>
      </c>
      <c r="V4038" s="89" t="s">
        <v>2626</v>
      </c>
      <c r="W4038">
        <v>218085</v>
      </c>
    </row>
    <row r="4039" spans="7:23">
      <c r="G4039">
        <v>17520</v>
      </c>
      <c r="H4039" s="89" t="s">
        <v>1193</v>
      </c>
      <c r="I4039" s="89" t="s">
        <v>1700</v>
      </c>
      <c r="L4039">
        <v>34120</v>
      </c>
      <c r="M4039" s="89" t="s">
        <v>1035</v>
      </c>
      <c r="N4039" s="89" t="s">
        <v>1942</v>
      </c>
      <c r="V4039" s="89" t="s">
        <v>2627</v>
      </c>
      <c r="W4039">
        <v>218894</v>
      </c>
    </row>
    <row r="4040" spans="7:23">
      <c r="G4040">
        <v>34663</v>
      </c>
      <c r="H4040" s="89" t="s">
        <v>1193</v>
      </c>
      <c r="I4040" s="89" t="s">
        <v>338</v>
      </c>
      <c r="L4040">
        <v>34123</v>
      </c>
      <c r="M4040" s="89" t="s">
        <v>1757</v>
      </c>
      <c r="N4040" s="89" t="s">
        <v>1942</v>
      </c>
      <c r="V4040" s="89" t="s">
        <v>2140</v>
      </c>
      <c r="W4040">
        <v>218905</v>
      </c>
    </row>
    <row r="4041" spans="7:23">
      <c r="G4041">
        <v>17521</v>
      </c>
      <c r="H4041" s="89" t="s">
        <v>1194</v>
      </c>
      <c r="I4041" s="89" t="s">
        <v>1700</v>
      </c>
      <c r="L4041">
        <v>34124</v>
      </c>
      <c r="M4041" s="89" t="s">
        <v>1758</v>
      </c>
      <c r="N4041" s="89" t="s">
        <v>1942</v>
      </c>
      <c r="V4041" s="89" t="s">
        <v>2628</v>
      </c>
      <c r="W4041">
        <v>218074</v>
      </c>
    </row>
    <row r="4042" spans="7:23">
      <c r="G4042">
        <v>34664</v>
      </c>
      <c r="H4042" s="89" t="s">
        <v>1194</v>
      </c>
      <c r="I4042" s="89" t="s">
        <v>338</v>
      </c>
      <c r="L4042">
        <v>34125</v>
      </c>
      <c r="M4042" s="89" t="s">
        <v>1759</v>
      </c>
      <c r="N4042" s="89" t="s">
        <v>1942</v>
      </c>
      <c r="V4042" s="89" t="s">
        <v>2629</v>
      </c>
      <c r="W4042">
        <v>219026</v>
      </c>
    </row>
    <row r="4043" spans="7:23">
      <c r="G4043">
        <v>34665</v>
      </c>
      <c r="H4043" s="89" t="s">
        <v>1195</v>
      </c>
      <c r="I4043" s="89" t="s">
        <v>338</v>
      </c>
      <c r="L4043">
        <v>34126</v>
      </c>
      <c r="M4043" s="89" t="s">
        <v>1760</v>
      </c>
      <c r="N4043" s="89" t="s">
        <v>1942</v>
      </c>
      <c r="V4043" s="89" t="s">
        <v>2141</v>
      </c>
      <c r="W4043">
        <v>218993</v>
      </c>
    </row>
    <row r="4044" spans="7:23">
      <c r="G4044">
        <v>17522</v>
      </c>
      <c r="H4044" s="89" t="s">
        <v>1195</v>
      </c>
      <c r="I4044" s="89" t="s">
        <v>1700</v>
      </c>
      <c r="L4044">
        <v>34127</v>
      </c>
      <c r="M4044" s="89" t="s">
        <v>1761</v>
      </c>
      <c r="N4044" s="89" t="s">
        <v>1942</v>
      </c>
      <c r="V4044" s="89" t="s">
        <v>2144</v>
      </c>
      <c r="W4044">
        <v>219286</v>
      </c>
    </row>
    <row r="4045" spans="7:23">
      <c r="G4045">
        <v>35066</v>
      </c>
      <c r="H4045" s="89" t="s">
        <v>1196</v>
      </c>
      <c r="I4045" s="89" t="s">
        <v>338</v>
      </c>
      <c r="L4045">
        <v>34128</v>
      </c>
      <c r="M4045" s="89" t="s">
        <v>1762</v>
      </c>
      <c r="N4045" s="89" t="s">
        <v>1942</v>
      </c>
    </row>
    <row r="4046" spans="7:23">
      <c r="G4046">
        <v>17523</v>
      </c>
      <c r="H4046" s="89" t="s">
        <v>1196</v>
      </c>
      <c r="I4046" s="89" t="s">
        <v>1700</v>
      </c>
      <c r="L4046">
        <v>34132</v>
      </c>
      <c r="M4046" s="89" t="s">
        <v>1763</v>
      </c>
      <c r="N4046" s="89" t="s">
        <v>1942</v>
      </c>
    </row>
    <row r="4047" spans="7:23">
      <c r="G4047">
        <v>35068</v>
      </c>
      <c r="H4047" s="89" t="s">
        <v>1198</v>
      </c>
      <c r="I4047" s="89" t="s">
        <v>338</v>
      </c>
      <c r="L4047">
        <v>34133</v>
      </c>
      <c r="M4047" s="89" t="s">
        <v>1764</v>
      </c>
      <c r="N4047" s="89" t="s">
        <v>1942</v>
      </c>
      <c r="V4047" s="89" t="s">
        <v>1291</v>
      </c>
      <c r="W4047">
        <v>17625</v>
      </c>
    </row>
    <row r="4048" spans="7:23">
      <c r="G4048">
        <v>17525</v>
      </c>
      <c r="H4048" s="89" t="s">
        <v>1198</v>
      </c>
      <c r="I4048" s="89" t="s">
        <v>1700</v>
      </c>
      <c r="L4048">
        <v>34134</v>
      </c>
      <c r="M4048" s="89" t="s">
        <v>1765</v>
      </c>
      <c r="N4048" s="89" t="s">
        <v>1942</v>
      </c>
      <c r="V4048" s="89" t="s">
        <v>1293</v>
      </c>
      <c r="W4048">
        <v>50730</v>
      </c>
    </row>
    <row r="4049" spans="7:23">
      <c r="G4049">
        <v>35069</v>
      </c>
      <c r="H4049" s="89" t="s">
        <v>1199</v>
      </c>
      <c r="I4049" s="89" t="s">
        <v>338</v>
      </c>
      <c r="L4049">
        <v>34135</v>
      </c>
      <c r="M4049" s="89" t="s">
        <v>1766</v>
      </c>
      <c r="N4049" s="89" t="s">
        <v>1942</v>
      </c>
      <c r="V4049" s="89" t="s">
        <v>1294</v>
      </c>
      <c r="W4049">
        <v>51270</v>
      </c>
    </row>
    <row r="4050" spans="7:23">
      <c r="G4050">
        <v>17526</v>
      </c>
      <c r="H4050" s="89" t="s">
        <v>1199</v>
      </c>
      <c r="I4050" s="89" t="s">
        <v>1700</v>
      </c>
      <c r="L4050">
        <v>34136</v>
      </c>
      <c r="M4050" s="89" t="s">
        <v>1767</v>
      </c>
      <c r="N4050" s="89" t="s">
        <v>1942</v>
      </c>
      <c r="V4050" s="89" t="s">
        <v>1295</v>
      </c>
      <c r="W4050">
        <v>33268</v>
      </c>
    </row>
    <row r="4051" spans="7:23">
      <c r="G4051">
        <v>35070</v>
      </c>
      <c r="H4051" s="89" t="s">
        <v>1200</v>
      </c>
      <c r="I4051" s="89" t="s">
        <v>338</v>
      </c>
      <c r="L4051">
        <v>34139</v>
      </c>
      <c r="M4051" s="89" t="s">
        <v>1768</v>
      </c>
      <c r="N4051" s="89" t="s">
        <v>1942</v>
      </c>
      <c r="V4051" s="89" t="s">
        <v>1297</v>
      </c>
      <c r="W4051">
        <v>17472</v>
      </c>
    </row>
    <row r="4052" spans="7:23">
      <c r="G4052">
        <v>17527</v>
      </c>
      <c r="H4052" s="89" t="s">
        <v>1200</v>
      </c>
      <c r="I4052" s="89" t="s">
        <v>1700</v>
      </c>
      <c r="L4052">
        <v>34140</v>
      </c>
      <c r="M4052" s="89" t="s">
        <v>1769</v>
      </c>
      <c r="N4052" s="89" t="s">
        <v>1942</v>
      </c>
      <c r="V4052" s="89" t="s">
        <v>1298</v>
      </c>
      <c r="W4052">
        <v>17641</v>
      </c>
    </row>
    <row r="4053" spans="7:23">
      <c r="G4053">
        <v>35071</v>
      </c>
      <c r="H4053" s="89" t="s">
        <v>1201</v>
      </c>
      <c r="I4053" s="89" t="s">
        <v>338</v>
      </c>
      <c r="L4053">
        <v>34141</v>
      </c>
      <c r="M4053" s="89" t="s">
        <v>1770</v>
      </c>
      <c r="N4053" s="89" t="s">
        <v>1942</v>
      </c>
      <c r="V4053" s="89" t="s">
        <v>1299</v>
      </c>
      <c r="W4053">
        <v>41477</v>
      </c>
    </row>
    <row r="4054" spans="7:23">
      <c r="G4054">
        <v>17528</v>
      </c>
      <c r="H4054" s="89" t="s">
        <v>1201</v>
      </c>
      <c r="I4054" s="89" t="s">
        <v>1700</v>
      </c>
      <c r="L4054">
        <v>34142</v>
      </c>
      <c r="M4054" s="89" t="s">
        <v>1771</v>
      </c>
      <c r="N4054" s="89" t="s">
        <v>1942</v>
      </c>
      <c r="V4054" s="89" t="s">
        <v>1300</v>
      </c>
      <c r="W4054">
        <v>41469</v>
      </c>
    </row>
    <row r="4055" spans="7:23">
      <c r="G4055">
        <v>17529</v>
      </c>
      <c r="H4055" s="89" t="s">
        <v>1202</v>
      </c>
      <c r="I4055" s="89" t="s">
        <v>1700</v>
      </c>
      <c r="L4055">
        <v>34143</v>
      </c>
      <c r="M4055" s="89" t="s">
        <v>1772</v>
      </c>
      <c r="N4055" s="89" t="s">
        <v>1942</v>
      </c>
      <c r="V4055" s="89" t="s">
        <v>1234</v>
      </c>
      <c r="W4055">
        <v>185989</v>
      </c>
    </row>
    <row r="4056" spans="7:23">
      <c r="G4056">
        <v>35072</v>
      </c>
      <c r="H4056" s="89" t="s">
        <v>1202</v>
      </c>
      <c r="I4056" s="89" t="s">
        <v>338</v>
      </c>
      <c r="L4056">
        <v>34146</v>
      </c>
      <c r="M4056" s="89" t="s">
        <v>1773</v>
      </c>
      <c r="N4056" s="89" t="s">
        <v>1942</v>
      </c>
      <c r="V4056" s="89" t="s">
        <v>2329</v>
      </c>
      <c r="W4056">
        <v>187693</v>
      </c>
    </row>
    <row r="4057" spans="7:23">
      <c r="G4057">
        <v>35073</v>
      </c>
      <c r="H4057" s="89" t="s">
        <v>1631</v>
      </c>
      <c r="I4057" s="89" t="s">
        <v>338</v>
      </c>
      <c r="L4057">
        <v>34147</v>
      </c>
      <c r="M4057" s="89" t="s">
        <v>1774</v>
      </c>
      <c r="N4057" s="89" t="s">
        <v>1942</v>
      </c>
      <c r="V4057" s="89" t="s">
        <v>2330</v>
      </c>
      <c r="W4057">
        <v>187682</v>
      </c>
    </row>
    <row r="4058" spans="7:23">
      <c r="G4058">
        <v>17530</v>
      </c>
      <c r="H4058" s="89" t="s">
        <v>1631</v>
      </c>
      <c r="I4058" s="89" t="s">
        <v>1700</v>
      </c>
      <c r="L4058">
        <v>34148</v>
      </c>
      <c r="M4058" s="89" t="s">
        <v>1775</v>
      </c>
      <c r="N4058" s="89" t="s">
        <v>1942</v>
      </c>
      <c r="V4058" s="89" t="s">
        <v>1235</v>
      </c>
      <c r="W4058">
        <v>185978</v>
      </c>
    </row>
    <row r="4059" spans="7:23">
      <c r="G4059">
        <v>35074</v>
      </c>
      <c r="H4059" s="89" t="s">
        <v>1205</v>
      </c>
      <c r="I4059" s="89" t="s">
        <v>338</v>
      </c>
      <c r="L4059">
        <v>34149</v>
      </c>
      <c r="M4059" s="89" t="s">
        <v>1776</v>
      </c>
      <c r="N4059" s="89" t="s">
        <v>1942</v>
      </c>
      <c r="V4059" s="89" t="s">
        <v>1236</v>
      </c>
      <c r="W4059">
        <v>186000</v>
      </c>
    </row>
    <row r="4060" spans="7:23">
      <c r="G4060">
        <v>17531</v>
      </c>
      <c r="H4060" s="89" t="s">
        <v>1205</v>
      </c>
      <c r="I4060" s="89" t="s">
        <v>1700</v>
      </c>
      <c r="L4060">
        <v>34150</v>
      </c>
      <c r="M4060" s="89" t="s">
        <v>1777</v>
      </c>
      <c r="N4060" s="89" t="s">
        <v>1942</v>
      </c>
      <c r="V4060" s="89" t="s">
        <v>1237</v>
      </c>
      <c r="W4060">
        <v>187671</v>
      </c>
    </row>
    <row r="4061" spans="7:23">
      <c r="G4061">
        <v>35075</v>
      </c>
      <c r="H4061" s="89" t="s">
        <v>2571</v>
      </c>
      <c r="I4061" s="89" t="s">
        <v>338</v>
      </c>
      <c r="L4061">
        <v>34151</v>
      </c>
      <c r="M4061" s="89" t="s">
        <v>1778</v>
      </c>
      <c r="N4061" s="89" t="s">
        <v>1942</v>
      </c>
      <c r="V4061" s="89" t="s">
        <v>2556</v>
      </c>
      <c r="W4061">
        <v>61992</v>
      </c>
    </row>
    <row r="4062" spans="7:23">
      <c r="G4062">
        <v>17532</v>
      </c>
      <c r="H4062" s="89" t="s">
        <v>2571</v>
      </c>
      <c r="I4062" s="89" t="s">
        <v>1700</v>
      </c>
      <c r="L4062">
        <v>34155</v>
      </c>
      <c r="M4062" s="89" t="s">
        <v>1779</v>
      </c>
      <c r="N4062" s="89" t="s">
        <v>1942</v>
      </c>
      <c r="V4062" s="89" t="s">
        <v>2557</v>
      </c>
      <c r="W4062">
        <v>216682</v>
      </c>
    </row>
    <row r="4063" spans="7:23">
      <c r="G4063">
        <v>35076</v>
      </c>
      <c r="H4063" s="89" t="s">
        <v>2572</v>
      </c>
      <c r="I4063" s="89" t="s">
        <v>338</v>
      </c>
      <c r="L4063">
        <v>34156</v>
      </c>
      <c r="M4063" s="89" t="s">
        <v>1780</v>
      </c>
      <c r="N4063" s="89" t="s">
        <v>1942</v>
      </c>
      <c r="V4063" s="89" t="s">
        <v>2558</v>
      </c>
      <c r="W4063">
        <v>19412</v>
      </c>
    </row>
    <row r="4064" spans="7:23">
      <c r="G4064">
        <v>17533</v>
      </c>
      <c r="H4064" s="89" t="s">
        <v>2572</v>
      </c>
      <c r="I4064" s="89" t="s">
        <v>1700</v>
      </c>
      <c r="L4064">
        <v>34157</v>
      </c>
      <c r="M4064" s="89" t="s">
        <v>1781</v>
      </c>
      <c r="N4064" s="89" t="s">
        <v>1942</v>
      </c>
      <c r="V4064" s="89" t="s">
        <v>2559</v>
      </c>
      <c r="W4064">
        <v>81882</v>
      </c>
    </row>
    <row r="4065" spans="7:23">
      <c r="G4065">
        <v>35077</v>
      </c>
      <c r="H4065" s="89" t="s">
        <v>1207</v>
      </c>
      <c r="I4065" s="89" t="s">
        <v>338</v>
      </c>
      <c r="L4065">
        <v>34158</v>
      </c>
      <c r="M4065" s="89" t="s">
        <v>1782</v>
      </c>
      <c r="N4065" s="89" t="s">
        <v>1942</v>
      </c>
      <c r="V4065" s="89" t="s">
        <v>2560</v>
      </c>
      <c r="W4065">
        <v>107271</v>
      </c>
    </row>
    <row r="4066" spans="7:23">
      <c r="G4066">
        <v>17534</v>
      </c>
      <c r="H4066" s="89" t="s">
        <v>1207</v>
      </c>
      <c r="I4066" s="89" t="s">
        <v>1700</v>
      </c>
      <c r="L4066">
        <v>34159</v>
      </c>
      <c r="M4066" s="89" t="s">
        <v>1783</v>
      </c>
      <c r="N4066" s="89" t="s">
        <v>1942</v>
      </c>
      <c r="V4066" s="89" t="s">
        <v>2561</v>
      </c>
      <c r="W4066">
        <v>19416</v>
      </c>
    </row>
    <row r="4067" spans="7:23">
      <c r="G4067">
        <v>35078</v>
      </c>
      <c r="H4067" s="89" t="s">
        <v>1632</v>
      </c>
      <c r="I4067" s="89" t="s">
        <v>338</v>
      </c>
      <c r="L4067">
        <v>34160</v>
      </c>
      <c r="M4067" s="89" t="s">
        <v>1784</v>
      </c>
      <c r="N4067" s="89" t="s">
        <v>1942</v>
      </c>
      <c r="V4067" s="89" t="s">
        <v>2562</v>
      </c>
      <c r="W4067">
        <v>19420</v>
      </c>
    </row>
    <row r="4068" spans="7:23">
      <c r="G4068">
        <v>17535</v>
      </c>
      <c r="H4068" s="89" t="s">
        <v>1632</v>
      </c>
      <c r="I4068" s="89" t="s">
        <v>1700</v>
      </c>
      <c r="L4068">
        <v>34161</v>
      </c>
      <c r="M4068" s="89" t="s">
        <v>1785</v>
      </c>
      <c r="N4068" s="89" t="s">
        <v>1942</v>
      </c>
      <c r="V4068" s="89" t="s">
        <v>2563</v>
      </c>
      <c r="W4068">
        <v>213876</v>
      </c>
    </row>
    <row r="4069" spans="7:23">
      <c r="G4069">
        <v>35079</v>
      </c>
      <c r="H4069" s="89" t="s">
        <v>1208</v>
      </c>
      <c r="I4069" s="89" t="s">
        <v>338</v>
      </c>
      <c r="L4069">
        <v>34164</v>
      </c>
      <c r="M4069" s="89" t="s">
        <v>1786</v>
      </c>
      <c r="N4069" s="89" t="s">
        <v>1942</v>
      </c>
      <c r="V4069" s="89" t="s">
        <v>1585</v>
      </c>
      <c r="W4069">
        <v>19424</v>
      </c>
    </row>
    <row r="4070" spans="7:23">
      <c r="G4070">
        <v>17536</v>
      </c>
      <c r="H4070" s="89" t="s">
        <v>1208</v>
      </c>
      <c r="I4070" s="89" t="s">
        <v>1700</v>
      </c>
      <c r="L4070">
        <v>34165</v>
      </c>
      <c r="M4070" s="89" t="s">
        <v>1787</v>
      </c>
      <c r="N4070" s="89" t="s">
        <v>1942</v>
      </c>
      <c r="V4070" s="89" t="s">
        <v>1586</v>
      </c>
      <c r="W4070">
        <v>19428</v>
      </c>
    </row>
    <row r="4071" spans="7:23">
      <c r="G4071">
        <v>35080</v>
      </c>
      <c r="H4071" s="89" t="s">
        <v>1211</v>
      </c>
      <c r="I4071" s="89" t="s">
        <v>338</v>
      </c>
      <c r="L4071">
        <v>34166</v>
      </c>
      <c r="M4071" s="89" t="s">
        <v>1788</v>
      </c>
      <c r="N4071" s="89" t="s">
        <v>1942</v>
      </c>
      <c r="V4071" s="89" t="s">
        <v>1587</v>
      </c>
      <c r="W4071">
        <v>19544</v>
      </c>
    </row>
    <row r="4072" spans="7:23">
      <c r="G4072">
        <v>17537</v>
      </c>
      <c r="H4072" s="89" t="s">
        <v>1211</v>
      </c>
      <c r="I4072" s="89" t="s">
        <v>1700</v>
      </c>
      <c r="L4072">
        <v>34167</v>
      </c>
      <c r="M4072" s="89" t="s">
        <v>1789</v>
      </c>
      <c r="N4072" s="89" t="s">
        <v>1942</v>
      </c>
      <c r="V4072" s="89" t="s">
        <v>1588</v>
      </c>
      <c r="W4072">
        <v>19472</v>
      </c>
    </row>
    <row r="4073" spans="7:23">
      <c r="G4073">
        <v>101282</v>
      </c>
      <c r="H4073" s="89" t="s">
        <v>2199</v>
      </c>
      <c r="I4073" s="89" t="s">
        <v>1700</v>
      </c>
      <c r="L4073">
        <v>34168</v>
      </c>
      <c r="M4073" s="89" t="s">
        <v>1790</v>
      </c>
      <c r="N4073" s="89" t="s">
        <v>1942</v>
      </c>
      <c r="V4073" s="89" t="s">
        <v>1589</v>
      </c>
      <c r="W4073">
        <v>19476</v>
      </c>
    </row>
    <row r="4074" spans="7:23">
      <c r="G4074">
        <v>101285</v>
      </c>
      <c r="H4074" s="89" t="s">
        <v>2199</v>
      </c>
      <c r="I4074" s="89" t="s">
        <v>338</v>
      </c>
      <c r="L4074">
        <v>34169</v>
      </c>
      <c r="M4074" s="89" t="s">
        <v>1791</v>
      </c>
      <c r="N4074" s="89" t="s">
        <v>1942</v>
      </c>
      <c r="V4074" s="89" t="s">
        <v>1590</v>
      </c>
      <c r="W4074">
        <v>19480</v>
      </c>
    </row>
    <row r="4075" spans="7:23">
      <c r="G4075">
        <v>101274</v>
      </c>
      <c r="H4075" s="89" t="s">
        <v>2200</v>
      </c>
      <c r="I4075" s="89" t="s">
        <v>338</v>
      </c>
      <c r="L4075">
        <v>34170</v>
      </c>
      <c r="M4075" s="89" t="s">
        <v>1792</v>
      </c>
      <c r="N4075" s="89" t="s">
        <v>1942</v>
      </c>
      <c r="V4075" s="89" t="s">
        <v>1591</v>
      </c>
      <c r="W4075">
        <v>19484</v>
      </c>
    </row>
    <row r="4076" spans="7:23">
      <c r="G4076">
        <v>101271</v>
      </c>
      <c r="H4076" s="89" t="s">
        <v>2200</v>
      </c>
      <c r="I4076" s="89" t="s">
        <v>1700</v>
      </c>
      <c r="L4076">
        <v>34172</v>
      </c>
      <c r="M4076" s="89" t="s">
        <v>1569</v>
      </c>
      <c r="N4076" s="89" t="s">
        <v>1942</v>
      </c>
      <c r="V4076" s="89" t="s">
        <v>1592</v>
      </c>
      <c r="W4076">
        <v>19488</v>
      </c>
    </row>
    <row r="4077" spans="7:23">
      <c r="G4077">
        <v>182074</v>
      </c>
      <c r="H4077" s="89" t="s">
        <v>2203</v>
      </c>
      <c r="I4077" s="89" t="s">
        <v>338</v>
      </c>
      <c r="L4077">
        <v>34173</v>
      </c>
      <c r="M4077" s="89" t="s">
        <v>1871</v>
      </c>
      <c r="N4077" s="89" t="s">
        <v>1942</v>
      </c>
      <c r="V4077" s="89" t="s">
        <v>1593</v>
      </c>
      <c r="W4077">
        <v>19492</v>
      </c>
    </row>
    <row r="4078" spans="7:23">
      <c r="G4078">
        <v>182071</v>
      </c>
      <c r="H4078" s="89" t="s">
        <v>2203</v>
      </c>
      <c r="I4078" s="89" t="s">
        <v>1700</v>
      </c>
      <c r="L4078">
        <v>34174</v>
      </c>
      <c r="M4078" s="89" t="s">
        <v>1575</v>
      </c>
      <c r="N4078" s="89" t="s">
        <v>1942</v>
      </c>
      <c r="V4078" s="89" t="s">
        <v>1594</v>
      </c>
      <c r="W4078">
        <v>19496</v>
      </c>
    </row>
    <row r="4079" spans="7:23">
      <c r="G4079">
        <v>189475</v>
      </c>
      <c r="H4079" s="89" t="s">
        <v>2204</v>
      </c>
      <c r="I4079" s="89" t="s">
        <v>338</v>
      </c>
      <c r="L4079">
        <v>34175</v>
      </c>
      <c r="M4079" s="89" t="s">
        <v>1574</v>
      </c>
      <c r="N4079" s="89" t="s">
        <v>1942</v>
      </c>
      <c r="V4079" s="89" t="s">
        <v>1595</v>
      </c>
      <c r="W4079">
        <v>19500</v>
      </c>
    </row>
    <row r="4080" spans="7:23">
      <c r="G4080">
        <v>189472</v>
      </c>
      <c r="H4080" s="89" t="s">
        <v>2204</v>
      </c>
      <c r="I4080" s="89" t="s">
        <v>1700</v>
      </c>
      <c r="L4080">
        <v>34176</v>
      </c>
      <c r="M4080" s="89" t="s">
        <v>1879</v>
      </c>
      <c r="N4080" s="89" t="s">
        <v>1942</v>
      </c>
      <c r="V4080" s="89" t="s">
        <v>1596</v>
      </c>
      <c r="W4080">
        <v>19504</v>
      </c>
    </row>
    <row r="4081" spans="7:23">
      <c r="G4081">
        <v>17538</v>
      </c>
      <c r="H4081" s="89" t="s">
        <v>206</v>
      </c>
      <c r="I4081" s="89" t="s">
        <v>1700</v>
      </c>
      <c r="L4081">
        <v>34177</v>
      </c>
      <c r="M4081" s="89" t="s">
        <v>1880</v>
      </c>
      <c r="N4081" s="89" t="s">
        <v>1942</v>
      </c>
      <c r="V4081" s="89" t="s">
        <v>2564</v>
      </c>
      <c r="W4081">
        <v>81871</v>
      </c>
    </row>
    <row r="4082" spans="7:23">
      <c r="G4082">
        <v>35081</v>
      </c>
      <c r="H4082" s="89" t="s">
        <v>206</v>
      </c>
      <c r="I4082" s="89" t="s">
        <v>338</v>
      </c>
      <c r="L4082">
        <v>34178</v>
      </c>
      <c r="M4082" s="89" t="s">
        <v>1579</v>
      </c>
      <c r="N4082" s="89" t="s">
        <v>1942</v>
      </c>
      <c r="V4082" s="89" t="s">
        <v>1597</v>
      </c>
      <c r="W4082">
        <v>19508</v>
      </c>
    </row>
    <row r="4083" spans="7:23">
      <c r="G4083">
        <v>55880</v>
      </c>
      <c r="H4083" s="89" t="s">
        <v>2573</v>
      </c>
      <c r="I4083" s="89" t="s">
        <v>338</v>
      </c>
      <c r="L4083">
        <v>34179</v>
      </c>
      <c r="M4083" s="89" t="s">
        <v>1886</v>
      </c>
      <c r="N4083" s="89" t="s">
        <v>1942</v>
      </c>
      <c r="V4083" s="89" t="s">
        <v>1598</v>
      </c>
      <c r="W4083">
        <v>19512</v>
      </c>
    </row>
    <row r="4084" spans="7:23">
      <c r="G4084">
        <v>55877</v>
      </c>
      <c r="H4084" s="89" t="s">
        <v>2573</v>
      </c>
      <c r="I4084" s="89" t="s">
        <v>1700</v>
      </c>
      <c r="L4084">
        <v>34180</v>
      </c>
      <c r="M4084" s="89" t="s">
        <v>1887</v>
      </c>
      <c r="N4084" s="89" t="s">
        <v>1942</v>
      </c>
      <c r="V4084" s="89" t="s">
        <v>2565</v>
      </c>
      <c r="W4084">
        <v>182271</v>
      </c>
    </row>
    <row r="4085" spans="7:23">
      <c r="G4085">
        <v>35067</v>
      </c>
      <c r="H4085" s="89" t="s">
        <v>2574</v>
      </c>
      <c r="I4085" s="89" t="s">
        <v>338</v>
      </c>
      <c r="L4085">
        <v>34181</v>
      </c>
      <c r="M4085" s="89" t="s">
        <v>955</v>
      </c>
      <c r="N4085" s="89" t="s">
        <v>1942</v>
      </c>
      <c r="V4085" s="89" t="s">
        <v>1599</v>
      </c>
      <c r="W4085">
        <v>19516</v>
      </c>
    </row>
    <row r="4086" spans="7:23">
      <c r="G4086">
        <v>17524</v>
      </c>
      <c r="H4086" s="89" t="s">
        <v>2574</v>
      </c>
      <c r="I4086" s="89" t="s">
        <v>1700</v>
      </c>
      <c r="L4086">
        <v>34182</v>
      </c>
      <c r="M4086" s="89" t="s">
        <v>970</v>
      </c>
      <c r="N4086" s="89" t="s">
        <v>1942</v>
      </c>
      <c r="V4086" s="89" t="s">
        <v>1600</v>
      </c>
      <c r="W4086">
        <v>19520</v>
      </c>
    </row>
    <row r="4087" spans="7:23">
      <c r="G4087">
        <v>189508</v>
      </c>
      <c r="H4087" s="89" t="s">
        <v>2575</v>
      </c>
      <c r="I4087" s="89" t="s">
        <v>338</v>
      </c>
      <c r="L4087">
        <v>34183</v>
      </c>
      <c r="M4087" s="89" t="s">
        <v>956</v>
      </c>
      <c r="N4087" s="89" t="s">
        <v>1942</v>
      </c>
      <c r="V4087" s="89" t="s">
        <v>2566</v>
      </c>
      <c r="W4087">
        <v>205292</v>
      </c>
    </row>
    <row r="4088" spans="7:23">
      <c r="G4088">
        <v>189505</v>
      </c>
      <c r="H4088" s="89" t="s">
        <v>2575</v>
      </c>
      <c r="I4088" s="89" t="s">
        <v>1700</v>
      </c>
      <c r="L4088">
        <v>34184</v>
      </c>
      <c r="M4088" s="89" t="s">
        <v>971</v>
      </c>
      <c r="N4088" s="89" t="s">
        <v>1942</v>
      </c>
      <c r="V4088" s="89" t="s">
        <v>2567</v>
      </c>
      <c r="W4088">
        <v>205281</v>
      </c>
    </row>
    <row r="4089" spans="7:23">
      <c r="G4089">
        <v>35085</v>
      </c>
      <c r="H4089" s="89" t="s">
        <v>1633</v>
      </c>
      <c r="I4089" s="89" t="s">
        <v>338</v>
      </c>
      <c r="L4089">
        <v>34185</v>
      </c>
      <c r="M4089" s="89" t="s">
        <v>957</v>
      </c>
      <c r="N4089" s="89" t="s">
        <v>1942</v>
      </c>
      <c r="V4089" s="89" t="s">
        <v>1601</v>
      </c>
      <c r="W4089">
        <v>19548</v>
      </c>
    </row>
    <row r="4090" spans="7:23">
      <c r="G4090">
        <v>19704</v>
      </c>
      <c r="H4090" s="89" t="s">
        <v>1633</v>
      </c>
      <c r="I4090" s="89" t="s">
        <v>1700</v>
      </c>
      <c r="L4090">
        <v>34186</v>
      </c>
      <c r="M4090" s="89" t="s">
        <v>972</v>
      </c>
      <c r="N4090" s="89" t="s">
        <v>1942</v>
      </c>
      <c r="V4090" s="89" t="s">
        <v>1602</v>
      </c>
      <c r="W4090">
        <v>19600</v>
      </c>
    </row>
    <row r="4091" spans="7:23">
      <c r="G4091">
        <v>35090</v>
      </c>
      <c r="H4091" s="89" t="s">
        <v>1634</v>
      </c>
      <c r="I4091" s="89" t="s">
        <v>338</v>
      </c>
      <c r="L4091">
        <v>34187</v>
      </c>
      <c r="M4091" s="89" t="s">
        <v>1881</v>
      </c>
      <c r="N4091" s="89" t="s">
        <v>1942</v>
      </c>
      <c r="V4091" s="89" t="s">
        <v>1603</v>
      </c>
      <c r="W4091">
        <v>19608</v>
      </c>
    </row>
    <row r="4092" spans="7:23">
      <c r="G4092">
        <v>19724</v>
      </c>
      <c r="H4092" s="89" t="s">
        <v>1634</v>
      </c>
      <c r="I4092" s="89" t="s">
        <v>1700</v>
      </c>
      <c r="L4092">
        <v>34188</v>
      </c>
      <c r="M4092" s="89" t="s">
        <v>1883</v>
      </c>
      <c r="N4092" s="89" t="s">
        <v>1942</v>
      </c>
      <c r="V4092" s="89" t="s">
        <v>1604</v>
      </c>
      <c r="W4092">
        <v>19616</v>
      </c>
    </row>
    <row r="4093" spans="7:23">
      <c r="G4093">
        <v>35095</v>
      </c>
      <c r="H4093" s="89" t="s">
        <v>1635</v>
      </c>
      <c r="I4093" s="89" t="s">
        <v>338</v>
      </c>
      <c r="L4093">
        <v>34189</v>
      </c>
      <c r="M4093" s="89" t="s">
        <v>1884</v>
      </c>
      <c r="N4093" s="89" t="s">
        <v>1942</v>
      </c>
      <c r="V4093" s="89" t="s">
        <v>1605</v>
      </c>
      <c r="W4093">
        <v>19624</v>
      </c>
    </row>
    <row r="4094" spans="7:23">
      <c r="G4094">
        <v>19744</v>
      </c>
      <c r="H4094" s="89" t="s">
        <v>1635</v>
      </c>
      <c r="I4094" s="89" t="s">
        <v>1700</v>
      </c>
      <c r="L4094">
        <v>34190</v>
      </c>
      <c r="M4094" s="89" t="s">
        <v>1885</v>
      </c>
      <c r="N4094" s="89" t="s">
        <v>1942</v>
      </c>
      <c r="V4094" s="89" t="s">
        <v>1606</v>
      </c>
      <c r="W4094">
        <v>19640</v>
      </c>
    </row>
    <row r="4095" spans="7:23">
      <c r="G4095">
        <v>35100</v>
      </c>
      <c r="H4095" s="89" t="s">
        <v>1636</v>
      </c>
      <c r="I4095" s="89" t="s">
        <v>338</v>
      </c>
      <c r="L4095">
        <v>34191</v>
      </c>
      <c r="M4095" s="89" t="s">
        <v>976</v>
      </c>
      <c r="N4095" s="89" t="s">
        <v>1942</v>
      </c>
      <c r="V4095" s="89" t="s">
        <v>1607</v>
      </c>
      <c r="W4095">
        <v>56671</v>
      </c>
    </row>
    <row r="4096" spans="7:23">
      <c r="G4096">
        <v>22108</v>
      </c>
      <c r="H4096" s="89" t="s">
        <v>1636</v>
      </c>
      <c r="I4096" s="89" t="s">
        <v>1700</v>
      </c>
      <c r="L4096">
        <v>34192</v>
      </c>
      <c r="M4096" s="89" t="s">
        <v>964</v>
      </c>
      <c r="N4096" s="89" t="s">
        <v>1942</v>
      </c>
      <c r="V4096" s="89" t="s">
        <v>1608</v>
      </c>
      <c r="W4096">
        <v>19648</v>
      </c>
    </row>
    <row r="4097" spans="7:23">
      <c r="G4097">
        <v>35101</v>
      </c>
      <c r="H4097" s="89" t="s">
        <v>1637</v>
      </c>
      <c r="I4097" s="89" t="s">
        <v>338</v>
      </c>
      <c r="L4097">
        <v>34193</v>
      </c>
      <c r="M4097" s="89" t="s">
        <v>1888</v>
      </c>
      <c r="N4097" s="89" t="s">
        <v>1942</v>
      </c>
      <c r="V4097" s="89" t="s">
        <v>1609</v>
      </c>
      <c r="W4097">
        <v>19656</v>
      </c>
    </row>
    <row r="4098" spans="7:23">
      <c r="G4098">
        <v>22112</v>
      </c>
      <c r="H4098" s="89" t="s">
        <v>1637</v>
      </c>
      <c r="I4098" s="89" t="s">
        <v>1700</v>
      </c>
      <c r="L4098">
        <v>34194</v>
      </c>
      <c r="M4098" s="89" t="s">
        <v>1889</v>
      </c>
      <c r="N4098" s="89" t="s">
        <v>1942</v>
      </c>
      <c r="V4098" s="89" t="s">
        <v>1610</v>
      </c>
      <c r="W4098">
        <v>19664</v>
      </c>
    </row>
    <row r="4099" spans="7:23">
      <c r="G4099">
        <v>35102</v>
      </c>
      <c r="H4099" s="89" t="s">
        <v>1638</v>
      </c>
      <c r="I4099" s="89" t="s">
        <v>338</v>
      </c>
      <c r="L4099">
        <v>34196</v>
      </c>
      <c r="M4099" s="89" t="s">
        <v>1890</v>
      </c>
      <c r="N4099" s="89" t="s">
        <v>1942</v>
      </c>
      <c r="V4099" s="89" t="s">
        <v>1611</v>
      </c>
      <c r="W4099">
        <v>19672</v>
      </c>
    </row>
    <row r="4100" spans="7:23">
      <c r="G4100">
        <v>22116</v>
      </c>
      <c r="H4100" s="89" t="s">
        <v>1638</v>
      </c>
      <c r="I4100" s="89" t="s">
        <v>1700</v>
      </c>
      <c r="L4100">
        <v>34202</v>
      </c>
      <c r="M4100" s="89" t="s">
        <v>1793</v>
      </c>
      <c r="N4100" s="89" t="s">
        <v>1942</v>
      </c>
      <c r="V4100" s="89" t="s">
        <v>297</v>
      </c>
      <c r="W4100">
        <v>19680</v>
      </c>
    </row>
    <row r="4101" spans="7:23">
      <c r="G4101">
        <v>35103</v>
      </c>
      <c r="H4101" s="89" t="s">
        <v>1639</v>
      </c>
      <c r="I4101" s="89" t="s">
        <v>338</v>
      </c>
      <c r="L4101">
        <v>34203</v>
      </c>
      <c r="M4101" s="89" t="s">
        <v>1794</v>
      </c>
      <c r="N4101" s="89" t="s">
        <v>1942</v>
      </c>
      <c r="V4101" s="89" t="s">
        <v>1612</v>
      </c>
      <c r="W4101">
        <v>17474</v>
      </c>
    </row>
    <row r="4102" spans="7:23">
      <c r="G4102">
        <v>22120</v>
      </c>
      <c r="H4102" s="89" t="s">
        <v>1639</v>
      </c>
      <c r="I4102" s="89" t="s">
        <v>1700</v>
      </c>
      <c r="L4102">
        <v>34204</v>
      </c>
      <c r="M4102" s="89" t="s">
        <v>1795</v>
      </c>
      <c r="N4102" s="89" t="s">
        <v>1942</v>
      </c>
      <c r="V4102" s="89" t="s">
        <v>1161</v>
      </c>
      <c r="W4102">
        <v>17475</v>
      </c>
    </row>
    <row r="4103" spans="7:23">
      <c r="G4103">
        <v>35104</v>
      </c>
      <c r="H4103" s="89" t="s">
        <v>1640</v>
      </c>
      <c r="I4103" s="89" t="s">
        <v>338</v>
      </c>
      <c r="L4103">
        <v>34205</v>
      </c>
      <c r="M4103" s="89" t="s">
        <v>1796</v>
      </c>
      <c r="N4103" s="89" t="s">
        <v>1942</v>
      </c>
      <c r="V4103" s="89" t="s">
        <v>1162</v>
      </c>
      <c r="W4103">
        <v>17476</v>
      </c>
    </row>
    <row r="4104" spans="7:23">
      <c r="G4104">
        <v>22124</v>
      </c>
      <c r="H4104" s="89" t="s">
        <v>1640</v>
      </c>
      <c r="I4104" s="89" t="s">
        <v>1700</v>
      </c>
      <c r="L4104">
        <v>34206</v>
      </c>
      <c r="M4104" s="89" t="s">
        <v>1797</v>
      </c>
      <c r="N4104" s="89" t="s">
        <v>1942</v>
      </c>
      <c r="V4104" s="89" t="s">
        <v>1163</v>
      </c>
      <c r="W4104">
        <v>17477</v>
      </c>
    </row>
    <row r="4105" spans="7:23">
      <c r="G4105">
        <v>22128</v>
      </c>
      <c r="H4105" s="89" t="s">
        <v>2576</v>
      </c>
      <c r="I4105" s="89" t="s">
        <v>1700</v>
      </c>
      <c r="L4105">
        <v>34207</v>
      </c>
      <c r="M4105" s="89" t="s">
        <v>1798</v>
      </c>
      <c r="N4105" s="89" t="s">
        <v>1942</v>
      </c>
      <c r="V4105" s="89" t="s">
        <v>1613</v>
      </c>
      <c r="W4105">
        <v>17478</v>
      </c>
    </row>
    <row r="4106" spans="7:23">
      <c r="G4106">
        <v>35106</v>
      </c>
      <c r="H4106" s="89" t="s">
        <v>2576</v>
      </c>
      <c r="I4106" s="89" t="s">
        <v>338</v>
      </c>
      <c r="L4106">
        <v>34208</v>
      </c>
      <c r="M4106" s="89" t="s">
        <v>1799</v>
      </c>
      <c r="N4106" s="89" t="s">
        <v>1942</v>
      </c>
      <c r="V4106" s="89" t="s">
        <v>1165</v>
      </c>
      <c r="W4106">
        <v>17479</v>
      </c>
    </row>
    <row r="4107" spans="7:23">
      <c r="G4107">
        <v>187559</v>
      </c>
      <c r="H4107" s="89" t="s">
        <v>2577</v>
      </c>
      <c r="I4107" s="89" t="s">
        <v>1700</v>
      </c>
      <c r="L4107">
        <v>34209</v>
      </c>
      <c r="M4107" s="89" t="s">
        <v>1800</v>
      </c>
      <c r="N4107" s="89" t="s">
        <v>1942</v>
      </c>
      <c r="V4107" s="89" t="s">
        <v>1614</v>
      </c>
      <c r="W4107">
        <v>17480</v>
      </c>
    </row>
    <row r="4108" spans="7:23">
      <c r="G4108">
        <v>187562</v>
      </c>
      <c r="H4108" s="89" t="s">
        <v>2577</v>
      </c>
      <c r="I4108" s="89" t="s">
        <v>338</v>
      </c>
      <c r="L4108">
        <v>34210</v>
      </c>
      <c r="M4108" s="89" t="s">
        <v>1801</v>
      </c>
      <c r="N4108" s="89" t="s">
        <v>1942</v>
      </c>
      <c r="V4108" s="89" t="s">
        <v>1168</v>
      </c>
      <c r="W4108">
        <v>17481</v>
      </c>
    </row>
    <row r="4109" spans="7:23">
      <c r="G4109">
        <v>187573</v>
      </c>
      <c r="H4109" s="89" t="s">
        <v>2630</v>
      </c>
      <c r="I4109" s="89" t="s">
        <v>338</v>
      </c>
      <c r="L4109">
        <v>34213</v>
      </c>
      <c r="M4109" s="89" t="s">
        <v>1802</v>
      </c>
      <c r="N4109" s="89" t="s">
        <v>1942</v>
      </c>
      <c r="V4109" s="89" t="s">
        <v>1615</v>
      </c>
      <c r="W4109">
        <v>17482</v>
      </c>
    </row>
    <row r="4110" spans="7:23">
      <c r="G4110">
        <v>187570</v>
      </c>
      <c r="H4110" s="89" t="s">
        <v>2630</v>
      </c>
      <c r="I4110" s="89" t="s">
        <v>1700</v>
      </c>
      <c r="L4110">
        <v>34214</v>
      </c>
      <c r="M4110" s="89" t="s">
        <v>1803</v>
      </c>
      <c r="N4110" s="89" t="s">
        <v>1942</v>
      </c>
      <c r="V4110" s="89" t="s">
        <v>1170</v>
      </c>
      <c r="W4110">
        <v>17483</v>
      </c>
    </row>
    <row r="4111" spans="7:23">
      <c r="G4111">
        <v>187485</v>
      </c>
      <c r="H4111" s="89" t="s">
        <v>2631</v>
      </c>
      <c r="I4111" s="89" t="s">
        <v>338</v>
      </c>
      <c r="L4111">
        <v>34215</v>
      </c>
      <c r="M4111" s="89" t="s">
        <v>1804</v>
      </c>
      <c r="N4111" s="89" t="s">
        <v>1942</v>
      </c>
      <c r="V4111" s="89" t="s">
        <v>1616</v>
      </c>
      <c r="W4111">
        <v>17484</v>
      </c>
    </row>
    <row r="4112" spans="7:23">
      <c r="G4112">
        <v>187482</v>
      </c>
      <c r="H4112" s="89" t="s">
        <v>2631</v>
      </c>
      <c r="I4112" s="89" t="s">
        <v>1700</v>
      </c>
      <c r="L4112">
        <v>34216</v>
      </c>
      <c r="M4112" s="89" t="s">
        <v>1805</v>
      </c>
      <c r="N4112" s="89" t="s">
        <v>1942</v>
      </c>
      <c r="V4112" s="89" t="s">
        <v>1171</v>
      </c>
      <c r="W4112">
        <v>17485</v>
      </c>
    </row>
    <row r="4113" spans="7:23">
      <c r="G4113">
        <v>187885</v>
      </c>
      <c r="H4113" s="89" t="s">
        <v>2632</v>
      </c>
      <c r="I4113" s="89" t="s">
        <v>338</v>
      </c>
      <c r="L4113">
        <v>34217</v>
      </c>
      <c r="M4113" s="89" t="s">
        <v>1806</v>
      </c>
      <c r="N4113" s="89" t="s">
        <v>1942</v>
      </c>
      <c r="V4113" s="89" t="s">
        <v>1172</v>
      </c>
      <c r="W4113">
        <v>17486</v>
      </c>
    </row>
    <row r="4114" spans="7:23">
      <c r="G4114">
        <v>187882</v>
      </c>
      <c r="H4114" s="89" t="s">
        <v>2632</v>
      </c>
      <c r="I4114" s="89" t="s">
        <v>1700</v>
      </c>
      <c r="L4114">
        <v>34218</v>
      </c>
      <c r="M4114" s="89" t="s">
        <v>1807</v>
      </c>
      <c r="N4114" s="89" t="s">
        <v>1942</v>
      </c>
      <c r="V4114" s="89" t="s">
        <v>2568</v>
      </c>
      <c r="W4114">
        <v>17487</v>
      </c>
    </row>
    <row r="4115" spans="7:23">
      <c r="G4115">
        <v>187874</v>
      </c>
      <c r="H4115" s="89" t="s">
        <v>2633</v>
      </c>
      <c r="I4115" s="89" t="s">
        <v>338</v>
      </c>
      <c r="L4115">
        <v>34219</v>
      </c>
      <c r="M4115" s="89" t="s">
        <v>1808</v>
      </c>
      <c r="N4115" s="89" t="s">
        <v>1942</v>
      </c>
      <c r="V4115" s="89" t="s">
        <v>1617</v>
      </c>
      <c r="W4115">
        <v>17489</v>
      </c>
    </row>
    <row r="4116" spans="7:23">
      <c r="G4116">
        <v>187871</v>
      </c>
      <c r="H4116" s="89" t="s">
        <v>2633</v>
      </c>
      <c r="I4116" s="89" t="s">
        <v>1700</v>
      </c>
      <c r="L4116">
        <v>34220</v>
      </c>
      <c r="M4116" s="89" t="s">
        <v>1809</v>
      </c>
      <c r="N4116" s="89" t="s">
        <v>1942</v>
      </c>
      <c r="V4116" s="89" t="s">
        <v>1618</v>
      </c>
      <c r="W4116">
        <v>17490</v>
      </c>
    </row>
    <row r="4117" spans="7:23">
      <c r="G4117">
        <v>35109</v>
      </c>
      <c r="H4117" s="89" t="s">
        <v>1641</v>
      </c>
      <c r="I4117" s="89" t="s">
        <v>338</v>
      </c>
      <c r="L4117">
        <v>34221</v>
      </c>
      <c r="M4117" s="89" t="s">
        <v>1810</v>
      </c>
      <c r="N4117" s="89" t="s">
        <v>1942</v>
      </c>
      <c r="V4117" s="89" t="s">
        <v>1619</v>
      </c>
      <c r="W4117">
        <v>17491</v>
      </c>
    </row>
    <row r="4118" spans="7:23">
      <c r="G4118">
        <v>22140</v>
      </c>
      <c r="H4118" s="89" t="s">
        <v>1641</v>
      </c>
      <c r="I4118" s="89" t="s">
        <v>1700</v>
      </c>
      <c r="L4118">
        <v>34222</v>
      </c>
      <c r="M4118" s="89" t="s">
        <v>1811</v>
      </c>
      <c r="N4118" s="89" t="s">
        <v>1942</v>
      </c>
      <c r="V4118" s="89" t="s">
        <v>1620</v>
      </c>
      <c r="W4118">
        <v>17492</v>
      </c>
    </row>
    <row r="4119" spans="7:23">
      <c r="G4119">
        <v>35110</v>
      </c>
      <c r="H4119" s="89" t="s">
        <v>1642</v>
      </c>
      <c r="I4119" s="89" t="s">
        <v>338</v>
      </c>
      <c r="L4119">
        <v>34223</v>
      </c>
      <c r="M4119" s="89" t="s">
        <v>1872</v>
      </c>
      <c r="N4119" s="89" t="s">
        <v>1942</v>
      </c>
      <c r="V4119" s="89" t="s">
        <v>1176</v>
      </c>
      <c r="W4119">
        <v>17493</v>
      </c>
    </row>
    <row r="4120" spans="7:23">
      <c r="G4120">
        <v>22144</v>
      </c>
      <c r="H4120" s="89" t="s">
        <v>1642</v>
      </c>
      <c r="I4120" s="89" t="s">
        <v>1700</v>
      </c>
      <c r="L4120">
        <v>34224</v>
      </c>
      <c r="M4120" s="89" t="s">
        <v>1891</v>
      </c>
      <c r="N4120" s="89" t="s">
        <v>1942</v>
      </c>
      <c r="V4120" s="89" t="s">
        <v>1621</v>
      </c>
      <c r="W4120">
        <v>17494</v>
      </c>
    </row>
    <row r="4121" spans="7:23">
      <c r="G4121">
        <v>35111</v>
      </c>
      <c r="H4121" s="89" t="s">
        <v>1643</v>
      </c>
      <c r="I4121" s="89" t="s">
        <v>338</v>
      </c>
      <c r="L4121">
        <v>34228</v>
      </c>
      <c r="M4121" s="89" t="s">
        <v>1843</v>
      </c>
      <c r="N4121" s="89" t="s">
        <v>1942</v>
      </c>
      <c r="V4121" s="89" t="s">
        <v>1622</v>
      </c>
      <c r="W4121">
        <v>17495</v>
      </c>
    </row>
    <row r="4122" spans="7:23">
      <c r="G4122">
        <v>22148</v>
      </c>
      <c r="H4122" s="89" t="s">
        <v>1643</v>
      </c>
      <c r="I4122" s="89" t="s">
        <v>1700</v>
      </c>
      <c r="L4122">
        <v>34229</v>
      </c>
      <c r="M4122" s="89" t="s">
        <v>1844</v>
      </c>
      <c r="N4122" s="89" t="s">
        <v>1942</v>
      </c>
      <c r="V4122" s="89" t="s">
        <v>1623</v>
      </c>
      <c r="W4122">
        <v>17496</v>
      </c>
    </row>
    <row r="4123" spans="7:23">
      <c r="G4123">
        <v>22152</v>
      </c>
      <c r="H4123" s="89" t="s">
        <v>1644</v>
      </c>
      <c r="I4123" s="89" t="s">
        <v>1700</v>
      </c>
      <c r="L4123">
        <v>34230</v>
      </c>
      <c r="M4123" s="89" t="s">
        <v>1845</v>
      </c>
      <c r="N4123" s="89" t="s">
        <v>1942</v>
      </c>
      <c r="V4123" s="89" t="s">
        <v>1182</v>
      </c>
      <c r="W4123">
        <v>17497</v>
      </c>
    </row>
    <row r="4124" spans="7:23">
      <c r="G4124">
        <v>35113</v>
      </c>
      <c r="H4124" s="89" t="s">
        <v>1645</v>
      </c>
      <c r="I4124" s="89" t="s">
        <v>338</v>
      </c>
      <c r="L4124">
        <v>34231</v>
      </c>
      <c r="M4124" s="89" t="s">
        <v>1846</v>
      </c>
      <c r="N4124" s="89" t="s">
        <v>1942</v>
      </c>
      <c r="V4124" s="89" t="s">
        <v>1624</v>
      </c>
      <c r="W4124">
        <v>17498</v>
      </c>
    </row>
    <row r="4125" spans="7:23">
      <c r="G4125">
        <v>22156</v>
      </c>
      <c r="H4125" s="89" t="s">
        <v>1645</v>
      </c>
      <c r="I4125" s="89" t="s">
        <v>1700</v>
      </c>
      <c r="L4125">
        <v>34232</v>
      </c>
      <c r="M4125" s="89" t="s">
        <v>1847</v>
      </c>
      <c r="N4125" s="89" t="s">
        <v>1942</v>
      </c>
      <c r="V4125" s="89" t="s">
        <v>1625</v>
      </c>
      <c r="W4125">
        <v>17499</v>
      </c>
    </row>
    <row r="4126" spans="7:23">
      <c r="G4126">
        <v>35115</v>
      </c>
      <c r="H4126" s="89" t="s">
        <v>2579</v>
      </c>
      <c r="I4126" s="89" t="s">
        <v>338</v>
      </c>
      <c r="L4126">
        <v>34233</v>
      </c>
      <c r="M4126" s="89" t="s">
        <v>1848</v>
      </c>
      <c r="N4126" s="89" t="s">
        <v>1942</v>
      </c>
      <c r="V4126" s="89" t="s">
        <v>1185</v>
      </c>
      <c r="W4126">
        <v>17500</v>
      </c>
    </row>
    <row r="4127" spans="7:23">
      <c r="G4127">
        <v>22160</v>
      </c>
      <c r="H4127" s="89" t="s">
        <v>2579</v>
      </c>
      <c r="I4127" s="89" t="s">
        <v>1700</v>
      </c>
      <c r="L4127">
        <v>34236</v>
      </c>
      <c r="M4127" s="89" t="s">
        <v>1849</v>
      </c>
      <c r="N4127" s="89" t="s">
        <v>1942</v>
      </c>
      <c r="V4127" s="89" t="s">
        <v>1186</v>
      </c>
      <c r="W4127">
        <v>17501</v>
      </c>
    </row>
    <row r="4128" spans="7:23">
      <c r="G4128">
        <v>35117</v>
      </c>
      <c r="H4128" s="89" t="s">
        <v>1646</v>
      </c>
      <c r="I4128" s="89" t="s">
        <v>338</v>
      </c>
      <c r="L4128">
        <v>34237</v>
      </c>
      <c r="M4128" s="89" t="s">
        <v>1850</v>
      </c>
      <c r="N4128" s="89" t="s">
        <v>1942</v>
      </c>
      <c r="V4128" s="89" t="s">
        <v>1187</v>
      </c>
      <c r="W4128">
        <v>17502</v>
      </c>
    </row>
    <row r="4129" spans="7:23">
      <c r="G4129">
        <v>22168</v>
      </c>
      <c r="H4129" s="89" t="s">
        <v>1646</v>
      </c>
      <c r="I4129" s="89" t="s">
        <v>1700</v>
      </c>
      <c r="L4129">
        <v>34238</v>
      </c>
      <c r="M4129" s="89" t="s">
        <v>1851</v>
      </c>
      <c r="N4129" s="89" t="s">
        <v>1942</v>
      </c>
      <c r="V4129" s="89" t="s">
        <v>2569</v>
      </c>
      <c r="W4129">
        <v>17503</v>
      </c>
    </row>
    <row r="4130" spans="7:23">
      <c r="G4130">
        <v>35121</v>
      </c>
      <c r="H4130" s="89" t="s">
        <v>1487</v>
      </c>
      <c r="I4130" s="89" t="s">
        <v>338</v>
      </c>
      <c r="L4130">
        <v>34239</v>
      </c>
      <c r="M4130" s="89" t="s">
        <v>1852</v>
      </c>
      <c r="N4130" s="89" t="s">
        <v>1942</v>
      </c>
      <c r="V4130" s="89" t="s">
        <v>1626</v>
      </c>
      <c r="W4130">
        <v>17505</v>
      </c>
    </row>
    <row r="4131" spans="7:23">
      <c r="G4131">
        <v>24236</v>
      </c>
      <c r="H4131" s="89" t="s">
        <v>1487</v>
      </c>
      <c r="I4131" s="89" t="s">
        <v>1700</v>
      </c>
      <c r="L4131">
        <v>34242</v>
      </c>
      <c r="M4131" s="89" t="s">
        <v>1853</v>
      </c>
      <c r="N4131" s="89" t="s">
        <v>1942</v>
      </c>
      <c r="V4131" s="89" t="s">
        <v>1627</v>
      </c>
      <c r="W4131">
        <v>17506</v>
      </c>
    </row>
    <row r="4132" spans="7:23">
      <c r="G4132">
        <v>35124</v>
      </c>
      <c r="H4132" s="89" t="s">
        <v>2580</v>
      </c>
      <c r="I4132" s="89" t="s">
        <v>338</v>
      </c>
      <c r="L4132">
        <v>34243</v>
      </c>
      <c r="M4132" s="89" t="s">
        <v>1854</v>
      </c>
      <c r="N4132" s="89" t="s">
        <v>1942</v>
      </c>
      <c r="V4132" s="89" t="s">
        <v>1189</v>
      </c>
      <c r="W4132">
        <v>17507</v>
      </c>
    </row>
    <row r="4133" spans="7:23">
      <c r="G4133">
        <v>24068</v>
      </c>
      <c r="H4133" s="89" t="s">
        <v>2580</v>
      </c>
      <c r="I4133" s="89" t="s">
        <v>1700</v>
      </c>
      <c r="L4133">
        <v>34244</v>
      </c>
      <c r="M4133" s="89" t="s">
        <v>1855</v>
      </c>
      <c r="N4133" s="89" t="s">
        <v>1942</v>
      </c>
      <c r="V4133" s="89" t="s">
        <v>1190</v>
      </c>
      <c r="W4133">
        <v>17508</v>
      </c>
    </row>
    <row r="4134" spans="7:23">
      <c r="G4134">
        <v>35128</v>
      </c>
      <c r="H4134" s="89" t="s">
        <v>1650</v>
      </c>
      <c r="I4134" s="89" t="s">
        <v>338</v>
      </c>
      <c r="L4134">
        <v>34245</v>
      </c>
      <c r="M4134" s="89" t="s">
        <v>1856</v>
      </c>
      <c r="N4134" s="89" t="s">
        <v>1942</v>
      </c>
      <c r="V4134" s="89" t="s">
        <v>1628</v>
      </c>
      <c r="W4134">
        <v>17509</v>
      </c>
    </row>
    <row r="4135" spans="7:23">
      <c r="G4135">
        <v>24088</v>
      </c>
      <c r="H4135" s="89" t="s">
        <v>1650</v>
      </c>
      <c r="I4135" s="89" t="s">
        <v>1700</v>
      </c>
      <c r="L4135">
        <v>34248</v>
      </c>
      <c r="M4135" s="89" t="s">
        <v>1857</v>
      </c>
      <c r="N4135" s="89" t="s">
        <v>1942</v>
      </c>
      <c r="V4135" s="89" t="s">
        <v>1203</v>
      </c>
      <c r="W4135">
        <v>17510</v>
      </c>
    </row>
    <row r="4136" spans="7:23">
      <c r="G4136">
        <v>163474</v>
      </c>
      <c r="H4136" s="89" t="s">
        <v>2581</v>
      </c>
      <c r="I4136" s="89" t="s">
        <v>338</v>
      </c>
      <c r="L4136">
        <v>34249</v>
      </c>
      <c r="M4136" s="89" t="s">
        <v>1858</v>
      </c>
      <c r="N4136" s="89" t="s">
        <v>1942</v>
      </c>
      <c r="V4136" s="89" t="s">
        <v>1629</v>
      </c>
      <c r="W4136">
        <v>17511</v>
      </c>
    </row>
    <row r="4137" spans="7:23">
      <c r="G4137">
        <v>163471</v>
      </c>
      <c r="H4137" s="89" t="s">
        <v>2581</v>
      </c>
      <c r="I4137" s="89" t="s">
        <v>1700</v>
      </c>
      <c r="L4137">
        <v>34250</v>
      </c>
      <c r="M4137" s="89" t="s">
        <v>1859</v>
      </c>
      <c r="N4137" s="89" t="s">
        <v>1942</v>
      </c>
      <c r="V4137" s="89" t="s">
        <v>1630</v>
      </c>
      <c r="W4137">
        <v>17512</v>
      </c>
    </row>
    <row r="4138" spans="7:23">
      <c r="G4138">
        <v>201274</v>
      </c>
      <c r="H4138" s="89" t="s">
        <v>2582</v>
      </c>
      <c r="I4138" s="89" t="s">
        <v>338</v>
      </c>
      <c r="L4138">
        <v>34251</v>
      </c>
      <c r="M4138" s="89" t="s">
        <v>1860</v>
      </c>
      <c r="N4138" s="89" t="s">
        <v>1942</v>
      </c>
      <c r="V4138" s="89" t="s">
        <v>1210</v>
      </c>
      <c r="W4138">
        <v>17513</v>
      </c>
    </row>
    <row r="4139" spans="7:23">
      <c r="G4139">
        <v>201271</v>
      </c>
      <c r="H4139" s="89" t="s">
        <v>2582</v>
      </c>
      <c r="I4139" s="89" t="s">
        <v>1700</v>
      </c>
      <c r="L4139">
        <v>34252</v>
      </c>
      <c r="M4139" s="89" t="s">
        <v>1861</v>
      </c>
      <c r="N4139" s="89" t="s">
        <v>1942</v>
      </c>
      <c r="V4139" s="89" t="s">
        <v>2201</v>
      </c>
      <c r="W4139">
        <v>172482</v>
      </c>
    </row>
    <row r="4140" spans="7:23">
      <c r="G4140">
        <v>24072</v>
      </c>
      <c r="H4140" s="89" t="s">
        <v>1647</v>
      </c>
      <c r="I4140" s="89" t="s">
        <v>1700</v>
      </c>
      <c r="L4140">
        <v>34253</v>
      </c>
      <c r="M4140" s="89" t="s">
        <v>1862</v>
      </c>
      <c r="N4140" s="89" t="s">
        <v>1942</v>
      </c>
      <c r="V4140" s="89" t="s">
        <v>2202</v>
      </c>
      <c r="W4140">
        <v>172471</v>
      </c>
    </row>
    <row r="4141" spans="7:23">
      <c r="G4141">
        <v>35125</v>
      </c>
      <c r="H4141" s="89" t="s">
        <v>1647</v>
      </c>
      <c r="I4141" s="89" t="s">
        <v>338</v>
      </c>
      <c r="L4141">
        <v>34254</v>
      </c>
      <c r="M4141" s="89" t="s">
        <v>1863</v>
      </c>
      <c r="N4141" s="89" t="s">
        <v>1942</v>
      </c>
      <c r="V4141" s="89" t="s">
        <v>2205</v>
      </c>
      <c r="W4141">
        <v>189671</v>
      </c>
    </row>
    <row r="4142" spans="7:23">
      <c r="G4142">
        <v>35126</v>
      </c>
      <c r="H4142" s="89" t="s">
        <v>1648</v>
      </c>
      <c r="I4142" s="89" t="s">
        <v>338</v>
      </c>
      <c r="L4142">
        <v>34255</v>
      </c>
      <c r="M4142" s="89" t="s">
        <v>1864</v>
      </c>
      <c r="N4142" s="89" t="s">
        <v>1942</v>
      </c>
      <c r="V4142" s="89" t="s">
        <v>2206</v>
      </c>
      <c r="W4142">
        <v>189682</v>
      </c>
    </row>
    <row r="4143" spans="7:23">
      <c r="G4143">
        <v>24076</v>
      </c>
      <c r="H4143" s="89" t="s">
        <v>1648</v>
      </c>
      <c r="I4143" s="89" t="s">
        <v>1700</v>
      </c>
      <c r="L4143">
        <v>34256</v>
      </c>
      <c r="M4143" s="89" t="s">
        <v>1865</v>
      </c>
      <c r="N4143" s="89" t="s">
        <v>1942</v>
      </c>
      <c r="V4143" s="89" t="s">
        <v>2207</v>
      </c>
      <c r="W4143">
        <v>189693</v>
      </c>
    </row>
    <row r="4144" spans="7:23">
      <c r="G4144">
        <v>35127</v>
      </c>
      <c r="H4144" s="89" t="s">
        <v>1649</v>
      </c>
      <c r="I4144" s="89" t="s">
        <v>338</v>
      </c>
      <c r="L4144">
        <v>34257</v>
      </c>
      <c r="M4144" s="89" t="s">
        <v>1866</v>
      </c>
      <c r="N4144" s="89" t="s">
        <v>1942</v>
      </c>
      <c r="V4144" s="89" t="s">
        <v>2208</v>
      </c>
      <c r="W4144">
        <v>189704</v>
      </c>
    </row>
    <row r="4145" spans="7:23">
      <c r="G4145">
        <v>24080</v>
      </c>
      <c r="H4145" s="89" t="s">
        <v>1649</v>
      </c>
      <c r="I4145" s="89" t="s">
        <v>1700</v>
      </c>
      <c r="L4145">
        <v>34258</v>
      </c>
      <c r="M4145" s="89" t="s">
        <v>1867</v>
      </c>
      <c r="N4145" s="89" t="s">
        <v>1942</v>
      </c>
      <c r="V4145" s="89" t="s">
        <v>2209</v>
      </c>
      <c r="W4145">
        <v>189715</v>
      </c>
    </row>
    <row r="4146" spans="7:23">
      <c r="G4146">
        <v>201285</v>
      </c>
      <c r="H4146" s="89" t="s">
        <v>2583</v>
      </c>
      <c r="I4146" s="89" t="s">
        <v>338</v>
      </c>
      <c r="L4146">
        <v>34259</v>
      </c>
      <c r="M4146" s="89" t="s">
        <v>1868</v>
      </c>
      <c r="N4146" s="89" t="s">
        <v>1942</v>
      </c>
      <c r="V4146" s="89" t="s">
        <v>2570</v>
      </c>
      <c r="W4146">
        <v>199493</v>
      </c>
    </row>
    <row r="4147" spans="7:23">
      <c r="G4147">
        <v>201282</v>
      </c>
      <c r="H4147" s="89" t="s">
        <v>2583</v>
      </c>
      <c r="I4147" s="89" t="s">
        <v>1700</v>
      </c>
      <c r="L4147">
        <v>34260</v>
      </c>
      <c r="M4147" s="89" t="s">
        <v>1869</v>
      </c>
      <c r="N4147" s="89" t="s">
        <v>1942</v>
      </c>
      <c r="V4147" s="89" t="s">
        <v>2211</v>
      </c>
      <c r="W4147">
        <v>199482</v>
      </c>
    </row>
    <row r="4148" spans="7:23">
      <c r="G4148">
        <v>174074</v>
      </c>
      <c r="H4148" s="89" t="s">
        <v>2584</v>
      </c>
      <c r="I4148" s="89" t="s">
        <v>338</v>
      </c>
      <c r="L4148">
        <v>34263</v>
      </c>
      <c r="M4148" s="89" t="s">
        <v>1876</v>
      </c>
      <c r="N4148" s="89" t="s">
        <v>1942</v>
      </c>
      <c r="V4148" s="89" t="s">
        <v>2212</v>
      </c>
      <c r="W4148">
        <v>199471</v>
      </c>
    </row>
    <row r="4149" spans="7:23">
      <c r="G4149">
        <v>174071</v>
      </c>
      <c r="H4149" s="89" t="s">
        <v>2584</v>
      </c>
      <c r="I4149" s="89" t="s">
        <v>1700</v>
      </c>
      <c r="L4149">
        <v>34264</v>
      </c>
      <c r="M4149" s="89" t="s">
        <v>1878</v>
      </c>
      <c r="N4149" s="89" t="s">
        <v>1942</v>
      </c>
      <c r="V4149" s="89" t="s">
        <v>2213</v>
      </c>
      <c r="W4149">
        <v>217080</v>
      </c>
    </row>
    <row r="4150" spans="7:23">
      <c r="G4150">
        <v>35135</v>
      </c>
      <c r="H4150" s="89" t="s">
        <v>1656</v>
      </c>
      <c r="I4150" s="89" t="s">
        <v>338</v>
      </c>
      <c r="L4150">
        <v>34271</v>
      </c>
      <c r="M4150" s="89" t="s">
        <v>1894</v>
      </c>
      <c r="N4150" s="89" t="s">
        <v>1942</v>
      </c>
      <c r="V4150" s="89" t="s">
        <v>2214</v>
      </c>
      <c r="W4150">
        <v>217677</v>
      </c>
    </row>
    <row r="4151" spans="7:23">
      <c r="G4151">
        <v>24116</v>
      </c>
      <c r="H4151" s="89" t="s">
        <v>1656</v>
      </c>
      <c r="I4151" s="89" t="s">
        <v>1700</v>
      </c>
      <c r="L4151">
        <v>34272</v>
      </c>
      <c r="M4151" s="89" t="s">
        <v>1895</v>
      </c>
      <c r="N4151" s="89" t="s">
        <v>1942</v>
      </c>
      <c r="V4151" s="89" t="s">
        <v>204</v>
      </c>
      <c r="W4151">
        <v>17515</v>
      </c>
    </row>
    <row r="4152" spans="7:23">
      <c r="G4152">
        <v>201296</v>
      </c>
      <c r="H4152" s="89" t="s">
        <v>2585</v>
      </c>
      <c r="I4152" s="89" t="s">
        <v>338</v>
      </c>
      <c r="L4152">
        <v>34273</v>
      </c>
      <c r="M4152" s="89" t="s">
        <v>1896</v>
      </c>
      <c r="N4152" s="89" t="s">
        <v>1942</v>
      </c>
      <c r="V4152" s="89" t="s">
        <v>1191</v>
      </c>
      <c r="W4152">
        <v>17518</v>
      </c>
    </row>
    <row r="4153" spans="7:23">
      <c r="G4153">
        <v>201293</v>
      </c>
      <c r="H4153" s="89" t="s">
        <v>2585</v>
      </c>
      <c r="I4153" s="89" t="s">
        <v>1700</v>
      </c>
      <c r="L4153">
        <v>34274</v>
      </c>
      <c r="M4153" s="89" t="s">
        <v>1939</v>
      </c>
      <c r="N4153" s="89" t="s">
        <v>1942</v>
      </c>
      <c r="V4153" s="89" t="s">
        <v>1192</v>
      </c>
      <c r="W4153">
        <v>17519</v>
      </c>
    </row>
    <row r="4154" spans="7:23">
      <c r="G4154">
        <v>24092</v>
      </c>
      <c r="H4154" s="89" t="s">
        <v>1651</v>
      </c>
      <c r="I4154" s="89" t="s">
        <v>1700</v>
      </c>
      <c r="L4154">
        <v>34279</v>
      </c>
      <c r="M4154" s="89" t="s">
        <v>1291</v>
      </c>
      <c r="N4154" s="89" t="s">
        <v>1945</v>
      </c>
      <c r="V4154" s="89" t="s">
        <v>1193</v>
      </c>
      <c r="W4154">
        <v>17520</v>
      </c>
    </row>
    <row r="4155" spans="7:23">
      <c r="G4155">
        <v>35129</v>
      </c>
      <c r="H4155" s="89" t="s">
        <v>1651</v>
      </c>
      <c r="I4155" s="89" t="s">
        <v>338</v>
      </c>
      <c r="L4155">
        <v>34280</v>
      </c>
      <c r="M4155" s="89" t="s">
        <v>1300</v>
      </c>
      <c r="N4155" s="89" t="s">
        <v>1945</v>
      </c>
      <c r="V4155" s="89" t="s">
        <v>1194</v>
      </c>
      <c r="W4155">
        <v>17521</v>
      </c>
    </row>
    <row r="4156" spans="7:23">
      <c r="G4156">
        <v>35130</v>
      </c>
      <c r="H4156" s="89" t="s">
        <v>1652</v>
      </c>
      <c r="I4156" s="89" t="s">
        <v>338</v>
      </c>
      <c r="L4156">
        <v>34281</v>
      </c>
      <c r="M4156" s="89" t="s">
        <v>1297</v>
      </c>
      <c r="N4156" s="89" t="s">
        <v>1945</v>
      </c>
      <c r="V4156" s="89" t="s">
        <v>1195</v>
      </c>
      <c r="W4156">
        <v>17522</v>
      </c>
    </row>
    <row r="4157" spans="7:23">
      <c r="G4157">
        <v>30268</v>
      </c>
      <c r="H4157" s="89" t="s">
        <v>1652</v>
      </c>
      <c r="I4157" s="89" t="s">
        <v>1700</v>
      </c>
      <c r="L4157">
        <v>34285</v>
      </c>
      <c r="M4157" s="89" t="s">
        <v>1711</v>
      </c>
      <c r="N4157" s="89" t="s">
        <v>1945</v>
      </c>
      <c r="V4157" s="89" t="s">
        <v>1196</v>
      </c>
      <c r="W4157">
        <v>17523</v>
      </c>
    </row>
    <row r="4158" spans="7:23">
      <c r="G4158">
        <v>35131</v>
      </c>
      <c r="H4158" s="89" t="s">
        <v>1653</v>
      </c>
      <c r="I4158" s="89" t="s">
        <v>338</v>
      </c>
      <c r="L4158">
        <v>34286</v>
      </c>
      <c r="M4158" s="89" t="s">
        <v>1712</v>
      </c>
      <c r="N4158" s="89" t="s">
        <v>1945</v>
      </c>
      <c r="V4158" s="89" t="s">
        <v>1198</v>
      </c>
      <c r="W4158">
        <v>17525</v>
      </c>
    </row>
    <row r="4159" spans="7:23">
      <c r="G4159">
        <v>24096</v>
      </c>
      <c r="H4159" s="89" t="s">
        <v>1653</v>
      </c>
      <c r="I4159" s="89" t="s">
        <v>1700</v>
      </c>
      <c r="L4159">
        <v>34287</v>
      </c>
      <c r="M4159" s="89" t="s">
        <v>1713</v>
      </c>
      <c r="N4159" s="89" t="s">
        <v>1945</v>
      </c>
      <c r="V4159" s="89" t="s">
        <v>1199</v>
      </c>
      <c r="W4159">
        <v>17526</v>
      </c>
    </row>
    <row r="4160" spans="7:23">
      <c r="G4160">
        <v>192074</v>
      </c>
      <c r="H4160" s="89" t="s">
        <v>2586</v>
      </c>
      <c r="I4160" s="89" t="s">
        <v>338</v>
      </c>
      <c r="L4160">
        <v>34288</v>
      </c>
      <c r="M4160" s="89" t="s">
        <v>1714</v>
      </c>
      <c r="N4160" s="89" t="s">
        <v>1945</v>
      </c>
      <c r="V4160" s="89" t="s">
        <v>1200</v>
      </c>
      <c r="W4160">
        <v>17527</v>
      </c>
    </row>
    <row r="4161" spans="7:23">
      <c r="G4161">
        <v>192071</v>
      </c>
      <c r="H4161" s="89" t="s">
        <v>2586</v>
      </c>
      <c r="I4161" s="89" t="s">
        <v>1700</v>
      </c>
      <c r="L4161">
        <v>34289</v>
      </c>
      <c r="M4161" s="89" t="s">
        <v>1719</v>
      </c>
      <c r="N4161" s="89" t="s">
        <v>1945</v>
      </c>
      <c r="V4161" s="89" t="s">
        <v>1201</v>
      </c>
      <c r="W4161">
        <v>17528</v>
      </c>
    </row>
    <row r="4162" spans="7:23">
      <c r="G4162">
        <v>35132</v>
      </c>
      <c r="H4162" s="89" t="s">
        <v>1654</v>
      </c>
      <c r="I4162" s="89" t="s">
        <v>338</v>
      </c>
      <c r="L4162">
        <v>34290</v>
      </c>
      <c r="M4162" s="89" t="s">
        <v>1720</v>
      </c>
      <c r="N4162" s="89" t="s">
        <v>1945</v>
      </c>
      <c r="V4162" s="89" t="s">
        <v>1202</v>
      </c>
      <c r="W4162">
        <v>17529</v>
      </c>
    </row>
    <row r="4163" spans="7:23">
      <c r="G4163">
        <v>24100</v>
      </c>
      <c r="H4163" s="89" t="s">
        <v>1654</v>
      </c>
      <c r="I4163" s="89" t="s">
        <v>1700</v>
      </c>
      <c r="L4163">
        <v>34291</v>
      </c>
      <c r="M4163" s="89" t="s">
        <v>1721</v>
      </c>
      <c r="N4163" s="89" t="s">
        <v>1945</v>
      </c>
      <c r="V4163" s="89" t="s">
        <v>1631</v>
      </c>
      <c r="W4163">
        <v>17530</v>
      </c>
    </row>
    <row r="4164" spans="7:23">
      <c r="G4164">
        <v>35133</v>
      </c>
      <c r="H4164" s="89" t="s">
        <v>1655</v>
      </c>
      <c r="I4164" s="89" t="s">
        <v>338</v>
      </c>
      <c r="L4164">
        <v>34292</v>
      </c>
      <c r="M4164" s="89" t="s">
        <v>1724</v>
      </c>
      <c r="N4164" s="89" t="s">
        <v>1945</v>
      </c>
      <c r="V4164" s="89" t="s">
        <v>1205</v>
      </c>
      <c r="W4164">
        <v>17531</v>
      </c>
    </row>
    <row r="4165" spans="7:23">
      <c r="G4165">
        <v>24104</v>
      </c>
      <c r="H4165" s="89" t="s">
        <v>1655</v>
      </c>
      <c r="I4165" s="89" t="s">
        <v>1700</v>
      </c>
      <c r="L4165">
        <v>34294</v>
      </c>
      <c r="M4165" s="89" t="s">
        <v>1725</v>
      </c>
      <c r="N4165" s="89" t="s">
        <v>1945</v>
      </c>
      <c r="V4165" s="89" t="s">
        <v>2571</v>
      </c>
      <c r="W4165">
        <v>17532</v>
      </c>
    </row>
    <row r="4166" spans="7:23">
      <c r="G4166">
        <v>35134</v>
      </c>
      <c r="H4166" s="89" t="s">
        <v>2587</v>
      </c>
      <c r="I4166" s="89" t="s">
        <v>338</v>
      </c>
      <c r="L4166">
        <v>34295</v>
      </c>
      <c r="M4166" s="89" t="s">
        <v>1726</v>
      </c>
      <c r="N4166" s="89" t="s">
        <v>1945</v>
      </c>
      <c r="V4166" s="89" t="s">
        <v>2572</v>
      </c>
      <c r="W4166">
        <v>17533</v>
      </c>
    </row>
    <row r="4167" spans="7:23">
      <c r="G4167">
        <v>24112</v>
      </c>
      <c r="H4167" s="89" t="s">
        <v>2587</v>
      </c>
      <c r="I4167" s="89" t="s">
        <v>1700</v>
      </c>
      <c r="L4167">
        <v>34298</v>
      </c>
      <c r="M4167" s="89" t="s">
        <v>1727</v>
      </c>
      <c r="N4167" s="89" t="s">
        <v>1945</v>
      </c>
      <c r="V4167" s="89" t="s">
        <v>1207</v>
      </c>
      <c r="W4167">
        <v>17534</v>
      </c>
    </row>
    <row r="4168" spans="7:23">
      <c r="G4168">
        <v>35136</v>
      </c>
      <c r="H4168" s="89" t="s">
        <v>1657</v>
      </c>
      <c r="I4168" s="89" t="s">
        <v>338</v>
      </c>
      <c r="L4168">
        <v>34299</v>
      </c>
      <c r="M4168" s="89" t="s">
        <v>1728</v>
      </c>
      <c r="N4168" s="89" t="s">
        <v>1945</v>
      </c>
      <c r="V4168" s="89" t="s">
        <v>1632</v>
      </c>
      <c r="W4168">
        <v>17535</v>
      </c>
    </row>
    <row r="4169" spans="7:23">
      <c r="G4169">
        <v>24120</v>
      </c>
      <c r="H4169" s="89" t="s">
        <v>1657</v>
      </c>
      <c r="I4169" s="89" t="s">
        <v>1700</v>
      </c>
      <c r="L4169">
        <v>34300</v>
      </c>
      <c r="M4169" s="89" t="s">
        <v>1729</v>
      </c>
      <c r="N4169" s="89" t="s">
        <v>1945</v>
      </c>
      <c r="V4169" s="89" t="s">
        <v>1208</v>
      </c>
      <c r="W4169">
        <v>17536</v>
      </c>
    </row>
    <row r="4170" spans="7:23">
      <c r="G4170">
        <v>35139</v>
      </c>
      <c r="H4170" s="89" t="s">
        <v>2588</v>
      </c>
      <c r="I4170" s="89" t="s">
        <v>338</v>
      </c>
      <c r="L4170">
        <v>34301</v>
      </c>
      <c r="M4170" s="89" t="s">
        <v>1730</v>
      </c>
      <c r="N4170" s="89" t="s">
        <v>1945</v>
      </c>
      <c r="V4170" s="89" t="s">
        <v>1211</v>
      </c>
      <c r="W4170">
        <v>17537</v>
      </c>
    </row>
    <row r="4171" spans="7:23">
      <c r="G4171">
        <v>24132</v>
      </c>
      <c r="H4171" s="89" t="s">
        <v>2588</v>
      </c>
      <c r="I4171" s="89" t="s">
        <v>1700</v>
      </c>
      <c r="L4171">
        <v>34302</v>
      </c>
      <c r="M4171" s="89" t="s">
        <v>1737</v>
      </c>
      <c r="N4171" s="89" t="s">
        <v>1945</v>
      </c>
      <c r="V4171" s="89" t="s">
        <v>2199</v>
      </c>
      <c r="W4171">
        <v>101282</v>
      </c>
    </row>
    <row r="4172" spans="7:23">
      <c r="G4172">
        <v>35141</v>
      </c>
      <c r="H4172" s="89" t="s">
        <v>1659</v>
      </c>
      <c r="I4172" s="89" t="s">
        <v>338</v>
      </c>
      <c r="L4172">
        <v>34303</v>
      </c>
      <c r="M4172" s="89" t="s">
        <v>1738</v>
      </c>
      <c r="N4172" s="89" t="s">
        <v>1945</v>
      </c>
      <c r="V4172" s="89" t="s">
        <v>2200</v>
      </c>
      <c r="W4172">
        <v>101271</v>
      </c>
    </row>
    <row r="4173" spans="7:23">
      <c r="G4173">
        <v>24140</v>
      </c>
      <c r="H4173" s="89" t="s">
        <v>1659</v>
      </c>
      <c r="I4173" s="89" t="s">
        <v>1700</v>
      </c>
      <c r="L4173">
        <v>34308</v>
      </c>
      <c r="M4173" s="89" t="s">
        <v>1739</v>
      </c>
      <c r="N4173" s="89" t="s">
        <v>1945</v>
      </c>
      <c r="V4173" s="89" t="s">
        <v>2203</v>
      </c>
      <c r="W4173">
        <v>182071</v>
      </c>
    </row>
    <row r="4174" spans="7:23">
      <c r="G4174">
        <v>35140</v>
      </c>
      <c r="H4174" s="89" t="s">
        <v>1658</v>
      </c>
      <c r="I4174" s="89" t="s">
        <v>338</v>
      </c>
      <c r="L4174">
        <v>34309</v>
      </c>
      <c r="M4174" s="89" t="s">
        <v>1740</v>
      </c>
      <c r="N4174" s="89" t="s">
        <v>1945</v>
      </c>
      <c r="V4174" s="89" t="s">
        <v>2204</v>
      </c>
      <c r="W4174">
        <v>189472</v>
      </c>
    </row>
    <row r="4175" spans="7:23">
      <c r="G4175">
        <v>24136</v>
      </c>
      <c r="H4175" s="89" t="s">
        <v>1658</v>
      </c>
      <c r="I4175" s="89" t="s">
        <v>1700</v>
      </c>
      <c r="L4175">
        <v>34310</v>
      </c>
      <c r="M4175" s="89" t="s">
        <v>1741</v>
      </c>
      <c r="N4175" s="89" t="s">
        <v>1945</v>
      </c>
      <c r="V4175" s="89" t="s">
        <v>206</v>
      </c>
      <c r="W4175">
        <v>17538</v>
      </c>
    </row>
    <row r="4176" spans="7:23">
      <c r="G4176">
        <v>35142</v>
      </c>
      <c r="H4176" s="89" t="s">
        <v>1660</v>
      </c>
      <c r="I4176" s="89" t="s">
        <v>338</v>
      </c>
      <c r="L4176">
        <v>34311</v>
      </c>
      <c r="M4176" s="89" t="s">
        <v>1742</v>
      </c>
      <c r="N4176" s="89" t="s">
        <v>1945</v>
      </c>
      <c r="V4176" s="89" t="s">
        <v>2573</v>
      </c>
      <c r="W4176">
        <v>55877</v>
      </c>
    </row>
    <row r="4177" spans="7:23">
      <c r="G4177">
        <v>24144</v>
      </c>
      <c r="H4177" s="89" t="s">
        <v>1660</v>
      </c>
      <c r="I4177" s="89" t="s">
        <v>1700</v>
      </c>
      <c r="L4177">
        <v>34312</v>
      </c>
      <c r="M4177" s="89" t="s">
        <v>1743</v>
      </c>
      <c r="N4177" s="89" t="s">
        <v>1945</v>
      </c>
      <c r="V4177" s="89" t="s">
        <v>2574</v>
      </c>
      <c r="W4177">
        <v>17524</v>
      </c>
    </row>
    <row r="4178" spans="7:23">
      <c r="G4178">
        <v>35147</v>
      </c>
      <c r="H4178" s="89" t="s">
        <v>1664</v>
      </c>
      <c r="I4178" s="89" t="s">
        <v>338</v>
      </c>
      <c r="L4178">
        <v>34313</v>
      </c>
      <c r="M4178" s="89" t="s">
        <v>1744</v>
      </c>
      <c r="N4178" s="89" t="s">
        <v>1945</v>
      </c>
      <c r="V4178" s="89" t="s">
        <v>2575</v>
      </c>
      <c r="W4178">
        <v>189505</v>
      </c>
    </row>
    <row r="4179" spans="7:23">
      <c r="G4179">
        <v>24164</v>
      </c>
      <c r="H4179" s="89" t="s">
        <v>1664</v>
      </c>
      <c r="I4179" s="89" t="s">
        <v>1700</v>
      </c>
      <c r="L4179">
        <v>34316</v>
      </c>
      <c r="M4179" s="89" t="s">
        <v>1745</v>
      </c>
      <c r="N4179" s="89" t="s">
        <v>1945</v>
      </c>
      <c r="V4179" s="89" t="s">
        <v>1633</v>
      </c>
      <c r="W4179">
        <v>19704</v>
      </c>
    </row>
    <row r="4180" spans="7:23">
      <c r="G4180">
        <v>164076</v>
      </c>
      <c r="H4180" s="89" t="s">
        <v>2589</v>
      </c>
      <c r="I4180" s="89" t="s">
        <v>338</v>
      </c>
      <c r="L4180">
        <v>34317</v>
      </c>
      <c r="M4180" s="89" t="s">
        <v>1746</v>
      </c>
      <c r="N4180" s="89" t="s">
        <v>1945</v>
      </c>
      <c r="V4180" s="89" t="s">
        <v>1634</v>
      </c>
      <c r="W4180">
        <v>19724</v>
      </c>
    </row>
    <row r="4181" spans="7:23">
      <c r="G4181">
        <v>164073</v>
      </c>
      <c r="H4181" s="89" t="s">
        <v>2589</v>
      </c>
      <c r="I4181" s="89" t="s">
        <v>1700</v>
      </c>
      <c r="L4181">
        <v>34318</v>
      </c>
      <c r="M4181" s="89" t="s">
        <v>1747</v>
      </c>
      <c r="N4181" s="89" t="s">
        <v>1945</v>
      </c>
      <c r="V4181" s="89" t="s">
        <v>1635</v>
      </c>
      <c r="W4181">
        <v>19744</v>
      </c>
    </row>
    <row r="4182" spans="7:23">
      <c r="G4182">
        <v>35143</v>
      </c>
      <c r="H4182" s="89" t="s">
        <v>1661</v>
      </c>
      <c r="I4182" s="89" t="s">
        <v>338</v>
      </c>
      <c r="L4182">
        <v>34319</v>
      </c>
      <c r="M4182" s="89" t="s">
        <v>1748</v>
      </c>
      <c r="N4182" s="89" t="s">
        <v>1945</v>
      </c>
      <c r="V4182" s="89" t="s">
        <v>1636</v>
      </c>
      <c r="W4182">
        <v>22108</v>
      </c>
    </row>
    <row r="4183" spans="7:23">
      <c r="G4183">
        <v>24148</v>
      </c>
      <c r="H4183" s="89" t="s">
        <v>1661</v>
      </c>
      <c r="I4183" s="89" t="s">
        <v>1700</v>
      </c>
      <c r="L4183">
        <v>34320</v>
      </c>
      <c r="M4183" s="89" t="s">
        <v>1749</v>
      </c>
      <c r="N4183" s="89" t="s">
        <v>1945</v>
      </c>
      <c r="V4183" s="89" t="s">
        <v>1637</v>
      </c>
      <c r="W4183">
        <v>22112</v>
      </c>
    </row>
    <row r="4184" spans="7:23">
      <c r="G4184">
        <v>35145</v>
      </c>
      <c r="H4184" s="89" t="s">
        <v>2590</v>
      </c>
      <c r="I4184" s="89" t="s">
        <v>338</v>
      </c>
      <c r="L4184">
        <v>34321</v>
      </c>
      <c r="M4184" s="89" t="s">
        <v>1750</v>
      </c>
      <c r="N4184" s="89" t="s">
        <v>1945</v>
      </c>
      <c r="V4184" s="89" t="s">
        <v>1638</v>
      </c>
      <c r="W4184">
        <v>22116</v>
      </c>
    </row>
    <row r="4185" spans="7:23">
      <c r="G4185">
        <v>24156</v>
      </c>
      <c r="H4185" s="89" t="s">
        <v>2590</v>
      </c>
      <c r="I4185" s="89" t="s">
        <v>1700</v>
      </c>
      <c r="L4185">
        <v>34325</v>
      </c>
      <c r="M4185" s="89" t="s">
        <v>1751</v>
      </c>
      <c r="N4185" s="89" t="s">
        <v>1945</v>
      </c>
      <c r="V4185" s="89" t="s">
        <v>1639</v>
      </c>
      <c r="W4185">
        <v>22120</v>
      </c>
    </row>
    <row r="4186" spans="7:23">
      <c r="G4186">
        <v>174085</v>
      </c>
      <c r="H4186" s="89" t="s">
        <v>2591</v>
      </c>
      <c r="I4186" s="89" t="s">
        <v>338</v>
      </c>
      <c r="L4186">
        <v>34326</v>
      </c>
      <c r="M4186" s="89" t="s">
        <v>1752</v>
      </c>
      <c r="N4186" s="89" t="s">
        <v>1945</v>
      </c>
      <c r="V4186" s="89" t="s">
        <v>1640</v>
      </c>
      <c r="W4186">
        <v>22124</v>
      </c>
    </row>
    <row r="4187" spans="7:23">
      <c r="G4187">
        <v>174082</v>
      </c>
      <c r="H4187" s="89" t="s">
        <v>2591</v>
      </c>
      <c r="I4187" s="89" t="s">
        <v>1700</v>
      </c>
      <c r="L4187">
        <v>34327</v>
      </c>
      <c r="M4187" s="89" t="s">
        <v>1753</v>
      </c>
      <c r="N4187" s="89" t="s">
        <v>1945</v>
      </c>
      <c r="V4187" s="89" t="s">
        <v>2576</v>
      </c>
      <c r="W4187">
        <v>22128</v>
      </c>
    </row>
    <row r="4188" spans="7:23">
      <c r="G4188">
        <v>72296</v>
      </c>
      <c r="H4188" s="89" t="s">
        <v>1673</v>
      </c>
      <c r="I4188" s="89" t="s">
        <v>338</v>
      </c>
      <c r="L4188">
        <v>34328</v>
      </c>
      <c r="M4188" s="89" t="s">
        <v>1754</v>
      </c>
      <c r="N4188" s="89" t="s">
        <v>1945</v>
      </c>
      <c r="V4188" s="89" t="s">
        <v>2577</v>
      </c>
      <c r="W4188">
        <v>187559</v>
      </c>
    </row>
    <row r="4189" spans="7:23">
      <c r="G4189">
        <v>72293</v>
      </c>
      <c r="H4189" s="89" t="s">
        <v>1673</v>
      </c>
      <c r="I4189" s="89" t="s">
        <v>1700</v>
      </c>
      <c r="L4189">
        <v>34329</v>
      </c>
      <c r="M4189" s="89" t="s">
        <v>1755</v>
      </c>
      <c r="N4189" s="89" t="s">
        <v>1945</v>
      </c>
      <c r="V4189" s="89" t="s">
        <v>2630</v>
      </c>
      <c r="W4189">
        <v>187570</v>
      </c>
    </row>
    <row r="4190" spans="7:23">
      <c r="G4190">
        <v>72285</v>
      </c>
      <c r="H4190" s="89" t="s">
        <v>1674</v>
      </c>
      <c r="I4190" s="89" t="s">
        <v>338</v>
      </c>
      <c r="L4190">
        <v>34330</v>
      </c>
      <c r="M4190" s="89" t="s">
        <v>1756</v>
      </c>
      <c r="N4190" s="89" t="s">
        <v>1945</v>
      </c>
      <c r="V4190" s="89" t="s">
        <v>2631</v>
      </c>
      <c r="W4190">
        <v>187482</v>
      </c>
    </row>
    <row r="4191" spans="7:23">
      <c r="G4191">
        <v>72282</v>
      </c>
      <c r="H4191" s="89" t="s">
        <v>1674</v>
      </c>
      <c r="I4191" s="89" t="s">
        <v>1700</v>
      </c>
      <c r="L4191">
        <v>34331</v>
      </c>
      <c r="M4191" s="89" t="s">
        <v>1035</v>
      </c>
      <c r="N4191" s="89" t="s">
        <v>1945</v>
      </c>
      <c r="V4191" s="89" t="s">
        <v>2632</v>
      </c>
      <c r="W4191">
        <v>187882</v>
      </c>
    </row>
    <row r="4192" spans="7:23">
      <c r="G4192">
        <v>72274</v>
      </c>
      <c r="H4192" s="89" t="s">
        <v>1675</v>
      </c>
      <c r="I4192" s="89" t="s">
        <v>338</v>
      </c>
      <c r="L4192">
        <v>34334</v>
      </c>
      <c r="M4192" s="89" t="s">
        <v>1757</v>
      </c>
      <c r="N4192" s="89" t="s">
        <v>1945</v>
      </c>
      <c r="V4192" s="89" t="s">
        <v>2633</v>
      </c>
      <c r="W4192">
        <v>187871</v>
      </c>
    </row>
    <row r="4193" spans="7:23">
      <c r="G4193">
        <v>72271</v>
      </c>
      <c r="H4193" s="89" t="s">
        <v>1675</v>
      </c>
      <c r="I4193" s="89" t="s">
        <v>1700</v>
      </c>
      <c r="L4193">
        <v>34335</v>
      </c>
      <c r="M4193" s="89" t="s">
        <v>1758</v>
      </c>
      <c r="N4193" s="89" t="s">
        <v>1945</v>
      </c>
      <c r="V4193" s="89" t="s">
        <v>1641</v>
      </c>
      <c r="W4193">
        <v>22140</v>
      </c>
    </row>
    <row r="4194" spans="7:23">
      <c r="G4194">
        <v>192085</v>
      </c>
      <c r="H4194" s="89" t="s">
        <v>2592</v>
      </c>
      <c r="I4194" s="89" t="s">
        <v>338</v>
      </c>
      <c r="L4194">
        <v>34336</v>
      </c>
      <c r="M4194" s="89" t="s">
        <v>1759</v>
      </c>
      <c r="N4194" s="89" t="s">
        <v>1945</v>
      </c>
      <c r="V4194" s="89" t="s">
        <v>1642</v>
      </c>
      <c r="W4194">
        <v>22144</v>
      </c>
    </row>
    <row r="4195" spans="7:23">
      <c r="G4195">
        <v>192082</v>
      </c>
      <c r="H4195" s="89" t="s">
        <v>2592</v>
      </c>
      <c r="I4195" s="89" t="s">
        <v>1700</v>
      </c>
      <c r="L4195">
        <v>34337</v>
      </c>
      <c r="M4195" s="89" t="s">
        <v>1760</v>
      </c>
      <c r="N4195" s="89" t="s">
        <v>1945</v>
      </c>
      <c r="V4195" s="89" t="s">
        <v>1643</v>
      </c>
      <c r="W4195">
        <v>22148</v>
      </c>
    </row>
    <row r="4196" spans="7:23">
      <c r="G4196">
        <v>35150</v>
      </c>
      <c r="H4196" s="89" t="s">
        <v>1665</v>
      </c>
      <c r="I4196" s="89" t="s">
        <v>338</v>
      </c>
      <c r="L4196">
        <v>34338</v>
      </c>
      <c r="M4196" s="89" t="s">
        <v>1761</v>
      </c>
      <c r="N4196" s="89" t="s">
        <v>1945</v>
      </c>
      <c r="V4196" s="89" t="s">
        <v>1644</v>
      </c>
      <c r="W4196">
        <v>22152</v>
      </c>
    </row>
    <row r="4197" spans="7:23">
      <c r="G4197">
        <v>24176</v>
      </c>
      <c r="H4197" s="89" t="s">
        <v>1665</v>
      </c>
      <c r="I4197" s="89" t="s">
        <v>1700</v>
      </c>
      <c r="L4197">
        <v>34339</v>
      </c>
      <c r="M4197" s="89" t="s">
        <v>1762</v>
      </c>
      <c r="N4197" s="89" t="s">
        <v>1945</v>
      </c>
      <c r="V4197" s="89" t="s">
        <v>1645</v>
      </c>
      <c r="W4197">
        <v>22156</v>
      </c>
    </row>
    <row r="4198" spans="7:23">
      <c r="G4198">
        <v>35151</v>
      </c>
      <c r="H4198" s="89" t="s">
        <v>1666</v>
      </c>
      <c r="I4198" s="89" t="s">
        <v>338</v>
      </c>
      <c r="L4198">
        <v>34343</v>
      </c>
      <c r="M4198" s="89" t="s">
        <v>1763</v>
      </c>
      <c r="N4198" s="89" t="s">
        <v>1945</v>
      </c>
      <c r="V4198" s="89" t="s">
        <v>2579</v>
      </c>
      <c r="W4198">
        <v>22160</v>
      </c>
    </row>
    <row r="4199" spans="7:23">
      <c r="G4199">
        <v>30469</v>
      </c>
      <c r="H4199" s="89" t="s">
        <v>1666</v>
      </c>
      <c r="I4199" s="89" t="s">
        <v>1700</v>
      </c>
      <c r="L4199">
        <v>34344</v>
      </c>
      <c r="M4199" s="89" t="s">
        <v>1764</v>
      </c>
      <c r="N4199" s="89" t="s">
        <v>1945</v>
      </c>
      <c r="V4199" s="89" t="s">
        <v>1646</v>
      </c>
      <c r="W4199">
        <v>22168</v>
      </c>
    </row>
    <row r="4200" spans="7:23">
      <c r="G4200">
        <v>35152</v>
      </c>
      <c r="H4200" s="89" t="s">
        <v>1667</v>
      </c>
      <c r="I4200" s="89" t="s">
        <v>338</v>
      </c>
      <c r="L4200">
        <v>34345</v>
      </c>
      <c r="M4200" s="89" t="s">
        <v>1765</v>
      </c>
      <c r="N4200" s="89" t="s">
        <v>1945</v>
      </c>
      <c r="V4200" s="89" t="s">
        <v>1487</v>
      </c>
      <c r="W4200">
        <v>24236</v>
      </c>
    </row>
    <row r="4201" spans="7:23">
      <c r="G4201">
        <v>24180</v>
      </c>
      <c r="H4201" s="89" t="s">
        <v>1667</v>
      </c>
      <c r="I4201" s="89" t="s">
        <v>1700</v>
      </c>
      <c r="L4201">
        <v>34346</v>
      </c>
      <c r="M4201" s="89" t="s">
        <v>1766</v>
      </c>
      <c r="N4201" s="89" t="s">
        <v>1945</v>
      </c>
      <c r="V4201" s="89" t="s">
        <v>2580</v>
      </c>
      <c r="W4201">
        <v>24068</v>
      </c>
    </row>
    <row r="4202" spans="7:23">
      <c r="G4202">
        <v>200874</v>
      </c>
      <c r="H4202" s="89" t="s">
        <v>2593</v>
      </c>
      <c r="I4202" s="89" t="s">
        <v>338</v>
      </c>
      <c r="L4202">
        <v>34347</v>
      </c>
      <c r="M4202" s="89" t="s">
        <v>1767</v>
      </c>
      <c r="N4202" s="89" t="s">
        <v>1945</v>
      </c>
      <c r="V4202" s="89" t="s">
        <v>1650</v>
      </c>
      <c r="W4202">
        <v>24088</v>
      </c>
    </row>
    <row r="4203" spans="7:23">
      <c r="G4203">
        <v>200871</v>
      </c>
      <c r="H4203" s="89" t="s">
        <v>2593</v>
      </c>
      <c r="I4203" s="89" t="s">
        <v>1700</v>
      </c>
      <c r="L4203">
        <v>34350</v>
      </c>
      <c r="M4203" s="89" t="s">
        <v>1768</v>
      </c>
      <c r="N4203" s="89" t="s">
        <v>1945</v>
      </c>
      <c r="V4203" s="89" t="s">
        <v>2581</v>
      </c>
      <c r="W4203">
        <v>163471</v>
      </c>
    </row>
    <row r="4204" spans="7:23">
      <c r="G4204">
        <v>35153</v>
      </c>
      <c r="H4204" s="89" t="s">
        <v>1668</v>
      </c>
      <c r="I4204" s="89" t="s">
        <v>338</v>
      </c>
      <c r="L4204">
        <v>34351</v>
      </c>
      <c r="M4204" s="89" t="s">
        <v>1769</v>
      </c>
      <c r="N4204" s="89" t="s">
        <v>1945</v>
      </c>
      <c r="V4204" s="89" t="s">
        <v>2582</v>
      </c>
      <c r="W4204">
        <v>201271</v>
      </c>
    </row>
    <row r="4205" spans="7:23">
      <c r="G4205">
        <v>30473</v>
      </c>
      <c r="H4205" s="89" t="s">
        <v>1668</v>
      </c>
      <c r="I4205" s="89" t="s">
        <v>1700</v>
      </c>
      <c r="L4205">
        <v>34352</v>
      </c>
      <c r="M4205" s="89" t="s">
        <v>1770</v>
      </c>
      <c r="N4205" s="89" t="s">
        <v>1945</v>
      </c>
      <c r="V4205" s="89" t="s">
        <v>1647</v>
      </c>
      <c r="W4205">
        <v>24072</v>
      </c>
    </row>
    <row r="4206" spans="7:23">
      <c r="G4206">
        <v>35146</v>
      </c>
      <c r="H4206" s="89" t="s">
        <v>1663</v>
      </c>
      <c r="I4206" s="89" t="s">
        <v>338</v>
      </c>
      <c r="L4206">
        <v>34353</v>
      </c>
      <c r="M4206" s="89" t="s">
        <v>1771</v>
      </c>
      <c r="N4206" s="89" t="s">
        <v>1945</v>
      </c>
      <c r="V4206" s="89" t="s">
        <v>1648</v>
      </c>
      <c r="W4206">
        <v>24076</v>
      </c>
    </row>
    <row r="4207" spans="7:23">
      <c r="G4207">
        <v>24160</v>
      </c>
      <c r="H4207" s="89" t="s">
        <v>1663</v>
      </c>
      <c r="I4207" s="89" t="s">
        <v>1700</v>
      </c>
      <c r="L4207">
        <v>34354</v>
      </c>
      <c r="M4207" s="89" t="s">
        <v>1772</v>
      </c>
      <c r="N4207" s="89" t="s">
        <v>1945</v>
      </c>
      <c r="V4207" s="89" t="s">
        <v>1649</v>
      </c>
      <c r="W4207">
        <v>24080</v>
      </c>
    </row>
    <row r="4208" spans="7:23">
      <c r="G4208">
        <v>35155</v>
      </c>
      <c r="H4208" s="89" t="s">
        <v>1670</v>
      </c>
      <c r="I4208" s="89" t="s">
        <v>338</v>
      </c>
      <c r="L4208">
        <v>34357</v>
      </c>
      <c r="M4208" s="89" t="s">
        <v>1773</v>
      </c>
      <c r="N4208" s="89" t="s">
        <v>1945</v>
      </c>
      <c r="V4208" s="89" t="s">
        <v>2583</v>
      </c>
      <c r="W4208">
        <v>201282</v>
      </c>
    </row>
    <row r="4209" spans="7:23">
      <c r="G4209">
        <v>24184</v>
      </c>
      <c r="H4209" s="89" t="s">
        <v>1670</v>
      </c>
      <c r="I4209" s="89" t="s">
        <v>1700</v>
      </c>
      <c r="L4209">
        <v>34358</v>
      </c>
      <c r="M4209" s="89" t="s">
        <v>1774</v>
      </c>
      <c r="N4209" s="89" t="s">
        <v>1945</v>
      </c>
      <c r="V4209" s="89" t="s">
        <v>2584</v>
      </c>
      <c r="W4209">
        <v>174071</v>
      </c>
    </row>
    <row r="4210" spans="7:23">
      <c r="G4210">
        <v>35154</v>
      </c>
      <c r="H4210" s="89" t="s">
        <v>1669</v>
      </c>
      <c r="I4210" s="89" t="s">
        <v>338</v>
      </c>
      <c r="L4210">
        <v>34359</v>
      </c>
      <c r="M4210" s="89" t="s">
        <v>1775</v>
      </c>
      <c r="N4210" s="89" t="s">
        <v>1945</v>
      </c>
      <c r="V4210" s="89" t="s">
        <v>1656</v>
      </c>
      <c r="W4210">
        <v>24116</v>
      </c>
    </row>
    <row r="4211" spans="7:23">
      <c r="G4211">
        <v>30477</v>
      </c>
      <c r="H4211" s="89" t="s">
        <v>1669</v>
      </c>
      <c r="I4211" s="89" t="s">
        <v>1700</v>
      </c>
      <c r="L4211">
        <v>34360</v>
      </c>
      <c r="M4211" s="89" t="s">
        <v>1776</v>
      </c>
      <c r="N4211" s="89" t="s">
        <v>1945</v>
      </c>
      <c r="V4211" s="89" t="s">
        <v>2585</v>
      </c>
      <c r="W4211">
        <v>201293</v>
      </c>
    </row>
    <row r="4212" spans="7:23">
      <c r="G4212">
        <v>35144</v>
      </c>
      <c r="H4212" s="89" t="s">
        <v>1662</v>
      </c>
      <c r="I4212" s="89" t="s">
        <v>338</v>
      </c>
      <c r="L4212">
        <v>34361</v>
      </c>
      <c r="M4212" s="89" t="s">
        <v>1777</v>
      </c>
      <c r="N4212" s="89" t="s">
        <v>1945</v>
      </c>
      <c r="V4212" s="89" t="s">
        <v>1651</v>
      </c>
      <c r="W4212">
        <v>24092</v>
      </c>
    </row>
    <row r="4213" spans="7:23">
      <c r="G4213">
        <v>24152</v>
      </c>
      <c r="H4213" s="89" t="s">
        <v>1662</v>
      </c>
      <c r="I4213" s="89" t="s">
        <v>1700</v>
      </c>
      <c r="L4213">
        <v>34362</v>
      </c>
      <c r="M4213" s="89" t="s">
        <v>1778</v>
      </c>
      <c r="N4213" s="89" t="s">
        <v>1945</v>
      </c>
      <c r="V4213" s="89" t="s">
        <v>1652</v>
      </c>
      <c r="W4213">
        <v>30268</v>
      </c>
    </row>
    <row r="4214" spans="7:23">
      <c r="G4214">
        <v>35156</v>
      </c>
      <c r="H4214" s="89" t="s">
        <v>1671</v>
      </c>
      <c r="I4214" s="89" t="s">
        <v>338</v>
      </c>
      <c r="L4214">
        <v>34366</v>
      </c>
      <c r="M4214" s="89" t="s">
        <v>1779</v>
      </c>
      <c r="N4214" s="89" t="s">
        <v>1945</v>
      </c>
      <c r="V4214" s="89" t="s">
        <v>1653</v>
      </c>
      <c r="W4214">
        <v>24096</v>
      </c>
    </row>
    <row r="4215" spans="7:23">
      <c r="G4215">
        <v>24188</v>
      </c>
      <c r="H4215" s="89" t="s">
        <v>1671</v>
      </c>
      <c r="I4215" s="89" t="s">
        <v>1700</v>
      </c>
      <c r="L4215">
        <v>34367</v>
      </c>
      <c r="M4215" s="89" t="s">
        <v>1780</v>
      </c>
      <c r="N4215" s="89" t="s">
        <v>1945</v>
      </c>
      <c r="V4215" s="89" t="s">
        <v>2586</v>
      </c>
      <c r="W4215">
        <v>192071</v>
      </c>
    </row>
    <row r="4216" spans="7:23">
      <c r="G4216">
        <v>219474</v>
      </c>
      <c r="H4216" s="89" t="s">
        <v>2594</v>
      </c>
      <c r="I4216" s="89" t="s">
        <v>338</v>
      </c>
      <c r="L4216">
        <v>34368</v>
      </c>
      <c r="M4216" s="89" t="s">
        <v>1781</v>
      </c>
      <c r="N4216" s="89" t="s">
        <v>1945</v>
      </c>
      <c r="V4216" s="89" t="s">
        <v>1654</v>
      </c>
      <c r="W4216">
        <v>24100</v>
      </c>
    </row>
    <row r="4217" spans="7:23">
      <c r="G4217">
        <v>219471</v>
      </c>
      <c r="H4217" s="89" t="s">
        <v>2594</v>
      </c>
      <c r="I4217" s="89" t="s">
        <v>1700</v>
      </c>
      <c r="L4217">
        <v>34369</v>
      </c>
      <c r="M4217" s="89" t="s">
        <v>1782</v>
      </c>
      <c r="N4217" s="89" t="s">
        <v>1945</v>
      </c>
      <c r="V4217" s="89" t="s">
        <v>1655</v>
      </c>
      <c r="W4217">
        <v>24104</v>
      </c>
    </row>
    <row r="4218" spans="7:23">
      <c r="G4218">
        <v>35157</v>
      </c>
      <c r="H4218" s="89" t="s">
        <v>1672</v>
      </c>
      <c r="I4218" s="89" t="s">
        <v>338</v>
      </c>
      <c r="L4218">
        <v>34370</v>
      </c>
      <c r="M4218" s="89" t="s">
        <v>1783</v>
      </c>
      <c r="N4218" s="89" t="s">
        <v>1945</v>
      </c>
      <c r="V4218" s="89" t="s">
        <v>2587</v>
      </c>
      <c r="W4218">
        <v>24112</v>
      </c>
    </row>
    <row r="4219" spans="7:23">
      <c r="G4219">
        <v>24192</v>
      </c>
      <c r="H4219" s="89" t="s">
        <v>1672</v>
      </c>
      <c r="I4219" s="89" t="s">
        <v>1700</v>
      </c>
      <c r="L4219">
        <v>34371</v>
      </c>
      <c r="M4219" s="89" t="s">
        <v>1784</v>
      </c>
      <c r="N4219" s="89" t="s">
        <v>1945</v>
      </c>
      <c r="V4219" s="89" t="s">
        <v>1657</v>
      </c>
      <c r="W4219">
        <v>24120</v>
      </c>
    </row>
    <row r="4220" spans="7:23">
      <c r="G4220">
        <v>35148</v>
      </c>
      <c r="H4220" s="89" t="s">
        <v>1289</v>
      </c>
      <c r="I4220" s="89" t="s">
        <v>338</v>
      </c>
      <c r="L4220">
        <v>34372</v>
      </c>
      <c r="M4220" s="89" t="s">
        <v>1785</v>
      </c>
      <c r="N4220" s="89" t="s">
        <v>1945</v>
      </c>
      <c r="V4220" s="89" t="s">
        <v>2588</v>
      </c>
      <c r="W4220">
        <v>24132</v>
      </c>
    </row>
    <row r="4221" spans="7:23">
      <c r="G4221">
        <v>24168</v>
      </c>
      <c r="H4221" s="89" t="s">
        <v>1289</v>
      </c>
      <c r="I4221" s="89" t="s">
        <v>1700</v>
      </c>
      <c r="L4221">
        <v>34375</v>
      </c>
      <c r="M4221" s="89" t="s">
        <v>1786</v>
      </c>
      <c r="N4221" s="89" t="s">
        <v>1945</v>
      </c>
      <c r="V4221" s="89" t="s">
        <v>1659</v>
      </c>
      <c r="W4221">
        <v>24140</v>
      </c>
    </row>
    <row r="4222" spans="7:23">
      <c r="G4222">
        <v>35149</v>
      </c>
      <c r="H4222" s="89" t="s">
        <v>2595</v>
      </c>
      <c r="I4222" s="89" t="s">
        <v>338</v>
      </c>
      <c r="L4222">
        <v>34376</v>
      </c>
      <c r="M4222" s="89" t="s">
        <v>1787</v>
      </c>
      <c r="N4222" s="89" t="s">
        <v>1945</v>
      </c>
      <c r="V4222" s="89" t="s">
        <v>1658</v>
      </c>
      <c r="W4222">
        <v>24136</v>
      </c>
    </row>
    <row r="4223" spans="7:23">
      <c r="G4223">
        <v>24172</v>
      </c>
      <c r="H4223" s="89" t="s">
        <v>2595</v>
      </c>
      <c r="I4223" s="89" t="s">
        <v>1700</v>
      </c>
      <c r="L4223">
        <v>34377</v>
      </c>
      <c r="M4223" s="89" t="s">
        <v>1788</v>
      </c>
      <c r="N4223" s="89" t="s">
        <v>1945</v>
      </c>
      <c r="V4223" s="89" t="s">
        <v>1660</v>
      </c>
      <c r="W4223">
        <v>24144</v>
      </c>
    </row>
    <row r="4224" spans="7:23">
      <c r="G4224">
        <v>216729</v>
      </c>
      <c r="H4224" s="89" t="s">
        <v>2596</v>
      </c>
      <c r="I4224" s="89" t="s">
        <v>338</v>
      </c>
      <c r="L4224">
        <v>34378</v>
      </c>
      <c r="M4224" s="89" t="s">
        <v>1789</v>
      </c>
      <c r="N4224" s="89" t="s">
        <v>1945</v>
      </c>
      <c r="V4224" s="89" t="s">
        <v>1664</v>
      </c>
      <c r="W4224">
        <v>24164</v>
      </c>
    </row>
    <row r="4225" spans="7:23">
      <c r="G4225">
        <v>216726</v>
      </c>
      <c r="H4225" s="89" t="s">
        <v>2596</v>
      </c>
      <c r="I4225" s="89" t="s">
        <v>1700</v>
      </c>
      <c r="L4225">
        <v>34379</v>
      </c>
      <c r="M4225" s="89" t="s">
        <v>1790</v>
      </c>
      <c r="N4225" s="89" t="s">
        <v>1945</v>
      </c>
      <c r="V4225" s="89" t="s">
        <v>2589</v>
      </c>
      <c r="W4225">
        <v>164073</v>
      </c>
    </row>
    <row r="4226" spans="7:23">
      <c r="G4226">
        <v>35158</v>
      </c>
      <c r="H4226" s="89" t="s">
        <v>2597</v>
      </c>
      <c r="I4226" s="89" t="s">
        <v>338</v>
      </c>
      <c r="L4226">
        <v>34380</v>
      </c>
      <c r="M4226" s="89" t="s">
        <v>1791</v>
      </c>
      <c r="N4226" s="89" t="s">
        <v>1945</v>
      </c>
      <c r="V4226" s="89" t="s">
        <v>1661</v>
      </c>
      <c r="W4226">
        <v>24148</v>
      </c>
    </row>
    <row r="4227" spans="7:23">
      <c r="G4227">
        <v>24196</v>
      </c>
      <c r="H4227" s="89" t="s">
        <v>2597</v>
      </c>
      <c r="I4227" s="89" t="s">
        <v>1700</v>
      </c>
      <c r="L4227">
        <v>34381</v>
      </c>
      <c r="M4227" s="89" t="s">
        <v>1792</v>
      </c>
      <c r="N4227" s="89" t="s">
        <v>1945</v>
      </c>
      <c r="V4227" s="89" t="s">
        <v>2590</v>
      </c>
      <c r="W4227">
        <v>24156</v>
      </c>
    </row>
    <row r="4228" spans="7:23">
      <c r="G4228">
        <v>195130</v>
      </c>
      <c r="H4228" s="89" t="s">
        <v>2598</v>
      </c>
      <c r="I4228" s="89" t="s">
        <v>338</v>
      </c>
      <c r="L4228">
        <v>34383</v>
      </c>
      <c r="M4228" s="89" t="s">
        <v>1569</v>
      </c>
      <c r="N4228" s="89" t="s">
        <v>1945</v>
      </c>
      <c r="V4228" s="89" t="s">
        <v>2591</v>
      </c>
      <c r="W4228">
        <v>174082</v>
      </c>
    </row>
    <row r="4229" spans="7:23">
      <c r="G4229">
        <v>195127</v>
      </c>
      <c r="H4229" s="89" t="s">
        <v>2598</v>
      </c>
      <c r="I4229" s="89" t="s">
        <v>1700</v>
      </c>
      <c r="L4229">
        <v>34384</v>
      </c>
      <c r="M4229" s="89" t="s">
        <v>1871</v>
      </c>
      <c r="N4229" s="89" t="s">
        <v>1945</v>
      </c>
      <c r="V4229" s="89" t="s">
        <v>1673</v>
      </c>
      <c r="W4229">
        <v>72293</v>
      </c>
    </row>
    <row r="4230" spans="7:23">
      <c r="G4230">
        <v>195119</v>
      </c>
      <c r="H4230" s="89" t="s">
        <v>2599</v>
      </c>
      <c r="I4230" s="89" t="s">
        <v>338</v>
      </c>
      <c r="L4230">
        <v>34385</v>
      </c>
      <c r="M4230" s="89" t="s">
        <v>1575</v>
      </c>
      <c r="N4230" s="89" t="s">
        <v>1945</v>
      </c>
      <c r="V4230" s="89" t="s">
        <v>1674</v>
      </c>
      <c r="W4230">
        <v>72282</v>
      </c>
    </row>
    <row r="4231" spans="7:23">
      <c r="G4231">
        <v>195116</v>
      </c>
      <c r="H4231" s="89" t="s">
        <v>2599</v>
      </c>
      <c r="I4231" s="89" t="s">
        <v>1700</v>
      </c>
      <c r="L4231">
        <v>34386</v>
      </c>
      <c r="M4231" s="89" t="s">
        <v>1574</v>
      </c>
      <c r="N4231" s="89" t="s">
        <v>1945</v>
      </c>
      <c r="V4231" s="89" t="s">
        <v>1675</v>
      </c>
      <c r="W4231">
        <v>72271</v>
      </c>
    </row>
    <row r="4232" spans="7:23">
      <c r="G4232">
        <v>195108</v>
      </c>
      <c r="H4232" s="89" t="s">
        <v>2600</v>
      </c>
      <c r="I4232" s="89" t="s">
        <v>338</v>
      </c>
      <c r="L4232">
        <v>34387</v>
      </c>
      <c r="M4232" s="89" t="s">
        <v>1879</v>
      </c>
      <c r="N4232" s="89" t="s">
        <v>1945</v>
      </c>
      <c r="V4232" s="89" t="s">
        <v>2592</v>
      </c>
      <c r="W4232">
        <v>192082</v>
      </c>
    </row>
    <row r="4233" spans="7:23">
      <c r="G4233">
        <v>195105</v>
      </c>
      <c r="H4233" s="89" t="s">
        <v>2600</v>
      </c>
      <c r="I4233" s="89" t="s">
        <v>1700</v>
      </c>
      <c r="L4233">
        <v>34388</v>
      </c>
      <c r="M4233" s="89" t="s">
        <v>1880</v>
      </c>
      <c r="N4233" s="89" t="s">
        <v>1945</v>
      </c>
      <c r="V4233" s="89" t="s">
        <v>1665</v>
      </c>
      <c r="W4233">
        <v>24176</v>
      </c>
    </row>
    <row r="4234" spans="7:23">
      <c r="G4234">
        <v>35160</v>
      </c>
      <c r="H4234" s="89" t="s">
        <v>258</v>
      </c>
      <c r="I4234" s="89" t="s">
        <v>338</v>
      </c>
      <c r="L4234">
        <v>34389</v>
      </c>
      <c r="M4234" s="89" t="s">
        <v>1579</v>
      </c>
      <c r="N4234" s="89" t="s">
        <v>1945</v>
      </c>
      <c r="V4234" s="89" t="s">
        <v>1666</v>
      </c>
      <c r="W4234">
        <v>30469</v>
      </c>
    </row>
    <row r="4235" spans="7:23">
      <c r="G4235">
        <v>24204</v>
      </c>
      <c r="H4235" s="89" t="s">
        <v>258</v>
      </c>
      <c r="I4235" s="89" t="s">
        <v>1700</v>
      </c>
      <c r="L4235">
        <v>34390</v>
      </c>
      <c r="M4235" s="89" t="s">
        <v>1886</v>
      </c>
      <c r="N4235" s="89" t="s">
        <v>1945</v>
      </c>
      <c r="V4235" s="89" t="s">
        <v>1667</v>
      </c>
      <c r="W4235">
        <v>24180</v>
      </c>
    </row>
    <row r="4236" spans="7:23">
      <c r="G4236">
        <v>56930</v>
      </c>
      <c r="H4236" s="89" t="s">
        <v>1676</v>
      </c>
      <c r="I4236" s="89" t="s">
        <v>338</v>
      </c>
      <c r="L4236">
        <v>34391</v>
      </c>
      <c r="M4236" s="89" t="s">
        <v>1887</v>
      </c>
      <c r="N4236" s="89" t="s">
        <v>1945</v>
      </c>
      <c r="V4236" s="89" t="s">
        <v>2593</v>
      </c>
      <c r="W4236">
        <v>200871</v>
      </c>
    </row>
    <row r="4237" spans="7:23">
      <c r="G4237">
        <v>56927</v>
      </c>
      <c r="H4237" s="89" t="s">
        <v>1676</v>
      </c>
      <c r="I4237" s="89" t="s">
        <v>1700</v>
      </c>
      <c r="L4237">
        <v>34392</v>
      </c>
      <c r="M4237" s="89" t="s">
        <v>955</v>
      </c>
      <c r="N4237" s="89" t="s">
        <v>1945</v>
      </c>
      <c r="V4237" s="89" t="s">
        <v>1668</v>
      </c>
      <c r="W4237">
        <v>30473</v>
      </c>
    </row>
    <row r="4238" spans="7:23">
      <c r="G4238">
        <v>192474</v>
      </c>
      <c r="H4238" s="89" t="s">
        <v>2601</v>
      </c>
      <c r="I4238" s="89" t="s">
        <v>338</v>
      </c>
      <c r="L4238">
        <v>34393</v>
      </c>
      <c r="M4238" s="89" t="s">
        <v>970</v>
      </c>
      <c r="N4238" s="89" t="s">
        <v>1945</v>
      </c>
      <c r="V4238" s="89" t="s">
        <v>1663</v>
      </c>
      <c r="W4238">
        <v>24160</v>
      </c>
    </row>
    <row r="4239" spans="7:23">
      <c r="G4239">
        <v>192471</v>
      </c>
      <c r="H4239" s="89" t="s">
        <v>2601</v>
      </c>
      <c r="I4239" s="89" t="s">
        <v>1700</v>
      </c>
      <c r="L4239">
        <v>34394</v>
      </c>
      <c r="M4239" s="89" t="s">
        <v>956</v>
      </c>
      <c r="N4239" s="89" t="s">
        <v>1945</v>
      </c>
      <c r="V4239" s="89" t="s">
        <v>1670</v>
      </c>
      <c r="W4239">
        <v>24184</v>
      </c>
    </row>
    <row r="4240" spans="7:23">
      <c r="G4240">
        <v>56952</v>
      </c>
      <c r="H4240" s="89" t="s">
        <v>1677</v>
      </c>
      <c r="I4240" s="89" t="s">
        <v>338</v>
      </c>
      <c r="L4240">
        <v>34395</v>
      </c>
      <c r="M4240" s="89" t="s">
        <v>971</v>
      </c>
      <c r="N4240" s="89" t="s">
        <v>1945</v>
      </c>
      <c r="V4240" s="89" t="s">
        <v>1669</v>
      </c>
      <c r="W4240">
        <v>30477</v>
      </c>
    </row>
    <row r="4241" spans="7:23">
      <c r="G4241">
        <v>56949</v>
      </c>
      <c r="H4241" s="89" t="s">
        <v>1677</v>
      </c>
      <c r="I4241" s="89" t="s">
        <v>1700</v>
      </c>
      <c r="L4241">
        <v>34396</v>
      </c>
      <c r="M4241" s="89" t="s">
        <v>957</v>
      </c>
      <c r="N4241" s="89" t="s">
        <v>1945</v>
      </c>
      <c r="V4241" s="89" t="s">
        <v>1662</v>
      </c>
      <c r="W4241">
        <v>24152</v>
      </c>
    </row>
    <row r="4242" spans="7:23">
      <c r="G4242">
        <v>56897</v>
      </c>
      <c r="H4242" s="89" t="s">
        <v>50</v>
      </c>
      <c r="I4242" s="89" t="s">
        <v>338</v>
      </c>
      <c r="L4242">
        <v>34397</v>
      </c>
      <c r="M4242" s="89" t="s">
        <v>972</v>
      </c>
      <c r="N4242" s="89" t="s">
        <v>1945</v>
      </c>
      <c r="V4242" s="89" t="s">
        <v>1671</v>
      </c>
      <c r="W4242">
        <v>24188</v>
      </c>
    </row>
    <row r="4243" spans="7:23">
      <c r="G4243">
        <v>56894</v>
      </c>
      <c r="H4243" s="89" t="s">
        <v>50</v>
      </c>
      <c r="I4243" s="89" t="s">
        <v>1700</v>
      </c>
      <c r="L4243">
        <v>34398</v>
      </c>
      <c r="M4243" s="89" t="s">
        <v>1881</v>
      </c>
      <c r="N4243" s="89" t="s">
        <v>1945</v>
      </c>
      <c r="V4243" s="89" t="s">
        <v>2594</v>
      </c>
      <c r="W4243">
        <v>219471</v>
      </c>
    </row>
    <row r="4244" spans="7:23">
      <c r="G4244">
        <v>198718</v>
      </c>
      <c r="H4244" s="89" t="s">
        <v>2602</v>
      </c>
      <c r="I4244" s="89" t="s">
        <v>338</v>
      </c>
      <c r="L4244">
        <v>34399</v>
      </c>
      <c r="M4244" s="89" t="s">
        <v>1883</v>
      </c>
      <c r="N4244" s="89" t="s">
        <v>1945</v>
      </c>
      <c r="V4244" s="89" t="s">
        <v>1672</v>
      </c>
      <c r="W4244">
        <v>24192</v>
      </c>
    </row>
    <row r="4245" spans="7:23">
      <c r="G4245">
        <v>198715</v>
      </c>
      <c r="H4245" s="89" t="s">
        <v>2602</v>
      </c>
      <c r="I4245" s="89" t="s">
        <v>1700</v>
      </c>
      <c r="L4245">
        <v>34400</v>
      </c>
      <c r="M4245" s="89" t="s">
        <v>1884</v>
      </c>
      <c r="N4245" s="89" t="s">
        <v>1945</v>
      </c>
      <c r="V4245" s="89" t="s">
        <v>1289</v>
      </c>
      <c r="W4245">
        <v>24168</v>
      </c>
    </row>
    <row r="4246" spans="7:23">
      <c r="G4246">
        <v>54773</v>
      </c>
      <c r="H4246" s="89" t="s">
        <v>1678</v>
      </c>
      <c r="I4246" s="89" t="s">
        <v>338</v>
      </c>
      <c r="L4246">
        <v>34401</v>
      </c>
      <c r="M4246" s="89" t="s">
        <v>1885</v>
      </c>
      <c r="N4246" s="89" t="s">
        <v>1945</v>
      </c>
      <c r="V4246" s="89" t="s">
        <v>2595</v>
      </c>
      <c r="W4246">
        <v>24172</v>
      </c>
    </row>
    <row r="4247" spans="7:23">
      <c r="G4247">
        <v>54770</v>
      </c>
      <c r="H4247" s="89" t="s">
        <v>1678</v>
      </c>
      <c r="I4247" s="89" t="s">
        <v>1700</v>
      </c>
      <c r="L4247">
        <v>34402</v>
      </c>
      <c r="M4247" s="89" t="s">
        <v>976</v>
      </c>
      <c r="N4247" s="89" t="s">
        <v>1945</v>
      </c>
      <c r="V4247" s="89" t="s">
        <v>2596</v>
      </c>
      <c r="W4247">
        <v>216726</v>
      </c>
    </row>
    <row r="4248" spans="7:23">
      <c r="G4248">
        <v>54839</v>
      </c>
      <c r="H4248" s="89" t="s">
        <v>1679</v>
      </c>
      <c r="I4248" s="89" t="s">
        <v>338</v>
      </c>
      <c r="L4248">
        <v>34403</v>
      </c>
      <c r="M4248" s="89" t="s">
        <v>964</v>
      </c>
      <c r="N4248" s="89" t="s">
        <v>1945</v>
      </c>
      <c r="V4248" s="89" t="s">
        <v>2597</v>
      </c>
      <c r="W4248">
        <v>24196</v>
      </c>
    </row>
    <row r="4249" spans="7:23">
      <c r="G4249">
        <v>54836</v>
      </c>
      <c r="H4249" s="89" t="s">
        <v>1679</v>
      </c>
      <c r="I4249" s="89" t="s">
        <v>1700</v>
      </c>
      <c r="L4249">
        <v>34404</v>
      </c>
      <c r="M4249" s="89" t="s">
        <v>1888</v>
      </c>
      <c r="N4249" s="89" t="s">
        <v>1945</v>
      </c>
      <c r="V4249" s="89" t="s">
        <v>2598</v>
      </c>
      <c r="W4249">
        <v>195127</v>
      </c>
    </row>
    <row r="4250" spans="7:23">
      <c r="G4250">
        <v>214674</v>
      </c>
      <c r="H4250" s="89" t="s">
        <v>2603</v>
      </c>
      <c r="I4250" s="89" t="s">
        <v>338</v>
      </c>
      <c r="L4250">
        <v>34405</v>
      </c>
      <c r="M4250" s="89" t="s">
        <v>1889</v>
      </c>
      <c r="N4250" s="89" t="s">
        <v>1945</v>
      </c>
      <c r="V4250" s="89" t="s">
        <v>2599</v>
      </c>
      <c r="W4250">
        <v>195116</v>
      </c>
    </row>
    <row r="4251" spans="7:23">
      <c r="G4251">
        <v>214671</v>
      </c>
      <c r="H4251" s="89" t="s">
        <v>2603</v>
      </c>
      <c r="I4251" s="89" t="s">
        <v>1700</v>
      </c>
      <c r="L4251">
        <v>34407</v>
      </c>
      <c r="M4251" s="89" t="s">
        <v>1890</v>
      </c>
      <c r="N4251" s="89" t="s">
        <v>1945</v>
      </c>
      <c r="V4251" s="89" t="s">
        <v>2600</v>
      </c>
      <c r="W4251">
        <v>195105</v>
      </c>
    </row>
    <row r="4252" spans="7:23">
      <c r="G4252">
        <v>54828</v>
      </c>
      <c r="H4252" s="89" t="s">
        <v>1680</v>
      </c>
      <c r="I4252" s="89" t="s">
        <v>338</v>
      </c>
      <c r="L4252">
        <v>34413</v>
      </c>
      <c r="M4252" s="89" t="s">
        <v>1793</v>
      </c>
      <c r="N4252" s="89" t="s">
        <v>1945</v>
      </c>
      <c r="V4252" s="89" t="s">
        <v>258</v>
      </c>
      <c r="W4252">
        <v>24204</v>
      </c>
    </row>
    <row r="4253" spans="7:23">
      <c r="G4253">
        <v>54825</v>
      </c>
      <c r="H4253" s="89" t="s">
        <v>1680</v>
      </c>
      <c r="I4253" s="89" t="s">
        <v>1700</v>
      </c>
      <c r="L4253">
        <v>34414</v>
      </c>
      <c r="M4253" s="89" t="s">
        <v>1794</v>
      </c>
      <c r="N4253" s="89" t="s">
        <v>1945</v>
      </c>
      <c r="V4253" s="89" t="s">
        <v>1676</v>
      </c>
      <c r="W4253">
        <v>56927</v>
      </c>
    </row>
    <row r="4254" spans="7:23">
      <c r="G4254">
        <v>54817</v>
      </c>
      <c r="H4254" s="89" t="s">
        <v>1681</v>
      </c>
      <c r="I4254" s="89" t="s">
        <v>338</v>
      </c>
      <c r="L4254">
        <v>34415</v>
      </c>
      <c r="M4254" s="89" t="s">
        <v>1795</v>
      </c>
      <c r="N4254" s="89" t="s">
        <v>1945</v>
      </c>
      <c r="V4254" s="89" t="s">
        <v>2601</v>
      </c>
      <c r="W4254">
        <v>192471</v>
      </c>
    </row>
    <row r="4255" spans="7:23">
      <c r="G4255">
        <v>54814</v>
      </c>
      <c r="H4255" s="89" t="s">
        <v>1681</v>
      </c>
      <c r="I4255" s="89" t="s">
        <v>1700</v>
      </c>
      <c r="L4255">
        <v>34416</v>
      </c>
      <c r="M4255" s="89" t="s">
        <v>1796</v>
      </c>
      <c r="N4255" s="89" t="s">
        <v>1945</v>
      </c>
      <c r="V4255" s="89" t="s">
        <v>1677</v>
      </c>
      <c r="W4255">
        <v>56949</v>
      </c>
    </row>
    <row r="4256" spans="7:23">
      <c r="G4256">
        <v>54806</v>
      </c>
      <c r="H4256" s="89" t="s">
        <v>1682</v>
      </c>
      <c r="I4256" s="89" t="s">
        <v>338</v>
      </c>
      <c r="L4256">
        <v>34417</v>
      </c>
      <c r="M4256" s="89" t="s">
        <v>1797</v>
      </c>
      <c r="N4256" s="89" t="s">
        <v>1945</v>
      </c>
      <c r="V4256" s="89" t="s">
        <v>50</v>
      </c>
      <c r="W4256">
        <v>56894</v>
      </c>
    </row>
    <row r="4257" spans="7:23">
      <c r="G4257">
        <v>54803</v>
      </c>
      <c r="H4257" s="89" t="s">
        <v>1682</v>
      </c>
      <c r="I4257" s="89" t="s">
        <v>1700</v>
      </c>
      <c r="L4257">
        <v>34418</v>
      </c>
      <c r="M4257" s="89" t="s">
        <v>1798</v>
      </c>
      <c r="N4257" s="89" t="s">
        <v>1945</v>
      </c>
      <c r="V4257" s="89" t="s">
        <v>2602</v>
      </c>
      <c r="W4257">
        <v>198715</v>
      </c>
    </row>
    <row r="4258" spans="7:23">
      <c r="G4258">
        <v>54795</v>
      </c>
      <c r="H4258" s="89" t="s">
        <v>1683</v>
      </c>
      <c r="I4258" s="89" t="s">
        <v>338</v>
      </c>
      <c r="L4258">
        <v>34419</v>
      </c>
      <c r="M4258" s="89" t="s">
        <v>1799</v>
      </c>
      <c r="N4258" s="89" t="s">
        <v>1945</v>
      </c>
      <c r="V4258" s="89" t="s">
        <v>1678</v>
      </c>
      <c r="W4258">
        <v>54770</v>
      </c>
    </row>
    <row r="4259" spans="7:23">
      <c r="G4259">
        <v>54792</v>
      </c>
      <c r="H4259" s="89" t="s">
        <v>1683</v>
      </c>
      <c r="I4259" s="89" t="s">
        <v>1700</v>
      </c>
      <c r="L4259">
        <v>34420</v>
      </c>
      <c r="M4259" s="89" t="s">
        <v>1800</v>
      </c>
      <c r="N4259" s="89" t="s">
        <v>1945</v>
      </c>
      <c r="V4259" s="89" t="s">
        <v>1679</v>
      </c>
      <c r="W4259">
        <v>54836</v>
      </c>
    </row>
    <row r="4260" spans="7:23">
      <c r="G4260">
        <v>54784</v>
      </c>
      <c r="H4260" s="89" t="s">
        <v>1684</v>
      </c>
      <c r="I4260" s="89" t="s">
        <v>338</v>
      </c>
      <c r="L4260">
        <v>34421</v>
      </c>
      <c r="M4260" s="89" t="s">
        <v>1801</v>
      </c>
      <c r="N4260" s="89" t="s">
        <v>1945</v>
      </c>
      <c r="V4260" s="89" t="s">
        <v>2603</v>
      </c>
      <c r="W4260">
        <v>214671</v>
      </c>
    </row>
    <row r="4261" spans="7:23">
      <c r="G4261">
        <v>54781</v>
      </c>
      <c r="H4261" s="89" t="s">
        <v>1684</v>
      </c>
      <c r="I4261" s="89" t="s">
        <v>1700</v>
      </c>
      <c r="L4261">
        <v>34424</v>
      </c>
      <c r="M4261" s="89" t="s">
        <v>1802</v>
      </c>
      <c r="N4261" s="89" t="s">
        <v>1945</v>
      </c>
      <c r="V4261" s="89" t="s">
        <v>1680</v>
      </c>
      <c r="W4261">
        <v>54825</v>
      </c>
    </row>
    <row r="4262" spans="7:23">
      <c r="G4262">
        <v>54872</v>
      </c>
      <c r="H4262" s="89" t="s">
        <v>1685</v>
      </c>
      <c r="I4262" s="89" t="s">
        <v>338</v>
      </c>
      <c r="L4262">
        <v>34425</v>
      </c>
      <c r="M4262" s="89" t="s">
        <v>1803</v>
      </c>
      <c r="N4262" s="89" t="s">
        <v>1945</v>
      </c>
      <c r="V4262" s="89" t="s">
        <v>1681</v>
      </c>
      <c r="W4262">
        <v>54814</v>
      </c>
    </row>
    <row r="4263" spans="7:23">
      <c r="G4263">
        <v>54869</v>
      </c>
      <c r="H4263" s="89" t="s">
        <v>1685</v>
      </c>
      <c r="I4263" s="89" t="s">
        <v>1700</v>
      </c>
      <c r="L4263">
        <v>34426</v>
      </c>
      <c r="M4263" s="89" t="s">
        <v>1804</v>
      </c>
      <c r="N4263" s="89" t="s">
        <v>1945</v>
      </c>
      <c r="V4263" s="89" t="s">
        <v>1682</v>
      </c>
      <c r="W4263">
        <v>54803</v>
      </c>
    </row>
    <row r="4264" spans="7:23">
      <c r="G4264">
        <v>54861</v>
      </c>
      <c r="H4264" s="89" t="s">
        <v>1686</v>
      </c>
      <c r="I4264" s="89" t="s">
        <v>338</v>
      </c>
      <c r="L4264">
        <v>34427</v>
      </c>
      <c r="M4264" s="89" t="s">
        <v>1805</v>
      </c>
      <c r="N4264" s="89" t="s">
        <v>1945</v>
      </c>
      <c r="V4264" s="89" t="s">
        <v>1683</v>
      </c>
      <c r="W4264">
        <v>54792</v>
      </c>
    </row>
    <row r="4265" spans="7:23">
      <c r="G4265">
        <v>54858</v>
      </c>
      <c r="H4265" s="89" t="s">
        <v>1686</v>
      </c>
      <c r="I4265" s="89" t="s">
        <v>1700</v>
      </c>
      <c r="L4265">
        <v>34428</v>
      </c>
      <c r="M4265" s="89" t="s">
        <v>1806</v>
      </c>
      <c r="N4265" s="89" t="s">
        <v>1945</v>
      </c>
      <c r="V4265" s="89" t="s">
        <v>1684</v>
      </c>
      <c r="W4265">
        <v>54781</v>
      </c>
    </row>
    <row r="4266" spans="7:23">
      <c r="G4266">
        <v>207079</v>
      </c>
      <c r="H4266" s="89" t="s">
        <v>2604</v>
      </c>
      <c r="I4266" s="89" t="s">
        <v>338</v>
      </c>
      <c r="L4266">
        <v>34429</v>
      </c>
      <c r="M4266" s="89" t="s">
        <v>1807</v>
      </c>
      <c r="N4266" s="89" t="s">
        <v>1945</v>
      </c>
      <c r="V4266" s="89" t="s">
        <v>1685</v>
      </c>
      <c r="W4266">
        <v>54869</v>
      </c>
    </row>
    <row r="4267" spans="7:23">
      <c r="G4267">
        <v>207076</v>
      </c>
      <c r="H4267" s="89" t="s">
        <v>2604</v>
      </c>
      <c r="I4267" s="89" t="s">
        <v>1700</v>
      </c>
      <c r="L4267">
        <v>34430</v>
      </c>
      <c r="M4267" s="89" t="s">
        <v>1808</v>
      </c>
      <c r="N4267" s="89" t="s">
        <v>1945</v>
      </c>
      <c r="V4267" s="89" t="s">
        <v>1686</v>
      </c>
      <c r="W4267">
        <v>54858</v>
      </c>
    </row>
    <row r="4268" spans="7:23">
      <c r="G4268">
        <v>199274</v>
      </c>
      <c r="H4268" s="89" t="s">
        <v>2605</v>
      </c>
      <c r="I4268" s="89" t="s">
        <v>338</v>
      </c>
      <c r="L4268">
        <v>34431</v>
      </c>
      <c r="M4268" s="89" t="s">
        <v>1809</v>
      </c>
      <c r="N4268" s="89" t="s">
        <v>1945</v>
      </c>
      <c r="V4268" s="89" t="s">
        <v>2604</v>
      </c>
      <c r="W4268">
        <v>207076</v>
      </c>
    </row>
    <row r="4269" spans="7:23">
      <c r="G4269">
        <v>199271</v>
      </c>
      <c r="H4269" s="89" t="s">
        <v>2605</v>
      </c>
      <c r="I4269" s="89" t="s">
        <v>1700</v>
      </c>
      <c r="L4269">
        <v>34432</v>
      </c>
      <c r="M4269" s="89" t="s">
        <v>1810</v>
      </c>
      <c r="N4269" s="89" t="s">
        <v>1945</v>
      </c>
      <c r="V4269" s="89" t="s">
        <v>2605</v>
      </c>
      <c r="W4269">
        <v>199271</v>
      </c>
    </row>
    <row r="4270" spans="7:23">
      <c r="G4270">
        <v>54850</v>
      </c>
      <c r="H4270" s="89" t="s">
        <v>1687</v>
      </c>
      <c r="I4270" s="89" t="s">
        <v>338</v>
      </c>
      <c r="L4270">
        <v>34433</v>
      </c>
      <c r="M4270" s="89" t="s">
        <v>1811</v>
      </c>
      <c r="N4270" s="89" t="s">
        <v>1945</v>
      </c>
      <c r="V4270" s="89" t="s">
        <v>1687</v>
      </c>
      <c r="W4270">
        <v>54847</v>
      </c>
    </row>
    <row r="4271" spans="7:23">
      <c r="G4271">
        <v>54847</v>
      </c>
      <c r="H4271" s="89" t="s">
        <v>1687</v>
      </c>
      <c r="I4271" s="89" t="s">
        <v>1700</v>
      </c>
      <c r="L4271">
        <v>34434</v>
      </c>
      <c r="M4271" s="89" t="s">
        <v>1872</v>
      </c>
      <c r="N4271" s="89" t="s">
        <v>1945</v>
      </c>
      <c r="V4271" s="89" t="s">
        <v>1688</v>
      </c>
      <c r="W4271">
        <v>55271</v>
      </c>
    </row>
    <row r="4272" spans="7:23">
      <c r="G4272">
        <v>55274</v>
      </c>
      <c r="H4272" s="89" t="s">
        <v>1688</v>
      </c>
      <c r="I4272" s="89" t="s">
        <v>338</v>
      </c>
      <c r="L4272">
        <v>34435</v>
      </c>
      <c r="M4272" s="89" t="s">
        <v>1891</v>
      </c>
      <c r="N4272" s="89" t="s">
        <v>1945</v>
      </c>
      <c r="V4272" s="89" t="s">
        <v>1689</v>
      </c>
      <c r="W4272">
        <v>22084</v>
      </c>
    </row>
    <row r="4273" spans="7:23">
      <c r="G4273">
        <v>55271</v>
      </c>
      <c r="H4273" s="89" t="s">
        <v>1688</v>
      </c>
      <c r="I4273" s="89" t="s">
        <v>1700</v>
      </c>
      <c r="L4273">
        <v>34439</v>
      </c>
      <c r="M4273" s="89" t="s">
        <v>1843</v>
      </c>
      <c r="N4273" s="89" t="s">
        <v>1945</v>
      </c>
      <c r="V4273" s="89" t="s">
        <v>2606</v>
      </c>
      <c r="W4273">
        <v>207294</v>
      </c>
    </row>
    <row r="4274" spans="7:23">
      <c r="G4274">
        <v>35163</v>
      </c>
      <c r="H4274" s="89" t="s">
        <v>1689</v>
      </c>
      <c r="I4274" s="89" t="s">
        <v>338</v>
      </c>
      <c r="L4274">
        <v>34440</v>
      </c>
      <c r="M4274" s="89" t="s">
        <v>1844</v>
      </c>
      <c r="N4274" s="89" t="s">
        <v>1945</v>
      </c>
      <c r="V4274" s="89" t="s">
        <v>2607</v>
      </c>
      <c r="W4274">
        <v>207283</v>
      </c>
    </row>
    <row r="4275" spans="7:23">
      <c r="G4275">
        <v>22084</v>
      </c>
      <c r="H4275" s="89" t="s">
        <v>1689</v>
      </c>
      <c r="I4275" s="89" t="s">
        <v>1700</v>
      </c>
      <c r="L4275">
        <v>34441</v>
      </c>
      <c r="M4275" s="89" t="s">
        <v>1845</v>
      </c>
      <c r="N4275" s="89" t="s">
        <v>1945</v>
      </c>
      <c r="V4275" s="89" t="s">
        <v>1690</v>
      </c>
      <c r="W4275">
        <v>22080</v>
      </c>
    </row>
    <row r="4276" spans="7:23">
      <c r="G4276">
        <v>207297</v>
      </c>
      <c r="H4276" s="89" t="s">
        <v>2606</v>
      </c>
      <c r="I4276" s="89" t="s">
        <v>338</v>
      </c>
      <c r="L4276">
        <v>34442</v>
      </c>
      <c r="M4276" s="89" t="s">
        <v>1846</v>
      </c>
      <c r="N4276" s="89" t="s">
        <v>1945</v>
      </c>
      <c r="V4276" s="89" t="s">
        <v>1691</v>
      </c>
      <c r="W4276">
        <v>19740</v>
      </c>
    </row>
    <row r="4277" spans="7:23">
      <c r="G4277">
        <v>207294</v>
      </c>
      <c r="H4277" s="89" t="s">
        <v>2606</v>
      </c>
      <c r="I4277" s="89" t="s">
        <v>1700</v>
      </c>
      <c r="L4277">
        <v>34443</v>
      </c>
      <c r="M4277" s="89" t="s">
        <v>1847</v>
      </c>
      <c r="N4277" s="89" t="s">
        <v>1945</v>
      </c>
      <c r="V4277" s="89" t="s">
        <v>1692</v>
      </c>
      <c r="W4277">
        <v>19700</v>
      </c>
    </row>
    <row r="4278" spans="7:23">
      <c r="G4278">
        <v>207286</v>
      </c>
      <c r="H4278" s="89" t="s">
        <v>2607</v>
      </c>
      <c r="I4278" s="89" t="s">
        <v>338</v>
      </c>
      <c r="L4278">
        <v>34444</v>
      </c>
      <c r="M4278" s="89" t="s">
        <v>1848</v>
      </c>
      <c r="N4278" s="89" t="s">
        <v>1945</v>
      </c>
      <c r="V4278" s="89" t="s">
        <v>1693</v>
      </c>
      <c r="W4278">
        <v>55304</v>
      </c>
    </row>
    <row r="4279" spans="7:23">
      <c r="G4279">
        <v>207283</v>
      </c>
      <c r="H4279" s="89" t="s">
        <v>2607</v>
      </c>
      <c r="I4279" s="89" t="s">
        <v>1700</v>
      </c>
      <c r="L4279">
        <v>34447</v>
      </c>
      <c r="M4279" s="89" t="s">
        <v>1849</v>
      </c>
      <c r="N4279" s="89" t="s">
        <v>1945</v>
      </c>
      <c r="V4279" s="89" t="s">
        <v>1694</v>
      </c>
      <c r="W4279">
        <v>55337</v>
      </c>
    </row>
    <row r="4280" spans="7:23">
      <c r="G4280">
        <v>35164</v>
      </c>
      <c r="H4280" s="89" t="s">
        <v>1690</v>
      </c>
      <c r="I4280" s="89" t="s">
        <v>338</v>
      </c>
      <c r="L4280">
        <v>34448</v>
      </c>
      <c r="M4280" s="89" t="s">
        <v>1850</v>
      </c>
      <c r="N4280" s="89" t="s">
        <v>1945</v>
      </c>
      <c r="V4280" s="89" t="s">
        <v>1695</v>
      </c>
      <c r="W4280">
        <v>55348</v>
      </c>
    </row>
    <row r="4281" spans="7:23">
      <c r="G4281">
        <v>22080</v>
      </c>
      <c r="H4281" s="89" t="s">
        <v>1690</v>
      </c>
      <c r="I4281" s="89" t="s">
        <v>1700</v>
      </c>
      <c r="L4281">
        <v>34449</v>
      </c>
      <c r="M4281" s="89" t="s">
        <v>1851</v>
      </c>
      <c r="N4281" s="89" t="s">
        <v>1945</v>
      </c>
      <c r="V4281" s="89" t="s">
        <v>1696</v>
      </c>
      <c r="W4281">
        <v>55359</v>
      </c>
    </row>
    <row r="4282" spans="7:23">
      <c r="G4282">
        <v>35165</v>
      </c>
      <c r="H4282" s="89" t="s">
        <v>1691</v>
      </c>
      <c r="I4282" s="89" t="s">
        <v>338</v>
      </c>
      <c r="L4282">
        <v>34450</v>
      </c>
      <c r="M4282" s="89" t="s">
        <v>1852</v>
      </c>
      <c r="N4282" s="89" t="s">
        <v>1945</v>
      </c>
      <c r="V4282" s="89" t="s">
        <v>1697</v>
      </c>
      <c r="W4282">
        <v>55370</v>
      </c>
    </row>
    <row r="4283" spans="7:23">
      <c r="G4283">
        <v>19740</v>
      </c>
      <c r="H4283" s="89" t="s">
        <v>1691</v>
      </c>
      <c r="I4283" s="89" t="s">
        <v>1700</v>
      </c>
      <c r="L4283">
        <v>34453</v>
      </c>
      <c r="M4283" s="89" t="s">
        <v>1853</v>
      </c>
      <c r="N4283" s="89" t="s">
        <v>1945</v>
      </c>
      <c r="V4283" s="89" t="s">
        <v>2608</v>
      </c>
      <c r="W4283">
        <v>174293</v>
      </c>
    </row>
    <row r="4284" spans="7:23">
      <c r="G4284">
        <v>35166</v>
      </c>
      <c r="H4284" s="89" t="s">
        <v>1692</v>
      </c>
      <c r="I4284" s="89" t="s">
        <v>338</v>
      </c>
      <c r="L4284">
        <v>34454</v>
      </c>
      <c r="M4284" s="89" t="s">
        <v>1854</v>
      </c>
      <c r="N4284" s="89" t="s">
        <v>1945</v>
      </c>
      <c r="V4284" s="89" t="s">
        <v>2609</v>
      </c>
      <c r="W4284">
        <v>174282</v>
      </c>
    </row>
    <row r="4285" spans="7:23">
      <c r="G4285">
        <v>19700</v>
      </c>
      <c r="H4285" s="89" t="s">
        <v>1692</v>
      </c>
      <c r="I4285" s="89" t="s">
        <v>1700</v>
      </c>
      <c r="L4285">
        <v>34455</v>
      </c>
      <c r="M4285" s="89" t="s">
        <v>1855</v>
      </c>
      <c r="N4285" s="89" t="s">
        <v>1945</v>
      </c>
      <c r="V4285" s="89" t="s">
        <v>2610</v>
      </c>
      <c r="W4285">
        <v>218293</v>
      </c>
    </row>
    <row r="4286" spans="7:23">
      <c r="G4286">
        <v>55307</v>
      </c>
      <c r="H4286" s="89" t="s">
        <v>1693</v>
      </c>
      <c r="I4286" s="89" t="s">
        <v>338</v>
      </c>
      <c r="L4286">
        <v>34456</v>
      </c>
      <c r="M4286" s="89" t="s">
        <v>1856</v>
      </c>
      <c r="N4286" s="89" t="s">
        <v>1945</v>
      </c>
      <c r="V4286" s="89" t="s">
        <v>2611</v>
      </c>
      <c r="W4286">
        <v>218337</v>
      </c>
    </row>
    <row r="4287" spans="7:23">
      <c r="G4287">
        <v>55304</v>
      </c>
      <c r="H4287" s="89" t="s">
        <v>1693</v>
      </c>
      <c r="I4287" s="89" t="s">
        <v>1700</v>
      </c>
      <c r="L4287">
        <v>34459</v>
      </c>
      <c r="M4287" s="89" t="s">
        <v>1857</v>
      </c>
      <c r="N4287" s="89" t="s">
        <v>1945</v>
      </c>
      <c r="V4287" s="89" t="s">
        <v>2612</v>
      </c>
      <c r="W4287">
        <v>218282</v>
      </c>
    </row>
    <row r="4288" spans="7:23">
      <c r="G4288">
        <v>55337</v>
      </c>
      <c r="H4288" s="89" t="s">
        <v>1694</v>
      </c>
      <c r="I4288" s="89" t="s">
        <v>1700</v>
      </c>
      <c r="L4288">
        <v>34460</v>
      </c>
      <c r="M4288" s="89" t="s">
        <v>1858</v>
      </c>
      <c r="N4288" s="89" t="s">
        <v>1945</v>
      </c>
      <c r="V4288" s="89" t="s">
        <v>2613</v>
      </c>
      <c r="W4288">
        <v>218148</v>
      </c>
    </row>
    <row r="4289" spans="7:23">
      <c r="G4289">
        <v>55340</v>
      </c>
      <c r="H4289" s="89" t="s">
        <v>1694</v>
      </c>
      <c r="I4289" s="89" t="s">
        <v>338</v>
      </c>
      <c r="L4289">
        <v>34461</v>
      </c>
      <c r="M4289" s="89" t="s">
        <v>1859</v>
      </c>
      <c r="N4289" s="89" t="s">
        <v>1945</v>
      </c>
      <c r="V4289" s="89" t="s">
        <v>2614</v>
      </c>
      <c r="W4289">
        <v>218348</v>
      </c>
    </row>
    <row r="4290" spans="7:23">
      <c r="G4290">
        <v>55351</v>
      </c>
      <c r="H4290" s="89" t="s">
        <v>1695</v>
      </c>
      <c r="I4290" s="89" t="s">
        <v>338</v>
      </c>
      <c r="L4290">
        <v>34462</v>
      </c>
      <c r="M4290" s="89" t="s">
        <v>1860</v>
      </c>
      <c r="N4290" s="89" t="s">
        <v>1945</v>
      </c>
      <c r="V4290" s="89" t="s">
        <v>2134</v>
      </c>
      <c r="W4290">
        <v>218359</v>
      </c>
    </row>
    <row r="4291" spans="7:23">
      <c r="G4291">
        <v>55348</v>
      </c>
      <c r="H4291" s="89" t="s">
        <v>1695</v>
      </c>
      <c r="I4291" s="89" t="s">
        <v>1700</v>
      </c>
      <c r="L4291">
        <v>34463</v>
      </c>
      <c r="M4291" s="89" t="s">
        <v>1861</v>
      </c>
      <c r="N4291" s="89" t="s">
        <v>1945</v>
      </c>
      <c r="V4291" s="89" t="s">
        <v>2615</v>
      </c>
      <c r="W4291">
        <v>218137</v>
      </c>
    </row>
    <row r="4292" spans="7:23">
      <c r="G4292">
        <v>55362</v>
      </c>
      <c r="H4292" s="89" t="s">
        <v>1696</v>
      </c>
      <c r="I4292" s="89" t="s">
        <v>338</v>
      </c>
      <c r="L4292">
        <v>34464</v>
      </c>
      <c r="M4292" s="89" t="s">
        <v>1862</v>
      </c>
      <c r="N4292" s="89" t="s">
        <v>1945</v>
      </c>
      <c r="V4292" s="89" t="s">
        <v>2616</v>
      </c>
      <c r="W4292">
        <v>218671</v>
      </c>
    </row>
    <row r="4293" spans="7:23">
      <c r="G4293">
        <v>55359</v>
      </c>
      <c r="H4293" s="89" t="s">
        <v>1696</v>
      </c>
      <c r="I4293" s="89" t="s">
        <v>1700</v>
      </c>
      <c r="L4293">
        <v>34465</v>
      </c>
      <c r="M4293" s="89" t="s">
        <v>1863</v>
      </c>
      <c r="N4293" s="89" t="s">
        <v>1945</v>
      </c>
      <c r="V4293" s="89" t="s">
        <v>2617</v>
      </c>
      <c r="W4293">
        <v>218704</v>
      </c>
    </row>
    <row r="4294" spans="7:23">
      <c r="G4294">
        <v>55373</v>
      </c>
      <c r="H4294" s="89" t="s">
        <v>1697</v>
      </c>
      <c r="I4294" s="89" t="s">
        <v>338</v>
      </c>
      <c r="L4294">
        <v>34466</v>
      </c>
      <c r="M4294" s="89" t="s">
        <v>1864</v>
      </c>
      <c r="N4294" s="89" t="s">
        <v>1945</v>
      </c>
      <c r="V4294" s="89" t="s">
        <v>2618</v>
      </c>
      <c r="W4294">
        <v>218126</v>
      </c>
    </row>
    <row r="4295" spans="7:23">
      <c r="G4295">
        <v>55370</v>
      </c>
      <c r="H4295" s="89" t="s">
        <v>1697</v>
      </c>
      <c r="I4295" s="89" t="s">
        <v>1700</v>
      </c>
      <c r="L4295">
        <v>34467</v>
      </c>
      <c r="M4295" s="89" t="s">
        <v>1865</v>
      </c>
      <c r="N4295" s="89" t="s">
        <v>1945</v>
      </c>
      <c r="V4295" s="89" t="s">
        <v>2619</v>
      </c>
      <c r="W4295">
        <v>218759</v>
      </c>
    </row>
    <row r="4296" spans="7:23">
      <c r="G4296">
        <v>174296</v>
      </c>
      <c r="H4296" s="89" t="s">
        <v>2608</v>
      </c>
      <c r="I4296" s="89" t="s">
        <v>338</v>
      </c>
      <c r="L4296">
        <v>34468</v>
      </c>
      <c r="M4296" s="89" t="s">
        <v>1866</v>
      </c>
      <c r="N4296" s="89" t="s">
        <v>1945</v>
      </c>
      <c r="V4296" s="89" t="s">
        <v>2136</v>
      </c>
      <c r="W4296">
        <v>218726</v>
      </c>
    </row>
    <row r="4297" spans="7:23">
      <c r="G4297">
        <v>174293</v>
      </c>
      <c r="H4297" s="89" t="s">
        <v>2608</v>
      </c>
      <c r="I4297" s="89" t="s">
        <v>1700</v>
      </c>
      <c r="L4297">
        <v>34469</v>
      </c>
      <c r="M4297" s="89" t="s">
        <v>1867</v>
      </c>
      <c r="N4297" s="89" t="s">
        <v>1945</v>
      </c>
      <c r="V4297" s="89" t="s">
        <v>2620</v>
      </c>
      <c r="W4297">
        <v>218115</v>
      </c>
    </row>
    <row r="4298" spans="7:23">
      <c r="G4298">
        <v>174285</v>
      </c>
      <c r="H4298" s="89" t="s">
        <v>2609</v>
      </c>
      <c r="I4298" s="89" t="s">
        <v>338</v>
      </c>
      <c r="L4298">
        <v>34470</v>
      </c>
      <c r="M4298" s="89" t="s">
        <v>1868</v>
      </c>
      <c r="N4298" s="89" t="s">
        <v>1945</v>
      </c>
      <c r="V4298" s="89" t="s">
        <v>2621</v>
      </c>
      <c r="W4298">
        <v>218715</v>
      </c>
    </row>
    <row r="4299" spans="7:23">
      <c r="G4299">
        <v>174282</v>
      </c>
      <c r="H4299" s="89" t="s">
        <v>2609</v>
      </c>
      <c r="I4299" s="89" t="s">
        <v>1700</v>
      </c>
      <c r="L4299">
        <v>34471</v>
      </c>
      <c r="M4299" s="89" t="s">
        <v>1869</v>
      </c>
      <c r="N4299" s="89" t="s">
        <v>1945</v>
      </c>
      <c r="V4299" s="89" t="s">
        <v>2137</v>
      </c>
      <c r="W4299">
        <v>218770</v>
      </c>
    </row>
    <row r="4300" spans="7:23">
      <c r="G4300">
        <v>218296</v>
      </c>
      <c r="H4300" s="89" t="s">
        <v>2610</v>
      </c>
      <c r="I4300" s="89" t="s">
        <v>338</v>
      </c>
      <c r="L4300">
        <v>34474</v>
      </c>
      <c r="M4300" s="89" t="s">
        <v>1876</v>
      </c>
      <c r="N4300" s="89" t="s">
        <v>1945</v>
      </c>
      <c r="V4300" s="89" t="s">
        <v>2622</v>
      </c>
      <c r="W4300">
        <v>218104</v>
      </c>
    </row>
    <row r="4301" spans="7:23">
      <c r="G4301">
        <v>218293</v>
      </c>
      <c r="H4301" s="89" t="s">
        <v>2610</v>
      </c>
      <c r="I4301" s="89" t="s">
        <v>1700</v>
      </c>
      <c r="L4301">
        <v>34475</v>
      </c>
      <c r="M4301" s="89" t="s">
        <v>1878</v>
      </c>
      <c r="N4301" s="89" t="s">
        <v>1945</v>
      </c>
      <c r="V4301" s="89" t="s">
        <v>2623</v>
      </c>
      <c r="W4301">
        <v>218847</v>
      </c>
    </row>
    <row r="4302" spans="7:23">
      <c r="G4302">
        <v>218337</v>
      </c>
      <c r="H4302" s="89" t="s">
        <v>2611</v>
      </c>
      <c r="I4302" s="89" t="s">
        <v>1700</v>
      </c>
      <c r="L4302">
        <v>34482</v>
      </c>
      <c r="M4302" s="89" t="s">
        <v>1894</v>
      </c>
      <c r="N4302" s="89" t="s">
        <v>1945</v>
      </c>
      <c r="V4302" s="89" t="s">
        <v>2138</v>
      </c>
      <c r="W4302">
        <v>218814</v>
      </c>
    </row>
    <row r="4303" spans="7:23">
      <c r="G4303">
        <v>218340</v>
      </c>
      <c r="H4303" s="89" t="s">
        <v>2611</v>
      </c>
      <c r="I4303" s="89" t="s">
        <v>338</v>
      </c>
      <c r="L4303">
        <v>34483</v>
      </c>
      <c r="M4303" s="89" t="s">
        <v>1895</v>
      </c>
      <c r="N4303" s="89" t="s">
        <v>1945</v>
      </c>
      <c r="V4303" s="89" t="s">
        <v>2624</v>
      </c>
      <c r="W4303">
        <v>218093</v>
      </c>
    </row>
    <row r="4304" spans="7:23">
      <c r="G4304">
        <v>218282</v>
      </c>
      <c r="H4304" s="89" t="s">
        <v>2612</v>
      </c>
      <c r="I4304" s="89" t="s">
        <v>1700</v>
      </c>
      <c r="L4304">
        <v>34484</v>
      </c>
      <c r="M4304" s="89" t="s">
        <v>1896</v>
      </c>
      <c r="N4304" s="89" t="s">
        <v>1945</v>
      </c>
      <c r="V4304" s="89" t="s">
        <v>2625</v>
      </c>
      <c r="W4304">
        <v>218803</v>
      </c>
    </row>
    <row r="4305" spans="7:23">
      <c r="G4305">
        <v>218285</v>
      </c>
      <c r="H4305" s="89" t="s">
        <v>2612</v>
      </c>
      <c r="I4305" s="89" t="s">
        <v>338</v>
      </c>
      <c r="L4305">
        <v>34485</v>
      </c>
      <c r="M4305" s="89" t="s">
        <v>1939</v>
      </c>
      <c r="N4305" s="89" t="s">
        <v>1945</v>
      </c>
      <c r="V4305" s="89" t="s">
        <v>2139</v>
      </c>
      <c r="W4305">
        <v>218858</v>
      </c>
    </row>
    <row r="4306" spans="7:23">
      <c r="G4306">
        <v>218151</v>
      </c>
      <c r="H4306" s="89" t="s">
        <v>2613</v>
      </c>
      <c r="I4306" s="89" t="s">
        <v>338</v>
      </c>
      <c r="L4306">
        <v>34500</v>
      </c>
      <c r="M4306" s="89" t="s">
        <v>1295</v>
      </c>
      <c r="N4306" s="89" t="s">
        <v>1710</v>
      </c>
      <c r="V4306" s="89" t="s">
        <v>2626</v>
      </c>
      <c r="W4306">
        <v>218082</v>
      </c>
    </row>
    <row r="4307" spans="7:23">
      <c r="G4307">
        <v>218148</v>
      </c>
      <c r="H4307" s="89" t="s">
        <v>2613</v>
      </c>
      <c r="I4307" s="89" t="s">
        <v>1700</v>
      </c>
      <c r="L4307">
        <v>34501</v>
      </c>
      <c r="M4307" s="89" t="s">
        <v>1295</v>
      </c>
      <c r="N4307" s="89" t="s">
        <v>1942</v>
      </c>
      <c r="V4307" s="89" t="s">
        <v>2627</v>
      </c>
      <c r="W4307">
        <v>218891</v>
      </c>
    </row>
    <row r="4308" spans="7:23">
      <c r="G4308">
        <v>218351</v>
      </c>
      <c r="H4308" s="89" t="s">
        <v>2614</v>
      </c>
      <c r="I4308" s="89" t="s">
        <v>338</v>
      </c>
      <c r="L4308">
        <v>34502</v>
      </c>
      <c r="M4308" s="89" t="s">
        <v>1295</v>
      </c>
      <c r="N4308" s="89" t="s">
        <v>1946</v>
      </c>
      <c r="V4308" s="89" t="s">
        <v>2140</v>
      </c>
      <c r="W4308">
        <v>218902</v>
      </c>
    </row>
    <row r="4309" spans="7:23">
      <c r="G4309">
        <v>218348</v>
      </c>
      <c r="H4309" s="89" t="s">
        <v>2614</v>
      </c>
      <c r="I4309" s="89" t="s">
        <v>1700</v>
      </c>
      <c r="L4309">
        <v>34503</v>
      </c>
      <c r="M4309" s="89" t="s">
        <v>1295</v>
      </c>
      <c r="N4309" s="89" t="s">
        <v>1945</v>
      </c>
      <c r="V4309" s="89" t="s">
        <v>2628</v>
      </c>
      <c r="W4309">
        <v>218071</v>
      </c>
    </row>
    <row r="4310" spans="7:23">
      <c r="G4310">
        <v>218362</v>
      </c>
      <c r="H4310" s="89" t="s">
        <v>2134</v>
      </c>
      <c r="I4310" s="89" t="s">
        <v>338</v>
      </c>
      <c r="L4310">
        <v>34504</v>
      </c>
      <c r="M4310" s="89" t="s">
        <v>1295</v>
      </c>
      <c r="N4310" s="89" t="s">
        <v>1943</v>
      </c>
      <c r="V4310" s="89" t="s">
        <v>2629</v>
      </c>
      <c r="W4310">
        <v>219023</v>
      </c>
    </row>
    <row r="4311" spans="7:23">
      <c r="G4311">
        <v>218359</v>
      </c>
      <c r="H4311" s="89" t="s">
        <v>2134</v>
      </c>
      <c r="I4311" s="89" t="s">
        <v>1700</v>
      </c>
      <c r="L4311">
        <v>34505</v>
      </c>
      <c r="M4311" s="89" t="s">
        <v>1295</v>
      </c>
      <c r="N4311" s="89" t="s">
        <v>1947</v>
      </c>
      <c r="V4311" s="89" t="s">
        <v>2141</v>
      </c>
      <c r="W4311">
        <v>218990</v>
      </c>
    </row>
    <row r="4312" spans="7:23">
      <c r="G4312">
        <v>218140</v>
      </c>
      <c r="H4312" s="89" t="s">
        <v>2615</v>
      </c>
      <c r="I4312" s="89" t="s">
        <v>338</v>
      </c>
      <c r="L4312">
        <v>34506</v>
      </c>
      <c r="M4312" s="89" t="s">
        <v>323</v>
      </c>
      <c r="V4312" s="89" t="s">
        <v>2144</v>
      </c>
      <c r="W4312">
        <v>219283</v>
      </c>
    </row>
    <row r="4313" spans="7:23">
      <c r="G4313">
        <v>218137</v>
      </c>
      <c r="H4313" s="89" t="s">
        <v>2615</v>
      </c>
      <c r="I4313" s="89" t="s">
        <v>1700</v>
      </c>
      <c r="L4313">
        <v>34516</v>
      </c>
      <c r="M4313" s="89" t="s">
        <v>1291</v>
      </c>
      <c r="N4313" s="89" t="s">
        <v>338</v>
      </c>
    </row>
    <row r="4314" spans="7:23">
      <c r="G4314">
        <v>218674</v>
      </c>
      <c r="H4314" s="89" t="s">
        <v>2616</v>
      </c>
      <c r="I4314" s="89" t="s">
        <v>338</v>
      </c>
      <c r="L4314">
        <v>34517</v>
      </c>
      <c r="M4314" s="89" t="s">
        <v>1295</v>
      </c>
      <c r="N4314" s="89" t="s">
        <v>338</v>
      </c>
    </row>
    <row r="4315" spans="7:23">
      <c r="G4315">
        <v>218671</v>
      </c>
      <c r="H4315" s="89" t="s">
        <v>2616</v>
      </c>
      <c r="I4315" s="89" t="s">
        <v>1700</v>
      </c>
      <c r="L4315">
        <v>34518</v>
      </c>
      <c r="M4315" s="89" t="s">
        <v>1298</v>
      </c>
      <c r="N4315" s="89" t="s">
        <v>338</v>
      </c>
      <c r="V4315" s="89" t="s">
        <v>1291</v>
      </c>
      <c r="W4315">
        <v>17626</v>
      </c>
    </row>
    <row r="4316" spans="7:23">
      <c r="G4316">
        <v>218704</v>
      </c>
      <c r="H4316" s="89" t="s">
        <v>2617</v>
      </c>
      <c r="I4316" s="89" t="s">
        <v>1700</v>
      </c>
      <c r="L4316">
        <v>34519</v>
      </c>
      <c r="M4316" s="89" t="s">
        <v>1297</v>
      </c>
      <c r="N4316" s="89" t="s">
        <v>338</v>
      </c>
      <c r="V4316" s="89" t="s">
        <v>1293</v>
      </c>
      <c r="W4316">
        <v>50735</v>
      </c>
    </row>
    <row r="4317" spans="7:23">
      <c r="G4317">
        <v>218707</v>
      </c>
      <c r="H4317" s="89" t="s">
        <v>2617</v>
      </c>
      <c r="I4317" s="89" t="s">
        <v>338</v>
      </c>
      <c r="L4317">
        <v>34524</v>
      </c>
      <c r="M4317" s="89" t="s">
        <v>2558</v>
      </c>
      <c r="N4317" s="89" t="s">
        <v>338</v>
      </c>
      <c r="V4317" s="89" t="s">
        <v>1294</v>
      </c>
      <c r="W4317">
        <v>51275</v>
      </c>
    </row>
    <row r="4318" spans="7:23">
      <c r="G4318">
        <v>218129</v>
      </c>
      <c r="H4318" s="89" t="s">
        <v>2618</v>
      </c>
      <c r="I4318" s="89" t="s">
        <v>338</v>
      </c>
      <c r="L4318">
        <v>34525</v>
      </c>
      <c r="M4318" s="89" t="s">
        <v>2561</v>
      </c>
      <c r="N4318" s="89" t="s">
        <v>338</v>
      </c>
      <c r="V4318" s="89" t="s">
        <v>1295</v>
      </c>
      <c r="W4318">
        <v>33269</v>
      </c>
    </row>
    <row r="4319" spans="7:23">
      <c r="G4319">
        <v>218126</v>
      </c>
      <c r="H4319" s="89" t="s">
        <v>2618</v>
      </c>
      <c r="I4319" s="89" t="s">
        <v>1700</v>
      </c>
      <c r="L4319">
        <v>34526</v>
      </c>
      <c r="M4319" s="89" t="s">
        <v>2562</v>
      </c>
      <c r="N4319" s="89" t="s">
        <v>338</v>
      </c>
      <c r="V4319" s="89" t="s">
        <v>1297</v>
      </c>
      <c r="W4319">
        <v>17542</v>
      </c>
    </row>
    <row r="4320" spans="7:23">
      <c r="G4320">
        <v>218762</v>
      </c>
      <c r="H4320" s="89" t="s">
        <v>2619</v>
      </c>
      <c r="I4320" s="89" t="s">
        <v>338</v>
      </c>
      <c r="L4320">
        <v>34527</v>
      </c>
      <c r="M4320" s="89" t="s">
        <v>1585</v>
      </c>
      <c r="N4320" s="89" t="s">
        <v>338</v>
      </c>
      <c r="V4320" s="89" t="s">
        <v>1298</v>
      </c>
      <c r="W4320">
        <v>17642</v>
      </c>
    </row>
    <row r="4321" spans="7:23">
      <c r="G4321">
        <v>218759</v>
      </c>
      <c r="H4321" s="89" t="s">
        <v>2619</v>
      </c>
      <c r="I4321" s="89" t="s">
        <v>1700</v>
      </c>
      <c r="L4321">
        <v>34528</v>
      </c>
      <c r="M4321" s="89" t="s">
        <v>1586</v>
      </c>
      <c r="N4321" s="89" t="s">
        <v>338</v>
      </c>
      <c r="V4321" s="89" t="s">
        <v>1299</v>
      </c>
      <c r="W4321">
        <v>41481</v>
      </c>
    </row>
    <row r="4322" spans="7:23">
      <c r="G4322">
        <v>218729</v>
      </c>
      <c r="H4322" s="89" t="s">
        <v>2136</v>
      </c>
      <c r="I4322" s="89" t="s">
        <v>338</v>
      </c>
      <c r="L4322">
        <v>34530</v>
      </c>
      <c r="M4322" s="89" t="s">
        <v>1587</v>
      </c>
      <c r="N4322" s="89" t="s">
        <v>338</v>
      </c>
      <c r="V4322" s="89" t="s">
        <v>1300</v>
      </c>
      <c r="W4322">
        <v>41473</v>
      </c>
    </row>
    <row r="4323" spans="7:23">
      <c r="G4323">
        <v>218726</v>
      </c>
      <c r="H4323" s="89" t="s">
        <v>2136</v>
      </c>
      <c r="I4323" s="89" t="s">
        <v>1700</v>
      </c>
      <c r="L4323">
        <v>34534</v>
      </c>
      <c r="M4323" s="89" t="s">
        <v>1588</v>
      </c>
      <c r="N4323" s="89" t="s">
        <v>338</v>
      </c>
      <c r="V4323" s="89" t="s">
        <v>1234</v>
      </c>
      <c r="W4323">
        <v>185994</v>
      </c>
    </row>
    <row r="4324" spans="7:23">
      <c r="G4324">
        <v>218118</v>
      </c>
      <c r="H4324" s="89" t="s">
        <v>2620</v>
      </c>
      <c r="I4324" s="89" t="s">
        <v>338</v>
      </c>
      <c r="L4324">
        <v>34535</v>
      </c>
      <c r="M4324" s="89" t="s">
        <v>1589</v>
      </c>
      <c r="N4324" s="89" t="s">
        <v>338</v>
      </c>
      <c r="V4324" s="89" t="s">
        <v>2329</v>
      </c>
      <c r="W4324">
        <v>187698</v>
      </c>
    </row>
    <row r="4325" spans="7:23">
      <c r="G4325">
        <v>218115</v>
      </c>
      <c r="H4325" s="89" t="s">
        <v>2620</v>
      </c>
      <c r="I4325" s="89" t="s">
        <v>1700</v>
      </c>
      <c r="L4325">
        <v>34536</v>
      </c>
      <c r="M4325" s="89" t="s">
        <v>1590</v>
      </c>
      <c r="N4325" s="89" t="s">
        <v>338</v>
      </c>
      <c r="V4325" s="89" t="s">
        <v>2330</v>
      </c>
      <c r="W4325">
        <v>187687</v>
      </c>
    </row>
    <row r="4326" spans="7:23">
      <c r="G4326">
        <v>218718</v>
      </c>
      <c r="H4326" s="89" t="s">
        <v>2621</v>
      </c>
      <c r="I4326" s="89" t="s">
        <v>338</v>
      </c>
      <c r="L4326">
        <v>34537</v>
      </c>
      <c r="M4326" s="89" t="s">
        <v>1591</v>
      </c>
      <c r="N4326" s="89" t="s">
        <v>338</v>
      </c>
      <c r="V4326" s="89" t="s">
        <v>1235</v>
      </c>
      <c r="W4326">
        <v>185983</v>
      </c>
    </row>
    <row r="4327" spans="7:23">
      <c r="G4327">
        <v>218715</v>
      </c>
      <c r="H4327" s="89" t="s">
        <v>2621</v>
      </c>
      <c r="I4327" s="89" t="s">
        <v>1700</v>
      </c>
      <c r="L4327">
        <v>34538</v>
      </c>
      <c r="M4327" s="89" t="s">
        <v>1592</v>
      </c>
      <c r="N4327" s="89" t="s">
        <v>338</v>
      </c>
      <c r="V4327" s="89" t="s">
        <v>1236</v>
      </c>
      <c r="W4327">
        <v>186005</v>
      </c>
    </row>
    <row r="4328" spans="7:23">
      <c r="G4328">
        <v>218773</v>
      </c>
      <c r="H4328" s="89" t="s">
        <v>2137</v>
      </c>
      <c r="I4328" s="89" t="s">
        <v>338</v>
      </c>
      <c r="L4328">
        <v>34539</v>
      </c>
      <c r="M4328" s="89" t="s">
        <v>1593</v>
      </c>
      <c r="N4328" s="89" t="s">
        <v>338</v>
      </c>
      <c r="V4328" s="89" t="s">
        <v>1237</v>
      </c>
      <c r="W4328">
        <v>187676</v>
      </c>
    </row>
    <row r="4329" spans="7:23">
      <c r="G4329">
        <v>218770</v>
      </c>
      <c r="H4329" s="89" t="s">
        <v>2137</v>
      </c>
      <c r="I4329" s="89" t="s">
        <v>1700</v>
      </c>
      <c r="L4329">
        <v>34540</v>
      </c>
      <c r="M4329" s="89" t="s">
        <v>1594</v>
      </c>
      <c r="N4329" s="89" t="s">
        <v>338</v>
      </c>
      <c r="V4329" s="89" t="s">
        <v>2556</v>
      </c>
      <c r="W4329">
        <v>61997</v>
      </c>
    </row>
    <row r="4330" spans="7:23">
      <c r="G4330">
        <v>218107</v>
      </c>
      <c r="H4330" s="89" t="s">
        <v>2622</v>
      </c>
      <c r="I4330" s="89" t="s">
        <v>338</v>
      </c>
      <c r="L4330">
        <v>34541</v>
      </c>
      <c r="M4330" s="89" t="s">
        <v>1595</v>
      </c>
      <c r="N4330" s="89" t="s">
        <v>338</v>
      </c>
      <c r="V4330" s="89" t="s">
        <v>2557</v>
      </c>
      <c r="W4330">
        <v>216687</v>
      </c>
    </row>
    <row r="4331" spans="7:23">
      <c r="G4331">
        <v>218104</v>
      </c>
      <c r="H4331" s="89" t="s">
        <v>2622</v>
      </c>
      <c r="I4331" s="89" t="s">
        <v>1700</v>
      </c>
      <c r="L4331">
        <v>34542</v>
      </c>
      <c r="M4331" s="89" t="s">
        <v>1596</v>
      </c>
      <c r="N4331" s="89" t="s">
        <v>338</v>
      </c>
      <c r="V4331" s="89" t="s">
        <v>2558</v>
      </c>
      <c r="W4331">
        <v>19413</v>
      </c>
    </row>
    <row r="4332" spans="7:23">
      <c r="G4332">
        <v>218847</v>
      </c>
      <c r="H4332" s="89" t="s">
        <v>2623</v>
      </c>
      <c r="I4332" s="89" t="s">
        <v>1700</v>
      </c>
      <c r="L4332">
        <v>34543</v>
      </c>
      <c r="M4332" s="89" t="s">
        <v>1597</v>
      </c>
      <c r="N4332" s="89" t="s">
        <v>338</v>
      </c>
      <c r="V4332" s="89" t="s">
        <v>2559</v>
      </c>
      <c r="W4332">
        <v>81887</v>
      </c>
    </row>
    <row r="4333" spans="7:23">
      <c r="G4333">
        <v>218850</v>
      </c>
      <c r="H4333" s="89" t="s">
        <v>2623</v>
      </c>
      <c r="I4333" s="89" t="s">
        <v>338</v>
      </c>
      <c r="L4333">
        <v>34544</v>
      </c>
      <c r="M4333" s="89" t="s">
        <v>1598</v>
      </c>
      <c r="N4333" s="89" t="s">
        <v>338</v>
      </c>
      <c r="V4333" s="89" t="s">
        <v>2560</v>
      </c>
      <c r="W4333">
        <v>107276</v>
      </c>
    </row>
    <row r="4334" spans="7:23">
      <c r="G4334">
        <v>218817</v>
      </c>
      <c r="H4334" s="89" t="s">
        <v>2138</v>
      </c>
      <c r="I4334" s="89" t="s">
        <v>338</v>
      </c>
      <c r="L4334">
        <v>34545</v>
      </c>
      <c r="M4334" s="89" t="s">
        <v>1599</v>
      </c>
      <c r="N4334" s="89" t="s">
        <v>338</v>
      </c>
      <c r="V4334" s="89" t="s">
        <v>2561</v>
      </c>
      <c r="W4334">
        <v>19417</v>
      </c>
    </row>
    <row r="4335" spans="7:23">
      <c r="G4335">
        <v>218814</v>
      </c>
      <c r="H4335" s="89" t="s">
        <v>2138</v>
      </c>
      <c r="I4335" s="89" t="s">
        <v>1700</v>
      </c>
      <c r="L4335">
        <v>34546</v>
      </c>
      <c r="M4335" s="89" t="s">
        <v>1600</v>
      </c>
      <c r="N4335" s="89" t="s">
        <v>338</v>
      </c>
      <c r="V4335" s="89" t="s">
        <v>2562</v>
      </c>
      <c r="W4335">
        <v>19421</v>
      </c>
    </row>
    <row r="4336" spans="7:23">
      <c r="G4336">
        <v>218096</v>
      </c>
      <c r="H4336" s="89" t="s">
        <v>2624</v>
      </c>
      <c r="I4336" s="89" t="s">
        <v>338</v>
      </c>
      <c r="L4336">
        <v>34548</v>
      </c>
      <c r="M4336" s="89" t="s">
        <v>1601</v>
      </c>
      <c r="N4336" s="89" t="s">
        <v>338</v>
      </c>
      <c r="V4336" s="89" t="s">
        <v>2563</v>
      </c>
      <c r="W4336">
        <v>213881</v>
      </c>
    </row>
    <row r="4337" spans="7:23">
      <c r="G4337">
        <v>218093</v>
      </c>
      <c r="H4337" s="89" t="s">
        <v>2624</v>
      </c>
      <c r="I4337" s="89" t="s">
        <v>1700</v>
      </c>
      <c r="L4337">
        <v>34552</v>
      </c>
      <c r="M4337" s="89" t="s">
        <v>1602</v>
      </c>
      <c r="N4337" s="89" t="s">
        <v>338</v>
      </c>
      <c r="V4337" s="89" t="s">
        <v>1585</v>
      </c>
      <c r="W4337">
        <v>19425</v>
      </c>
    </row>
    <row r="4338" spans="7:23">
      <c r="G4338">
        <v>218806</v>
      </c>
      <c r="H4338" s="89" t="s">
        <v>2625</v>
      </c>
      <c r="I4338" s="89" t="s">
        <v>338</v>
      </c>
      <c r="L4338">
        <v>34553</v>
      </c>
      <c r="M4338" s="89" t="s">
        <v>1603</v>
      </c>
      <c r="N4338" s="89" t="s">
        <v>338</v>
      </c>
      <c r="V4338" s="89" t="s">
        <v>1586</v>
      </c>
      <c r="W4338">
        <v>19429</v>
      </c>
    </row>
    <row r="4339" spans="7:23">
      <c r="G4339">
        <v>218803</v>
      </c>
      <c r="H4339" s="89" t="s">
        <v>2625</v>
      </c>
      <c r="I4339" s="89" t="s">
        <v>1700</v>
      </c>
      <c r="L4339">
        <v>34554</v>
      </c>
      <c r="M4339" s="89" t="s">
        <v>1604</v>
      </c>
      <c r="N4339" s="89" t="s">
        <v>338</v>
      </c>
      <c r="V4339" s="89" t="s">
        <v>1587</v>
      </c>
      <c r="W4339">
        <v>19545</v>
      </c>
    </row>
    <row r="4340" spans="7:23">
      <c r="G4340">
        <v>218861</v>
      </c>
      <c r="H4340" s="89" t="s">
        <v>2139</v>
      </c>
      <c r="I4340" s="89" t="s">
        <v>338</v>
      </c>
      <c r="L4340">
        <v>34556</v>
      </c>
      <c r="M4340" s="89" t="s">
        <v>1605</v>
      </c>
      <c r="N4340" s="89" t="s">
        <v>338</v>
      </c>
      <c r="V4340" s="89" t="s">
        <v>1588</v>
      </c>
      <c r="W4340">
        <v>19473</v>
      </c>
    </row>
    <row r="4341" spans="7:23">
      <c r="G4341">
        <v>218858</v>
      </c>
      <c r="H4341" s="89" t="s">
        <v>2139</v>
      </c>
      <c r="I4341" s="89" t="s">
        <v>1700</v>
      </c>
      <c r="L4341">
        <v>34560</v>
      </c>
      <c r="M4341" s="89" t="s">
        <v>1606</v>
      </c>
      <c r="N4341" s="89" t="s">
        <v>338</v>
      </c>
      <c r="V4341" s="89" t="s">
        <v>1589</v>
      </c>
      <c r="W4341">
        <v>19477</v>
      </c>
    </row>
    <row r="4342" spans="7:23">
      <c r="G4342">
        <v>218085</v>
      </c>
      <c r="H4342" s="89" t="s">
        <v>2626</v>
      </c>
      <c r="I4342" s="89" t="s">
        <v>338</v>
      </c>
      <c r="L4342">
        <v>34561</v>
      </c>
      <c r="M4342" s="89" t="s">
        <v>1608</v>
      </c>
      <c r="N4342" s="89" t="s">
        <v>338</v>
      </c>
      <c r="V4342" s="89" t="s">
        <v>1590</v>
      </c>
      <c r="W4342">
        <v>19481</v>
      </c>
    </row>
    <row r="4343" spans="7:23">
      <c r="G4343">
        <v>218082</v>
      </c>
      <c r="H4343" s="89" t="s">
        <v>2626</v>
      </c>
      <c r="I4343" s="89" t="s">
        <v>1700</v>
      </c>
      <c r="L4343">
        <v>34562</v>
      </c>
      <c r="M4343" s="89" t="s">
        <v>1609</v>
      </c>
      <c r="N4343" s="89" t="s">
        <v>338</v>
      </c>
      <c r="V4343" s="89" t="s">
        <v>1591</v>
      </c>
      <c r="W4343">
        <v>19485</v>
      </c>
    </row>
    <row r="4344" spans="7:23">
      <c r="G4344">
        <v>218894</v>
      </c>
      <c r="H4344" s="89" t="s">
        <v>2627</v>
      </c>
      <c r="I4344" s="89" t="s">
        <v>338</v>
      </c>
      <c r="L4344">
        <v>34563</v>
      </c>
      <c r="M4344" s="89" t="s">
        <v>1610</v>
      </c>
      <c r="N4344" s="89" t="s">
        <v>338</v>
      </c>
      <c r="V4344" s="89" t="s">
        <v>1592</v>
      </c>
      <c r="W4344">
        <v>19489</v>
      </c>
    </row>
    <row r="4345" spans="7:23">
      <c r="G4345">
        <v>218891</v>
      </c>
      <c r="H4345" s="89" t="s">
        <v>2627</v>
      </c>
      <c r="I4345" s="89" t="s">
        <v>1700</v>
      </c>
      <c r="L4345">
        <v>34564</v>
      </c>
      <c r="M4345" s="89" t="s">
        <v>1611</v>
      </c>
      <c r="N4345" s="89" t="s">
        <v>338</v>
      </c>
      <c r="V4345" s="89" t="s">
        <v>1593</v>
      </c>
      <c r="W4345">
        <v>19493</v>
      </c>
    </row>
    <row r="4346" spans="7:23">
      <c r="G4346">
        <v>218905</v>
      </c>
      <c r="H4346" s="89" t="s">
        <v>2140</v>
      </c>
      <c r="I4346" s="89" t="s">
        <v>338</v>
      </c>
      <c r="L4346">
        <v>34566</v>
      </c>
      <c r="M4346" s="89" t="s">
        <v>297</v>
      </c>
      <c r="N4346" s="89" t="s">
        <v>338</v>
      </c>
      <c r="V4346" s="89" t="s">
        <v>1594</v>
      </c>
      <c r="W4346">
        <v>19497</v>
      </c>
    </row>
    <row r="4347" spans="7:23">
      <c r="G4347">
        <v>218902</v>
      </c>
      <c r="H4347" s="89" t="s">
        <v>2140</v>
      </c>
      <c r="I4347" s="89" t="s">
        <v>1700</v>
      </c>
      <c r="L4347">
        <v>34617</v>
      </c>
      <c r="M4347" s="89" t="s">
        <v>1612</v>
      </c>
      <c r="N4347" s="89" t="s">
        <v>338</v>
      </c>
      <c r="V4347" s="89" t="s">
        <v>1595</v>
      </c>
      <c r="W4347">
        <v>19501</v>
      </c>
    </row>
    <row r="4348" spans="7:23">
      <c r="G4348">
        <v>218074</v>
      </c>
      <c r="H4348" s="89" t="s">
        <v>2628</v>
      </c>
      <c r="I4348" s="89" t="s">
        <v>338</v>
      </c>
      <c r="L4348">
        <v>34618</v>
      </c>
      <c r="M4348" s="89" t="s">
        <v>1161</v>
      </c>
      <c r="N4348" s="89" t="s">
        <v>338</v>
      </c>
      <c r="V4348" s="89" t="s">
        <v>1596</v>
      </c>
      <c r="W4348">
        <v>19505</v>
      </c>
    </row>
    <row r="4349" spans="7:23">
      <c r="G4349">
        <v>218071</v>
      </c>
      <c r="H4349" s="89" t="s">
        <v>2628</v>
      </c>
      <c r="I4349" s="89" t="s">
        <v>1700</v>
      </c>
      <c r="L4349">
        <v>34619</v>
      </c>
      <c r="M4349" s="89" t="s">
        <v>1162</v>
      </c>
      <c r="N4349" s="89" t="s">
        <v>338</v>
      </c>
      <c r="V4349" s="89" t="s">
        <v>2564</v>
      </c>
      <c r="W4349">
        <v>81876</v>
      </c>
    </row>
    <row r="4350" spans="7:23">
      <c r="G4350">
        <v>219026</v>
      </c>
      <c r="H4350" s="89" t="s">
        <v>2629</v>
      </c>
      <c r="I4350" s="89" t="s">
        <v>338</v>
      </c>
      <c r="L4350">
        <v>34620</v>
      </c>
      <c r="M4350" s="89" t="s">
        <v>1163</v>
      </c>
      <c r="N4350" s="89" t="s">
        <v>338</v>
      </c>
      <c r="V4350" s="89" t="s">
        <v>1597</v>
      </c>
      <c r="W4350">
        <v>19509</v>
      </c>
    </row>
    <row r="4351" spans="7:23">
      <c r="G4351">
        <v>219023</v>
      </c>
      <c r="H4351" s="89" t="s">
        <v>2629</v>
      </c>
      <c r="I4351" s="89" t="s">
        <v>1700</v>
      </c>
      <c r="L4351">
        <v>34621</v>
      </c>
      <c r="M4351" s="89" t="s">
        <v>1613</v>
      </c>
      <c r="N4351" s="89" t="s">
        <v>338</v>
      </c>
      <c r="V4351" s="89" t="s">
        <v>1598</v>
      </c>
      <c r="W4351">
        <v>19513</v>
      </c>
    </row>
    <row r="4352" spans="7:23">
      <c r="G4352">
        <v>218993</v>
      </c>
      <c r="H4352" s="89" t="s">
        <v>2141</v>
      </c>
      <c r="I4352" s="89" t="s">
        <v>338</v>
      </c>
      <c r="L4352">
        <v>34622</v>
      </c>
      <c r="M4352" s="89" t="s">
        <v>1165</v>
      </c>
      <c r="N4352" s="89" t="s">
        <v>338</v>
      </c>
      <c r="V4352" s="89" t="s">
        <v>2565</v>
      </c>
      <c r="W4352">
        <v>182276</v>
      </c>
    </row>
    <row r="4353" spans="7:23">
      <c r="G4353">
        <v>218990</v>
      </c>
      <c r="H4353" s="89" t="s">
        <v>2141</v>
      </c>
      <c r="I4353" s="89" t="s">
        <v>1700</v>
      </c>
      <c r="L4353">
        <v>34623</v>
      </c>
      <c r="M4353" s="89" t="s">
        <v>1614</v>
      </c>
      <c r="N4353" s="89" t="s">
        <v>338</v>
      </c>
      <c r="V4353" s="89" t="s">
        <v>1599</v>
      </c>
      <c r="W4353">
        <v>19517</v>
      </c>
    </row>
    <row r="4354" spans="7:23">
      <c r="G4354">
        <v>219286</v>
      </c>
      <c r="H4354" s="89" t="s">
        <v>2144</v>
      </c>
      <c r="I4354" s="89" t="s">
        <v>338</v>
      </c>
      <c r="L4354">
        <v>34624</v>
      </c>
      <c r="M4354" s="89" t="s">
        <v>1168</v>
      </c>
      <c r="N4354" s="89" t="s">
        <v>338</v>
      </c>
      <c r="V4354" s="89" t="s">
        <v>1600</v>
      </c>
      <c r="W4354">
        <v>19521</v>
      </c>
    </row>
    <row r="4355" spans="7:23">
      <c r="G4355">
        <v>219283</v>
      </c>
      <c r="H4355" s="89" t="s">
        <v>2144</v>
      </c>
      <c r="I4355" s="89" t="s">
        <v>1700</v>
      </c>
      <c r="L4355">
        <v>34625</v>
      </c>
      <c r="M4355" s="89" t="s">
        <v>1615</v>
      </c>
      <c r="N4355" s="89" t="s">
        <v>338</v>
      </c>
      <c r="V4355" s="89" t="s">
        <v>2566</v>
      </c>
      <c r="W4355">
        <v>205297</v>
      </c>
    </row>
    <row r="4356" spans="7:23">
      <c r="G4356">
        <v>16466</v>
      </c>
      <c r="H4356" s="89" t="s">
        <v>339</v>
      </c>
      <c r="L4356">
        <v>34626</v>
      </c>
      <c r="M4356" s="89" t="s">
        <v>1170</v>
      </c>
      <c r="N4356" s="89" t="s">
        <v>338</v>
      </c>
      <c r="V4356" s="89" t="s">
        <v>2567</v>
      </c>
      <c r="W4356">
        <v>205286</v>
      </c>
    </row>
    <row r="4357" spans="7:23">
      <c r="G4357">
        <v>17626</v>
      </c>
      <c r="H4357" s="89" t="s">
        <v>1291</v>
      </c>
      <c r="I4357" s="89" t="s">
        <v>339</v>
      </c>
      <c r="L4357">
        <v>34627</v>
      </c>
      <c r="M4357" s="89" t="s">
        <v>1616</v>
      </c>
      <c r="N4357" s="89" t="s">
        <v>338</v>
      </c>
      <c r="V4357" s="89" t="s">
        <v>1601</v>
      </c>
      <c r="W4357">
        <v>19549</v>
      </c>
    </row>
    <row r="4358" spans="7:23">
      <c r="G4358">
        <v>50735</v>
      </c>
      <c r="H4358" s="89" t="s">
        <v>1293</v>
      </c>
      <c r="I4358" s="89" t="s">
        <v>339</v>
      </c>
      <c r="L4358">
        <v>34628</v>
      </c>
      <c r="M4358" s="89" t="s">
        <v>1171</v>
      </c>
      <c r="N4358" s="89" t="s">
        <v>338</v>
      </c>
      <c r="V4358" s="89" t="s">
        <v>1602</v>
      </c>
      <c r="W4358">
        <v>19601</v>
      </c>
    </row>
    <row r="4359" spans="7:23">
      <c r="G4359">
        <v>51275</v>
      </c>
      <c r="H4359" s="89" t="s">
        <v>1294</v>
      </c>
      <c r="I4359" s="89" t="s">
        <v>339</v>
      </c>
      <c r="L4359">
        <v>34629</v>
      </c>
      <c r="M4359" s="89" t="s">
        <v>1172</v>
      </c>
      <c r="N4359" s="89" t="s">
        <v>338</v>
      </c>
      <c r="V4359" s="89" t="s">
        <v>1603</v>
      </c>
      <c r="W4359">
        <v>19609</v>
      </c>
    </row>
    <row r="4360" spans="7:23">
      <c r="G4360">
        <v>33269</v>
      </c>
      <c r="H4360" s="89" t="s">
        <v>1295</v>
      </c>
      <c r="I4360" s="89" t="s">
        <v>339</v>
      </c>
      <c r="L4360">
        <v>34630</v>
      </c>
      <c r="M4360" s="89" t="s">
        <v>2568</v>
      </c>
      <c r="N4360" s="89" t="s">
        <v>338</v>
      </c>
      <c r="V4360" s="89" t="s">
        <v>1604</v>
      </c>
      <c r="W4360">
        <v>19617</v>
      </c>
    </row>
    <row r="4361" spans="7:23">
      <c r="G4361">
        <v>17542</v>
      </c>
      <c r="H4361" s="89" t="s">
        <v>1297</v>
      </c>
      <c r="I4361" s="89" t="s">
        <v>339</v>
      </c>
      <c r="L4361">
        <v>34632</v>
      </c>
      <c r="M4361" s="89" t="s">
        <v>1617</v>
      </c>
      <c r="N4361" s="89" t="s">
        <v>338</v>
      </c>
      <c r="V4361" s="89" t="s">
        <v>1605</v>
      </c>
      <c r="W4361">
        <v>19625</v>
      </c>
    </row>
    <row r="4362" spans="7:23">
      <c r="G4362">
        <v>17642</v>
      </c>
      <c r="H4362" s="89" t="s">
        <v>1298</v>
      </c>
      <c r="I4362" s="89" t="s">
        <v>339</v>
      </c>
      <c r="L4362">
        <v>34633</v>
      </c>
      <c r="M4362" s="89" t="s">
        <v>1618</v>
      </c>
      <c r="N4362" s="89" t="s">
        <v>338</v>
      </c>
      <c r="V4362" s="89" t="s">
        <v>1606</v>
      </c>
      <c r="W4362">
        <v>19641</v>
      </c>
    </row>
    <row r="4363" spans="7:23">
      <c r="G4363">
        <v>41481</v>
      </c>
      <c r="H4363" s="89" t="s">
        <v>1299</v>
      </c>
      <c r="I4363" s="89" t="s">
        <v>339</v>
      </c>
      <c r="L4363">
        <v>34634</v>
      </c>
      <c r="M4363" s="89" t="s">
        <v>1619</v>
      </c>
      <c r="N4363" s="89" t="s">
        <v>338</v>
      </c>
      <c r="V4363" s="89" t="s">
        <v>1607</v>
      </c>
      <c r="W4363">
        <v>56676</v>
      </c>
    </row>
    <row r="4364" spans="7:23">
      <c r="G4364">
        <v>41473</v>
      </c>
      <c r="H4364" s="89" t="s">
        <v>1300</v>
      </c>
      <c r="I4364" s="89" t="s">
        <v>339</v>
      </c>
      <c r="L4364">
        <v>34635</v>
      </c>
      <c r="M4364" s="89" t="s">
        <v>1620</v>
      </c>
      <c r="N4364" s="89" t="s">
        <v>338</v>
      </c>
      <c r="V4364" s="89" t="s">
        <v>1608</v>
      </c>
      <c r="W4364">
        <v>19649</v>
      </c>
    </row>
    <row r="4365" spans="7:23">
      <c r="G4365">
        <v>185994</v>
      </c>
      <c r="H4365" s="89" t="s">
        <v>1234</v>
      </c>
      <c r="I4365" s="89" t="s">
        <v>339</v>
      </c>
      <c r="L4365">
        <v>34636</v>
      </c>
      <c r="M4365" s="89" t="s">
        <v>1176</v>
      </c>
      <c r="N4365" s="89" t="s">
        <v>338</v>
      </c>
      <c r="V4365" s="89" t="s">
        <v>1609</v>
      </c>
      <c r="W4365">
        <v>19657</v>
      </c>
    </row>
    <row r="4366" spans="7:23">
      <c r="G4366">
        <v>187698</v>
      </c>
      <c r="H4366" s="89" t="s">
        <v>2329</v>
      </c>
      <c r="I4366" s="89" t="s">
        <v>339</v>
      </c>
      <c r="L4366">
        <v>34637</v>
      </c>
      <c r="M4366" s="89" t="s">
        <v>1621</v>
      </c>
      <c r="N4366" s="89" t="s">
        <v>338</v>
      </c>
      <c r="V4366" s="89" t="s">
        <v>1610</v>
      </c>
      <c r="W4366">
        <v>19665</v>
      </c>
    </row>
    <row r="4367" spans="7:23">
      <c r="G4367">
        <v>187687</v>
      </c>
      <c r="H4367" s="89" t="s">
        <v>2330</v>
      </c>
      <c r="I4367" s="89" t="s">
        <v>339</v>
      </c>
      <c r="L4367">
        <v>34638</v>
      </c>
      <c r="M4367" s="89" t="s">
        <v>1622</v>
      </c>
      <c r="N4367" s="89" t="s">
        <v>338</v>
      </c>
      <c r="V4367" s="89" t="s">
        <v>1611</v>
      </c>
      <c r="W4367">
        <v>19673</v>
      </c>
    </row>
    <row r="4368" spans="7:23">
      <c r="G4368">
        <v>185983</v>
      </c>
      <c r="H4368" s="89" t="s">
        <v>1235</v>
      </c>
      <c r="I4368" s="89" t="s">
        <v>339</v>
      </c>
      <c r="L4368">
        <v>34639</v>
      </c>
      <c r="M4368" s="89" t="s">
        <v>1623</v>
      </c>
      <c r="N4368" s="89" t="s">
        <v>338</v>
      </c>
      <c r="V4368" s="89" t="s">
        <v>297</v>
      </c>
      <c r="W4368">
        <v>19681</v>
      </c>
    </row>
    <row r="4369" spans="7:23">
      <c r="G4369">
        <v>186005</v>
      </c>
      <c r="H4369" s="89" t="s">
        <v>1236</v>
      </c>
      <c r="I4369" s="89" t="s">
        <v>339</v>
      </c>
      <c r="L4369">
        <v>34640</v>
      </c>
      <c r="M4369" s="89" t="s">
        <v>1182</v>
      </c>
      <c r="N4369" s="89" t="s">
        <v>338</v>
      </c>
      <c r="V4369" s="89" t="s">
        <v>33</v>
      </c>
      <c r="W4369">
        <v>72010</v>
      </c>
    </row>
    <row r="4370" spans="7:23">
      <c r="G4370">
        <v>187676</v>
      </c>
      <c r="H4370" s="89" t="s">
        <v>1237</v>
      </c>
      <c r="I4370" s="89" t="s">
        <v>339</v>
      </c>
      <c r="L4370">
        <v>34641</v>
      </c>
      <c r="M4370" s="89" t="s">
        <v>1624</v>
      </c>
      <c r="N4370" s="89" t="s">
        <v>338</v>
      </c>
      <c r="V4370" s="89" t="s">
        <v>1</v>
      </c>
      <c r="W4370">
        <v>72076</v>
      </c>
    </row>
    <row r="4371" spans="7:23">
      <c r="G4371">
        <v>61997</v>
      </c>
      <c r="H4371" s="89" t="s">
        <v>2556</v>
      </c>
      <c r="I4371" s="89" t="s">
        <v>339</v>
      </c>
      <c r="L4371">
        <v>34642</v>
      </c>
      <c r="M4371" s="89" t="s">
        <v>1625</v>
      </c>
      <c r="N4371" s="89" t="s">
        <v>338</v>
      </c>
      <c r="V4371" s="89" t="s">
        <v>29</v>
      </c>
      <c r="W4371">
        <v>72142</v>
      </c>
    </row>
    <row r="4372" spans="7:23">
      <c r="G4372">
        <v>216687</v>
      </c>
      <c r="H4372" s="89" t="s">
        <v>2557</v>
      </c>
      <c r="I4372" s="89" t="s">
        <v>339</v>
      </c>
      <c r="L4372">
        <v>34643</v>
      </c>
      <c r="M4372" s="89" t="s">
        <v>1185</v>
      </c>
      <c r="N4372" s="89" t="s">
        <v>338</v>
      </c>
      <c r="V4372" s="89" t="s">
        <v>31</v>
      </c>
      <c r="W4372">
        <v>23745</v>
      </c>
    </row>
    <row r="4373" spans="7:23">
      <c r="G4373">
        <v>19413</v>
      </c>
      <c r="H4373" s="89" t="s">
        <v>2558</v>
      </c>
      <c r="I4373" s="89" t="s">
        <v>339</v>
      </c>
      <c r="L4373">
        <v>34644</v>
      </c>
      <c r="M4373" s="89" t="s">
        <v>1186</v>
      </c>
      <c r="N4373" s="89" t="s">
        <v>338</v>
      </c>
      <c r="V4373" s="89" t="s">
        <v>32</v>
      </c>
      <c r="W4373">
        <v>23741</v>
      </c>
    </row>
    <row r="4374" spans="7:23">
      <c r="G4374">
        <v>81887</v>
      </c>
      <c r="H4374" s="89" t="s">
        <v>2559</v>
      </c>
      <c r="I4374" s="89" t="s">
        <v>339</v>
      </c>
      <c r="L4374">
        <v>34645</v>
      </c>
      <c r="M4374" s="89" t="s">
        <v>1187</v>
      </c>
      <c r="N4374" s="89" t="s">
        <v>338</v>
      </c>
      <c r="V4374" s="89" t="s">
        <v>2634</v>
      </c>
      <c r="W4374">
        <v>219676</v>
      </c>
    </row>
    <row r="4375" spans="7:23">
      <c r="G4375">
        <v>107276</v>
      </c>
      <c r="H4375" s="89" t="s">
        <v>2560</v>
      </c>
      <c r="I4375" s="89" t="s">
        <v>339</v>
      </c>
      <c r="L4375">
        <v>34646</v>
      </c>
      <c r="M4375" s="89" t="s">
        <v>2569</v>
      </c>
      <c r="N4375" s="89" t="s">
        <v>338</v>
      </c>
      <c r="V4375" s="89" t="s">
        <v>1701</v>
      </c>
      <c r="W4375">
        <v>19325</v>
      </c>
    </row>
    <row r="4376" spans="7:23">
      <c r="G4376">
        <v>19417</v>
      </c>
      <c r="H4376" s="89" t="s">
        <v>2561</v>
      </c>
      <c r="I4376" s="89" t="s">
        <v>339</v>
      </c>
      <c r="L4376">
        <v>34648</v>
      </c>
      <c r="M4376" s="89" t="s">
        <v>1626</v>
      </c>
      <c r="N4376" s="89" t="s">
        <v>338</v>
      </c>
      <c r="V4376" s="89" t="s">
        <v>1702</v>
      </c>
      <c r="W4376">
        <v>19313</v>
      </c>
    </row>
    <row r="4377" spans="7:23">
      <c r="G4377">
        <v>19421</v>
      </c>
      <c r="H4377" s="89" t="s">
        <v>2562</v>
      </c>
      <c r="I4377" s="89" t="s">
        <v>339</v>
      </c>
      <c r="L4377">
        <v>34649</v>
      </c>
      <c r="M4377" s="89" t="s">
        <v>1627</v>
      </c>
      <c r="N4377" s="89" t="s">
        <v>338</v>
      </c>
      <c r="V4377" s="89" t="s">
        <v>1703</v>
      </c>
      <c r="W4377">
        <v>19305</v>
      </c>
    </row>
    <row r="4378" spans="7:23">
      <c r="G4378">
        <v>213881</v>
      </c>
      <c r="H4378" s="89" t="s">
        <v>2563</v>
      </c>
      <c r="I4378" s="89" t="s">
        <v>339</v>
      </c>
      <c r="L4378">
        <v>34650</v>
      </c>
      <c r="M4378" s="89" t="s">
        <v>1189</v>
      </c>
      <c r="N4378" s="89" t="s">
        <v>338</v>
      </c>
      <c r="V4378" s="89" t="s">
        <v>1704</v>
      </c>
      <c r="W4378">
        <v>19301</v>
      </c>
    </row>
    <row r="4379" spans="7:23">
      <c r="G4379">
        <v>19425</v>
      </c>
      <c r="H4379" s="89" t="s">
        <v>1585</v>
      </c>
      <c r="I4379" s="89" t="s">
        <v>339</v>
      </c>
      <c r="L4379">
        <v>34651</v>
      </c>
      <c r="M4379" s="89" t="s">
        <v>1190</v>
      </c>
      <c r="N4379" s="89" t="s">
        <v>338</v>
      </c>
      <c r="V4379" s="89" t="s">
        <v>260</v>
      </c>
      <c r="W4379">
        <v>19289</v>
      </c>
    </row>
    <row r="4380" spans="7:23">
      <c r="G4380">
        <v>19429</v>
      </c>
      <c r="H4380" s="89" t="s">
        <v>1586</v>
      </c>
      <c r="I4380" s="89" t="s">
        <v>339</v>
      </c>
      <c r="L4380">
        <v>34652</v>
      </c>
      <c r="M4380" s="89" t="s">
        <v>1628</v>
      </c>
      <c r="N4380" s="89" t="s">
        <v>338</v>
      </c>
      <c r="V4380" s="89" t="s">
        <v>261</v>
      </c>
      <c r="W4380">
        <v>19297</v>
      </c>
    </row>
    <row r="4381" spans="7:23">
      <c r="G4381">
        <v>19545</v>
      </c>
      <c r="H4381" s="89" t="s">
        <v>1587</v>
      </c>
      <c r="I4381" s="89" t="s">
        <v>339</v>
      </c>
      <c r="L4381">
        <v>34653</v>
      </c>
      <c r="M4381" s="89" t="s">
        <v>1203</v>
      </c>
      <c r="N4381" s="89" t="s">
        <v>338</v>
      </c>
      <c r="V4381" s="89" t="s">
        <v>279</v>
      </c>
      <c r="W4381">
        <v>19293</v>
      </c>
    </row>
    <row r="4382" spans="7:23">
      <c r="G4382">
        <v>19473</v>
      </c>
      <c r="H4382" s="89" t="s">
        <v>1588</v>
      </c>
      <c r="I4382" s="89" t="s">
        <v>339</v>
      </c>
      <c r="L4382">
        <v>34654</v>
      </c>
      <c r="M4382" s="89" t="s">
        <v>1629</v>
      </c>
      <c r="N4382" s="89" t="s">
        <v>338</v>
      </c>
      <c r="V4382" s="89" t="s">
        <v>1705</v>
      </c>
      <c r="W4382">
        <v>71955</v>
      </c>
    </row>
    <row r="4383" spans="7:23">
      <c r="G4383">
        <v>19477</v>
      </c>
      <c r="H4383" s="89" t="s">
        <v>1589</v>
      </c>
      <c r="I4383" s="89" t="s">
        <v>339</v>
      </c>
      <c r="L4383">
        <v>34655</v>
      </c>
      <c r="M4383" s="89" t="s">
        <v>1630</v>
      </c>
      <c r="N4383" s="89" t="s">
        <v>338</v>
      </c>
      <c r="V4383" s="89" t="s">
        <v>35</v>
      </c>
      <c r="W4383">
        <v>19333</v>
      </c>
    </row>
    <row r="4384" spans="7:23">
      <c r="G4384">
        <v>19481</v>
      </c>
      <c r="H4384" s="89" t="s">
        <v>1590</v>
      </c>
      <c r="I4384" s="89" t="s">
        <v>339</v>
      </c>
      <c r="L4384">
        <v>34656</v>
      </c>
      <c r="M4384" s="89" t="s">
        <v>1210</v>
      </c>
      <c r="N4384" s="89" t="s">
        <v>338</v>
      </c>
      <c r="V4384" s="89" t="s">
        <v>2635</v>
      </c>
      <c r="W4384">
        <v>173476</v>
      </c>
    </row>
    <row r="4385" spans="7:23">
      <c r="G4385">
        <v>19485</v>
      </c>
      <c r="H4385" s="89" t="s">
        <v>1591</v>
      </c>
      <c r="I4385" s="89" t="s">
        <v>339</v>
      </c>
      <c r="L4385">
        <v>34658</v>
      </c>
      <c r="M4385" s="89" t="s">
        <v>204</v>
      </c>
      <c r="N4385" s="89" t="s">
        <v>338</v>
      </c>
      <c r="V4385" s="89" t="s">
        <v>1706</v>
      </c>
      <c r="W4385">
        <v>19329</v>
      </c>
    </row>
    <row r="4386" spans="7:23">
      <c r="G4386">
        <v>19489</v>
      </c>
      <c r="H4386" s="89" t="s">
        <v>1592</v>
      </c>
      <c r="I4386" s="89" t="s">
        <v>339</v>
      </c>
      <c r="L4386">
        <v>34661</v>
      </c>
      <c r="M4386" s="89" t="s">
        <v>1191</v>
      </c>
      <c r="N4386" s="89" t="s">
        <v>338</v>
      </c>
      <c r="V4386" s="89" t="s">
        <v>1707</v>
      </c>
      <c r="W4386">
        <v>61076</v>
      </c>
    </row>
    <row r="4387" spans="7:23">
      <c r="G4387">
        <v>19493</v>
      </c>
      <c r="H4387" s="89" t="s">
        <v>1593</v>
      </c>
      <c r="I4387" s="89" t="s">
        <v>339</v>
      </c>
      <c r="L4387">
        <v>34662</v>
      </c>
      <c r="M4387" s="89" t="s">
        <v>1192</v>
      </c>
      <c r="N4387" s="89" t="s">
        <v>338</v>
      </c>
      <c r="V4387" s="89" t="s">
        <v>1708</v>
      </c>
      <c r="W4387">
        <v>19349</v>
      </c>
    </row>
    <row r="4388" spans="7:23">
      <c r="G4388">
        <v>19497</v>
      </c>
      <c r="H4388" s="89" t="s">
        <v>1594</v>
      </c>
      <c r="I4388" s="89" t="s">
        <v>339</v>
      </c>
      <c r="L4388">
        <v>34663</v>
      </c>
      <c r="M4388" s="89" t="s">
        <v>1193</v>
      </c>
      <c r="N4388" s="89" t="s">
        <v>338</v>
      </c>
      <c r="V4388" s="89" t="s">
        <v>199</v>
      </c>
      <c r="W4388">
        <v>19345</v>
      </c>
    </row>
    <row r="4389" spans="7:23">
      <c r="G4389">
        <v>19501</v>
      </c>
      <c r="H4389" s="89" t="s">
        <v>1595</v>
      </c>
      <c r="I4389" s="89" t="s">
        <v>339</v>
      </c>
      <c r="L4389">
        <v>34664</v>
      </c>
      <c r="M4389" s="89" t="s">
        <v>1194</v>
      </c>
      <c r="N4389" s="89" t="s">
        <v>338</v>
      </c>
      <c r="V4389" s="89" t="s">
        <v>2636</v>
      </c>
      <c r="W4389">
        <v>58521</v>
      </c>
    </row>
    <row r="4390" spans="7:23">
      <c r="G4390">
        <v>19505</v>
      </c>
      <c r="H4390" s="89" t="s">
        <v>1596</v>
      </c>
      <c r="I4390" s="89" t="s">
        <v>339</v>
      </c>
      <c r="L4390">
        <v>34665</v>
      </c>
      <c r="M4390" s="89" t="s">
        <v>1195</v>
      </c>
      <c r="N4390" s="89" t="s">
        <v>338</v>
      </c>
      <c r="V4390" s="89" t="s">
        <v>1709</v>
      </c>
      <c r="W4390">
        <v>19341</v>
      </c>
    </row>
    <row r="4391" spans="7:23">
      <c r="G4391">
        <v>81876</v>
      </c>
      <c r="H4391" s="89" t="s">
        <v>2564</v>
      </c>
      <c r="I4391" s="89" t="s">
        <v>339</v>
      </c>
      <c r="L4391">
        <v>35066</v>
      </c>
      <c r="M4391" s="89" t="s">
        <v>1196</v>
      </c>
      <c r="N4391" s="89" t="s">
        <v>338</v>
      </c>
      <c r="V4391" s="89" t="s">
        <v>1612</v>
      </c>
      <c r="W4391">
        <v>17544</v>
      </c>
    </row>
    <row r="4392" spans="7:23">
      <c r="G4392">
        <v>19509</v>
      </c>
      <c r="H4392" s="89" t="s">
        <v>1597</v>
      </c>
      <c r="I4392" s="89" t="s">
        <v>339</v>
      </c>
      <c r="L4392">
        <v>35067</v>
      </c>
      <c r="M4392" s="89" t="s">
        <v>2574</v>
      </c>
      <c r="N4392" s="89" t="s">
        <v>338</v>
      </c>
      <c r="V4392" s="89" t="s">
        <v>1161</v>
      </c>
      <c r="W4392">
        <v>17545</v>
      </c>
    </row>
    <row r="4393" spans="7:23">
      <c r="G4393">
        <v>19513</v>
      </c>
      <c r="H4393" s="89" t="s">
        <v>1598</v>
      </c>
      <c r="I4393" s="89" t="s">
        <v>339</v>
      </c>
      <c r="L4393">
        <v>35068</v>
      </c>
      <c r="M4393" s="89" t="s">
        <v>1198</v>
      </c>
      <c r="N4393" s="89" t="s">
        <v>338</v>
      </c>
      <c r="V4393" s="89" t="s">
        <v>1162</v>
      </c>
      <c r="W4393">
        <v>17546</v>
      </c>
    </row>
    <row r="4394" spans="7:23">
      <c r="G4394">
        <v>182276</v>
      </c>
      <c r="H4394" s="89" t="s">
        <v>2565</v>
      </c>
      <c r="I4394" s="89" t="s">
        <v>339</v>
      </c>
      <c r="L4394">
        <v>35069</v>
      </c>
      <c r="M4394" s="89" t="s">
        <v>1199</v>
      </c>
      <c r="N4394" s="89" t="s">
        <v>338</v>
      </c>
      <c r="V4394" s="89" t="s">
        <v>1163</v>
      </c>
      <c r="W4394">
        <v>17547</v>
      </c>
    </row>
    <row r="4395" spans="7:23">
      <c r="G4395">
        <v>19517</v>
      </c>
      <c r="H4395" s="89" t="s">
        <v>1599</v>
      </c>
      <c r="I4395" s="89" t="s">
        <v>339</v>
      </c>
      <c r="L4395">
        <v>35070</v>
      </c>
      <c r="M4395" s="89" t="s">
        <v>1200</v>
      </c>
      <c r="N4395" s="89" t="s">
        <v>338</v>
      </c>
      <c r="V4395" s="89" t="s">
        <v>1613</v>
      </c>
      <c r="W4395">
        <v>17548</v>
      </c>
    </row>
    <row r="4396" spans="7:23">
      <c r="G4396">
        <v>19521</v>
      </c>
      <c r="H4396" s="89" t="s">
        <v>1600</v>
      </c>
      <c r="I4396" s="89" t="s">
        <v>339</v>
      </c>
      <c r="L4396">
        <v>35071</v>
      </c>
      <c r="M4396" s="89" t="s">
        <v>1201</v>
      </c>
      <c r="N4396" s="89" t="s">
        <v>338</v>
      </c>
      <c r="V4396" s="89" t="s">
        <v>1165</v>
      </c>
      <c r="W4396">
        <v>17549</v>
      </c>
    </row>
    <row r="4397" spans="7:23">
      <c r="G4397">
        <v>205297</v>
      </c>
      <c r="H4397" s="89" t="s">
        <v>2566</v>
      </c>
      <c r="I4397" s="89" t="s">
        <v>339</v>
      </c>
      <c r="L4397">
        <v>35072</v>
      </c>
      <c r="M4397" s="89" t="s">
        <v>1202</v>
      </c>
      <c r="N4397" s="89" t="s">
        <v>338</v>
      </c>
      <c r="V4397" s="89" t="s">
        <v>1614</v>
      </c>
      <c r="W4397">
        <v>17550</v>
      </c>
    </row>
    <row r="4398" spans="7:23">
      <c r="G4398">
        <v>205286</v>
      </c>
      <c r="H4398" s="89" t="s">
        <v>2567</v>
      </c>
      <c r="I4398" s="89" t="s">
        <v>339</v>
      </c>
      <c r="L4398">
        <v>35073</v>
      </c>
      <c r="M4398" s="89" t="s">
        <v>1631</v>
      </c>
      <c r="N4398" s="89" t="s">
        <v>338</v>
      </c>
      <c r="V4398" s="89" t="s">
        <v>1168</v>
      </c>
      <c r="W4398">
        <v>17551</v>
      </c>
    </row>
    <row r="4399" spans="7:23">
      <c r="G4399">
        <v>19549</v>
      </c>
      <c r="H4399" s="89" t="s">
        <v>1601</v>
      </c>
      <c r="I4399" s="89" t="s">
        <v>339</v>
      </c>
      <c r="L4399">
        <v>35074</v>
      </c>
      <c r="M4399" s="89" t="s">
        <v>1205</v>
      </c>
      <c r="N4399" s="89" t="s">
        <v>338</v>
      </c>
      <c r="V4399" s="89" t="s">
        <v>1615</v>
      </c>
      <c r="W4399">
        <v>17552</v>
      </c>
    </row>
    <row r="4400" spans="7:23">
      <c r="G4400">
        <v>19601</v>
      </c>
      <c r="H4400" s="89" t="s">
        <v>1602</v>
      </c>
      <c r="I4400" s="89" t="s">
        <v>339</v>
      </c>
      <c r="L4400">
        <v>35075</v>
      </c>
      <c r="M4400" s="89" t="s">
        <v>2571</v>
      </c>
      <c r="N4400" s="89" t="s">
        <v>338</v>
      </c>
      <c r="V4400" s="89" t="s">
        <v>1170</v>
      </c>
      <c r="W4400">
        <v>17553</v>
      </c>
    </row>
    <row r="4401" spans="7:23">
      <c r="G4401">
        <v>19609</v>
      </c>
      <c r="H4401" s="89" t="s">
        <v>1603</v>
      </c>
      <c r="I4401" s="89" t="s">
        <v>339</v>
      </c>
      <c r="L4401">
        <v>35076</v>
      </c>
      <c r="M4401" s="89" t="s">
        <v>2572</v>
      </c>
      <c r="N4401" s="89" t="s">
        <v>338</v>
      </c>
      <c r="V4401" s="89" t="s">
        <v>1616</v>
      </c>
      <c r="W4401">
        <v>17554</v>
      </c>
    </row>
    <row r="4402" spans="7:23">
      <c r="G4402">
        <v>19617</v>
      </c>
      <c r="H4402" s="89" t="s">
        <v>1604</v>
      </c>
      <c r="I4402" s="89" t="s">
        <v>339</v>
      </c>
      <c r="L4402">
        <v>35077</v>
      </c>
      <c r="M4402" s="89" t="s">
        <v>1207</v>
      </c>
      <c r="N4402" s="89" t="s">
        <v>338</v>
      </c>
      <c r="V4402" s="89" t="s">
        <v>1171</v>
      </c>
      <c r="W4402">
        <v>17555</v>
      </c>
    </row>
    <row r="4403" spans="7:23">
      <c r="G4403">
        <v>19625</v>
      </c>
      <c r="H4403" s="89" t="s">
        <v>1605</v>
      </c>
      <c r="I4403" s="89" t="s">
        <v>339</v>
      </c>
      <c r="L4403">
        <v>35078</v>
      </c>
      <c r="M4403" s="89" t="s">
        <v>1632</v>
      </c>
      <c r="N4403" s="89" t="s">
        <v>338</v>
      </c>
      <c r="V4403" s="89" t="s">
        <v>1172</v>
      </c>
      <c r="W4403">
        <v>17556</v>
      </c>
    </row>
    <row r="4404" spans="7:23">
      <c r="G4404">
        <v>19641</v>
      </c>
      <c r="H4404" s="89" t="s">
        <v>1606</v>
      </c>
      <c r="I4404" s="89" t="s">
        <v>339</v>
      </c>
      <c r="L4404">
        <v>35079</v>
      </c>
      <c r="M4404" s="89" t="s">
        <v>1208</v>
      </c>
      <c r="N4404" s="89" t="s">
        <v>338</v>
      </c>
      <c r="V4404" s="89" t="s">
        <v>2568</v>
      </c>
      <c r="W4404">
        <v>17557</v>
      </c>
    </row>
    <row r="4405" spans="7:23">
      <c r="G4405">
        <v>56676</v>
      </c>
      <c r="H4405" s="89" t="s">
        <v>1607</v>
      </c>
      <c r="I4405" s="89" t="s">
        <v>339</v>
      </c>
      <c r="L4405">
        <v>35080</v>
      </c>
      <c r="M4405" s="89" t="s">
        <v>1211</v>
      </c>
      <c r="N4405" s="89" t="s">
        <v>338</v>
      </c>
      <c r="V4405" s="89" t="s">
        <v>1617</v>
      </c>
      <c r="W4405">
        <v>17559</v>
      </c>
    </row>
    <row r="4406" spans="7:23">
      <c r="G4406">
        <v>19649</v>
      </c>
      <c r="H4406" s="89" t="s">
        <v>1608</v>
      </c>
      <c r="I4406" s="89" t="s">
        <v>339</v>
      </c>
      <c r="L4406">
        <v>35081</v>
      </c>
      <c r="M4406" s="89" t="s">
        <v>206</v>
      </c>
      <c r="N4406" s="89" t="s">
        <v>338</v>
      </c>
      <c r="V4406" s="89" t="s">
        <v>1618</v>
      </c>
      <c r="W4406">
        <v>17560</v>
      </c>
    </row>
    <row r="4407" spans="7:23">
      <c r="G4407">
        <v>19657</v>
      </c>
      <c r="H4407" s="89" t="s">
        <v>1609</v>
      </c>
      <c r="I4407" s="89" t="s">
        <v>339</v>
      </c>
      <c r="L4407">
        <v>35085</v>
      </c>
      <c r="M4407" s="89" t="s">
        <v>1633</v>
      </c>
      <c r="N4407" s="89" t="s">
        <v>338</v>
      </c>
      <c r="V4407" s="89" t="s">
        <v>1619</v>
      </c>
      <c r="W4407">
        <v>17561</v>
      </c>
    </row>
    <row r="4408" spans="7:23">
      <c r="G4408">
        <v>19665</v>
      </c>
      <c r="H4408" s="89" t="s">
        <v>1610</v>
      </c>
      <c r="I4408" s="89" t="s">
        <v>339</v>
      </c>
      <c r="L4408">
        <v>35090</v>
      </c>
      <c r="M4408" s="89" t="s">
        <v>1634</v>
      </c>
      <c r="N4408" s="89" t="s">
        <v>338</v>
      </c>
      <c r="V4408" s="89" t="s">
        <v>1620</v>
      </c>
      <c r="W4408">
        <v>17562</v>
      </c>
    </row>
    <row r="4409" spans="7:23">
      <c r="G4409">
        <v>19673</v>
      </c>
      <c r="H4409" s="89" t="s">
        <v>1611</v>
      </c>
      <c r="I4409" s="89" t="s">
        <v>339</v>
      </c>
      <c r="L4409">
        <v>35095</v>
      </c>
      <c r="M4409" s="89" t="s">
        <v>1635</v>
      </c>
      <c r="N4409" s="89" t="s">
        <v>338</v>
      </c>
      <c r="V4409" s="89" t="s">
        <v>1176</v>
      </c>
      <c r="W4409">
        <v>17563</v>
      </c>
    </row>
    <row r="4410" spans="7:23">
      <c r="G4410">
        <v>19681</v>
      </c>
      <c r="H4410" s="89" t="s">
        <v>297</v>
      </c>
      <c r="I4410" s="89" t="s">
        <v>339</v>
      </c>
      <c r="L4410">
        <v>35100</v>
      </c>
      <c r="M4410" s="89" t="s">
        <v>1636</v>
      </c>
      <c r="N4410" s="89" t="s">
        <v>338</v>
      </c>
      <c r="V4410" s="89" t="s">
        <v>1621</v>
      </c>
      <c r="W4410">
        <v>17564</v>
      </c>
    </row>
    <row r="4411" spans="7:23">
      <c r="G4411">
        <v>72010</v>
      </c>
      <c r="H4411" s="89" t="s">
        <v>33</v>
      </c>
      <c r="I4411" s="89" t="s">
        <v>339</v>
      </c>
      <c r="L4411">
        <v>35101</v>
      </c>
      <c r="M4411" s="89" t="s">
        <v>1637</v>
      </c>
      <c r="N4411" s="89" t="s">
        <v>338</v>
      </c>
      <c r="V4411" s="89" t="s">
        <v>1622</v>
      </c>
      <c r="W4411">
        <v>17565</v>
      </c>
    </row>
    <row r="4412" spans="7:23">
      <c r="G4412">
        <v>72076</v>
      </c>
      <c r="H4412" s="89" t="s">
        <v>1</v>
      </c>
      <c r="I4412" s="89" t="s">
        <v>339</v>
      </c>
      <c r="L4412">
        <v>35102</v>
      </c>
      <c r="M4412" s="89" t="s">
        <v>1638</v>
      </c>
      <c r="N4412" s="89" t="s">
        <v>338</v>
      </c>
      <c r="V4412" s="89" t="s">
        <v>1623</v>
      </c>
      <c r="W4412">
        <v>17566</v>
      </c>
    </row>
    <row r="4413" spans="7:23">
      <c r="G4413">
        <v>72142</v>
      </c>
      <c r="H4413" s="89" t="s">
        <v>29</v>
      </c>
      <c r="I4413" s="89" t="s">
        <v>339</v>
      </c>
      <c r="L4413">
        <v>35103</v>
      </c>
      <c r="M4413" s="89" t="s">
        <v>1639</v>
      </c>
      <c r="N4413" s="89" t="s">
        <v>338</v>
      </c>
      <c r="V4413" s="89" t="s">
        <v>1182</v>
      </c>
      <c r="W4413">
        <v>17567</v>
      </c>
    </row>
    <row r="4414" spans="7:23">
      <c r="G4414">
        <v>23745</v>
      </c>
      <c r="H4414" s="89" t="s">
        <v>31</v>
      </c>
      <c r="I4414" s="89" t="s">
        <v>339</v>
      </c>
      <c r="L4414">
        <v>35104</v>
      </c>
      <c r="M4414" s="89" t="s">
        <v>1640</v>
      </c>
      <c r="N4414" s="89" t="s">
        <v>338</v>
      </c>
      <c r="V4414" s="89" t="s">
        <v>1624</v>
      </c>
      <c r="W4414">
        <v>17568</v>
      </c>
    </row>
    <row r="4415" spans="7:23">
      <c r="G4415">
        <v>23741</v>
      </c>
      <c r="H4415" s="89" t="s">
        <v>32</v>
      </c>
      <c r="I4415" s="89" t="s">
        <v>339</v>
      </c>
      <c r="L4415">
        <v>35106</v>
      </c>
      <c r="M4415" s="89" t="s">
        <v>2576</v>
      </c>
      <c r="N4415" s="89" t="s">
        <v>338</v>
      </c>
      <c r="V4415" s="89" t="s">
        <v>1625</v>
      </c>
      <c r="W4415">
        <v>17569</v>
      </c>
    </row>
    <row r="4416" spans="7:23">
      <c r="G4416">
        <v>219676</v>
      </c>
      <c r="H4416" s="89" t="s">
        <v>2634</v>
      </c>
      <c r="I4416" s="89" t="s">
        <v>339</v>
      </c>
      <c r="L4416">
        <v>35109</v>
      </c>
      <c r="M4416" s="89" t="s">
        <v>1641</v>
      </c>
      <c r="N4416" s="89" t="s">
        <v>338</v>
      </c>
      <c r="V4416" s="89" t="s">
        <v>1185</v>
      </c>
      <c r="W4416">
        <v>17570</v>
      </c>
    </row>
    <row r="4417" spans="7:23">
      <c r="G4417">
        <v>19325</v>
      </c>
      <c r="H4417" s="89" t="s">
        <v>1701</v>
      </c>
      <c r="I4417" s="89" t="s">
        <v>339</v>
      </c>
      <c r="L4417">
        <v>35110</v>
      </c>
      <c r="M4417" s="89" t="s">
        <v>1642</v>
      </c>
      <c r="N4417" s="89" t="s">
        <v>338</v>
      </c>
      <c r="V4417" s="89" t="s">
        <v>1186</v>
      </c>
      <c r="W4417">
        <v>17571</v>
      </c>
    </row>
    <row r="4418" spans="7:23">
      <c r="G4418">
        <v>19313</v>
      </c>
      <c r="H4418" s="89" t="s">
        <v>1702</v>
      </c>
      <c r="I4418" s="89" t="s">
        <v>339</v>
      </c>
      <c r="L4418">
        <v>35111</v>
      </c>
      <c r="M4418" s="89" t="s">
        <v>1643</v>
      </c>
      <c r="N4418" s="89" t="s">
        <v>338</v>
      </c>
      <c r="V4418" s="89" t="s">
        <v>1187</v>
      </c>
      <c r="W4418">
        <v>17572</v>
      </c>
    </row>
    <row r="4419" spans="7:23">
      <c r="G4419">
        <v>19305</v>
      </c>
      <c r="H4419" s="89" t="s">
        <v>1703</v>
      </c>
      <c r="I4419" s="89" t="s">
        <v>339</v>
      </c>
      <c r="L4419">
        <v>35113</v>
      </c>
      <c r="M4419" s="89" t="s">
        <v>1645</v>
      </c>
      <c r="N4419" s="89" t="s">
        <v>338</v>
      </c>
      <c r="V4419" s="89" t="s">
        <v>2569</v>
      </c>
      <c r="W4419">
        <v>17573</v>
      </c>
    </row>
    <row r="4420" spans="7:23">
      <c r="G4420">
        <v>19301</v>
      </c>
      <c r="H4420" s="89" t="s">
        <v>1704</v>
      </c>
      <c r="I4420" s="89" t="s">
        <v>339</v>
      </c>
      <c r="L4420">
        <v>35115</v>
      </c>
      <c r="M4420" s="89" t="s">
        <v>2579</v>
      </c>
      <c r="N4420" s="89" t="s">
        <v>338</v>
      </c>
      <c r="V4420" s="89" t="s">
        <v>1626</v>
      </c>
      <c r="W4420">
        <v>17575</v>
      </c>
    </row>
    <row r="4421" spans="7:23">
      <c r="G4421">
        <v>19289</v>
      </c>
      <c r="H4421" s="89" t="s">
        <v>260</v>
      </c>
      <c r="I4421" s="89" t="s">
        <v>339</v>
      </c>
      <c r="L4421">
        <v>35117</v>
      </c>
      <c r="M4421" s="89" t="s">
        <v>1646</v>
      </c>
      <c r="N4421" s="89" t="s">
        <v>338</v>
      </c>
      <c r="V4421" s="89" t="s">
        <v>1627</v>
      </c>
      <c r="W4421">
        <v>17576</v>
      </c>
    </row>
    <row r="4422" spans="7:23">
      <c r="G4422">
        <v>19297</v>
      </c>
      <c r="H4422" s="89" t="s">
        <v>261</v>
      </c>
      <c r="I4422" s="89" t="s">
        <v>339</v>
      </c>
      <c r="L4422">
        <v>35121</v>
      </c>
      <c r="M4422" s="89" t="s">
        <v>1487</v>
      </c>
      <c r="N4422" s="89" t="s">
        <v>338</v>
      </c>
      <c r="V4422" s="89" t="s">
        <v>1189</v>
      </c>
      <c r="W4422">
        <v>17577</v>
      </c>
    </row>
    <row r="4423" spans="7:23">
      <c r="G4423">
        <v>19293</v>
      </c>
      <c r="H4423" s="89" t="s">
        <v>279</v>
      </c>
      <c r="I4423" s="89" t="s">
        <v>339</v>
      </c>
      <c r="L4423">
        <v>35124</v>
      </c>
      <c r="M4423" s="89" t="s">
        <v>2580</v>
      </c>
      <c r="N4423" s="89" t="s">
        <v>338</v>
      </c>
      <c r="V4423" s="89" t="s">
        <v>1190</v>
      </c>
      <c r="W4423">
        <v>17578</v>
      </c>
    </row>
    <row r="4424" spans="7:23">
      <c r="G4424">
        <v>71955</v>
      </c>
      <c r="H4424" s="89" t="s">
        <v>1705</v>
      </c>
      <c r="I4424" s="89" t="s">
        <v>339</v>
      </c>
      <c r="L4424">
        <v>35125</v>
      </c>
      <c r="M4424" s="89" t="s">
        <v>1647</v>
      </c>
      <c r="N4424" s="89" t="s">
        <v>338</v>
      </c>
      <c r="V4424" s="89" t="s">
        <v>1628</v>
      </c>
      <c r="W4424">
        <v>17579</v>
      </c>
    </row>
    <row r="4425" spans="7:23">
      <c r="G4425">
        <v>19333</v>
      </c>
      <c r="H4425" s="89" t="s">
        <v>35</v>
      </c>
      <c r="I4425" s="89" t="s">
        <v>339</v>
      </c>
      <c r="L4425">
        <v>35126</v>
      </c>
      <c r="M4425" s="89" t="s">
        <v>1648</v>
      </c>
      <c r="N4425" s="89" t="s">
        <v>338</v>
      </c>
      <c r="V4425" s="89" t="s">
        <v>1203</v>
      </c>
      <c r="W4425">
        <v>17580</v>
      </c>
    </row>
    <row r="4426" spans="7:23">
      <c r="G4426">
        <v>173476</v>
      </c>
      <c r="H4426" s="89" t="s">
        <v>2635</v>
      </c>
      <c r="I4426" s="89" t="s">
        <v>339</v>
      </c>
      <c r="L4426">
        <v>35127</v>
      </c>
      <c r="M4426" s="89" t="s">
        <v>1649</v>
      </c>
      <c r="N4426" s="89" t="s">
        <v>338</v>
      </c>
      <c r="V4426" s="89" t="s">
        <v>1629</v>
      </c>
      <c r="W4426">
        <v>17581</v>
      </c>
    </row>
    <row r="4427" spans="7:23">
      <c r="G4427">
        <v>19329</v>
      </c>
      <c r="H4427" s="89" t="s">
        <v>1706</v>
      </c>
      <c r="I4427" s="89" t="s">
        <v>339</v>
      </c>
      <c r="L4427">
        <v>35128</v>
      </c>
      <c r="M4427" s="89" t="s">
        <v>1650</v>
      </c>
      <c r="N4427" s="89" t="s">
        <v>338</v>
      </c>
      <c r="V4427" s="89" t="s">
        <v>1630</v>
      </c>
      <c r="W4427">
        <v>17582</v>
      </c>
    </row>
    <row r="4428" spans="7:23">
      <c r="G4428">
        <v>61076</v>
      </c>
      <c r="H4428" s="89" t="s">
        <v>1707</v>
      </c>
      <c r="I4428" s="89" t="s">
        <v>339</v>
      </c>
      <c r="L4428">
        <v>35129</v>
      </c>
      <c r="M4428" s="89" t="s">
        <v>1651</v>
      </c>
      <c r="N4428" s="89" t="s">
        <v>338</v>
      </c>
      <c r="V4428" s="89" t="s">
        <v>1210</v>
      </c>
      <c r="W4428">
        <v>17583</v>
      </c>
    </row>
    <row r="4429" spans="7:23">
      <c r="G4429">
        <v>19349</v>
      </c>
      <c r="H4429" s="89" t="s">
        <v>1708</v>
      </c>
      <c r="I4429" s="89" t="s">
        <v>339</v>
      </c>
      <c r="L4429">
        <v>35130</v>
      </c>
      <c r="M4429" s="89" t="s">
        <v>1652</v>
      </c>
      <c r="N4429" s="89" t="s">
        <v>338</v>
      </c>
      <c r="V4429" s="89" t="s">
        <v>2201</v>
      </c>
      <c r="W4429">
        <v>172487</v>
      </c>
    </row>
    <row r="4430" spans="7:23">
      <c r="G4430">
        <v>19345</v>
      </c>
      <c r="H4430" s="89" t="s">
        <v>199</v>
      </c>
      <c r="I4430" s="89" t="s">
        <v>339</v>
      </c>
      <c r="L4430">
        <v>35131</v>
      </c>
      <c r="M4430" s="89" t="s">
        <v>1653</v>
      </c>
      <c r="N4430" s="89" t="s">
        <v>338</v>
      </c>
      <c r="V4430" s="89" t="s">
        <v>2202</v>
      </c>
      <c r="W4430">
        <v>172476</v>
      </c>
    </row>
    <row r="4431" spans="7:23">
      <c r="G4431">
        <v>58521</v>
      </c>
      <c r="H4431" s="89" t="s">
        <v>2636</v>
      </c>
      <c r="I4431" s="89" t="s">
        <v>339</v>
      </c>
      <c r="L4431">
        <v>35132</v>
      </c>
      <c r="M4431" s="89" t="s">
        <v>1654</v>
      </c>
      <c r="N4431" s="89" t="s">
        <v>338</v>
      </c>
      <c r="V4431" s="89" t="s">
        <v>2205</v>
      </c>
      <c r="W4431">
        <v>189676</v>
      </c>
    </row>
    <row r="4432" spans="7:23">
      <c r="G4432">
        <v>19341</v>
      </c>
      <c r="H4432" s="89" t="s">
        <v>1709</v>
      </c>
      <c r="I4432" s="89" t="s">
        <v>339</v>
      </c>
      <c r="L4432">
        <v>35133</v>
      </c>
      <c r="M4432" s="89" t="s">
        <v>1655</v>
      </c>
      <c r="N4432" s="89" t="s">
        <v>338</v>
      </c>
      <c r="V4432" s="89" t="s">
        <v>2206</v>
      </c>
      <c r="W4432">
        <v>189687</v>
      </c>
    </row>
    <row r="4433" spans="7:23">
      <c r="G4433">
        <v>17544</v>
      </c>
      <c r="H4433" s="89" t="s">
        <v>1612</v>
      </c>
      <c r="I4433" s="89" t="s">
        <v>339</v>
      </c>
      <c r="L4433">
        <v>35134</v>
      </c>
      <c r="M4433" s="89" t="s">
        <v>2587</v>
      </c>
      <c r="N4433" s="89" t="s">
        <v>338</v>
      </c>
      <c r="V4433" s="89" t="s">
        <v>2207</v>
      </c>
      <c r="W4433">
        <v>189698</v>
      </c>
    </row>
    <row r="4434" spans="7:23">
      <c r="G4434">
        <v>17545</v>
      </c>
      <c r="H4434" s="89" t="s">
        <v>1161</v>
      </c>
      <c r="I4434" s="89" t="s">
        <v>339</v>
      </c>
      <c r="L4434">
        <v>35135</v>
      </c>
      <c r="M4434" s="89" t="s">
        <v>1656</v>
      </c>
      <c r="N4434" s="89" t="s">
        <v>338</v>
      </c>
      <c r="V4434" s="89" t="s">
        <v>2208</v>
      </c>
      <c r="W4434">
        <v>189709</v>
      </c>
    </row>
    <row r="4435" spans="7:23">
      <c r="G4435">
        <v>17546</v>
      </c>
      <c r="H4435" s="89" t="s">
        <v>1162</v>
      </c>
      <c r="I4435" s="89" t="s">
        <v>339</v>
      </c>
      <c r="L4435">
        <v>35136</v>
      </c>
      <c r="M4435" s="89" t="s">
        <v>1657</v>
      </c>
      <c r="N4435" s="89" t="s">
        <v>338</v>
      </c>
      <c r="V4435" s="89" t="s">
        <v>2209</v>
      </c>
      <c r="W4435">
        <v>189720</v>
      </c>
    </row>
    <row r="4436" spans="7:23">
      <c r="G4436">
        <v>17547</v>
      </c>
      <c r="H4436" s="89" t="s">
        <v>1163</v>
      </c>
      <c r="I4436" s="89" t="s">
        <v>339</v>
      </c>
      <c r="L4436">
        <v>35139</v>
      </c>
      <c r="M4436" s="89" t="s">
        <v>2588</v>
      </c>
      <c r="N4436" s="89" t="s">
        <v>338</v>
      </c>
      <c r="V4436" s="89" t="s">
        <v>2570</v>
      </c>
      <c r="W4436">
        <v>199498</v>
      </c>
    </row>
    <row r="4437" spans="7:23">
      <c r="G4437">
        <v>17548</v>
      </c>
      <c r="H4437" s="89" t="s">
        <v>1613</v>
      </c>
      <c r="I4437" s="89" t="s">
        <v>339</v>
      </c>
      <c r="L4437">
        <v>35140</v>
      </c>
      <c r="M4437" s="89" t="s">
        <v>1658</v>
      </c>
      <c r="N4437" s="89" t="s">
        <v>338</v>
      </c>
      <c r="V4437" s="89" t="s">
        <v>2211</v>
      </c>
      <c r="W4437">
        <v>199487</v>
      </c>
    </row>
    <row r="4438" spans="7:23">
      <c r="G4438">
        <v>17549</v>
      </c>
      <c r="H4438" s="89" t="s">
        <v>1165</v>
      </c>
      <c r="I4438" s="89" t="s">
        <v>339</v>
      </c>
      <c r="L4438">
        <v>35141</v>
      </c>
      <c r="M4438" s="89" t="s">
        <v>1659</v>
      </c>
      <c r="N4438" s="89" t="s">
        <v>338</v>
      </c>
      <c r="V4438" s="89" t="s">
        <v>2212</v>
      </c>
      <c r="W4438">
        <v>199476</v>
      </c>
    </row>
    <row r="4439" spans="7:23">
      <c r="G4439">
        <v>17550</v>
      </c>
      <c r="H4439" s="89" t="s">
        <v>1614</v>
      </c>
      <c r="I4439" s="89" t="s">
        <v>339</v>
      </c>
      <c r="L4439">
        <v>35142</v>
      </c>
      <c r="M4439" s="89" t="s">
        <v>1660</v>
      </c>
      <c r="N4439" s="89" t="s">
        <v>338</v>
      </c>
      <c r="V4439" s="89" t="s">
        <v>2213</v>
      </c>
      <c r="W4439">
        <v>217085</v>
      </c>
    </row>
    <row r="4440" spans="7:23">
      <c r="G4440">
        <v>17551</v>
      </c>
      <c r="H4440" s="89" t="s">
        <v>1168</v>
      </c>
      <c r="I4440" s="89" t="s">
        <v>339</v>
      </c>
      <c r="L4440">
        <v>35143</v>
      </c>
      <c r="M4440" s="89" t="s">
        <v>1661</v>
      </c>
      <c r="N4440" s="89" t="s">
        <v>338</v>
      </c>
      <c r="V4440" s="89" t="s">
        <v>2214</v>
      </c>
      <c r="W4440">
        <v>217682</v>
      </c>
    </row>
    <row r="4441" spans="7:23">
      <c r="G4441">
        <v>17552</v>
      </c>
      <c r="H4441" s="89" t="s">
        <v>1615</v>
      </c>
      <c r="I4441" s="89" t="s">
        <v>339</v>
      </c>
      <c r="L4441">
        <v>35144</v>
      </c>
      <c r="M4441" s="89" t="s">
        <v>1662</v>
      </c>
      <c r="N4441" s="89" t="s">
        <v>338</v>
      </c>
      <c r="V4441" s="89" t="s">
        <v>204</v>
      </c>
      <c r="W4441">
        <v>17585</v>
      </c>
    </row>
    <row r="4442" spans="7:23">
      <c r="G4442">
        <v>17553</v>
      </c>
      <c r="H4442" s="89" t="s">
        <v>1170</v>
      </c>
      <c r="I4442" s="89" t="s">
        <v>339</v>
      </c>
      <c r="L4442">
        <v>35145</v>
      </c>
      <c r="M4442" s="89" t="s">
        <v>2590</v>
      </c>
      <c r="N4442" s="89" t="s">
        <v>338</v>
      </c>
      <c r="V4442" s="89" t="s">
        <v>1191</v>
      </c>
      <c r="W4442">
        <v>17588</v>
      </c>
    </row>
    <row r="4443" spans="7:23">
      <c r="G4443">
        <v>17554</v>
      </c>
      <c r="H4443" s="89" t="s">
        <v>1616</v>
      </c>
      <c r="I4443" s="89" t="s">
        <v>339</v>
      </c>
      <c r="L4443">
        <v>35146</v>
      </c>
      <c r="M4443" s="89" t="s">
        <v>1663</v>
      </c>
      <c r="N4443" s="89" t="s">
        <v>338</v>
      </c>
      <c r="V4443" s="89" t="s">
        <v>1192</v>
      </c>
      <c r="W4443">
        <v>17589</v>
      </c>
    </row>
    <row r="4444" spans="7:23">
      <c r="G4444">
        <v>17555</v>
      </c>
      <c r="H4444" s="89" t="s">
        <v>1171</v>
      </c>
      <c r="I4444" s="89" t="s">
        <v>339</v>
      </c>
      <c r="L4444">
        <v>35147</v>
      </c>
      <c r="M4444" s="89" t="s">
        <v>1664</v>
      </c>
      <c r="N4444" s="89" t="s">
        <v>338</v>
      </c>
      <c r="V4444" s="89" t="s">
        <v>1193</v>
      </c>
      <c r="W4444">
        <v>17590</v>
      </c>
    </row>
    <row r="4445" spans="7:23">
      <c r="G4445">
        <v>17556</v>
      </c>
      <c r="H4445" s="89" t="s">
        <v>1172</v>
      </c>
      <c r="I4445" s="89" t="s">
        <v>339</v>
      </c>
      <c r="L4445">
        <v>35148</v>
      </c>
      <c r="M4445" s="89" t="s">
        <v>1289</v>
      </c>
      <c r="N4445" s="89" t="s">
        <v>338</v>
      </c>
      <c r="V4445" s="89" t="s">
        <v>1194</v>
      </c>
      <c r="W4445">
        <v>17591</v>
      </c>
    </row>
    <row r="4446" spans="7:23">
      <c r="G4446">
        <v>17557</v>
      </c>
      <c r="H4446" s="89" t="s">
        <v>2568</v>
      </c>
      <c r="I4446" s="89" t="s">
        <v>339</v>
      </c>
      <c r="L4446">
        <v>35149</v>
      </c>
      <c r="M4446" s="89" t="s">
        <v>2595</v>
      </c>
      <c r="N4446" s="89" t="s">
        <v>338</v>
      </c>
      <c r="V4446" s="89" t="s">
        <v>1195</v>
      </c>
      <c r="W4446">
        <v>17592</v>
      </c>
    </row>
    <row r="4447" spans="7:23">
      <c r="G4447">
        <v>17559</v>
      </c>
      <c r="H4447" s="89" t="s">
        <v>1617</v>
      </c>
      <c r="I4447" s="89" t="s">
        <v>339</v>
      </c>
      <c r="L4447">
        <v>35150</v>
      </c>
      <c r="M4447" s="89" t="s">
        <v>1665</v>
      </c>
      <c r="N4447" s="89" t="s">
        <v>338</v>
      </c>
      <c r="V4447" s="89" t="s">
        <v>1196</v>
      </c>
      <c r="W4447">
        <v>17593</v>
      </c>
    </row>
    <row r="4448" spans="7:23">
      <c r="G4448">
        <v>17560</v>
      </c>
      <c r="H4448" s="89" t="s">
        <v>1618</v>
      </c>
      <c r="I4448" s="89" t="s">
        <v>339</v>
      </c>
      <c r="L4448">
        <v>35151</v>
      </c>
      <c r="M4448" s="89" t="s">
        <v>1666</v>
      </c>
      <c r="N4448" s="89" t="s">
        <v>338</v>
      </c>
      <c r="V4448" s="89" t="s">
        <v>1198</v>
      </c>
      <c r="W4448">
        <v>17595</v>
      </c>
    </row>
    <row r="4449" spans="7:23">
      <c r="G4449">
        <v>17561</v>
      </c>
      <c r="H4449" s="89" t="s">
        <v>1619</v>
      </c>
      <c r="I4449" s="89" t="s">
        <v>339</v>
      </c>
      <c r="L4449">
        <v>35152</v>
      </c>
      <c r="M4449" s="89" t="s">
        <v>1667</v>
      </c>
      <c r="N4449" s="89" t="s">
        <v>338</v>
      </c>
      <c r="V4449" s="89" t="s">
        <v>1199</v>
      </c>
      <c r="W4449">
        <v>17596</v>
      </c>
    </row>
    <row r="4450" spans="7:23">
      <c r="G4450">
        <v>17562</v>
      </c>
      <c r="H4450" s="89" t="s">
        <v>1620</v>
      </c>
      <c r="I4450" s="89" t="s">
        <v>339</v>
      </c>
      <c r="L4450">
        <v>35153</v>
      </c>
      <c r="M4450" s="89" t="s">
        <v>1668</v>
      </c>
      <c r="N4450" s="89" t="s">
        <v>338</v>
      </c>
      <c r="V4450" s="89" t="s">
        <v>1200</v>
      </c>
      <c r="W4450">
        <v>17597</v>
      </c>
    </row>
    <row r="4451" spans="7:23">
      <c r="G4451">
        <v>17563</v>
      </c>
      <c r="H4451" s="89" t="s">
        <v>1176</v>
      </c>
      <c r="I4451" s="89" t="s">
        <v>339</v>
      </c>
      <c r="L4451">
        <v>35154</v>
      </c>
      <c r="M4451" s="89" t="s">
        <v>1669</v>
      </c>
      <c r="N4451" s="89" t="s">
        <v>338</v>
      </c>
      <c r="V4451" s="89" t="s">
        <v>1201</v>
      </c>
      <c r="W4451">
        <v>17598</v>
      </c>
    </row>
    <row r="4452" spans="7:23">
      <c r="G4452">
        <v>17564</v>
      </c>
      <c r="H4452" s="89" t="s">
        <v>1621</v>
      </c>
      <c r="I4452" s="89" t="s">
        <v>339</v>
      </c>
      <c r="L4452">
        <v>35155</v>
      </c>
      <c r="M4452" s="89" t="s">
        <v>1670</v>
      </c>
      <c r="N4452" s="89" t="s">
        <v>338</v>
      </c>
      <c r="V4452" s="89" t="s">
        <v>1202</v>
      </c>
      <c r="W4452">
        <v>17599</v>
      </c>
    </row>
    <row r="4453" spans="7:23">
      <c r="G4453">
        <v>17565</v>
      </c>
      <c r="H4453" s="89" t="s">
        <v>1622</v>
      </c>
      <c r="I4453" s="89" t="s">
        <v>339</v>
      </c>
      <c r="L4453">
        <v>35156</v>
      </c>
      <c r="M4453" s="89" t="s">
        <v>1671</v>
      </c>
      <c r="N4453" s="89" t="s">
        <v>338</v>
      </c>
      <c r="V4453" s="89" t="s">
        <v>1631</v>
      </c>
      <c r="W4453">
        <v>17600</v>
      </c>
    </row>
    <row r="4454" spans="7:23">
      <c r="G4454">
        <v>17566</v>
      </c>
      <c r="H4454" s="89" t="s">
        <v>1623</v>
      </c>
      <c r="I4454" s="89" t="s">
        <v>339</v>
      </c>
      <c r="L4454">
        <v>35157</v>
      </c>
      <c r="M4454" s="89" t="s">
        <v>1672</v>
      </c>
      <c r="N4454" s="89" t="s">
        <v>338</v>
      </c>
      <c r="V4454" s="89" t="s">
        <v>1205</v>
      </c>
      <c r="W4454">
        <v>17601</v>
      </c>
    </row>
    <row r="4455" spans="7:23">
      <c r="G4455">
        <v>17567</v>
      </c>
      <c r="H4455" s="89" t="s">
        <v>1182</v>
      </c>
      <c r="I4455" s="89" t="s">
        <v>339</v>
      </c>
      <c r="L4455">
        <v>35158</v>
      </c>
      <c r="M4455" s="89" t="s">
        <v>2597</v>
      </c>
      <c r="N4455" s="89" t="s">
        <v>338</v>
      </c>
      <c r="V4455" s="89" t="s">
        <v>2571</v>
      </c>
      <c r="W4455">
        <v>17602</v>
      </c>
    </row>
    <row r="4456" spans="7:23">
      <c r="G4456">
        <v>17568</v>
      </c>
      <c r="H4456" s="89" t="s">
        <v>1624</v>
      </c>
      <c r="I4456" s="89" t="s">
        <v>339</v>
      </c>
      <c r="L4456">
        <v>35160</v>
      </c>
      <c r="M4456" s="89" t="s">
        <v>258</v>
      </c>
      <c r="N4456" s="89" t="s">
        <v>338</v>
      </c>
      <c r="V4456" s="89" t="s">
        <v>2572</v>
      </c>
      <c r="W4456">
        <v>17603</v>
      </c>
    </row>
    <row r="4457" spans="7:23">
      <c r="G4457">
        <v>17569</v>
      </c>
      <c r="H4457" s="89" t="s">
        <v>1625</v>
      </c>
      <c r="I4457" s="89" t="s">
        <v>339</v>
      </c>
      <c r="L4457">
        <v>35163</v>
      </c>
      <c r="M4457" s="89" t="s">
        <v>1689</v>
      </c>
      <c r="N4457" s="89" t="s">
        <v>338</v>
      </c>
      <c r="V4457" s="89" t="s">
        <v>1207</v>
      </c>
      <c r="W4457">
        <v>17604</v>
      </c>
    </row>
    <row r="4458" spans="7:23">
      <c r="G4458">
        <v>17570</v>
      </c>
      <c r="H4458" s="89" t="s">
        <v>1185</v>
      </c>
      <c r="I4458" s="89" t="s">
        <v>339</v>
      </c>
      <c r="L4458">
        <v>35164</v>
      </c>
      <c r="M4458" s="89" t="s">
        <v>1690</v>
      </c>
      <c r="N4458" s="89" t="s">
        <v>338</v>
      </c>
      <c r="V4458" s="89" t="s">
        <v>1632</v>
      </c>
      <c r="W4458">
        <v>17605</v>
      </c>
    </row>
    <row r="4459" spans="7:23">
      <c r="G4459">
        <v>17571</v>
      </c>
      <c r="H4459" s="89" t="s">
        <v>1186</v>
      </c>
      <c r="I4459" s="89" t="s">
        <v>339</v>
      </c>
      <c r="L4459">
        <v>35165</v>
      </c>
      <c r="M4459" s="89" t="s">
        <v>1691</v>
      </c>
      <c r="N4459" s="89" t="s">
        <v>338</v>
      </c>
      <c r="V4459" s="89" t="s">
        <v>1208</v>
      </c>
      <c r="W4459">
        <v>17606</v>
      </c>
    </row>
    <row r="4460" spans="7:23">
      <c r="G4460">
        <v>17572</v>
      </c>
      <c r="H4460" s="89" t="s">
        <v>1187</v>
      </c>
      <c r="I4460" s="89" t="s">
        <v>339</v>
      </c>
      <c r="L4460">
        <v>35166</v>
      </c>
      <c r="M4460" s="89" t="s">
        <v>1692</v>
      </c>
      <c r="N4460" s="89" t="s">
        <v>338</v>
      </c>
      <c r="V4460" s="89" t="s">
        <v>1211</v>
      </c>
      <c r="W4460">
        <v>17607</v>
      </c>
    </row>
    <row r="4461" spans="7:23">
      <c r="G4461">
        <v>17573</v>
      </c>
      <c r="H4461" s="89" t="s">
        <v>2569</v>
      </c>
      <c r="I4461" s="89" t="s">
        <v>339</v>
      </c>
      <c r="L4461">
        <v>35173</v>
      </c>
      <c r="M4461" s="89" t="s">
        <v>1291</v>
      </c>
      <c r="N4461" s="89" t="s">
        <v>323</v>
      </c>
      <c r="V4461" s="89" t="s">
        <v>2199</v>
      </c>
      <c r="W4461">
        <v>101287</v>
      </c>
    </row>
    <row r="4462" spans="7:23">
      <c r="G4462">
        <v>17575</v>
      </c>
      <c r="H4462" s="89" t="s">
        <v>1626</v>
      </c>
      <c r="I4462" s="89" t="s">
        <v>339</v>
      </c>
      <c r="L4462">
        <v>35174</v>
      </c>
      <c r="M4462" s="89" t="s">
        <v>1295</v>
      </c>
      <c r="N4462" s="89" t="s">
        <v>323</v>
      </c>
      <c r="V4462" s="89" t="s">
        <v>2200</v>
      </c>
      <c r="W4462">
        <v>101276</v>
      </c>
    </row>
    <row r="4463" spans="7:23">
      <c r="G4463">
        <v>17576</v>
      </c>
      <c r="H4463" s="89" t="s">
        <v>1627</v>
      </c>
      <c r="I4463" s="89" t="s">
        <v>339</v>
      </c>
      <c r="L4463">
        <v>35175</v>
      </c>
      <c r="M4463" s="89" t="s">
        <v>1297</v>
      </c>
      <c r="N4463" s="89" t="s">
        <v>323</v>
      </c>
      <c r="V4463" s="89" t="s">
        <v>2203</v>
      </c>
      <c r="W4463">
        <v>182076</v>
      </c>
    </row>
    <row r="4464" spans="7:23">
      <c r="G4464">
        <v>17577</v>
      </c>
      <c r="H4464" s="89" t="s">
        <v>1189</v>
      </c>
      <c r="I4464" s="89" t="s">
        <v>339</v>
      </c>
      <c r="L4464">
        <v>35176</v>
      </c>
      <c r="M4464" s="89" t="s">
        <v>1298</v>
      </c>
      <c r="N4464" s="89" t="s">
        <v>323</v>
      </c>
      <c r="V4464" s="89" t="s">
        <v>2204</v>
      </c>
      <c r="W4464">
        <v>189477</v>
      </c>
    </row>
    <row r="4465" spans="7:23">
      <c r="G4465">
        <v>17578</v>
      </c>
      <c r="H4465" s="89" t="s">
        <v>1190</v>
      </c>
      <c r="I4465" s="89" t="s">
        <v>339</v>
      </c>
      <c r="L4465">
        <v>35180</v>
      </c>
      <c r="M4465" s="89" t="s">
        <v>1301</v>
      </c>
      <c r="N4465" s="89" t="s">
        <v>323</v>
      </c>
      <c r="V4465" s="89" t="s">
        <v>206</v>
      </c>
      <c r="W4465">
        <v>17608</v>
      </c>
    </row>
    <row r="4466" spans="7:23">
      <c r="G4466">
        <v>17579</v>
      </c>
      <c r="H4466" s="89" t="s">
        <v>1628</v>
      </c>
      <c r="I4466" s="89" t="s">
        <v>339</v>
      </c>
      <c r="L4466">
        <v>35181</v>
      </c>
      <c r="M4466" s="89" t="s">
        <v>1302</v>
      </c>
      <c r="N4466" s="89" t="s">
        <v>323</v>
      </c>
      <c r="V4466" s="89" t="s">
        <v>2573</v>
      </c>
      <c r="W4466">
        <v>55882</v>
      </c>
    </row>
    <row r="4467" spans="7:23">
      <c r="G4467">
        <v>17580</v>
      </c>
      <c r="H4467" s="89" t="s">
        <v>1203</v>
      </c>
      <c r="I4467" s="89" t="s">
        <v>339</v>
      </c>
      <c r="L4467">
        <v>35182</v>
      </c>
      <c r="M4467" s="89" t="s">
        <v>2342</v>
      </c>
      <c r="N4467" s="89" t="s">
        <v>323</v>
      </c>
      <c r="V4467" s="89" t="s">
        <v>2574</v>
      </c>
      <c r="W4467">
        <v>17594</v>
      </c>
    </row>
    <row r="4468" spans="7:23">
      <c r="G4468">
        <v>17581</v>
      </c>
      <c r="H4468" s="89" t="s">
        <v>1629</v>
      </c>
      <c r="I4468" s="89" t="s">
        <v>339</v>
      </c>
      <c r="L4468">
        <v>35183</v>
      </c>
      <c r="M4468" s="89" t="s">
        <v>2343</v>
      </c>
      <c r="N4468" s="89" t="s">
        <v>323</v>
      </c>
      <c r="V4468" s="89" t="s">
        <v>2575</v>
      </c>
      <c r="W4468">
        <v>189510</v>
      </c>
    </row>
    <row r="4469" spans="7:23">
      <c r="G4469">
        <v>17582</v>
      </c>
      <c r="H4469" s="89" t="s">
        <v>1630</v>
      </c>
      <c r="I4469" s="89" t="s">
        <v>339</v>
      </c>
      <c r="L4469">
        <v>35184</v>
      </c>
      <c r="M4469" s="89" t="s">
        <v>1303</v>
      </c>
      <c r="N4469" s="89" t="s">
        <v>323</v>
      </c>
      <c r="V4469" s="89" t="s">
        <v>1633</v>
      </c>
      <c r="W4469">
        <v>19705</v>
      </c>
    </row>
    <row r="4470" spans="7:23">
      <c r="G4470">
        <v>17583</v>
      </c>
      <c r="H4470" s="89" t="s">
        <v>1210</v>
      </c>
      <c r="I4470" s="89" t="s">
        <v>339</v>
      </c>
      <c r="L4470">
        <v>35187</v>
      </c>
      <c r="M4470" s="89" t="s">
        <v>1304</v>
      </c>
      <c r="N4470" s="89" t="s">
        <v>323</v>
      </c>
      <c r="V4470" s="89" t="s">
        <v>1634</v>
      </c>
      <c r="W4470">
        <v>19725</v>
      </c>
    </row>
    <row r="4471" spans="7:23">
      <c r="G4471">
        <v>172487</v>
      </c>
      <c r="H4471" s="89" t="s">
        <v>2201</v>
      </c>
      <c r="I4471" s="89" t="s">
        <v>339</v>
      </c>
      <c r="L4471">
        <v>35188</v>
      </c>
      <c r="M4471" s="89" t="s">
        <v>1305</v>
      </c>
      <c r="N4471" s="89" t="s">
        <v>323</v>
      </c>
      <c r="V4471" s="89" t="s">
        <v>1635</v>
      </c>
      <c r="W4471">
        <v>19745</v>
      </c>
    </row>
    <row r="4472" spans="7:23">
      <c r="G4472">
        <v>172476</v>
      </c>
      <c r="H4472" s="89" t="s">
        <v>2202</v>
      </c>
      <c r="I4472" s="89" t="s">
        <v>339</v>
      </c>
      <c r="L4472">
        <v>35189</v>
      </c>
      <c r="M4472" s="89" t="s">
        <v>1306</v>
      </c>
      <c r="N4472" s="89" t="s">
        <v>323</v>
      </c>
      <c r="V4472" s="89" t="s">
        <v>1636</v>
      </c>
      <c r="W4472">
        <v>22109</v>
      </c>
    </row>
    <row r="4473" spans="7:23">
      <c r="G4473">
        <v>189676</v>
      </c>
      <c r="H4473" s="89" t="s">
        <v>2205</v>
      </c>
      <c r="I4473" s="89" t="s">
        <v>339</v>
      </c>
      <c r="L4473">
        <v>35190</v>
      </c>
      <c r="M4473" s="89" t="s">
        <v>1307</v>
      </c>
      <c r="N4473" s="89" t="s">
        <v>323</v>
      </c>
      <c r="V4473" s="89" t="s">
        <v>1637</v>
      </c>
      <c r="W4473">
        <v>22113</v>
      </c>
    </row>
    <row r="4474" spans="7:23">
      <c r="G4474">
        <v>189687</v>
      </c>
      <c r="H4474" s="89" t="s">
        <v>2206</v>
      </c>
      <c r="I4474" s="89" t="s">
        <v>339</v>
      </c>
      <c r="L4474">
        <v>35191</v>
      </c>
      <c r="M4474" s="89" t="s">
        <v>1308</v>
      </c>
      <c r="N4474" s="89" t="s">
        <v>323</v>
      </c>
      <c r="V4474" s="89" t="s">
        <v>1638</v>
      </c>
      <c r="W4474">
        <v>22117</v>
      </c>
    </row>
    <row r="4475" spans="7:23">
      <c r="G4475">
        <v>189698</v>
      </c>
      <c r="H4475" s="89" t="s">
        <v>2207</v>
      </c>
      <c r="I4475" s="89" t="s">
        <v>339</v>
      </c>
      <c r="L4475">
        <v>35192</v>
      </c>
      <c r="M4475" s="89" t="s">
        <v>1309</v>
      </c>
      <c r="N4475" s="89" t="s">
        <v>323</v>
      </c>
      <c r="V4475" s="89" t="s">
        <v>1639</v>
      </c>
      <c r="W4475">
        <v>22121</v>
      </c>
    </row>
    <row r="4476" spans="7:23">
      <c r="G4476">
        <v>189709</v>
      </c>
      <c r="H4476" s="89" t="s">
        <v>2208</v>
      </c>
      <c r="I4476" s="89" t="s">
        <v>339</v>
      </c>
      <c r="L4476">
        <v>35193</v>
      </c>
      <c r="M4476" s="89" t="s">
        <v>1310</v>
      </c>
      <c r="N4476" s="89" t="s">
        <v>323</v>
      </c>
      <c r="V4476" s="89" t="s">
        <v>1640</v>
      </c>
      <c r="W4476">
        <v>22125</v>
      </c>
    </row>
    <row r="4477" spans="7:23">
      <c r="G4477">
        <v>189720</v>
      </c>
      <c r="H4477" s="89" t="s">
        <v>2209</v>
      </c>
      <c r="I4477" s="89" t="s">
        <v>339</v>
      </c>
      <c r="L4477">
        <v>35196</v>
      </c>
      <c r="M4477" s="89" t="s">
        <v>1311</v>
      </c>
      <c r="N4477" s="89" t="s">
        <v>323</v>
      </c>
      <c r="V4477" s="89" t="s">
        <v>2576</v>
      </c>
      <c r="W4477">
        <v>22129</v>
      </c>
    </row>
    <row r="4478" spans="7:23">
      <c r="G4478">
        <v>199498</v>
      </c>
      <c r="H4478" s="89" t="s">
        <v>2570</v>
      </c>
      <c r="I4478" s="89" t="s">
        <v>339</v>
      </c>
      <c r="L4478">
        <v>35197</v>
      </c>
      <c r="M4478" s="89" t="s">
        <v>1312</v>
      </c>
      <c r="N4478" s="89" t="s">
        <v>323</v>
      </c>
      <c r="V4478" s="89" t="s">
        <v>2577</v>
      </c>
      <c r="W4478">
        <v>187564</v>
      </c>
    </row>
    <row r="4479" spans="7:23">
      <c r="G4479">
        <v>199487</v>
      </c>
      <c r="H4479" s="89" t="s">
        <v>2211</v>
      </c>
      <c r="I4479" s="89" t="s">
        <v>339</v>
      </c>
      <c r="L4479">
        <v>35198</v>
      </c>
      <c r="M4479" s="89" t="s">
        <v>1313</v>
      </c>
      <c r="N4479" s="89" t="s">
        <v>323</v>
      </c>
      <c r="V4479" s="89" t="s">
        <v>2637</v>
      </c>
      <c r="W4479">
        <v>186049</v>
      </c>
    </row>
    <row r="4480" spans="7:23">
      <c r="G4480">
        <v>199476</v>
      </c>
      <c r="H4480" s="89" t="s">
        <v>2212</v>
      </c>
      <c r="I4480" s="89" t="s">
        <v>339</v>
      </c>
      <c r="L4480">
        <v>35199</v>
      </c>
      <c r="M4480" s="89" t="s">
        <v>1314</v>
      </c>
      <c r="N4480" s="89" t="s">
        <v>323</v>
      </c>
      <c r="V4480" s="89" t="s">
        <v>2638</v>
      </c>
      <c r="W4480">
        <v>186931</v>
      </c>
    </row>
    <row r="4481" spans="7:23">
      <c r="G4481">
        <v>217085</v>
      </c>
      <c r="H4481" s="89" t="s">
        <v>2213</v>
      </c>
      <c r="I4481" s="89" t="s">
        <v>339</v>
      </c>
      <c r="L4481">
        <v>35200</v>
      </c>
      <c r="M4481" s="89" t="s">
        <v>1315</v>
      </c>
      <c r="N4481" s="89" t="s">
        <v>323</v>
      </c>
      <c r="V4481" s="89" t="s">
        <v>2639</v>
      </c>
      <c r="W4481">
        <v>186953</v>
      </c>
    </row>
    <row r="4482" spans="7:23">
      <c r="G4482">
        <v>217682</v>
      </c>
      <c r="H4482" s="89" t="s">
        <v>2214</v>
      </c>
      <c r="I4482" s="89" t="s">
        <v>339</v>
      </c>
      <c r="L4482">
        <v>35201</v>
      </c>
      <c r="M4482" s="89" t="s">
        <v>1316</v>
      </c>
      <c r="N4482" s="89" t="s">
        <v>323</v>
      </c>
      <c r="V4482" s="89" t="s">
        <v>2640</v>
      </c>
      <c r="W4482">
        <v>186060</v>
      </c>
    </row>
    <row r="4483" spans="7:23">
      <c r="G4483">
        <v>17585</v>
      </c>
      <c r="H4483" s="89" t="s">
        <v>204</v>
      </c>
      <c r="I4483" s="89" t="s">
        <v>339</v>
      </c>
      <c r="L4483">
        <v>35202</v>
      </c>
      <c r="M4483" s="89" t="s">
        <v>1317</v>
      </c>
      <c r="N4483" s="89" t="s">
        <v>323</v>
      </c>
      <c r="V4483" s="89" t="s">
        <v>2641</v>
      </c>
      <c r="W4483">
        <v>186942</v>
      </c>
    </row>
    <row r="4484" spans="7:23">
      <c r="G4484">
        <v>17588</v>
      </c>
      <c r="H4484" s="89" t="s">
        <v>1191</v>
      </c>
      <c r="I4484" s="89" t="s">
        <v>339</v>
      </c>
      <c r="L4484">
        <v>35203</v>
      </c>
      <c r="M4484" s="89" t="s">
        <v>1318</v>
      </c>
      <c r="N4484" s="89" t="s">
        <v>323</v>
      </c>
      <c r="V4484" s="89" t="s">
        <v>2642</v>
      </c>
      <c r="W4484">
        <v>185961</v>
      </c>
    </row>
    <row r="4485" spans="7:23">
      <c r="G4485">
        <v>17589</v>
      </c>
      <c r="H4485" s="89" t="s">
        <v>1192</v>
      </c>
      <c r="I4485" s="89" t="s">
        <v>339</v>
      </c>
      <c r="L4485">
        <v>35206</v>
      </c>
      <c r="M4485" s="89" t="s">
        <v>1320</v>
      </c>
      <c r="N4485" s="89" t="s">
        <v>323</v>
      </c>
      <c r="V4485" s="89" t="s">
        <v>2643</v>
      </c>
      <c r="W4485">
        <v>185950</v>
      </c>
    </row>
    <row r="4486" spans="7:23">
      <c r="G4486">
        <v>17590</v>
      </c>
      <c r="H4486" s="89" t="s">
        <v>1193</v>
      </c>
      <c r="I4486" s="89" t="s">
        <v>339</v>
      </c>
      <c r="L4486">
        <v>35207</v>
      </c>
      <c r="M4486" s="89" t="s">
        <v>1321</v>
      </c>
      <c r="N4486" s="89" t="s">
        <v>323</v>
      </c>
      <c r="V4486" s="89" t="s">
        <v>2644</v>
      </c>
      <c r="W4486">
        <v>186698</v>
      </c>
    </row>
    <row r="4487" spans="7:23">
      <c r="G4487">
        <v>17591</v>
      </c>
      <c r="H4487" s="89" t="s">
        <v>1194</v>
      </c>
      <c r="I4487" s="89" t="s">
        <v>339</v>
      </c>
      <c r="L4487">
        <v>35208</v>
      </c>
      <c r="M4487" s="89" t="s">
        <v>1322</v>
      </c>
      <c r="N4487" s="89" t="s">
        <v>323</v>
      </c>
      <c r="V4487" s="89" t="s">
        <v>2645</v>
      </c>
      <c r="W4487">
        <v>186687</v>
      </c>
    </row>
    <row r="4488" spans="7:23">
      <c r="G4488">
        <v>17592</v>
      </c>
      <c r="H4488" s="89" t="s">
        <v>1195</v>
      </c>
      <c r="I4488" s="89" t="s">
        <v>339</v>
      </c>
      <c r="L4488">
        <v>35209</v>
      </c>
      <c r="M4488" s="89" t="s">
        <v>1323</v>
      </c>
      <c r="N4488" s="89" t="s">
        <v>323</v>
      </c>
      <c r="V4488" s="89" t="s">
        <v>2646</v>
      </c>
      <c r="W4488">
        <v>186676</v>
      </c>
    </row>
    <row r="4489" spans="7:23">
      <c r="G4489">
        <v>17593</v>
      </c>
      <c r="H4489" s="89" t="s">
        <v>1196</v>
      </c>
      <c r="I4489" s="89" t="s">
        <v>339</v>
      </c>
      <c r="L4489">
        <v>35210</v>
      </c>
      <c r="M4489" s="89" t="s">
        <v>1324</v>
      </c>
      <c r="N4489" s="89" t="s">
        <v>323</v>
      </c>
      <c r="V4489" s="89" t="s">
        <v>2647</v>
      </c>
      <c r="W4489">
        <v>186709</v>
      </c>
    </row>
    <row r="4490" spans="7:23">
      <c r="G4490">
        <v>17595</v>
      </c>
      <c r="H4490" s="89" t="s">
        <v>1198</v>
      </c>
      <c r="I4490" s="89" t="s">
        <v>339</v>
      </c>
      <c r="L4490">
        <v>35211</v>
      </c>
      <c r="M4490" s="89" t="s">
        <v>1325</v>
      </c>
      <c r="N4490" s="89" t="s">
        <v>323</v>
      </c>
      <c r="V4490" s="89" t="s">
        <v>2648</v>
      </c>
      <c r="W4490">
        <v>186887</v>
      </c>
    </row>
    <row r="4491" spans="7:23">
      <c r="G4491">
        <v>17596</v>
      </c>
      <c r="H4491" s="89" t="s">
        <v>1199</v>
      </c>
      <c r="I4491" s="89" t="s">
        <v>339</v>
      </c>
      <c r="L4491">
        <v>35212</v>
      </c>
      <c r="M4491" s="89" t="s">
        <v>1326</v>
      </c>
      <c r="N4491" s="89" t="s">
        <v>323</v>
      </c>
      <c r="V4491" s="89" t="s">
        <v>2649</v>
      </c>
      <c r="W4491">
        <v>186898</v>
      </c>
    </row>
    <row r="4492" spans="7:23">
      <c r="G4492">
        <v>17597</v>
      </c>
      <c r="H4492" s="89" t="s">
        <v>1200</v>
      </c>
      <c r="I4492" s="89" t="s">
        <v>339</v>
      </c>
      <c r="L4492">
        <v>35213</v>
      </c>
      <c r="M4492" s="89" t="s">
        <v>1327</v>
      </c>
      <c r="N4492" s="89" t="s">
        <v>323</v>
      </c>
      <c r="V4492" s="89" t="s">
        <v>2650</v>
      </c>
      <c r="W4492">
        <v>186909</v>
      </c>
    </row>
    <row r="4493" spans="7:23">
      <c r="G4493">
        <v>17598</v>
      </c>
      <c r="H4493" s="89" t="s">
        <v>1201</v>
      </c>
      <c r="I4493" s="89" t="s">
        <v>339</v>
      </c>
      <c r="L4493">
        <v>35214</v>
      </c>
      <c r="M4493" s="89" t="s">
        <v>232</v>
      </c>
      <c r="N4493" s="89" t="s">
        <v>323</v>
      </c>
      <c r="V4493" s="89" t="s">
        <v>2651</v>
      </c>
      <c r="W4493">
        <v>186786</v>
      </c>
    </row>
    <row r="4494" spans="7:23">
      <c r="G4494">
        <v>17599</v>
      </c>
      <c r="H4494" s="89" t="s">
        <v>1202</v>
      </c>
      <c r="I4494" s="89" t="s">
        <v>339</v>
      </c>
      <c r="L4494">
        <v>35217</v>
      </c>
      <c r="M4494" s="89" t="s">
        <v>1332</v>
      </c>
      <c r="N4494" s="89" t="s">
        <v>323</v>
      </c>
      <c r="V4494" s="89" t="s">
        <v>2652</v>
      </c>
      <c r="W4494">
        <v>186775</v>
      </c>
    </row>
    <row r="4495" spans="7:23">
      <c r="G4495">
        <v>17600</v>
      </c>
      <c r="H4495" s="89" t="s">
        <v>1631</v>
      </c>
      <c r="I4495" s="89" t="s">
        <v>339</v>
      </c>
      <c r="L4495">
        <v>35218</v>
      </c>
      <c r="M4495" s="89" t="s">
        <v>1343</v>
      </c>
      <c r="N4495" s="89" t="s">
        <v>323</v>
      </c>
      <c r="V4495" s="89" t="s">
        <v>2653</v>
      </c>
      <c r="W4495">
        <v>186764</v>
      </c>
    </row>
    <row r="4496" spans="7:23">
      <c r="G4496">
        <v>17601</v>
      </c>
      <c r="H4496" s="89" t="s">
        <v>1205</v>
      </c>
      <c r="I4496" s="89" t="s">
        <v>339</v>
      </c>
      <c r="L4496">
        <v>35219</v>
      </c>
      <c r="M4496" s="89" t="s">
        <v>1344</v>
      </c>
      <c r="N4496" s="89" t="s">
        <v>323</v>
      </c>
      <c r="V4496" s="89" t="s">
        <v>2654</v>
      </c>
      <c r="W4496">
        <v>185906</v>
      </c>
    </row>
    <row r="4497" spans="7:23">
      <c r="G4497">
        <v>17602</v>
      </c>
      <c r="H4497" s="89" t="s">
        <v>2571</v>
      </c>
      <c r="I4497" s="89" t="s">
        <v>339</v>
      </c>
      <c r="L4497">
        <v>35220</v>
      </c>
      <c r="M4497" s="89" t="s">
        <v>1345</v>
      </c>
      <c r="N4497" s="89" t="s">
        <v>323</v>
      </c>
      <c r="V4497" s="89" t="s">
        <v>2655</v>
      </c>
      <c r="W4497">
        <v>185928</v>
      </c>
    </row>
    <row r="4498" spans="7:23">
      <c r="G4498">
        <v>17603</v>
      </c>
      <c r="H4498" s="89" t="s">
        <v>2572</v>
      </c>
      <c r="I4498" s="89" t="s">
        <v>339</v>
      </c>
      <c r="L4498">
        <v>35221</v>
      </c>
      <c r="M4498" s="89" t="s">
        <v>1346</v>
      </c>
      <c r="N4498" s="89" t="s">
        <v>323</v>
      </c>
      <c r="V4498" s="89" t="s">
        <v>2656</v>
      </c>
      <c r="W4498">
        <v>185917</v>
      </c>
    </row>
    <row r="4499" spans="7:23">
      <c r="G4499">
        <v>17604</v>
      </c>
      <c r="H4499" s="89" t="s">
        <v>1207</v>
      </c>
      <c r="I4499" s="89" t="s">
        <v>339</v>
      </c>
      <c r="L4499">
        <v>35222</v>
      </c>
      <c r="M4499" s="89" t="s">
        <v>1347</v>
      </c>
      <c r="N4499" s="89" t="s">
        <v>323</v>
      </c>
      <c r="V4499" s="89" t="s">
        <v>2657</v>
      </c>
      <c r="W4499">
        <v>186797</v>
      </c>
    </row>
    <row r="4500" spans="7:23">
      <c r="G4500">
        <v>17605</v>
      </c>
      <c r="H4500" s="89" t="s">
        <v>1632</v>
      </c>
      <c r="I4500" s="89" t="s">
        <v>339</v>
      </c>
      <c r="L4500">
        <v>35223</v>
      </c>
      <c r="M4500" s="89" t="s">
        <v>1348</v>
      </c>
      <c r="N4500" s="89" t="s">
        <v>323</v>
      </c>
      <c r="V4500" s="89" t="s">
        <v>2658</v>
      </c>
      <c r="W4500">
        <v>187586</v>
      </c>
    </row>
    <row r="4501" spans="7:23">
      <c r="G4501">
        <v>17606</v>
      </c>
      <c r="H4501" s="89" t="s">
        <v>1208</v>
      </c>
      <c r="I4501" s="89" t="s">
        <v>339</v>
      </c>
      <c r="L4501">
        <v>35224</v>
      </c>
      <c r="M4501" s="89" t="s">
        <v>1349</v>
      </c>
      <c r="N4501" s="89" t="s">
        <v>323</v>
      </c>
      <c r="V4501" s="89" t="s">
        <v>2659</v>
      </c>
      <c r="W4501">
        <v>187753</v>
      </c>
    </row>
    <row r="4502" spans="7:23">
      <c r="G4502">
        <v>17607</v>
      </c>
      <c r="H4502" s="89" t="s">
        <v>1211</v>
      </c>
      <c r="I4502" s="89" t="s">
        <v>339</v>
      </c>
      <c r="L4502">
        <v>35225</v>
      </c>
      <c r="M4502" s="89" t="s">
        <v>1350</v>
      </c>
      <c r="N4502" s="89" t="s">
        <v>323</v>
      </c>
      <c r="V4502" s="89" t="s">
        <v>2660</v>
      </c>
      <c r="W4502">
        <v>187786</v>
      </c>
    </row>
    <row r="4503" spans="7:23">
      <c r="G4503">
        <v>101287</v>
      </c>
      <c r="H4503" s="89" t="s">
        <v>2199</v>
      </c>
      <c r="I4503" s="89" t="s">
        <v>339</v>
      </c>
      <c r="L4503">
        <v>35226</v>
      </c>
      <c r="M4503" s="89" t="s">
        <v>1351</v>
      </c>
      <c r="N4503" s="89" t="s">
        <v>323</v>
      </c>
      <c r="V4503" s="89" t="s">
        <v>2630</v>
      </c>
      <c r="W4503">
        <v>187575</v>
      </c>
    </row>
    <row r="4504" spans="7:23">
      <c r="G4504">
        <v>101276</v>
      </c>
      <c r="H4504" s="89" t="s">
        <v>2200</v>
      </c>
      <c r="I4504" s="89" t="s">
        <v>339</v>
      </c>
      <c r="L4504">
        <v>35229</v>
      </c>
      <c r="M4504" s="89" t="s">
        <v>1352</v>
      </c>
      <c r="N4504" s="89" t="s">
        <v>323</v>
      </c>
      <c r="V4504" s="89" t="s">
        <v>2631</v>
      </c>
      <c r="W4504">
        <v>187487</v>
      </c>
    </row>
    <row r="4505" spans="7:23">
      <c r="G4505">
        <v>182076</v>
      </c>
      <c r="H4505" s="89" t="s">
        <v>2203</v>
      </c>
      <c r="I4505" s="89" t="s">
        <v>339</v>
      </c>
      <c r="L4505">
        <v>35230</v>
      </c>
      <c r="M4505" s="89" t="s">
        <v>1353</v>
      </c>
      <c r="N4505" s="89" t="s">
        <v>323</v>
      </c>
      <c r="V4505" s="89" t="s">
        <v>2661</v>
      </c>
      <c r="W4505">
        <v>187920</v>
      </c>
    </row>
    <row r="4506" spans="7:23">
      <c r="G4506">
        <v>189477</v>
      </c>
      <c r="H4506" s="89" t="s">
        <v>2204</v>
      </c>
      <c r="I4506" s="89" t="s">
        <v>339</v>
      </c>
      <c r="L4506">
        <v>35231</v>
      </c>
      <c r="M4506" s="89" t="s">
        <v>1354</v>
      </c>
      <c r="N4506" s="89" t="s">
        <v>323</v>
      </c>
      <c r="V4506" s="89" t="s">
        <v>2662</v>
      </c>
      <c r="W4506">
        <v>187909</v>
      </c>
    </row>
    <row r="4507" spans="7:23">
      <c r="G4507">
        <v>17608</v>
      </c>
      <c r="H4507" s="89" t="s">
        <v>206</v>
      </c>
      <c r="I4507" s="89" t="s">
        <v>339</v>
      </c>
      <c r="L4507">
        <v>35232</v>
      </c>
      <c r="M4507" s="89" t="s">
        <v>1355</v>
      </c>
      <c r="N4507" s="89" t="s">
        <v>323</v>
      </c>
      <c r="V4507" s="89" t="s">
        <v>2663</v>
      </c>
      <c r="W4507">
        <v>187964</v>
      </c>
    </row>
    <row r="4508" spans="7:23">
      <c r="G4508">
        <v>55882</v>
      </c>
      <c r="H4508" s="89" t="s">
        <v>2573</v>
      </c>
      <c r="I4508" s="89" t="s">
        <v>339</v>
      </c>
      <c r="L4508">
        <v>35233</v>
      </c>
      <c r="M4508" s="89" t="s">
        <v>1356</v>
      </c>
      <c r="N4508" s="89" t="s">
        <v>323</v>
      </c>
      <c r="V4508" s="89" t="s">
        <v>2632</v>
      </c>
      <c r="W4508">
        <v>187887</v>
      </c>
    </row>
    <row r="4509" spans="7:23">
      <c r="G4509">
        <v>17594</v>
      </c>
      <c r="H4509" s="89" t="s">
        <v>2574</v>
      </c>
      <c r="I4509" s="89" t="s">
        <v>339</v>
      </c>
      <c r="L4509">
        <v>35234</v>
      </c>
      <c r="M4509" s="89" t="s">
        <v>1357</v>
      </c>
      <c r="N4509" s="89" t="s">
        <v>323</v>
      </c>
      <c r="V4509" s="89" t="s">
        <v>2633</v>
      </c>
      <c r="W4509">
        <v>187876</v>
      </c>
    </row>
    <row r="4510" spans="7:23">
      <c r="G4510">
        <v>189510</v>
      </c>
      <c r="H4510" s="89" t="s">
        <v>2575</v>
      </c>
      <c r="I4510" s="89" t="s">
        <v>339</v>
      </c>
      <c r="L4510">
        <v>35235</v>
      </c>
      <c r="M4510" s="89" t="s">
        <v>1358</v>
      </c>
      <c r="N4510" s="89" t="s">
        <v>323</v>
      </c>
      <c r="V4510" s="89" t="s">
        <v>2578</v>
      </c>
      <c r="W4510">
        <v>187975</v>
      </c>
    </row>
    <row r="4511" spans="7:23">
      <c r="G4511">
        <v>19705</v>
      </c>
      <c r="H4511" s="89" t="s">
        <v>1633</v>
      </c>
      <c r="I4511" s="89" t="s">
        <v>339</v>
      </c>
      <c r="L4511">
        <v>35236</v>
      </c>
      <c r="M4511" s="89" t="s">
        <v>1359</v>
      </c>
      <c r="N4511" s="89" t="s">
        <v>323</v>
      </c>
      <c r="V4511" s="89" t="s">
        <v>1641</v>
      </c>
      <c r="W4511">
        <v>22141</v>
      </c>
    </row>
    <row r="4512" spans="7:23">
      <c r="G4512">
        <v>19725</v>
      </c>
      <c r="H4512" s="89" t="s">
        <v>1634</v>
      </c>
      <c r="I4512" s="89" t="s">
        <v>339</v>
      </c>
      <c r="L4512">
        <v>35237</v>
      </c>
      <c r="M4512" s="89" t="s">
        <v>1360</v>
      </c>
      <c r="N4512" s="89" t="s">
        <v>323</v>
      </c>
      <c r="V4512" s="89" t="s">
        <v>1642</v>
      </c>
      <c r="W4512">
        <v>22145</v>
      </c>
    </row>
    <row r="4513" spans="7:23">
      <c r="G4513">
        <v>19745</v>
      </c>
      <c r="H4513" s="89" t="s">
        <v>1635</v>
      </c>
      <c r="I4513" s="89" t="s">
        <v>339</v>
      </c>
      <c r="L4513">
        <v>35238</v>
      </c>
      <c r="M4513" s="89" t="s">
        <v>1361</v>
      </c>
      <c r="N4513" s="89" t="s">
        <v>323</v>
      </c>
      <c r="V4513" s="89" t="s">
        <v>1643</v>
      </c>
      <c r="W4513">
        <v>22149</v>
      </c>
    </row>
    <row r="4514" spans="7:23">
      <c r="G4514">
        <v>22109</v>
      </c>
      <c r="H4514" s="89" t="s">
        <v>1636</v>
      </c>
      <c r="I4514" s="89" t="s">
        <v>339</v>
      </c>
      <c r="L4514">
        <v>35239</v>
      </c>
      <c r="M4514" s="89" t="s">
        <v>1362</v>
      </c>
      <c r="N4514" s="89" t="s">
        <v>323</v>
      </c>
      <c r="V4514" s="89" t="s">
        <v>1644</v>
      </c>
      <c r="W4514">
        <v>22153</v>
      </c>
    </row>
    <row r="4515" spans="7:23">
      <c r="G4515">
        <v>22113</v>
      </c>
      <c r="H4515" s="89" t="s">
        <v>1637</v>
      </c>
      <c r="I4515" s="89" t="s">
        <v>339</v>
      </c>
      <c r="L4515">
        <v>35240</v>
      </c>
      <c r="M4515" s="89" t="s">
        <v>1363</v>
      </c>
      <c r="N4515" s="89" t="s">
        <v>323</v>
      </c>
      <c r="V4515" s="89" t="s">
        <v>1645</v>
      </c>
      <c r="W4515">
        <v>22157</v>
      </c>
    </row>
    <row r="4516" spans="7:23">
      <c r="G4516">
        <v>22117</v>
      </c>
      <c r="H4516" s="89" t="s">
        <v>1638</v>
      </c>
      <c r="I4516" s="89" t="s">
        <v>339</v>
      </c>
      <c r="L4516">
        <v>35241</v>
      </c>
      <c r="M4516" s="89" t="s">
        <v>1364</v>
      </c>
      <c r="N4516" s="89" t="s">
        <v>323</v>
      </c>
      <c r="V4516" s="89" t="s">
        <v>2579</v>
      </c>
      <c r="W4516">
        <v>22161</v>
      </c>
    </row>
    <row r="4517" spans="7:23">
      <c r="G4517">
        <v>22121</v>
      </c>
      <c r="H4517" s="89" t="s">
        <v>1639</v>
      </c>
      <c r="I4517" s="89" t="s">
        <v>339</v>
      </c>
      <c r="L4517">
        <v>35244</v>
      </c>
      <c r="M4517" s="89" t="s">
        <v>1379</v>
      </c>
      <c r="N4517" s="89" t="s">
        <v>323</v>
      </c>
      <c r="V4517" s="89" t="s">
        <v>1646</v>
      </c>
      <c r="W4517">
        <v>22169</v>
      </c>
    </row>
    <row r="4518" spans="7:23">
      <c r="G4518">
        <v>22125</v>
      </c>
      <c r="H4518" s="89" t="s">
        <v>1640</v>
      </c>
      <c r="I4518" s="89" t="s">
        <v>339</v>
      </c>
      <c r="L4518">
        <v>35245</v>
      </c>
      <c r="M4518" s="89" t="s">
        <v>1380</v>
      </c>
      <c r="N4518" s="89" t="s">
        <v>323</v>
      </c>
      <c r="V4518" s="89" t="s">
        <v>1487</v>
      </c>
      <c r="W4518">
        <v>24237</v>
      </c>
    </row>
    <row r="4519" spans="7:23">
      <c r="G4519">
        <v>22129</v>
      </c>
      <c r="H4519" s="89" t="s">
        <v>2576</v>
      </c>
      <c r="I4519" s="89" t="s">
        <v>339</v>
      </c>
      <c r="L4519">
        <v>35246</v>
      </c>
      <c r="M4519" s="89" t="s">
        <v>1381</v>
      </c>
      <c r="N4519" s="89" t="s">
        <v>323</v>
      </c>
      <c r="V4519" s="89" t="s">
        <v>2580</v>
      </c>
      <c r="W4519">
        <v>24069</v>
      </c>
    </row>
    <row r="4520" spans="7:23">
      <c r="G4520">
        <v>187564</v>
      </c>
      <c r="H4520" s="89" t="s">
        <v>2577</v>
      </c>
      <c r="I4520" s="89" t="s">
        <v>339</v>
      </c>
      <c r="L4520">
        <v>35247</v>
      </c>
      <c r="M4520" s="89" t="s">
        <v>1382</v>
      </c>
      <c r="N4520" s="89" t="s">
        <v>323</v>
      </c>
      <c r="V4520" s="89" t="s">
        <v>1650</v>
      </c>
      <c r="W4520">
        <v>24089</v>
      </c>
    </row>
    <row r="4521" spans="7:23">
      <c r="G4521">
        <v>186049</v>
      </c>
      <c r="H4521" s="89" t="s">
        <v>2637</v>
      </c>
      <c r="I4521" s="89" t="s">
        <v>339</v>
      </c>
      <c r="L4521">
        <v>35248</v>
      </c>
      <c r="M4521" s="89" t="s">
        <v>1383</v>
      </c>
      <c r="N4521" s="89" t="s">
        <v>323</v>
      </c>
      <c r="V4521" s="89" t="s">
        <v>2581</v>
      </c>
      <c r="W4521">
        <v>163476</v>
      </c>
    </row>
    <row r="4522" spans="7:23">
      <c r="G4522">
        <v>186931</v>
      </c>
      <c r="H4522" s="89" t="s">
        <v>2638</v>
      </c>
      <c r="I4522" s="89" t="s">
        <v>339</v>
      </c>
      <c r="L4522">
        <v>35249</v>
      </c>
      <c r="M4522" s="89" t="s">
        <v>1384</v>
      </c>
      <c r="N4522" s="89" t="s">
        <v>323</v>
      </c>
      <c r="V4522" s="89" t="s">
        <v>2582</v>
      </c>
      <c r="W4522">
        <v>201276</v>
      </c>
    </row>
    <row r="4523" spans="7:23">
      <c r="G4523">
        <v>186953</v>
      </c>
      <c r="H4523" s="89" t="s">
        <v>2639</v>
      </c>
      <c r="I4523" s="89" t="s">
        <v>339</v>
      </c>
      <c r="L4523">
        <v>35250</v>
      </c>
      <c r="M4523" s="89" t="s">
        <v>1385</v>
      </c>
      <c r="N4523" s="89" t="s">
        <v>323</v>
      </c>
      <c r="V4523" s="89" t="s">
        <v>1647</v>
      </c>
      <c r="W4523">
        <v>24073</v>
      </c>
    </row>
    <row r="4524" spans="7:23">
      <c r="G4524">
        <v>186060</v>
      </c>
      <c r="H4524" s="89" t="s">
        <v>2640</v>
      </c>
      <c r="I4524" s="89" t="s">
        <v>339</v>
      </c>
      <c r="L4524">
        <v>35251</v>
      </c>
      <c r="M4524" s="89" t="s">
        <v>1386</v>
      </c>
      <c r="N4524" s="89" t="s">
        <v>323</v>
      </c>
      <c r="V4524" s="89" t="s">
        <v>1648</v>
      </c>
      <c r="W4524">
        <v>24077</v>
      </c>
    </row>
    <row r="4525" spans="7:23">
      <c r="G4525">
        <v>186942</v>
      </c>
      <c r="H4525" s="89" t="s">
        <v>2641</v>
      </c>
      <c r="I4525" s="89" t="s">
        <v>339</v>
      </c>
      <c r="L4525">
        <v>35252</v>
      </c>
      <c r="M4525" s="89" t="s">
        <v>1387</v>
      </c>
      <c r="N4525" s="89" t="s">
        <v>323</v>
      </c>
      <c r="V4525" s="89" t="s">
        <v>1649</v>
      </c>
      <c r="W4525">
        <v>24081</v>
      </c>
    </row>
    <row r="4526" spans="7:23">
      <c r="G4526">
        <v>185961</v>
      </c>
      <c r="H4526" s="89" t="s">
        <v>2642</v>
      </c>
      <c r="I4526" s="89" t="s">
        <v>339</v>
      </c>
      <c r="L4526">
        <v>35253</v>
      </c>
      <c r="M4526" s="89" t="s">
        <v>1388</v>
      </c>
      <c r="N4526" s="89" t="s">
        <v>323</v>
      </c>
      <c r="V4526" s="89" t="s">
        <v>2583</v>
      </c>
      <c r="W4526">
        <v>201287</v>
      </c>
    </row>
    <row r="4527" spans="7:23">
      <c r="G4527">
        <v>185950</v>
      </c>
      <c r="H4527" s="89" t="s">
        <v>2643</v>
      </c>
      <c r="I4527" s="89" t="s">
        <v>339</v>
      </c>
      <c r="L4527">
        <v>35254</v>
      </c>
      <c r="M4527" s="89" t="s">
        <v>271</v>
      </c>
      <c r="N4527" s="89" t="s">
        <v>323</v>
      </c>
      <c r="V4527" s="89" t="s">
        <v>2584</v>
      </c>
      <c r="W4527">
        <v>174076</v>
      </c>
    </row>
    <row r="4528" spans="7:23">
      <c r="G4528">
        <v>186698</v>
      </c>
      <c r="H4528" s="89" t="s">
        <v>2644</v>
      </c>
      <c r="I4528" s="89" t="s">
        <v>339</v>
      </c>
      <c r="L4528">
        <v>35257</v>
      </c>
      <c r="M4528" s="89" t="s">
        <v>1389</v>
      </c>
      <c r="N4528" s="89" t="s">
        <v>323</v>
      </c>
      <c r="V4528" s="89" t="s">
        <v>1656</v>
      </c>
      <c r="W4528">
        <v>24117</v>
      </c>
    </row>
    <row r="4529" spans="7:23">
      <c r="G4529">
        <v>186687</v>
      </c>
      <c r="H4529" s="89" t="s">
        <v>2645</v>
      </c>
      <c r="I4529" s="89" t="s">
        <v>339</v>
      </c>
      <c r="L4529">
        <v>35259</v>
      </c>
      <c r="M4529" s="89" t="s">
        <v>1390</v>
      </c>
      <c r="N4529" s="89" t="s">
        <v>323</v>
      </c>
      <c r="V4529" s="89" t="s">
        <v>2585</v>
      </c>
      <c r="W4529">
        <v>201298</v>
      </c>
    </row>
    <row r="4530" spans="7:23">
      <c r="G4530">
        <v>186676</v>
      </c>
      <c r="H4530" s="89" t="s">
        <v>2646</v>
      </c>
      <c r="I4530" s="89" t="s">
        <v>339</v>
      </c>
      <c r="L4530">
        <v>35260</v>
      </c>
      <c r="M4530" s="89" t="s">
        <v>1391</v>
      </c>
      <c r="N4530" s="89" t="s">
        <v>323</v>
      </c>
      <c r="V4530" s="89" t="s">
        <v>1651</v>
      </c>
      <c r="W4530">
        <v>24093</v>
      </c>
    </row>
    <row r="4531" spans="7:23">
      <c r="G4531">
        <v>186709</v>
      </c>
      <c r="H4531" s="89" t="s">
        <v>2647</v>
      </c>
      <c r="I4531" s="89" t="s">
        <v>339</v>
      </c>
      <c r="L4531">
        <v>35261</v>
      </c>
      <c r="M4531" s="89" t="s">
        <v>1392</v>
      </c>
      <c r="N4531" s="89" t="s">
        <v>323</v>
      </c>
      <c r="V4531" s="89" t="s">
        <v>1652</v>
      </c>
      <c r="W4531">
        <v>30269</v>
      </c>
    </row>
    <row r="4532" spans="7:23">
      <c r="G4532">
        <v>186887</v>
      </c>
      <c r="H4532" s="89" t="s">
        <v>2648</v>
      </c>
      <c r="I4532" s="89" t="s">
        <v>339</v>
      </c>
      <c r="L4532">
        <v>35265</v>
      </c>
      <c r="M4532" s="89" t="s">
        <v>1393</v>
      </c>
      <c r="N4532" s="89" t="s">
        <v>323</v>
      </c>
      <c r="V4532" s="89" t="s">
        <v>1653</v>
      </c>
      <c r="W4532">
        <v>24097</v>
      </c>
    </row>
    <row r="4533" spans="7:23">
      <c r="G4533">
        <v>186898</v>
      </c>
      <c r="H4533" s="89" t="s">
        <v>2649</v>
      </c>
      <c r="I4533" s="89" t="s">
        <v>339</v>
      </c>
      <c r="L4533">
        <v>35266</v>
      </c>
      <c r="M4533" s="89" t="s">
        <v>1394</v>
      </c>
      <c r="N4533" s="89" t="s">
        <v>323</v>
      </c>
      <c r="V4533" s="89" t="s">
        <v>2586</v>
      </c>
      <c r="W4533">
        <v>192076</v>
      </c>
    </row>
    <row r="4534" spans="7:23">
      <c r="G4534">
        <v>186909</v>
      </c>
      <c r="H4534" s="89" t="s">
        <v>2650</v>
      </c>
      <c r="I4534" s="89" t="s">
        <v>339</v>
      </c>
      <c r="L4534">
        <v>35267</v>
      </c>
      <c r="M4534" s="89" t="s">
        <v>2437</v>
      </c>
      <c r="N4534" s="89" t="s">
        <v>323</v>
      </c>
      <c r="V4534" s="89" t="s">
        <v>1654</v>
      </c>
      <c r="W4534">
        <v>24101</v>
      </c>
    </row>
    <row r="4535" spans="7:23">
      <c r="G4535">
        <v>186786</v>
      </c>
      <c r="H4535" s="89" t="s">
        <v>2651</v>
      </c>
      <c r="I4535" s="89" t="s">
        <v>339</v>
      </c>
      <c r="L4535">
        <v>35268</v>
      </c>
      <c r="M4535" s="89" t="s">
        <v>2439</v>
      </c>
      <c r="N4535" s="89" t="s">
        <v>323</v>
      </c>
      <c r="V4535" s="89" t="s">
        <v>1655</v>
      </c>
      <c r="W4535">
        <v>24105</v>
      </c>
    </row>
    <row r="4536" spans="7:23">
      <c r="G4536">
        <v>186775</v>
      </c>
      <c r="H4536" s="89" t="s">
        <v>2652</v>
      </c>
      <c r="I4536" s="89" t="s">
        <v>339</v>
      </c>
      <c r="L4536">
        <v>35269</v>
      </c>
      <c r="M4536" s="89" t="s">
        <v>1303</v>
      </c>
      <c r="N4536" s="89" t="s">
        <v>323</v>
      </c>
      <c r="V4536" s="89" t="s">
        <v>2587</v>
      </c>
      <c r="W4536">
        <v>24113</v>
      </c>
    </row>
    <row r="4537" spans="7:23">
      <c r="G4537">
        <v>186764</v>
      </c>
      <c r="H4537" s="89" t="s">
        <v>2653</v>
      </c>
      <c r="I4537" s="89" t="s">
        <v>339</v>
      </c>
      <c r="L4537">
        <v>35272</v>
      </c>
      <c r="M4537" s="89" t="s">
        <v>1395</v>
      </c>
      <c r="N4537" s="89" t="s">
        <v>323</v>
      </c>
      <c r="V4537" s="89" t="s">
        <v>1657</v>
      </c>
      <c r="W4537">
        <v>24121</v>
      </c>
    </row>
    <row r="4538" spans="7:23">
      <c r="G4538">
        <v>185906</v>
      </c>
      <c r="H4538" s="89" t="s">
        <v>2654</v>
      </c>
      <c r="I4538" s="89" t="s">
        <v>339</v>
      </c>
      <c r="L4538">
        <v>35273</v>
      </c>
      <c r="M4538" s="89" t="s">
        <v>1396</v>
      </c>
      <c r="N4538" s="89" t="s">
        <v>323</v>
      </c>
      <c r="V4538" s="89" t="s">
        <v>2588</v>
      </c>
      <c r="W4538">
        <v>24133</v>
      </c>
    </row>
    <row r="4539" spans="7:23">
      <c r="G4539">
        <v>185928</v>
      </c>
      <c r="H4539" s="89" t="s">
        <v>2655</v>
      </c>
      <c r="I4539" s="89" t="s">
        <v>339</v>
      </c>
      <c r="L4539">
        <v>35274</v>
      </c>
      <c r="M4539" s="89" t="s">
        <v>1397</v>
      </c>
      <c r="N4539" s="89" t="s">
        <v>323</v>
      </c>
      <c r="V4539" s="89" t="s">
        <v>1659</v>
      </c>
      <c r="W4539">
        <v>24141</v>
      </c>
    </row>
    <row r="4540" spans="7:23">
      <c r="G4540">
        <v>185917</v>
      </c>
      <c r="H4540" s="89" t="s">
        <v>2656</v>
      </c>
      <c r="I4540" s="89" t="s">
        <v>339</v>
      </c>
      <c r="L4540">
        <v>35275</v>
      </c>
      <c r="M4540" s="89" t="s">
        <v>1398</v>
      </c>
      <c r="N4540" s="89" t="s">
        <v>323</v>
      </c>
      <c r="V4540" s="89" t="s">
        <v>1658</v>
      </c>
      <c r="W4540">
        <v>24137</v>
      </c>
    </row>
    <row r="4541" spans="7:23">
      <c r="G4541">
        <v>186797</v>
      </c>
      <c r="H4541" s="89" t="s">
        <v>2657</v>
      </c>
      <c r="I4541" s="89" t="s">
        <v>339</v>
      </c>
      <c r="L4541">
        <v>35276</v>
      </c>
      <c r="M4541" s="89" t="s">
        <v>1399</v>
      </c>
      <c r="N4541" s="89" t="s">
        <v>323</v>
      </c>
      <c r="V4541" s="89" t="s">
        <v>1660</v>
      </c>
      <c r="W4541">
        <v>24145</v>
      </c>
    </row>
    <row r="4542" spans="7:23">
      <c r="G4542">
        <v>187586</v>
      </c>
      <c r="H4542" s="89" t="s">
        <v>2658</v>
      </c>
      <c r="I4542" s="89" t="s">
        <v>339</v>
      </c>
      <c r="L4542">
        <v>35277</v>
      </c>
      <c r="M4542" s="89" t="s">
        <v>1400</v>
      </c>
      <c r="N4542" s="89" t="s">
        <v>323</v>
      </c>
      <c r="V4542" s="89" t="s">
        <v>1664</v>
      </c>
      <c r="W4542">
        <v>24165</v>
      </c>
    </row>
    <row r="4543" spans="7:23">
      <c r="G4543">
        <v>187753</v>
      </c>
      <c r="H4543" s="89" t="s">
        <v>2659</v>
      </c>
      <c r="I4543" s="89" t="s">
        <v>339</v>
      </c>
      <c r="L4543">
        <v>35278</v>
      </c>
      <c r="M4543" s="89" t="s">
        <v>1310</v>
      </c>
      <c r="N4543" s="89" t="s">
        <v>323</v>
      </c>
      <c r="V4543" s="89" t="s">
        <v>2589</v>
      </c>
      <c r="W4543">
        <v>164078</v>
      </c>
    </row>
    <row r="4544" spans="7:23">
      <c r="G4544">
        <v>187786</v>
      </c>
      <c r="H4544" s="89" t="s">
        <v>2660</v>
      </c>
      <c r="I4544" s="89" t="s">
        <v>339</v>
      </c>
      <c r="L4544">
        <v>35281</v>
      </c>
      <c r="M4544" s="89" t="s">
        <v>1401</v>
      </c>
      <c r="N4544" s="89" t="s">
        <v>323</v>
      </c>
      <c r="V4544" s="89" t="s">
        <v>1661</v>
      </c>
      <c r="W4544">
        <v>24149</v>
      </c>
    </row>
    <row r="4545" spans="7:23">
      <c r="G4545">
        <v>187575</v>
      </c>
      <c r="H4545" s="89" t="s">
        <v>2630</v>
      </c>
      <c r="I4545" s="89" t="s">
        <v>339</v>
      </c>
      <c r="L4545">
        <v>35282</v>
      </c>
      <c r="M4545" s="89" t="s">
        <v>1402</v>
      </c>
      <c r="N4545" s="89" t="s">
        <v>323</v>
      </c>
      <c r="V4545" s="89" t="s">
        <v>2590</v>
      </c>
      <c r="W4545">
        <v>24157</v>
      </c>
    </row>
    <row r="4546" spans="7:23">
      <c r="G4546">
        <v>187487</v>
      </c>
      <c r="H4546" s="89" t="s">
        <v>2631</v>
      </c>
      <c r="I4546" s="89" t="s">
        <v>339</v>
      </c>
      <c r="L4546">
        <v>35283</v>
      </c>
      <c r="M4546" s="89" t="s">
        <v>1403</v>
      </c>
      <c r="N4546" s="89" t="s">
        <v>323</v>
      </c>
      <c r="V4546" s="89" t="s">
        <v>2591</v>
      </c>
      <c r="W4546">
        <v>174087</v>
      </c>
    </row>
    <row r="4547" spans="7:23">
      <c r="G4547">
        <v>187920</v>
      </c>
      <c r="H4547" s="89" t="s">
        <v>2661</v>
      </c>
      <c r="I4547" s="89" t="s">
        <v>339</v>
      </c>
      <c r="L4547">
        <v>35284</v>
      </c>
      <c r="M4547" s="89" t="s">
        <v>1404</v>
      </c>
      <c r="N4547" s="89" t="s">
        <v>323</v>
      </c>
      <c r="V4547" s="89" t="s">
        <v>1673</v>
      </c>
      <c r="W4547">
        <v>72298</v>
      </c>
    </row>
    <row r="4548" spans="7:23">
      <c r="G4548">
        <v>187909</v>
      </c>
      <c r="H4548" s="89" t="s">
        <v>2662</v>
      </c>
      <c r="I4548" s="89" t="s">
        <v>339</v>
      </c>
      <c r="L4548">
        <v>35285</v>
      </c>
      <c r="M4548" s="89" t="s">
        <v>1405</v>
      </c>
      <c r="N4548" s="89" t="s">
        <v>323</v>
      </c>
      <c r="V4548" s="89" t="s">
        <v>1674</v>
      </c>
      <c r="W4548">
        <v>72287</v>
      </c>
    </row>
    <row r="4549" spans="7:23">
      <c r="G4549">
        <v>187964</v>
      </c>
      <c r="H4549" s="89" t="s">
        <v>2663</v>
      </c>
      <c r="I4549" s="89" t="s">
        <v>339</v>
      </c>
      <c r="L4549">
        <v>35286</v>
      </c>
      <c r="M4549" s="89" t="s">
        <v>1406</v>
      </c>
      <c r="N4549" s="89" t="s">
        <v>323</v>
      </c>
      <c r="V4549" s="89" t="s">
        <v>1675</v>
      </c>
      <c r="W4549">
        <v>72276</v>
      </c>
    </row>
    <row r="4550" spans="7:23">
      <c r="G4550">
        <v>187887</v>
      </c>
      <c r="H4550" s="89" t="s">
        <v>2632</v>
      </c>
      <c r="I4550" s="89" t="s">
        <v>339</v>
      </c>
      <c r="L4550">
        <v>35287</v>
      </c>
      <c r="M4550" s="89" t="s">
        <v>1407</v>
      </c>
      <c r="N4550" s="89" t="s">
        <v>323</v>
      </c>
      <c r="V4550" s="89" t="s">
        <v>2592</v>
      </c>
      <c r="W4550">
        <v>192087</v>
      </c>
    </row>
    <row r="4551" spans="7:23">
      <c r="G4551">
        <v>187876</v>
      </c>
      <c r="H4551" s="89" t="s">
        <v>2633</v>
      </c>
      <c r="I4551" s="89" t="s">
        <v>339</v>
      </c>
      <c r="L4551">
        <v>35288</v>
      </c>
      <c r="M4551" s="89" t="s">
        <v>1318</v>
      </c>
      <c r="N4551" s="89" t="s">
        <v>323</v>
      </c>
      <c r="V4551" s="89" t="s">
        <v>1665</v>
      </c>
      <c r="W4551">
        <v>24177</v>
      </c>
    </row>
    <row r="4552" spans="7:23">
      <c r="G4552">
        <v>187975</v>
      </c>
      <c r="H4552" s="89" t="s">
        <v>2578</v>
      </c>
      <c r="I4552" s="89" t="s">
        <v>339</v>
      </c>
      <c r="L4552">
        <v>35291</v>
      </c>
      <c r="M4552" s="89" t="s">
        <v>1409</v>
      </c>
      <c r="N4552" s="89" t="s">
        <v>323</v>
      </c>
      <c r="V4552" s="89" t="s">
        <v>1666</v>
      </c>
      <c r="W4552">
        <v>30470</v>
      </c>
    </row>
    <row r="4553" spans="7:23">
      <c r="G4553">
        <v>22141</v>
      </c>
      <c r="H4553" s="89" t="s">
        <v>1641</v>
      </c>
      <c r="I4553" s="89" t="s">
        <v>339</v>
      </c>
      <c r="L4553">
        <v>35292</v>
      </c>
      <c r="M4553" s="89" t="s">
        <v>1410</v>
      </c>
      <c r="N4553" s="89" t="s">
        <v>323</v>
      </c>
      <c r="V4553" s="89" t="s">
        <v>1667</v>
      </c>
      <c r="W4553">
        <v>24181</v>
      </c>
    </row>
    <row r="4554" spans="7:23">
      <c r="G4554">
        <v>22145</v>
      </c>
      <c r="H4554" s="89" t="s">
        <v>1642</v>
      </c>
      <c r="I4554" s="89" t="s">
        <v>339</v>
      </c>
      <c r="L4554">
        <v>35293</v>
      </c>
      <c r="M4554" s="89" t="s">
        <v>1411</v>
      </c>
      <c r="N4554" s="89" t="s">
        <v>323</v>
      </c>
      <c r="V4554" s="89" t="s">
        <v>2593</v>
      </c>
      <c r="W4554">
        <v>200876</v>
      </c>
    </row>
    <row r="4555" spans="7:23">
      <c r="G4555">
        <v>22149</v>
      </c>
      <c r="H4555" s="89" t="s">
        <v>1643</v>
      </c>
      <c r="I4555" s="89" t="s">
        <v>339</v>
      </c>
      <c r="L4555">
        <v>35294</v>
      </c>
      <c r="M4555" s="89" t="s">
        <v>1412</v>
      </c>
      <c r="N4555" s="89" t="s">
        <v>323</v>
      </c>
      <c r="V4555" s="89" t="s">
        <v>1668</v>
      </c>
      <c r="W4555">
        <v>30474</v>
      </c>
    </row>
    <row r="4556" spans="7:23">
      <c r="G4556">
        <v>22153</v>
      </c>
      <c r="H4556" s="89" t="s">
        <v>1644</v>
      </c>
      <c r="I4556" s="89" t="s">
        <v>339</v>
      </c>
      <c r="L4556">
        <v>35295</v>
      </c>
      <c r="M4556" s="89" t="s">
        <v>1413</v>
      </c>
      <c r="N4556" s="89" t="s">
        <v>323</v>
      </c>
      <c r="V4556" s="89" t="s">
        <v>1663</v>
      </c>
      <c r="W4556">
        <v>24161</v>
      </c>
    </row>
    <row r="4557" spans="7:23">
      <c r="G4557">
        <v>22157</v>
      </c>
      <c r="H4557" s="89" t="s">
        <v>1645</v>
      </c>
      <c r="I4557" s="89" t="s">
        <v>339</v>
      </c>
      <c r="L4557">
        <v>35296</v>
      </c>
      <c r="M4557" s="89" t="s">
        <v>1414</v>
      </c>
      <c r="N4557" s="89" t="s">
        <v>323</v>
      </c>
      <c r="V4557" s="89" t="s">
        <v>1670</v>
      </c>
      <c r="W4557">
        <v>24185</v>
      </c>
    </row>
    <row r="4558" spans="7:23">
      <c r="G4558">
        <v>22161</v>
      </c>
      <c r="H4558" s="89" t="s">
        <v>2579</v>
      </c>
      <c r="I4558" s="89" t="s">
        <v>339</v>
      </c>
      <c r="L4558">
        <v>35297</v>
      </c>
      <c r="M4558" s="89" t="s">
        <v>1415</v>
      </c>
      <c r="N4558" s="89" t="s">
        <v>323</v>
      </c>
      <c r="V4558" s="89" t="s">
        <v>1669</v>
      </c>
      <c r="W4558">
        <v>30478</v>
      </c>
    </row>
    <row r="4559" spans="7:23">
      <c r="G4559">
        <v>22169</v>
      </c>
      <c r="H4559" s="89" t="s">
        <v>1646</v>
      </c>
      <c r="I4559" s="89" t="s">
        <v>339</v>
      </c>
      <c r="L4559">
        <v>35298</v>
      </c>
      <c r="M4559" s="89" t="s">
        <v>1327</v>
      </c>
      <c r="N4559" s="89" t="s">
        <v>323</v>
      </c>
      <c r="V4559" s="89" t="s">
        <v>1662</v>
      </c>
      <c r="W4559">
        <v>24153</v>
      </c>
    </row>
    <row r="4560" spans="7:23">
      <c r="G4560">
        <v>24237</v>
      </c>
      <c r="H4560" s="89" t="s">
        <v>1487</v>
      </c>
      <c r="I4560" s="89" t="s">
        <v>339</v>
      </c>
      <c r="L4560">
        <v>35299</v>
      </c>
      <c r="M4560" s="89" t="s">
        <v>232</v>
      </c>
      <c r="N4560" s="89" t="s">
        <v>323</v>
      </c>
      <c r="V4560" s="89" t="s">
        <v>1671</v>
      </c>
      <c r="W4560">
        <v>24189</v>
      </c>
    </row>
    <row r="4561" spans="7:23">
      <c r="G4561">
        <v>24069</v>
      </c>
      <c r="H4561" s="89" t="s">
        <v>2580</v>
      </c>
      <c r="I4561" s="89" t="s">
        <v>339</v>
      </c>
      <c r="L4561">
        <v>35302</v>
      </c>
      <c r="M4561" s="89" t="s">
        <v>1420</v>
      </c>
      <c r="N4561" s="89" t="s">
        <v>323</v>
      </c>
      <c r="V4561" s="89" t="s">
        <v>2594</v>
      </c>
      <c r="W4561">
        <v>219476</v>
      </c>
    </row>
    <row r="4562" spans="7:23">
      <c r="G4562">
        <v>24089</v>
      </c>
      <c r="H4562" s="89" t="s">
        <v>1650</v>
      </c>
      <c r="I4562" s="89" t="s">
        <v>339</v>
      </c>
      <c r="L4562">
        <v>35303</v>
      </c>
      <c r="M4562" s="89" t="s">
        <v>1431</v>
      </c>
      <c r="N4562" s="89" t="s">
        <v>323</v>
      </c>
      <c r="V4562" s="89" t="s">
        <v>1672</v>
      </c>
      <c r="W4562">
        <v>24193</v>
      </c>
    </row>
    <row r="4563" spans="7:23">
      <c r="G4563">
        <v>163476</v>
      </c>
      <c r="H4563" s="89" t="s">
        <v>2581</v>
      </c>
      <c r="I4563" s="89" t="s">
        <v>339</v>
      </c>
      <c r="L4563">
        <v>35304</v>
      </c>
      <c r="M4563" s="89" t="s">
        <v>1432</v>
      </c>
      <c r="N4563" s="89" t="s">
        <v>323</v>
      </c>
      <c r="V4563" s="89" t="s">
        <v>1289</v>
      </c>
      <c r="W4563">
        <v>24169</v>
      </c>
    </row>
    <row r="4564" spans="7:23">
      <c r="G4564">
        <v>201276</v>
      </c>
      <c r="H4564" s="89" t="s">
        <v>2582</v>
      </c>
      <c r="I4564" s="89" t="s">
        <v>339</v>
      </c>
      <c r="L4564">
        <v>35305</v>
      </c>
      <c r="M4564" s="89" t="s">
        <v>1433</v>
      </c>
      <c r="N4564" s="89" t="s">
        <v>323</v>
      </c>
      <c r="V4564" s="89" t="s">
        <v>2595</v>
      </c>
      <c r="W4564">
        <v>24173</v>
      </c>
    </row>
    <row r="4565" spans="7:23">
      <c r="G4565">
        <v>24073</v>
      </c>
      <c r="H4565" s="89" t="s">
        <v>1647</v>
      </c>
      <c r="I4565" s="89" t="s">
        <v>339</v>
      </c>
      <c r="L4565">
        <v>35306</v>
      </c>
      <c r="M4565" s="89" t="s">
        <v>1434</v>
      </c>
      <c r="N4565" s="89" t="s">
        <v>323</v>
      </c>
      <c r="V4565" s="89" t="s">
        <v>2596</v>
      </c>
      <c r="W4565">
        <v>216731</v>
      </c>
    </row>
    <row r="4566" spans="7:23">
      <c r="G4566">
        <v>24077</v>
      </c>
      <c r="H4566" s="89" t="s">
        <v>1648</v>
      </c>
      <c r="I4566" s="89" t="s">
        <v>339</v>
      </c>
      <c r="L4566">
        <v>35307</v>
      </c>
      <c r="M4566" s="89" t="s">
        <v>1435</v>
      </c>
      <c r="N4566" s="89" t="s">
        <v>323</v>
      </c>
      <c r="V4566" s="89" t="s">
        <v>2597</v>
      </c>
      <c r="W4566">
        <v>24197</v>
      </c>
    </row>
    <row r="4567" spans="7:23">
      <c r="G4567">
        <v>24081</v>
      </c>
      <c r="H4567" s="89" t="s">
        <v>1649</v>
      </c>
      <c r="I4567" s="89" t="s">
        <v>339</v>
      </c>
      <c r="L4567">
        <v>35308</v>
      </c>
      <c r="M4567" s="89" t="s">
        <v>1436</v>
      </c>
      <c r="N4567" s="89" t="s">
        <v>323</v>
      </c>
      <c r="V4567" s="89" t="s">
        <v>2598</v>
      </c>
      <c r="W4567">
        <v>195132</v>
      </c>
    </row>
    <row r="4568" spans="7:23">
      <c r="G4568">
        <v>201287</v>
      </c>
      <c r="H4568" s="89" t="s">
        <v>2583</v>
      </c>
      <c r="I4568" s="89" t="s">
        <v>339</v>
      </c>
      <c r="L4568">
        <v>35309</v>
      </c>
      <c r="M4568" s="89" t="s">
        <v>1437</v>
      </c>
      <c r="N4568" s="89" t="s">
        <v>323</v>
      </c>
      <c r="V4568" s="89" t="s">
        <v>2599</v>
      </c>
      <c r="W4568">
        <v>195121</v>
      </c>
    </row>
    <row r="4569" spans="7:23">
      <c r="G4569">
        <v>174076</v>
      </c>
      <c r="H4569" s="89" t="s">
        <v>2584</v>
      </c>
      <c r="I4569" s="89" t="s">
        <v>339</v>
      </c>
      <c r="L4569">
        <v>35310</v>
      </c>
      <c r="M4569" s="89" t="s">
        <v>1438</v>
      </c>
      <c r="N4569" s="89" t="s">
        <v>323</v>
      </c>
      <c r="V4569" s="89" t="s">
        <v>2600</v>
      </c>
      <c r="W4569">
        <v>195110</v>
      </c>
    </row>
    <row r="4570" spans="7:23">
      <c r="G4570">
        <v>24117</v>
      </c>
      <c r="H4570" s="89" t="s">
        <v>1656</v>
      </c>
      <c r="I4570" s="89" t="s">
        <v>339</v>
      </c>
      <c r="L4570">
        <v>35311</v>
      </c>
      <c r="M4570" s="89" t="s">
        <v>2469</v>
      </c>
      <c r="N4570" s="89" t="s">
        <v>323</v>
      </c>
      <c r="V4570" s="89" t="s">
        <v>258</v>
      </c>
      <c r="W4570">
        <v>24205</v>
      </c>
    </row>
    <row r="4571" spans="7:23">
      <c r="G4571">
        <v>201298</v>
      </c>
      <c r="H4571" s="89" t="s">
        <v>2585</v>
      </c>
      <c r="I4571" s="89" t="s">
        <v>339</v>
      </c>
      <c r="L4571">
        <v>35314</v>
      </c>
      <c r="M4571" s="89" t="s">
        <v>1439</v>
      </c>
      <c r="N4571" s="89" t="s">
        <v>323</v>
      </c>
      <c r="V4571" s="89" t="s">
        <v>1676</v>
      </c>
      <c r="W4571">
        <v>56932</v>
      </c>
    </row>
    <row r="4572" spans="7:23">
      <c r="G4572">
        <v>24093</v>
      </c>
      <c r="H4572" s="89" t="s">
        <v>1651</v>
      </c>
      <c r="I4572" s="89" t="s">
        <v>339</v>
      </c>
      <c r="L4572">
        <v>35315</v>
      </c>
      <c r="M4572" s="89" t="s">
        <v>1440</v>
      </c>
      <c r="N4572" s="89" t="s">
        <v>323</v>
      </c>
      <c r="V4572" s="89" t="s">
        <v>2601</v>
      </c>
      <c r="W4572">
        <v>192476</v>
      </c>
    </row>
    <row r="4573" spans="7:23">
      <c r="G4573">
        <v>30269</v>
      </c>
      <c r="H4573" s="89" t="s">
        <v>1652</v>
      </c>
      <c r="I4573" s="89" t="s">
        <v>339</v>
      </c>
      <c r="L4573">
        <v>35316</v>
      </c>
      <c r="M4573" s="89" t="s">
        <v>1441</v>
      </c>
      <c r="N4573" s="89" t="s">
        <v>323</v>
      </c>
      <c r="V4573" s="89" t="s">
        <v>1677</v>
      </c>
      <c r="W4573">
        <v>56954</v>
      </c>
    </row>
    <row r="4574" spans="7:23">
      <c r="G4574">
        <v>24097</v>
      </c>
      <c r="H4574" s="89" t="s">
        <v>1653</v>
      </c>
      <c r="I4574" s="89" t="s">
        <v>339</v>
      </c>
      <c r="L4574">
        <v>35317</v>
      </c>
      <c r="M4574" s="89" t="s">
        <v>1442</v>
      </c>
      <c r="N4574" s="89" t="s">
        <v>323</v>
      </c>
      <c r="V4574" s="89" t="s">
        <v>50</v>
      </c>
      <c r="W4574">
        <v>56899</v>
      </c>
    </row>
    <row r="4575" spans="7:23">
      <c r="G4575">
        <v>192076</v>
      </c>
      <c r="H4575" s="89" t="s">
        <v>2586</v>
      </c>
      <c r="I4575" s="89" t="s">
        <v>339</v>
      </c>
      <c r="L4575">
        <v>35318</v>
      </c>
      <c r="M4575" s="89" t="s">
        <v>1443</v>
      </c>
      <c r="N4575" s="89" t="s">
        <v>323</v>
      </c>
      <c r="V4575" s="89" t="s">
        <v>2602</v>
      </c>
      <c r="W4575">
        <v>198720</v>
      </c>
    </row>
    <row r="4576" spans="7:23">
      <c r="G4576">
        <v>24101</v>
      </c>
      <c r="H4576" s="89" t="s">
        <v>1654</v>
      </c>
      <c r="I4576" s="89" t="s">
        <v>339</v>
      </c>
      <c r="L4576">
        <v>35319</v>
      </c>
      <c r="M4576" s="89" t="s">
        <v>1444</v>
      </c>
      <c r="N4576" s="89" t="s">
        <v>323</v>
      </c>
      <c r="V4576" s="89" t="s">
        <v>1678</v>
      </c>
      <c r="W4576">
        <v>54775</v>
      </c>
    </row>
    <row r="4577" spans="7:23">
      <c r="G4577">
        <v>24105</v>
      </c>
      <c r="H4577" s="89" t="s">
        <v>1655</v>
      </c>
      <c r="I4577" s="89" t="s">
        <v>339</v>
      </c>
      <c r="L4577">
        <v>35320</v>
      </c>
      <c r="M4577" s="89" t="s">
        <v>1445</v>
      </c>
      <c r="N4577" s="89" t="s">
        <v>323</v>
      </c>
      <c r="V4577" s="89" t="s">
        <v>1679</v>
      </c>
      <c r="W4577">
        <v>54841</v>
      </c>
    </row>
    <row r="4578" spans="7:23">
      <c r="G4578">
        <v>24113</v>
      </c>
      <c r="H4578" s="89" t="s">
        <v>2587</v>
      </c>
      <c r="I4578" s="89" t="s">
        <v>339</v>
      </c>
      <c r="L4578">
        <v>35321</v>
      </c>
      <c r="M4578" s="89" t="s">
        <v>1446</v>
      </c>
      <c r="N4578" s="89" t="s">
        <v>323</v>
      </c>
      <c r="V4578" s="89" t="s">
        <v>2603</v>
      </c>
      <c r="W4578">
        <v>214676</v>
      </c>
    </row>
    <row r="4579" spans="7:23">
      <c r="G4579">
        <v>24121</v>
      </c>
      <c r="H4579" s="89" t="s">
        <v>1657</v>
      </c>
      <c r="I4579" s="89" t="s">
        <v>339</v>
      </c>
      <c r="L4579">
        <v>35322</v>
      </c>
      <c r="M4579" s="89" t="s">
        <v>1447</v>
      </c>
      <c r="N4579" s="89" t="s">
        <v>323</v>
      </c>
      <c r="V4579" s="89" t="s">
        <v>1680</v>
      </c>
      <c r="W4579">
        <v>54830</v>
      </c>
    </row>
    <row r="4580" spans="7:23">
      <c r="G4580">
        <v>24133</v>
      </c>
      <c r="H4580" s="89" t="s">
        <v>2588</v>
      </c>
      <c r="I4580" s="89" t="s">
        <v>339</v>
      </c>
      <c r="L4580">
        <v>35323</v>
      </c>
      <c r="M4580" s="89" t="s">
        <v>1448</v>
      </c>
      <c r="N4580" s="89" t="s">
        <v>323</v>
      </c>
      <c r="V4580" s="89" t="s">
        <v>1681</v>
      </c>
      <c r="W4580">
        <v>54819</v>
      </c>
    </row>
    <row r="4581" spans="7:23">
      <c r="G4581">
        <v>24141</v>
      </c>
      <c r="H4581" s="89" t="s">
        <v>1659</v>
      </c>
      <c r="I4581" s="89" t="s">
        <v>339</v>
      </c>
      <c r="L4581">
        <v>35324</v>
      </c>
      <c r="M4581" s="89" t="s">
        <v>1449</v>
      </c>
      <c r="N4581" s="89" t="s">
        <v>323</v>
      </c>
      <c r="V4581" s="89" t="s">
        <v>1682</v>
      </c>
      <c r="W4581">
        <v>54808</v>
      </c>
    </row>
    <row r="4582" spans="7:23">
      <c r="G4582">
        <v>24137</v>
      </c>
      <c r="H4582" s="89" t="s">
        <v>1658</v>
      </c>
      <c r="I4582" s="89" t="s">
        <v>339</v>
      </c>
      <c r="L4582">
        <v>35325</v>
      </c>
      <c r="M4582" s="89" t="s">
        <v>1450</v>
      </c>
      <c r="N4582" s="89" t="s">
        <v>323</v>
      </c>
      <c r="V4582" s="89" t="s">
        <v>1683</v>
      </c>
      <c r="W4582">
        <v>54797</v>
      </c>
    </row>
    <row r="4583" spans="7:23">
      <c r="G4583">
        <v>24145</v>
      </c>
      <c r="H4583" s="89" t="s">
        <v>1660</v>
      </c>
      <c r="I4583" s="89" t="s">
        <v>339</v>
      </c>
      <c r="L4583">
        <v>35326</v>
      </c>
      <c r="M4583" s="89" t="s">
        <v>2480</v>
      </c>
      <c r="N4583" s="89" t="s">
        <v>323</v>
      </c>
      <c r="V4583" s="89" t="s">
        <v>1684</v>
      </c>
      <c r="W4583">
        <v>54786</v>
      </c>
    </row>
    <row r="4584" spans="7:23">
      <c r="G4584">
        <v>24165</v>
      </c>
      <c r="H4584" s="89" t="s">
        <v>1664</v>
      </c>
      <c r="I4584" s="89" t="s">
        <v>339</v>
      </c>
      <c r="L4584">
        <v>35329</v>
      </c>
      <c r="M4584" s="89" t="s">
        <v>1464</v>
      </c>
      <c r="N4584" s="89" t="s">
        <v>323</v>
      </c>
      <c r="V4584" s="89" t="s">
        <v>1685</v>
      </c>
      <c r="W4584">
        <v>54874</v>
      </c>
    </row>
    <row r="4585" spans="7:23">
      <c r="G4585">
        <v>164078</v>
      </c>
      <c r="H4585" s="89" t="s">
        <v>2589</v>
      </c>
      <c r="I4585" s="89" t="s">
        <v>339</v>
      </c>
      <c r="L4585">
        <v>35330</v>
      </c>
      <c r="M4585" s="89" t="s">
        <v>1465</v>
      </c>
      <c r="N4585" s="89" t="s">
        <v>323</v>
      </c>
      <c r="V4585" s="89" t="s">
        <v>1686</v>
      </c>
      <c r="W4585">
        <v>54863</v>
      </c>
    </row>
    <row r="4586" spans="7:23">
      <c r="G4586">
        <v>24149</v>
      </c>
      <c r="H4586" s="89" t="s">
        <v>1661</v>
      </c>
      <c r="I4586" s="89" t="s">
        <v>339</v>
      </c>
      <c r="L4586">
        <v>35331</v>
      </c>
      <c r="M4586" s="89" t="s">
        <v>1466</v>
      </c>
      <c r="N4586" s="89" t="s">
        <v>323</v>
      </c>
      <c r="V4586" s="89" t="s">
        <v>2604</v>
      </c>
      <c r="W4586">
        <v>207081</v>
      </c>
    </row>
    <row r="4587" spans="7:23">
      <c r="G4587">
        <v>24157</v>
      </c>
      <c r="H4587" s="89" t="s">
        <v>2590</v>
      </c>
      <c r="I4587" s="89" t="s">
        <v>339</v>
      </c>
      <c r="L4587">
        <v>35332</v>
      </c>
      <c r="M4587" s="89" t="s">
        <v>1467</v>
      </c>
      <c r="N4587" s="89" t="s">
        <v>323</v>
      </c>
      <c r="V4587" s="89" t="s">
        <v>2605</v>
      </c>
      <c r="W4587">
        <v>199276</v>
      </c>
    </row>
    <row r="4588" spans="7:23">
      <c r="G4588">
        <v>174087</v>
      </c>
      <c r="H4588" s="89" t="s">
        <v>2591</v>
      </c>
      <c r="I4588" s="89" t="s">
        <v>339</v>
      </c>
      <c r="L4588">
        <v>35333</v>
      </c>
      <c r="M4588" s="89" t="s">
        <v>1468</v>
      </c>
      <c r="N4588" s="89" t="s">
        <v>323</v>
      </c>
      <c r="V4588" s="89" t="s">
        <v>1687</v>
      </c>
      <c r="W4588">
        <v>54852</v>
      </c>
    </row>
    <row r="4589" spans="7:23">
      <c r="G4589">
        <v>72298</v>
      </c>
      <c r="H4589" s="89" t="s">
        <v>1673</v>
      </c>
      <c r="I4589" s="89" t="s">
        <v>339</v>
      </c>
      <c r="L4589">
        <v>35334</v>
      </c>
      <c r="M4589" s="89" t="s">
        <v>1469</v>
      </c>
      <c r="N4589" s="89" t="s">
        <v>323</v>
      </c>
      <c r="V4589" s="89" t="s">
        <v>1688</v>
      </c>
      <c r="W4589">
        <v>55276</v>
      </c>
    </row>
    <row r="4590" spans="7:23">
      <c r="G4590">
        <v>72287</v>
      </c>
      <c r="H4590" s="89" t="s">
        <v>1674</v>
      </c>
      <c r="I4590" s="89" t="s">
        <v>339</v>
      </c>
      <c r="L4590">
        <v>35335</v>
      </c>
      <c r="M4590" s="89" t="s">
        <v>1470</v>
      </c>
      <c r="N4590" s="89" t="s">
        <v>323</v>
      </c>
      <c r="V4590" s="89" t="s">
        <v>1689</v>
      </c>
      <c r="W4590">
        <v>22085</v>
      </c>
    </row>
    <row r="4591" spans="7:23">
      <c r="G4591">
        <v>72276</v>
      </c>
      <c r="H4591" s="89" t="s">
        <v>1675</v>
      </c>
      <c r="I4591" s="89" t="s">
        <v>339</v>
      </c>
      <c r="L4591">
        <v>35336</v>
      </c>
      <c r="M4591" s="89" t="s">
        <v>1471</v>
      </c>
      <c r="N4591" s="89" t="s">
        <v>323</v>
      </c>
      <c r="V4591" s="89" t="s">
        <v>2606</v>
      </c>
      <c r="W4591">
        <v>207299</v>
      </c>
    </row>
    <row r="4592" spans="7:23">
      <c r="G4592">
        <v>192087</v>
      </c>
      <c r="H4592" s="89" t="s">
        <v>2592</v>
      </c>
      <c r="I4592" s="89" t="s">
        <v>339</v>
      </c>
      <c r="L4592">
        <v>35337</v>
      </c>
      <c r="M4592" s="89" t="s">
        <v>1472</v>
      </c>
      <c r="N4592" s="89" t="s">
        <v>323</v>
      </c>
      <c r="V4592" s="89" t="s">
        <v>2607</v>
      </c>
      <c r="W4592">
        <v>207288</v>
      </c>
    </row>
    <row r="4593" spans="7:23">
      <c r="G4593">
        <v>24177</v>
      </c>
      <c r="H4593" s="89" t="s">
        <v>1665</v>
      </c>
      <c r="I4593" s="89" t="s">
        <v>339</v>
      </c>
      <c r="L4593">
        <v>35338</v>
      </c>
      <c r="M4593" s="89" t="s">
        <v>1473</v>
      </c>
      <c r="N4593" s="89" t="s">
        <v>323</v>
      </c>
      <c r="V4593" s="89" t="s">
        <v>1690</v>
      </c>
      <c r="W4593">
        <v>22081</v>
      </c>
    </row>
    <row r="4594" spans="7:23">
      <c r="G4594">
        <v>30470</v>
      </c>
      <c r="H4594" s="89" t="s">
        <v>1666</v>
      </c>
      <c r="I4594" s="89" t="s">
        <v>339</v>
      </c>
      <c r="L4594">
        <v>35339</v>
      </c>
      <c r="M4594" s="89" t="s">
        <v>271</v>
      </c>
      <c r="N4594" s="89" t="s">
        <v>323</v>
      </c>
      <c r="V4594" s="89" t="s">
        <v>1691</v>
      </c>
      <c r="W4594">
        <v>19741</v>
      </c>
    </row>
    <row r="4595" spans="7:23">
      <c r="G4595">
        <v>24181</v>
      </c>
      <c r="H4595" s="89" t="s">
        <v>1667</v>
      </c>
      <c r="I4595" s="89" t="s">
        <v>339</v>
      </c>
      <c r="L4595">
        <v>35342</v>
      </c>
      <c r="M4595" s="89" t="s">
        <v>1389</v>
      </c>
      <c r="N4595" s="89" t="s">
        <v>323</v>
      </c>
      <c r="V4595" s="89" t="s">
        <v>1692</v>
      </c>
      <c r="W4595">
        <v>19701</v>
      </c>
    </row>
    <row r="4596" spans="7:23">
      <c r="G4596">
        <v>200876</v>
      </c>
      <c r="H4596" s="89" t="s">
        <v>2593</v>
      </c>
      <c r="I4596" s="89" t="s">
        <v>339</v>
      </c>
      <c r="L4596">
        <v>35345</v>
      </c>
      <c r="M4596" s="89" t="s">
        <v>1476</v>
      </c>
      <c r="N4596" s="89" t="s">
        <v>323</v>
      </c>
      <c r="V4596" s="89" t="s">
        <v>1693</v>
      </c>
      <c r="W4596">
        <v>55309</v>
      </c>
    </row>
    <row r="4597" spans="7:23">
      <c r="G4597">
        <v>30474</v>
      </c>
      <c r="H4597" s="89" t="s">
        <v>1668</v>
      </c>
      <c r="I4597" s="89" t="s">
        <v>339</v>
      </c>
      <c r="L4597">
        <v>35346</v>
      </c>
      <c r="M4597" s="89" t="s">
        <v>1477</v>
      </c>
      <c r="N4597" s="89" t="s">
        <v>323</v>
      </c>
      <c r="V4597" s="89" t="s">
        <v>1694</v>
      </c>
      <c r="W4597">
        <v>55342</v>
      </c>
    </row>
    <row r="4598" spans="7:23">
      <c r="G4598">
        <v>24161</v>
      </c>
      <c r="H4598" s="89" t="s">
        <v>1663</v>
      </c>
      <c r="I4598" s="89" t="s">
        <v>339</v>
      </c>
      <c r="L4598">
        <v>35347</v>
      </c>
      <c r="M4598" s="89" t="s">
        <v>1478</v>
      </c>
      <c r="N4598" s="89" t="s">
        <v>323</v>
      </c>
      <c r="V4598" s="89" t="s">
        <v>1695</v>
      </c>
      <c r="W4598">
        <v>55353</v>
      </c>
    </row>
    <row r="4599" spans="7:23">
      <c r="G4599">
        <v>24185</v>
      </c>
      <c r="H4599" s="89" t="s">
        <v>1670</v>
      </c>
      <c r="I4599" s="89" t="s">
        <v>339</v>
      </c>
      <c r="L4599">
        <v>35348</v>
      </c>
      <c r="M4599" s="89" t="s">
        <v>2496</v>
      </c>
      <c r="N4599" s="89" t="s">
        <v>323</v>
      </c>
      <c r="V4599" s="89" t="s">
        <v>1696</v>
      </c>
      <c r="W4599">
        <v>55364</v>
      </c>
    </row>
    <row r="4600" spans="7:23">
      <c r="G4600">
        <v>30478</v>
      </c>
      <c r="H4600" s="89" t="s">
        <v>1669</v>
      </c>
      <c r="I4600" s="89" t="s">
        <v>339</v>
      </c>
      <c r="L4600">
        <v>35349</v>
      </c>
      <c r="M4600" s="89" t="s">
        <v>1479</v>
      </c>
      <c r="N4600" s="89" t="s">
        <v>323</v>
      </c>
      <c r="V4600" s="89" t="s">
        <v>1697</v>
      </c>
      <c r="W4600">
        <v>55375</v>
      </c>
    </row>
    <row r="4601" spans="7:23">
      <c r="G4601">
        <v>24153</v>
      </c>
      <c r="H4601" s="89" t="s">
        <v>1662</v>
      </c>
      <c r="I4601" s="89" t="s">
        <v>339</v>
      </c>
      <c r="L4601">
        <v>35350</v>
      </c>
      <c r="M4601" s="89" t="s">
        <v>1480</v>
      </c>
      <c r="N4601" s="89" t="s">
        <v>323</v>
      </c>
      <c r="V4601" s="89" t="s">
        <v>2608</v>
      </c>
      <c r="W4601">
        <v>174298</v>
      </c>
    </row>
    <row r="4602" spans="7:23">
      <c r="G4602">
        <v>24189</v>
      </c>
      <c r="H4602" s="89" t="s">
        <v>1671</v>
      </c>
      <c r="I4602" s="89" t="s">
        <v>339</v>
      </c>
      <c r="L4602">
        <v>35351</v>
      </c>
      <c r="M4602" s="89" t="s">
        <v>1481</v>
      </c>
      <c r="N4602" s="89" t="s">
        <v>323</v>
      </c>
      <c r="V4602" s="89" t="s">
        <v>2609</v>
      </c>
      <c r="W4602">
        <v>174287</v>
      </c>
    </row>
    <row r="4603" spans="7:23">
      <c r="G4603">
        <v>219476</v>
      </c>
      <c r="H4603" s="89" t="s">
        <v>2594</v>
      </c>
      <c r="I4603" s="89" t="s">
        <v>339</v>
      </c>
      <c r="L4603">
        <v>35352</v>
      </c>
      <c r="M4603" s="89" t="s">
        <v>2512</v>
      </c>
      <c r="N4603" s="89" t="s">
        <v>323</v>
      </c>
      <c r="V4603" s="89" t="s">
        <v>2610</v>
      </c>
      <c r="W4603">
        <v>218298</v>
      </c>
    </row>
    <row r="4604" spans="7:23">
      <c r="G4604">
        <v>24193</v>
      </c>
      <c r="H4604" s="89" t="s">
        <v>1672</v>
      </c>
      <c r="I4604" s="89" t="s">
        <v>339</v>
      </c>
      <c r="L4604">
        <v>35353</v>
      </c>
      <c r="M4604" s="89" t="s">
        <v>1482</v>
      </c>
      <c r="N4604" s="89" t="s">
        <v>323</v>
      </c>
      <c r="V4604" s="89" t="s">
        <v>2611</v>
      </c>
      <c r="W4604">
        <v>218342</v>
      </c>
    </row>
    <row r="4605" spans="7:23">
      <c r="G4605">
        <v>24169</v>
      </c>
      <c r="H4605" s="89" t="s">
        <v>1289</v>
      </c>
      <c r="I4605" s="89" t="s">
        <v>339</v>
      </c>
      <c r="L4605">
        <v>35356</v>
      </c>
      <c r="M4605" s="89" t="s">
        <v>1483</v>
      </c>
      <c r="N4605" s="89" t="s">
        <v>323</v>
      </c>
      <c r="V4605" s="89" t="s">
        <v>2612</v>
      </c>
      <c r="W4605">
        <v>218287</v>
      </c>
    </row>
    <row r="4606" spans="7:23">
      <c r="G4606">
        <v>24173</v>
      </c>
      <c r="H4606" s="89" t="s">
        <v>2595</v>
      </c>
      <c r="I4606" s="89" t="s">
        <v>339</v>
      </c>
      <c r="L4606">
        <v>35357</v>
      </c>
      <c r="M4606" s="89" t="s">
        <v>1484</v>
      </c>
      <c r="N4606" s="89" t="s">
        <v>323</v>
      </c>
      <c r="V4606" s="89" t="s">
        <v>2613</v>
      </c>
      <c r="W4606">
        <v>218153</v>
      </c>
    </row>
    <row r="4607" spans="7:23">
      <c r="G4607">
        <v>216731</v>
      </c>
      <c r="H4607" s="89" t="s">
        <v>2596</v>
      </c>
      <c r="I4607" s="89" t="s">
        <v>339</v>
      </c>
      <c r="L4607">
        <v>35358</v>
      </c>
      <c r="M4607" s="89" t="s">
        <v>2521</v>
      </c>
      <c r="N4607" s="89" t="s">
        <v>323</v>
      </c>
      <c r="V4607" s="89" t="s">
        <v>2614</v>
      </c>
      <c r="W4607">
        <v>218353</v>
      </c>
    </row>
    <row r="4608" spans="7:23">
      <c r="G4608">
        <v>24197</v>
      </c>
      <c r="H4608" s="89" t="s">
        <v>2597</v>
      </c>
      <c r="I4608" s="89" t="s">
        <v>339</v>
      </c>
      <c r="L4608">
        <v>35359</v>
      </c>
      <c r="M4608" s="89" t="s">
        <v>1485</v>
      </c>
      <c r="N4608" s="89" t="s">
        <v>323</v>
      </c>
      <c r="V4608" s="89" t="s">
        <v>2134</v>
      </c>
      <c r="W4608">
        <v>218364</v>
      </c>
    </row>
    <row r="4609" spans="7:23">
      <c r="G4609">
        <v>195132</v>
      </c>
      <c r="H4609" s="89" t="s">
        <v>2598</v>
      </c>
      <c r="I4609" s="89" t="s">
        <v>339</v>
      </c>
      <c r="L4609">
        <v>35360</v>
      </c>
      <c r="M4609" s="89" t="s">
        <v>1486</v>
      </c>
      <c r="N4609" s="89" t="s">
        <v>323</v>
      </c>
      <c r="V4609" s="89" t="s">
        <v>2615</v>
      </c>
      <c r="W4609">
        <v>218142</v>
      </c>
    </row>
    <row r="4610" spans="7:23">
      <c r="G4610">
        <v>195121</v>
      </c>
      <c r="H4610" s="89" t="s">
        <v>2599</v>
      </c>
      <c r="I4610" s="89" t="s">
        <v>339</v>
      </c>
      <c r="L4610">
        <v>35362</v>
      </c>
      <c r="M4610" s="89" t="s">
        <v>1487</v>
      </c>
      <c r="N4610" s="89" t="s">
        <v>323</v>
      </c>
      <c r="V4610" s="89" t="s">
        <v>2616</v>
      </c>
      <c r="W4610">
        <v>218676</v>
      </c>
    </row>
    <row r="4611" spans="7:23">
      <c r="G4611">
        <v>195110</v>
      </c>
      <c r="H4611" s="89" t="s">
        <v>2600</v>
      </c>
      <c r="I4611" s="89" t="s">
        <v>339</v>
      </c>
      <c r="L4611">
        <v>35487</v>
      </c>
      <c r="M4611" s="89" t="s">
        <v>312</v>
      </c>
      <c r="V4611" s="89" t="s">
        <v>2617</v>
      </c>
      <c r="W4611">
        <v>218709</v>
      </c>
    </row>
    <row r="4612" spans="7:23">
      <c r="G4612">
        <v>24205</v>
      </c>
      <c r="H4612" s="89" t="s">
        <v>258</v>
      </c>
      <c r="I4612" s="89" t="s">
        <v>339</v>
      </c>
      <c r="L4612">
        <v>35489</v>
      </c>
      <c r="M4612" s="89" t="s">
        <v>313</v>
      </c>
      <c r="V4612" s="89" t="s">
        <v>2618</v>
      </c>
      <c r="W4612">
        <v>218131</v>
      </c>
    </row>
    <row r="4613" spans="7:23">
      <c r="G4613">
        <v>56932</v>
      </c>
      <c r="H4613" s="89" t="s">
        <v>1676</v>
      </c>
      <c r="I4613" s="89" t="s">
        <v>339</v>
      </c>
      <c r="L4613">
        <v>35493</v>
      </c>
      <c r="M4613" s="89" t="s">
        <v>1291</v>
      </c>
      <c r="N4613" s="89" t="s">
        <v>312</v>
      </c>
      <c r="V4613" s="89" t="s">
        <v>2619</v>
      </c>
      <c r="W4613">
        <v>218764</v>
      </c>
    </row>
    <row r="4614" spans="7:23">
      <c r="G4614">
        <v>192476</v>
      </c>
      <c r="H4614" s="89" t="s">
        <v>2601</v>
      </c>
      <c r="I4614" s="89" t="s">
        <v>339</v>
      </c>
      <c r="L4614">
        <v>35494</v>
      </c>
      <c r="M4614" s="89" t="s">
        <v>1295</v>
      </c>
      <c r="N4614" s="89" t="s">
        <v>312</v>
      </c>
      <c r="V4614" s="89" t="s">
        <v>2136</v>
      </c>
      <c r="W4614">
        <v>218731</v>
      </c>
    </row>
    <row r="4615" spans="7:23">
      <c r="G4615">
        <v>56954</v>
      </c>
      <c r="H4615" s="89" t="s">
        <v>1677</v>
      </c>
      <c r="I4615" s="89" t="s">
        <v>339</v>
      </c>
      <c r="L4615">
        <v>35495</v>
      </c>
      <c r="M4615" s="89" t="s">
        <v>1298</v>
      </c>
      <c r="N4615" s="89" t="s">
        <v>312</v>
      </c>
      <c r="V4615" s="89" t="s">
        <v>2620</v>
      </c>
      <c r="W4615">
        <v>218120</v>
      </c>
    </row>
    <row r="4616" spans="7:23">
      <c r="G4616">
        <v>56899</v>
      </c>
      <c r="H4616" s="89" t="s">
        <v>50</v>
      </c>
      <c r="I4616" s="89" t="s">
        <v>339</v>
      </c>
      <c r="L4616">
        <v>35496</v>
      </c>
      <c r="M4616" s="89" t="s">
        <v>1297</v>
      </c>
      <c r="N4616" s="89" t="s">
        <v>312</v>
      </c>
      <c r="V4616" s="89" t="s">
        <v>2621</v>
      </c>
      <c r="W4616">
        <v>218720</v>
      </c>
    </row>
    <row r="4617" spans="7:23">
      <c r="G4617">
        <v>198720</v>
      </c>
      <c r="H4617" s="89" t="s">
        <v>2602</v>
      </c>
      <c r="I4617" s="89" t="s">
        <v>339</v>
      </c>
      <c r="L4617">
        <v>35501</v>
      </c>
      <c r="M4617" s="89" t="s">
        <v>2558</v>
      </c>
      <c r="N4617" s="89" t="s">
        <v>312</v>
      </c>
      <c r="V4617" s="89" t="s">
        <v>2137</v>
      </c>
      <c r="W4617">
        <v>218775</v>
      </c>
    </row>
    <row r="4618" spans="7:23">
      <c r="G4618">
        <v>54775</v>
      </c>
      <c r="H4618" s="89" t="s">
        <v>1678</v>
      </c>
      <c r="I4618" s="89" t="s">
        <v>339</v>
      </c>
      <c r="L4618">
        <v>35502</v>
      </c>
      <c r="M4618" s="89" t="s">
        <v>2561</v>
      </c>
      <c r="N4618" s="89" t="s">
        <v>312</v>
      </c>
      <c r="V4618" s="89" t="s">
        <v>2622</v>
      </c>
      <c r="W4618">
        <v>218109</v>
      </c>
    </row>
    <row r="4619" spans="7:23">
      <c r="G4619">
        <v>54841</v>
      </c>
      <c r="H4619" s="89" t="s">
        <v>1679</v>
      </c>
      <c r="I4619" s="89" t="s">
        <v>339</v>
      </c>
      <c r="L4619">
        <v>35503</v>
      </c>
      <c r="M4619" s="89" t="s">
        <v>2562</v>
      </c>
      <c r="N4619" s="89" t="s">
        <v>312</v>
      </c>
      <c r="V4619" s="89" t="s">
        <v>2623</v>
      </c>
      <c r="W4619">
        <v>218852</v>
      </c>
    </row>
    <row r="4620" spans="7:23">
      <c r="G4620">
        <v>214676</v>
      </c>
      <c r="H4620" s="89" t="s">
        <v>2603</v>
      </c>
      <c r="I4620" s="89" t="s">
        <v>339</v>
      </c>
      <c r="L4620">
        <v>35504</v>
      </c>
      <c r="M4620" s="89" t="s">
        <v>1585</v>
      </c>
      <c r="N4620" s="89" t="s">
        <v>312</v>
      </c>
      <c r="V4620" s="89" t="s">
        <v>2138</v>
      </c>
      <c r="W4620">
        <v>218819</v>
      </c>
    </row>
    <row r="4621" spans="7:23">
      <c r="G4621">
        <v>54830</v>
      </c>
      <c r="H4621" s="89" t="s">
        <v>1680</v>
      </c>
      <c r="I4621" s="89" t="s">
        <v>339</v>
      </c>
      <c r="L4621">
        <v>35505</v>
      </c>
      <c r="M4621" s="89" t="s">
        <v>1586</v>
      </c>
      <c r="N4621" s="89" t="s">
        <v>312</v>
      </c>
      <c r="V4621" s="89" t="s">
        <v>2624</v>
      </c>
      <c r="W4621">
        <v>218098</v>
      </c>
    </row>
    <row r="4622" spans="7:23">
      <c r="G4622">
        <v>54819</v>
      </c>
      <c r="H4622" s="89" t="s">
        <v>1681</v>
      </c>
      <c r="I4622" s="89" t="s">
        <v>339</v>
      </c>
      <c r="L4622">
        <v>35507</v>
      </c>
      <c r="M4622" s="89" t="s">
        <v>1587</v>
      </c>
      <c r="N4622" s="89" t="s">
        <v>312</v>
      </c>
      <c r="V4622" s="89" t="s">
        <v>2625</v>
      </c>
      <c r="W4622">
        <v>218808</v>
      </c>
    </row>
    <row r="4623" spans="7:23">
      <c r="G4623">
        <v>54808</v>
      </c>
      <c r="H4623" s="89" t="s">
        <v>1682</v>
      </c>
      <c r="I4623" s="89" t="s">
        <v>339</v>
      </c>
      <c r="L4623">
        <v>35511</v>
      </c>
      <c r="M4623" s="89" t="s">
        <v>1588</v>
      </c>
      <c r="N4623" s="89" t="s">
        <v>312</v>
      </c>
      <c r="V4623" s="89" t="s">
        <v>2139</v>
      </c>
      <c r="W4623">
        <v>218863</v>
      </c>
    </row>
    <row r="4624" spans="7:23">
      <c r="G4624">
        <v>54797</v>
      </c>
      <c r="H4624" s="89" t="s">
        <v>1683</v>
      </c>
      <c r="I4624" s="89" t="s">
        <v>339</v>
      </c>
      <c r="L4624">
        <v>35512</v>
      </c>
      <c r="M4624" s="89" t="s">
        <v>1589</v>
      </c>
      <c r="N4624" s="89" t="s">
        <v>312</v>
      </c>
      <c r="V4624" s="89" t="s">
        <v>2626</v>
      </c>
      <c r="W4624">
        <v>218087</v>
      </c>
    </row>
    <row r="4625" spans="7:23">
      <c r="G4625">
        <v>54786</v>
      </c>
      <c r="H4625" s="89" t="s">
        <v>1684</v>
      </c>
      <c r="I4625" s="89" t="s">
        <v>339</v>
      </c>
      <c r="L4625">
        <v>35513</v>
      </c>
      <c r="M4625" s="89" t="s">
        <v>1590</v>
      </c>
      <c r="N4625" s="89" t="s">
        <v>312</v>
      </c>
      <c r="V4625" s="89" t="s">
        <v>2627</v>
      </c>
      <c r="W4625">
        <v>218896</v>
      </c>
    </row>
    <row r="4626" spans="7:23">
      <c r="G4626">
        <v>54874</v>
      </c>
      <c r="H4626" s="89" t="s">
        <v>1685</v>
      </c>
      <c r="I4626" s="89" t="s">
        <v>339</v>
      </c>
      <c r="L4626">
        <v>35514</v>
      </c>
      <c r="M4626" s="89" t="s">
        <v>1591</v>
      </c>
      <c r="N4626" s="89" t="s">
        <v>312</v>
      </c>
      <c r="V4626" s="89" t="s">
        <v>2140</v>
      </c>
      <c r="W4626">
        <v>218907</v>
      </c>
    </row>
    <row r="4627" spans="7:23">
      <c r="G4627">
        <v>54863</v>
      </c>
      <c r="H4627" s="89" t="s">
        <v>1686</v>
      </c>
      <c r="I4627" s="89" t="s">
        <v>339</v>
      </c>
      <c r="L4627">
        <v>35515</v>
      </c>
      <c r="M4627" s="89" t="s">
        <v>1592</v>
      </c>
      <c r="N4627" s="89" t="s">
        <v>312</v>
      </c>
      <c r="V4627" s="89" t="s">
        <v>2628</v>
      </c>
      <c r="W4627">
        <v>218076</v>
      </c>
    </row>
    <row r="4628" spans="7:23">
      <c r="G4628">
        <v>207081</v>
      </c>
      <c r="H4628" s="89" t="s">
        <v>2604</v>
      </c>
      <c r="I4628" s="89" t="s">
        <v>339</v>
      </c>
      <c r="L4628">
        <v>35516</v>
      </c>
      <c r="M4628" s="89" t="s">
        <v>1593</v>
      </c>
      <c r="N4628" s="89" t="s">
        <v>312</v>
      </c>
      <c r="V4628" s="89" t="s">
        <v>2629</v>
      </c>
      <c r="W4628">
        <v>219028</v>
      </c>
    </row>
    <row r="4629" spans="7:23">
      <c r="G4629">
        <v>199276</v>
      </c>
      <c r="H4629" s="89" t="s">
        <v>2605</v>
      </c>
      <c r="I4629" s="89" t="s">
        <v>339</v>
      </c>
      <c r="L4629">
        <v>35517</v>
      </c>
      <c r="M4629" s="89" t="s">
        <v>1594</v>
      </c>
      <c r="N4629" s="89" t="s">
        <v>312</v>
      </c>
      <c r="V4629" s="89" t="s">
        <v>2141</v>
      </c>
      <c r="W4629">
        <v>218995</v>
      </c>
    </row>
    <row r="4630" spans="7:23">
      <c r="G4630">
        <v>54852</v>
      </c>
      <c r="H4630" s="89" t="s">
        <v>1687</v>
      </c>
      <c r="I4630" s="89" t="s">
        <v>339</v>
      </c>
      <c r="L4630">
        <v>35518</v>
      </c>
      <c r="M4630" s="89" t="s">
        <v>1595</v>
      </c>
      <c r="N4630" s="89" t="s">
        <v>312</v>
      </c>
      <c r="V4630" s="89" t="s">
        <v>2144</v>
      </c>
      <c r="W4630">
        <v>219288</v>
      </c>
    </row>
    <row r="4631" spans="7:23">
      <c r="G4631">
        <v>55276</v>
      </c>
      <c r="H4631" s="89" t="s">
        <v>1688</v>
      </c>
      <c r="I4631" s="89" t="s">
        <v>339</v>
      </c>
      <c r="L4631">
        <v>35519</v>
      </c>
      <c r="M4631" s="89" t="s">
        <v>1596</v>
      </c>
      <c r="N4631" s="89" t="s">
        <v>312</v>
      </c>
    </row>
    <row r="4632" spans="7:23">
      <c r="G4632">
        <v>22085</v>
      </c>
      <c r="H4632" s="89" t="s">
        <v>1689</v>
      </c>
      <c r="I4632" s="89" t="s">
        <v>339</v>
      </c>
      <c r="L4632">
        <v>35520</v>
      </c>
      <c r="M4632" s="89" t="s">
        <v>1597</v>
      </c>
      <c r="N4632" s="89" t="s">
        <v>312</v>
      </c>
    </row>
    <row r="4633" spans="7:23">
      <c r="G4633">
        <v>207299</v>
      </c>
      <c r="H4633" s="89" t="s">
        <v>2606</v>
      </c>
      <c r="I4633" s="89" t="s">
        <v>339</v>
      </c>
      <c r="L4633">
        <v>35521</v>
      </c>
      <c r="M4633" s="89" t="s">
        <v>1598</v>
      </c>
      <c r="N4633" s="89" t="s">
        <v>312</v>
      </c>
      <c r="V4633" s="89" t="s">
        <v>1291</v>
      </c>
      <c r="W4633">
        <v>29486</v>
      </c>
    </row>
    <row r="4634" spans="7:23">
      <c r="G4634">
        <v>207288</v>
      </c>
      <c r="H4634" s="89" t="s">
        <v>2607</v>
      </c>
      <c r="I4634" s="89" t="s">
        <v>339</v>
      </c>
      <c r="L4634">
        <v>35522</v>
      </c>
      <c r="M4634" s="89" t="s">
        <v>1599</v>
      </c>
      <c r="N4634" s="89" t="s">
        <v>312</v>
      </c>
      <c r="V4634" s="89" t="s">
        <v>1293</v>
      </c>
      <c r="W4634">
        <v>51866</v>
      </c>
    </row>
    <row r="4635" spans="7:23">
      <c r="G4635">
        <v>22081</v>
      </c>
      <c r="H4635" s="89" t="s">
        <v>1690</v>
      </c>
      <c r="I4635" s="89" t="s">
        <v>339</v>
      </c>
      <c r="L4635">
        <v>35523</v>
      </c>
      <c r="M4635" s="89" t="s">
        <v>1600</v>
      </c>
      <c r="N4635" s="89" t="s">
        <v>312</v>
      </c>
      <c r="V4635" s="89" t="s">
        <v>1294</v>
      </c>
      <c r="W4635">
        <v>51875</v>
      </c>
    </row>
    <row r="4636" spans="7:23">
      <c r="G4636">
        <v>19741</v>
      </c>
      <c r="H4636" s="89" t="s">
        <v>1691</v>
      </c>
      <c r="I4636" s="89" t="s">
        <v>339</v>
      </c>
      <c r="L4636">
        <v>35525</v>
      </c>
      <c r="M4636" s="89" t="s">
        <v>1601</v>
      </c>
      <c r="N4636" s="89" t="s">
        <v>312</v>
      </c>
      <c r="V4636" s="89" t="s">
        <v>1295</v>
      </c>
      <c r="W4636">
        <v>34500</v>
      </c>
    </row>
    <row r="4637" spans="7:23">
      <c r="G4637">
        <v>19701</v>
      </c>
      <c r="H4637" s="89" t="s">
        <v>1692</v>
      </c>
      <c r="I4637" s="89" t="s">
        <v>339</v>
      </c>
      <c r="L4637">
        <v>35529</v>
      </c>
      <c r="M4637" s="89" t="s">
        <v>1602</v>
      </c>
      <c r="N4637" s="89" t="s">
        <v>312</v>
      </c>
      <c r="V4637" s="89" t="s">
        <v>1297</v>
      </c>
      <c r="W4637">
        <v>29475</v>
      </c>
    </row>
    <row r="4638" spans="7:23">
      <c r="G4638">
        <v>55309</v>
      </c>
      <c r="H4638" s="89" t="s">
        <v>1693</v>
      </c>
      <c r="I4638" s="89" t="s">
        <v>339</v>
      </c>
      <c r="L4638">
        <v>35530</v>
      </c>
      <c r="M4638" s="89" t="s">
        <v>1603</v>
      </c>
      <c r="N4638" s="89" t="s">
        <v>312</v>
      </c>
      <c r="V4638" s="89" t="s">
        <v>1298</v>
      </c>
      <c r="W4638">
        <v>42674</v>
      </c>
    </row>
    <row r="4639" spans="7:23">
      <c r="G4639">
        <v>55342</v>
      </c>
      <c r="H4639" s="89" t="s">
        <v>1694</v>
      </c>
      <c r="I4639" s="89" t="s">
        <v>339</v>
      </c>
      <c r="L4639">
        <v>35531</v>
      </c>
      <c r="M4639" s="89" t="s">
        <v>1604</v>
      </c>
      <c r="N4639" s="89" t="s">
        <v>312</v>
      </c>
      <c r="V4639" s="89" t="s">
        <v>1299</v>
      </c>
      <c r="W4639">
        <v>42666</v>
      </c>
    </row>
    <row r="4640" spans="7:23">
      <c r="G4640">
        <v>55353</v>
      </c>
      <c r="H4640" s="89" t="s">
        <v>1695</v>
      </c>
      <c r="I4640" s="89" t="s">
        <v>339</v>
      </c>
      <c r="L4640">
        <v>35533</v>
      </c>
      <c r="M4640" s="89" t="s">
        <v>1605</v>
      </c>
      <c r="N4640" s="89" t="s">
        <v>312</v>
      </c>
      <c r="V4640" s="89" t="s">
        <v>1300</v>
      </c>
      <c r="W4640">
        <v>29482</v>
      </c>
    </row>
    <row r="4641" spans="7:23">
      <c r="G4641">
        <v>55364</v>
      </c>
      <c r="H4641" s="89" t="s">
        <v>1696</v>
      </c>
      <c r="I4641" s="89" t="s">
        <v>339</v>
      </c>
      <c r="L4641">
        <v>35537</v>
      </c>
      <c r="M4641" s="89" t="s">
        <v>1606</v>
      </c>
      <c r="N4641" s="89" t="s">
        <v>312</v>
      </c>
      <c r="V4641" s="89" t="s">
        <v>1711</v>
      </c>
      <c r="W4641">
        <v>18472</v>
      </c>
    </row>
    <row r="4642" spans="7:23">
      <c r="G4642">
        <v>55375</v>
      </c>
      <c r="H4642" s="89" t="s">
        <v>1697</v>
      </c>
      <c r="I4642" s="89" t="s">
        <v>339</v>
      </c>
      <c r="L4642">
        <v>35538</v>
      </c>
      <c r="M4642" s="89" t="s">
        <v>1608</v>
      </c>
      <c r="N4642" s="89" t="s">
        <v>312</v>
      </c>
      <c r="V4642" s="89" t="s">
        <v>1712</v>
      </c>
      <c r="W4642">
        <v>18473</v>
      </c>
    </row>
    <row r="4643" spans="7:23">
      <c r="G4643">
        <v>174298</v>
      </c>
      <c r="H4643" s="89" t="s">
        <v>2608</v>
      </c>
      <c r="I4643" s="89" t="s">
        <v>339</v>
      </c>
      <c r="L4643">
        <v>35539</v>
      </c>
      <c r="M4643" s="89" t="s">
        <v>1609</v>
      </c>
      <c r="N4643" s="89" t="s">
        <v>312</v>
      </c>
      <c r="V4643" s="89" t="s">
        <v>1713</v>
      </c>
      <c r="W4643">
        <v>18474</v>
      </c>
    </row>
    <row r="4644" spans="7:23">
      <c r="G4644">
        <v>174287</v>
      </c>
      <c r="H4644" s="89" t="s">
        <v>2609</v>
      </c>
      <c r="I4644" s="89" t="s">
        <v>339</v>
      </c>
      <c r="L4644">
        <v>35540</v>
      </c>
      <c r="M4644" s="89" t="s">
        <v>1610</v>
      </c>
      <c r="N4644" s="89" t="s">
        <v>312</v>
      </c>
      <c r="V4644" s="89" t="s">
        <v>1714</v>
      </c>
      <c r="W4644">
        <v>18475</v>
      </c>
    </row>
    <row r="4645" spans="7:23">
      <c r="G4645">
        <v>218298</v>
      </c>
      <c r="H4645" s="89" t="s">
        <v>2610</v>
      </c>
      <c r="I4645" s="89" t="s">
        <v>339</v>
      </c>
      <c r="L4645">
        <v>35541</v>
      </c>
      <c r="M4645" s="89" t="s">
        <v>1611</v>
      </c>
      <c r="N4645" s="89" t="s">
        <v>312</v>
      </c>
      <c r="V4645" s="89" t="s">
        <v>1715</v>
      </c>
      <c r="W4645">
        <v>53510</v>
      </c>
    </row>
    <row r="4646" spans="7:23">
      <c r="G4646">
        <v>218342</v>
      </c>
      <c r="H4646" s="89" t="s">
        <v>2611</v>
      </c>
      <c r="I4646" s="89" t="s">
        <v>339</v>
      </c>
      <c r="L4646">
        <v>35543</v>
      </c>
      <c r="M4646" s="89" t="s">
        <v>297</v>
      </c>
      <c r="N4646" s="89" t="s">
        <v>312</v>
      </c>
      <c r="V4646" s="89" t="s">
        <v>1716</v>
      </c>
      <c r="W4646">
        <v>53721</v>
      </c>
    </row>
    <row r="4647" spans="7:23">
      <c r="G4647">
        <v>218287</v>
      </c>
      <c r="H4647" s="89" t="s">
        <v>2612</v>
      </c>
      <c r="I4647" s="89" t="s">
        <v>339</v>
      </c>
      <c r="L4647">
        <v>35594</v>
      </c>
      <c r="M4647" s="89" t="s">
        <v>1612</v>
      </c>
      <c r="N4647" s="89" t="s">
        <v>312</v>
      </c>
      <c r="V4647" s="89" t="s">
        <v>1717</v>
      </c>
      <c r="W4647">
        <v>53732</v>
      </c>
    </row>
    <row r="4648" spans="7:23">
      <c r="G4648">
        <v>218153</v>
      </c>
      <c r="H4648" s="89" t="s">
        <v>2613</v>
      </c>
      <c r="I4648" s="89" t="s">
        <v>339</v>
      </c>
      <c r="L4648">
        <v>35595</v>
      </c>
      <c r="M4648" s="89" t="s">
        <v>1161</v>
      </c>
      <c r="N4648" s="89" t="s">
        <v>312</v>
      </c>
      <c r="V4648" s="89" t="s">
        <v>1718</v>
      </c>
      <c r="W4648">
        <v>53743</v>
      </c>
    </row>
    <row r="4649" spans="7:23">
      <c r="G4649">
        <v>218353</v>
      </c>
      <c r="H4649" s="89" t="s">
        <v>2614</v>
      </c>
      <c r="I4649" s="89" t="s">
        <v>339</v>
      </c>
      <c r="L4649">
        <v>35596</v>
      </c>
      <c r="M4649" s="89" t="s">
        <v>1162</v>
      </c>
      <c r="N4649" s="89" t="s">
        <v>312</v>
      </c>
      <c r="V4649" s="89" t="s">
        <v>1719</v>
      </c>
      <c r="W4649">
        <v>18476</v>
      </c>
    </row>
    <row r="4650" spans="7:23">
      <c r="G4650">
        <v>218364</v>
      </c>
      <c r="H4650" s="89" t="s">
        <v>2134</v>
      </c>
      <c r="I4650" s="89" t="s">
        <v>339</v>
      </c>
      <c r="L4650">
        <v>35597</v>
      </c>
      <c r="M4650" s="89" t="s">
        <v>1163</v>
      </c>
      <c r="N4650" s="89" t="s">
        <v>312</v>
      </c>
      <c r="V4650" s="89" t="s">
        <v>1720</v>
      </c>
      <c r="W4650">
        <v>31709</v>
      </c>
    </row>
    <row r="4651" spans="7:23">
      <c r="G4651">
        <v>218142</v>
      </c>
      <c r="H4651" s="89" t="s">
        <v>2615</v>
      </c>
      <c r="I4651" s="89" t="s">
        <v>339</v>
      </c>
      <c r="L4651">
        <v>35598</v>
      </c>
      <c r="M4651" s="89" t="s">
        <v>1613</v>
      </c>
      <c r="N4651" s="89" t="s">
        <v>312</v>
      </c>
      <c r="V4651" s="89" t="s">
        <v>1721</v>
      </c>
      <c r="W4651">
        <v>18477</v>
      </c>
    </row>
    <row r="4652" spans="7:23">
      <c r="G4652">
        <v>218676</v>
      </c>
      <c r="H4652" s="89" t="s">
        <v>2616</v>
      </c>
      <c r="I4652" s="89" t="s">
        <v>339</v>
      </c>
      <c r="L4652">
        <v>35599</v>
      </c>
      <c r="M4652" s="89" t="s">
        <v>1165</v>
      </c>
      <c r="N4652" s="89" t="s">
        <v>312</v>
      </c>
      <c r="V4652" s="89" t="s">
        <v>1722</v>
      </c>
      <c r="W4652">
        <v>53897</v>
      </c>
    </row>
    <row r="4653" spans="7:23">
      <c r="G4653">
        <v>218709</v>
      </c>
      <c r="H4653" s="89" t="s">
        <v>2617</v>
      </c>
      <c r="I4653" s="89" t="s">
        <v>339</v>
      </c>
      <c r="L4653">
        <v>35600</v>
      </c>
      <c r="M4653" s="89" t="s">
        <v>1614</v>
      </c>
      <c r="N4653" s="89" t="s">
        <v>312</v>
      </c>
      <c r="V4653" s="89" t="s">
        <v>1723</v>
      </c>
      <c r="W4653">
        <v>63970</v>
      </c>
    </row>
    <row r="4654" spans="7:23">
      <c r="G4654">
        <v>218131</v>
      </c>
      <c r="H4654" s="89" t="s">
        <v>2618</v>
      </c>
      <c r="I4654" s="89" t="s">
        <v>339</v>
      </c>
      <c r="L4654">
        <v>35601</v>
      </c>
      <c r="M4654" s="89" t="s">
        <v>1168</v>
      </c>
      <c r="N4654" s="89" t="s">
        <v>312</v>
      </c>
      <c r="V4654" s="89" t="s">
        <v>1724</v>
      </c>
      <c r="W4654">
        <v>18478</v>
      </c>
    </row>
    <row r="4655" spans="7:23">
      <c r="G4655">
        <v>218764</v>
      </c>
      <c r="H4655" s="89" t="s">
        <v>2619</v>
      </c>
      <c r="I4655" s="89" t="s">
        <v>339</v>
      </c>
      <c r="L4655">
        <v>35602</v>
      </c>
      <c r="M4655" s="89" t="s">
        <v>1615</v>
      </c>
      <c r="N4655" s="89" t="s">
        <v>312</v>
      </c>
      <c r="V4655" s="89" t="s">
        <v>1725</v>
      </c>
      <c r="W4655">
        <v>18480</v>
      </c>
    </row>
    <row r="4656" spans="7:23">
      <c r="G4656">
        <v>218731</v>
      </c>
      <c r="H4656" s="89" t="s">
        <v>2136</v>
      </c>
      <c r="I4656" s="89" t="s">
        <v>339</v>
      </c>
      <c r="L4656">
        <v>35603</v>
      </c>
      <c r="M4656" s="89" t="s">
        <v>1170</v>
      </c>
      <c r="N4656" s="89" t="s">
        <v>312</v>
      </c>
      <c r="V4656" s="89" t="s">
        <v>1726</v>
      </c>
      <c r="W4656">
        <v>18481</v>
      </c>
    </row>
    <row r="4657" spans="7:23">
      <c r="G4657">
        <v>218120</v>
      </c>
      <c r="H4657" s="89" t="s">
        <v>2620</v>
      </c>
      <c r="I4657" s="89" t="s">
        <v>339</v>
      </c>
      <c r="L4657">
        <v>35604</v>
      </c>
      <c r="M4657" s="89" t="s">
        <v>1616</v>
      </c>
      <c r="N4657" s="89" t="s">
        <v>312</v>
      </c>
      <c r="V4657" s="89" t="s">
        <v>1727</v>
      </c>
      <c r="W4657">
        <v>18484</v>
      </c>
    </row>
    <row r="4658" spans="7:23">
      <c r="G4658">
        <v>218720</v>
      </c>
      <c r="H4658" s="89" t="s">
        <v>2621</v>
      </c>
      <c r="I4658" s="89" t="s">
        <v>339</v>
      </c>
      <c r="L4658">
        <v>35605</v>
      </c>
      <c r="M4658" s="89" t="s">
        <v>1171</v>
      </c>
      <c r="N4658" s="89" t="s">
        <v>312</v>
      </c>
      <c r="V4658" s="89" t="s">
        <v>1728</v>
      </c>
      <c r="W4658">
        <v>18485</v>
      </c>
    </row>
    <row r="4659" spans="7:23">
      <c r="G4659">
        <v>218775</v>
      </c>
      <c r="H4659" s="89" t="s">
        <v>2137</v>
      </c>
      <c r="I4659" s="89" t="s">
        <v>339</v>
      </c>
      <c r="L4659">
        <v>35606</v>
      </c>
      <c r="M4659" s="89" t="s">
        <v>1172</v>
      </c>
      <c r="N4659" s="89" t="s">
        <v>312</v>
      </c>
      <c r="V4659" s="89" t="s">
        <v>1729</v>
      </c>
      <c r="W4659">
        <v>18486</v>
      </c>
    </row>
    <row r="4660" spans="7:23">
      <c r="G4660">
        <v>218109</v>
      </c>
      <c r="H4660" s="89" t="s">
        <v>2622</v>
      </c>
      <c r="I4660" s="89" t="s">
        <v>339</v>
      </c>
      <c r="L4660">
        <v>35607</v>
      </c>
      <c r="M4660" s="89" t="s">
        <v>2568</v>
      </c>
      <c r="N4660" s="89" t="s">
        <v>312</v>
      </c>
      <c r="V4660" s="89" t="s">
        <v>1730</v>
      </c>
      <c r="W4660">
        <v>18487</v>
      </c>
    </row>
    <row r="4661" spans="7:23">
      <c r="G4661">
        <v>218852</v>
      </c>
      <c r="H4661" s="89" t="s">
        <v>2623</v>
      </c>
      <c r="I4661" s="89" t="s">
        <v>339</v>
      </c>
      <c r="L4661">
        <v>35609</v>
      </c>
      <c r="M4661" s="89" t="s">
        <v>1617</v>
      </c>
      <c r="N4661" s="89" t="s">
        <v>312</v>
      </c>
      <c r="V4661" s="89" t="s">
        <v>1731</v>
      </c>
      <c r="W4661">
        <v>53798</v>
      </c>
    </row>
    <row r="4662" spans="7:23">
      <c r="G4662">
        <v>218819</v>
      </c>
      <c r="H4662" s="89" t="s">
        <v>2138</v>
      </c>
      <c r="I4662" s="89" t="s">
        <v>339</v>
      </c>
      <c r="L4662">
        <v>35610</v>
      </c>
      <c r="M4662" s="89" t="s">
        <v>1618</v>
      </c>
      <c r="N4662" s="89" t="s">
        <v>312</v>
      </c>
      <c r="V4662" s="89" t="s">
        <v>1732</v>
      </c>
      <c r="W4662">
        <v>53809</v>
      </c>
    </row>
    <row r="4663" spans="7:23">
      <c r="G4663">
        <v>218098</v>
      </c>
      <c r="H4663" s="89" t="s">
        <v>2624</v>
      </c>
      <c r="I4663" s="89" t="s">
        <v>339</v>
      </c>
      <c r="L4663">
        <v>35611</v>
      </c>
      <c r="M4663" s="89" t="s">
        <v>1619</v>
      </c>
      <c r="N4663" s="89" t="s">
        <v>312</v>
      </c>
      <c r="V4663" s="89" t="s">
        <v>1733</v>
      </c>
      <c r="W4663">
        <v>53820</v>
      </c>
    </row>
    <row r="4664" spans="7:23">
      <c r="G4664">
        <v>218808</v>
      </c>
      <c r="H4664" s="89" t="s">
        <v>2625</v>
      </c>
      <c r="I4664" s="89" t="s">
        <v>339</v>
      </c>
      <c r="L4664">
        <v>35612</v>
      </c>
      <c r="M4664" s="89" t="s">
        <v>1620</v>
      </c>
      <c r="N4664" s="89" t="s">
        <v>312</v>
      </c>
      <c r="V4664" s="89" t="s">
        <v>1734</v>
      </c>
      <c r="W4664">
        <v>53831</v>
      </c>
    </row>
    <row r="4665" spans="7:23">
      <c r="G4665">
        <v>218863</v>
      </c>
      <c r="H4665" s="89" t="s">
        <v>2139</v>
      </c>
      <c r="I4665" s="89" t="s">
        <v>339</v>
      </c>
      <c r="L4665">
        <v>35613</v>
      </c>
      <c r="M4665" s="89" t="s">
        <v>1176</v>
      </c>
      <c r="N4665" s="89" t="s">
        <v>312</v>
      </c>
      <c r="V4665" s="89" t="s">
        <v>1735</v>
      </c>
      <c r="W4665">
        <v>53853</v>
      </c>
    </row>
    <row r="4666" spans="7:23">
      <c r="G4666">
        <v>218087</v>
      </c>
      <c r="H4666" s="89" t="s">
        <v>2626</v>
      </c>
      <c r="I4666" s="89" t="s">
        <v>339</v>
      </c>
      <c r="L4666">
        <v>35614</v>
      </c>
      <c r="M4666" s="89" t="s">
        <v>1621</v>
      </c>
      <c r="N4666" s="89" t="s">
        <v>312</v>
      </c>
      <c r="V4666" s="89" t="s">
        <v>1736</v>
      </c>
      <c r="W4666">
        <v>53864</v>
      </c>
    </row>
    <row r="4667" spans="7:23">
      <c r="G4667">
        <v>218896</v>
      </c>
      <c r="H4667" s="89" t="s">
        <v>2627</v>
      </c>
      <c r="I4667" s="89" t="s">
        <v>339</v>
      </c>
      <c r="L4667">
        <v>35615</v>
      </c>
      <c r="M4667" s="89" t="s">
        <v>1622</v>
      </c>
      <c r="N4667" s="89" t="s">
        <v>312</v>
      </c>
      <c r="V4667" s="89" t="s">
        <v>1737</v>
      </c>
      <c r="W4667">
        <v>18488</v>
      </c>
    </row>
    <row r="4668" spans="7:23">
      <c r="G4668">
        <v>218907</v>
      </c>
      <c r="H4668" s="89" t="s">
        <v>2140</v>
      </c>
      <c r="I4668" s="89" t="s">
        <v>339</v>
      </c>
      <c r="L4668">
        <v>35616</v>
      </c>
      <c r="M4668" s="89" t="s">
        <v>1623</v>
      </c>
      <c r="N4668" s="89" t="s">
        <v>312</v>
      </c>
      <c r="V4668" s="89" t="s">
        <v>1738</v>
      </c>
      <c r="W4668">
        <v>18489</v>
      </c>
    </row>
    <row r="4669" spans="7:23">
      <c r="G4669">
        <v>218076</v>
      </c>
      <c r="H4669" s="89" t="s">
        <v>2628</v>
      </c>
      <c r="I4669" s="89" t="s">
        <v>339</v>
      </c>
      <c r="L4669">
        <v>35617</v>
      </c>
      <c r="M4669" s="89" t="s">
        <v>1182</v>
      </c>
      <c r="N4669" s="89" t="s">
        <v>312</v>
      </c>
      <c r="V4669" s="89" t="s">
        <v>1739</v>
      </c>
      <c r="W4669">
        <v>18494</v>
      </c>
    </row>
    <row r="4670" spans="7:23">
      <c r="G4670">
        <v>219028</v>
      </c>
      <c r="H4670" s="89" t="s">
        <v>2629</v>
      </c>
      <c r="I4670" s="89" t="s">
        <v>339</v>
      </c>
      <c r="L4670">
        <v>35618</v>
      </c>
      <c r="M4670" s="89" t="s">
        <v>1624</v>
      </c>
      <c r="N4670" s="89" t="s">
        <v>312</v>
      </c>
      <c r="V4670" s="89" t="s">
        <v>1740</v>
      </c>
      <c r="W4670">
        <v>18495</v>
      </c>
    </row>
    <row r="4671" spans="7:23">
      <c r="G4671">
        <v>218995</v>
      </c>
      <c r="H4671" s="89" t="s">
        <v>2141</v>
      </c>
      <c r="I4671" s="89" t="s">
        <v>339</v>
      </c>
      <c r="L4671">
        <v>35619</v>
      </c>
      <c r="M4671" s="89" t="s">
        <v>1625</v>
      </c>
      <c r="N4671" s="89" t="s">
        <v>312</v>
      </c>
      <c r="V4671" s="89" t="s">
        <v>1741</v>
      </c>
      <c r="W4671">
        <v>18496</v>
      </c>
    </row>
    <row r="4672" spans="7:23">
      <c r="G4672">
        <v>219288</v>
      </c>
      <c r="H4672" s="89" t="s">
        <v>2144</v>
      </c>
      <c r="I4672" s="89" t="s">
        <v>339</v>
      </c>
      <c r="L4672">
        <v>35620</v>
      </c>
      <c r="M4672" s="89" t="s">
        <v>1185</v>
      </c>
      <c r="N4672" s="89" t="s">
        <v>312</v>
      </c>
      <c r="V4672" s="89" t="s">
        <v>1742</v>
      </c>
      <c r="W4672">
        <v>18497</v>
      </c>
    </row>
    <row r="4673" spans="7:23">
      <c r="G4673">
        <v>18466</v>
      </c>
      <c r="H4673" s="89" t="s">
        <v>1710</v>
      </c>
      <c r="L4673">
        <v>35621</v>
      </c>
      <c r="M4673" s="89" t="s">
        <v>1186</v>
      </c>
      <c r="N4673" s="89" t="s">
        <v>312</v>
      </c>
      <c r="V4673" s="89" t="s">
        <v>1743</v>
      </c>
      <c r="W4673">
        <v>18498</v>
      </c>
    </row>
    <row r="4674" spans="7:23">
      <c r="G4674">
        <v>29486</v>
      </c>
      <c r="H4674" s="89" t="s">
        <v>1291</v>
      </c>
      <c r="I4674" s="89" t="s">
        <v>1710</v>
      </c>
      <c r="L4674">
        <v>35622</v>
      </c>
      <c r="M4674" s="89" t="s">
        <v>1187</v>
      </c>
      <c r="N4674" s="89" t="s">
        <v>312</v>
      </c>
      <c r="V4674" s="89" t="s">
        <v>1744</v>
      </c>
      <c r="W4674">
        <v>18499</v>
      </c>
    </row>
    <row r="4675" spans="7:23">
      <c r="G4675">
        <v>51866</v>
      </c>
      <c r="H4675" s="89" t="s">
        <v>1293</v>
      </c>
      <c r="I4675" s="89" t="s">
        <v>1710</v>
      </c>
      <c r="L4675">
        <v>35623</v>
      </c>
      <c r="M4675" s="89" t="s">
        <v>2569</v>
      </c>
      <c r="N4675" s="89" t="s">
        <v>312</v>
      </c>
      <c r="V4675" s="89" t="s">
        <v>1745</v>
      </c>
      <c r="W4675">
        <v>18502</v>
      </c>
    </row>
    <row r="4676" spans="7:23">
      <c r="G4676">
        <v>51875</v>
      </c>
      <c r="H4676" s="89" t="s">
        <v>1294</v>
      </c>
      <c r="I4676" s="89" t="s">
        <v>1710</v>
      </c>
      <c r="L4676">
        <v>35625</v>
      </c>
      <c r="M4676" s="89" t="s">
        <v>1626</v>
      </c>
      <c r="N4676" s="89" t="s">
        <v>312</v>
      </c>
      <c r="V4676" s="89" t="s">
        <v>1746</v>
      </c>
      <c r="W4676">
        <v>18503</v>
      </c>
    </row>
    <row r="4677" spans="7:23">
      <c r="G4677">
        <v>34500</v>
      </c>
      <c r="H4677" s="89" t="s">
        <v>1295</v>
      </c>
      <c r="I4677" s="89" t="s">
        <v>1710</v>
      </c>
      <c r="L4677">
        <v>35626</v>
      </c>
      <c r="M4677" s="89" t="s">
        <v>1627</v>
      </c>
      <c r="N4677" s="89" t="s">
        <v>312</v>
      </c>
      <c r="V4677" s="89" t="s">
        <v>1747</v>
      </c>
      <c r="W4677">
        <v>18504</v>
      </c>
    </row>
    <row r="4678" spans="7:23">
      <c r="G4678">
        <v>29475</v>
      </c>
      <c r="H4678" s="89" t="s">
        <v>1297</v>
      </c>
      <c r="I4678" s="89" t="s">
        <v>1710</v>
      </c>
      <c r="L4678">
        <v>35627</v>
      </c>
      <c r="M4678" s="89" t="s">
        <v>1189</v>
      </c>
      <c r="N4678" s="89" t="s">
        <v>312</v>
      </c>
      <c r="V4678" s="89" t="s">
        <v>1748</v>
      </c>
      <c r="W4678">
        <v>18505</v>
      </c>
    </row>
    <row r="4679" spans="7:23">
      <c r="G4679">
        <v>42674</v>
      </c>
      <c r="H4679" s="89" t="s">
        <v>1298</v>
      </c>
      <c r="I4679" s="89" t="s">
        <v>1710</v>
      </c>
      <c r="L4679">
        <v>35628</v>
      </c>
      <c r="M4679" s="89" t="s">
        <v>1190</v>
      </c>
      <c r="N4679" s="89" t="s">
        <v>312</v>
      </c>
      <c r="V4679" s="89" t="s">
        <v>1749</v>
      </c>
      <c r="W4679">
        <v>18506</v>
      </c>
    </row>
    <row r="4680" spans="7:23">
      <c r="G4680">
        <v>42666</v>
      </c>
      <c r="H4680" s="89" t="s">
        <v>1299</v>
      </c>
      <c r="I4680" s="89" t="s">
        <v>1710</v>
      </c>
      <c r="L4680">
        <v>35629</v>
      </c>
      <c r="M4680" s="89" t="s">
        <v>1628</v>
      </c>
      <c r="N4680" s="89" t="s">
        <v>312</v>
      </c>
      <c r="V4680" s="89" t="s">
        <v>1750</v>
      </c>
      <c r="W4680">
        <v>18507</v>
      </c>
    </row>
    <row r="4681" spans="7:23">
      <c r="G4681">
        <v>29482</v>
      </c>
      <c r="H4681" s="89" t="s">
        <v>1300</v>
      </c>
      <c r="I4681" s="89" t="s">
        <v>1710</v>
      </c>
      <c r="L4681">
        <v>35630</v>
      </c>
      <c r="M4681" s="89" t="s">
        <v>1203</v>
      </c>
      <c r="N4681" s="89" t="s">
        <v>312</v>
      </c>
      <c r="V4681" s="89" t="s">
        <v>1751</v>
      </c>
      <c r="W4681">
        <v>18511</v>
      </c>
    </row>
    <row r="4682" spans="7:23">
      <c r="G4682">
        <v>18472</v>
      </c>
      <c r="H4682" s="89" t="s">
        <v>1711</v>
      </c>
      <c r="I4682" s="89" t="s">
        <v>1710</v>
      </c>
      <c r="L4682">
        <v>35631</v>
      </c>
      <c r="M4682" s="89" t="s">
        <v>1629</v>
      </c>
      <c r="N4682" s="89" t="s">
        <v>312</v>
      </c>
      <c r="V4682" s="89" t="s">
        <v>1752</v>
      </c>
      <c r="W4682">
        <v>18512</v>
      </c>
    </row>
    <row r="4683" spans="7:23">
      <c r="G4683">
        <v>18473</v>
      </c>
      <c r="H4683" s="89" t="s">
        <v>1712</v>
      </c>
      <c r="I4683" s="89" t="s">
        <v>1710</v>
      </c>
      <c r="L4683">
        <v>35632</v>
      </c>
      <c r="M4683" s="89" t="s">
        <v>1630</v>
      </c>
      <c r="N4683" s="89" t="s">
        <v>312</v>
      </c>
      <c r="V4683" s="89" t="s">
        <v>1753</v>
      </c>
      <c r="W4683">
        <v>18513</v>
      </c>
    </row>
    <row r="4684" spans="7:23">
      <c r="G4684">
        <v>18474</v>
      </c>
      <c r="H4684" s="89" t="s">
        <v>1713</v>
      </c>
      <c r="I4684" s="89" t="s">
        <v>1710</v>
      </c>
      <c r="L4684">
        <v>35633</v>
      </c>
      <c r="M4684" s="89" t="s">
        <v>1210</v>
      </c>
      <c r="N4684" s="89" t="s">
        <v>312</v>
      </c>
      <c r="V4684" s="89" t="s">
        <v>1754</v>
      </c>
      <c r="W4684">
        <v>18514</v>
      </c>
    </row>
    <row r="4685" spans="7:23">
      <c r="G4685">
        <v>18475</v>
      </c>
      <c r="H4685" s="89" t="s">
        <v>1714</v>
      </c>
      <c r="I4685" s="89" t="s">
        <v>1710</v>
      </c>
      <c r="L4685">
        <v>35635</v>
      </c>
      <c r="M4685" s="89" t="s">
        <v>204</v>
      </c>
      <c r="N4685" s="89" t="s">
        <v>312</v>
      </c>
      <c r="V4685" s="89" t="s">
        <v>1755</v>
      </c>
      <c r="W4685">
        <v>18515</v>
      </c>
    </row>
    <row r="4686" spans="7:23">
      <c r="G4686">
        <v>53510</v>
      </c>
      <c r="H4686" s="89" t="s">
        <v>1715</v>
      </c>
      <c r="I4686" s="89" t="s">
        <v>1710</v>
      </c>
      <c r="L4686">
        <v>35638</v>
      </c>
      <c r="M4686" s="89" t="s">
        <v>1191</v>
      </c>
      <c r="N4686" s="89" t="s">
        <v>312</v>
      </c>
      <c r="V4686" s="89" t="s">
        <v>1756</v>
      </c>
      <c r="W4686">
        <v>18516</v>
      </c>
    </row>
    <row r="4687" spans="7:23">
      <c r="G4687">
        <v>53721</v>
      </c>
      <c r="H4687" s="89" t="s">
        <v>1716</v>
      </c>
      <c r="I4687" s="89" t="s">
        <v>1710</v>
      </c>
      <c r="L4687">
        <v>35639</v>
      </c>
      <c r="M4687" s="89" t="s">
        <v>1192</v>
      </c>
      <c r="N4687" s="89" t="s">
        <v>312</v>
      </c>
      <c r="V4687" s="89" t="s">
        <v>1035</v>
      </c>
      <c r="W4687">
        <v>18517</v>
      </c>
    </row>
    <row r="4688" spans="7:23">
      <c r="G4688">
        <v>53732</v>
      </c>
      <c r="H4688" s="89" t="s">
        <v>1717</v>
      </c>
      <c r="I4688" s="89" t="s">
        <v>1710</v>
      </c>
      <c r="L4688">
        <v>35640</v>
      </c>
      <c r="M4688" s="89" t="s">
        <v>1193</v>
      </c>
      <c r="N4688" s="89" t="s">
        <v>312</v>
      </c>
      <c r="V4688" s="89" t="s">
        <v>1757</v>
      </c>
      <c r="W4688">
        <v>18520</v>
      </c>
    </row>
    <row r="4689" spans="7:23">
      <c r="G4689">
        <v>53743</v>
      </c>
      <c r="H4689" s="89" t="s">
        <v>1718</v>
      </c>
      <c r="I4689" s="89" t="s">
        <v>1710</v>
      </c>
      <c r="L4689">
        <v>35641</v>
      </c>
      <c r="M4689" s="89" t="s">
        <v>1194</v>
      </c>
      <c r="N4689" s="89" t="s">
        <v>312</v>
      </c>
      <c r="V4689" s="89" t="s">
        <v>1758</v>
      </c>
      <c r="W4689">
        <v>18521</v>
      </c>
    </row>
    <row r="4690" spans="7:23">
      <c r="G4690">
        <v>18476</v>
      </c>
      <c r="H4690" s="89" t="s">
        <v>1719</v>
      </c>
      <c r="I4690" s="89" t="s">
        <v>1710</v>
      </c>
      <c r="L4690">
        <v>35642</v>
      </c>
      <c r="M4690" s="89" t="s">
        <v>1195</v>
      </c>
      <c r="N4690" s="89" t="s">
        <v>312</v>
      </c>
      <c r="V4690" s="89" t="s">
        <v>1759</v>
      </c>
      <c r="W4690">
        <v>18522</v>
      </c>
    </row>
    <row r="4691" spans="7:23">
      <c r="G4691">
        <v>31709</v>
      </c>
      <c r="H4691" s="89" t="s">
        <v>1720</v>
      </c>
      <c r="I4691" s="89" t="s">
        <v>1710</v>
      </c>
      <c r="L4691">
        <v>35643</v>
      </c>
      <c r="M4691" s="89" t="s">
        <v>1196</v>
      </c>
      <c r="N4691" s="89" t="s">
        <v>312</v>
      </c>
      <c r="V4691" s="89" t="s">
        <v>1760</v>
      </c>
      <c r="W4691">
        <v>18523</v>
      </c>
    </row>
    <row r="4692" spans="7:23">
      <c r="G4692">
        <v>18477</v>
      </c>
      <c r="H4692" s="89" t="s">
        <v>1721</v>
      </c>
      <c r="I4692" s="89" t="s">
        <v>1710</v>
      </c>
      <c r="L4692">
        <v>35644</v>
      </c>
      <c r="M4692" s="89" t="s">
        <v>2574</v>
      </c>
      <c r="N4692" s="89" t="s">
        <v>312</v>
      </c>
      <c r="V4692" s="89" t="s">
        <v>1761</v>
      </c>
      <c r="W4692">
        <v>18524</v>
      </c>
    </row>
    <row r="4693" spans="7:23">
      <c r="G4693">
        <v>53897</v>
      </c>
      <c r="H4693" s="89" t="s">
        <v>1722</v>
      </c>
      <c r="I4693" s="89" t="s">
        <v>1710</v>
      </c>
      <c r="L4693">
        <v>35645</v>
      </c>
      <c r="M4693" s="89" t="s">
        <v>1198</v>
      </c>
      <c r="N4693" s="89" t="s">
        <v>312</v>
      </c>
      <c r="V4693" s="89" t="s">
        <v>1762</v>
      </c>
      <c r="W4693">
        <v>18525</v>
      </c>
    </row>
    <row r="4694" spans="7:23">
      <c r="G4694">
        <v>63970</v>
      </c>
      <c r="H4694" s="89" t="s">
        <v>1723</v>
      </c>
      <c r="I4694" s="89" t="s">
        <v>1710</v>
      </c>
      <c r="L4694">
        <v>35646</v>
      </c>
      <c r="M4694" s="89" t="s">
        <v>1199</v>
      </c>
      <c r="N4694" s="89" t="s">
        <v>312</v>
      </c>
      <c r="V4694" s="89" t="s">
        <v>1763</v>
      </c>
      <c r="W4694">
        <v>18529</v>
      </c>
    </row>
    <row r="4695" spans="7:23">
      <c r="G4695">
        <v>18478</v>
      </c>
      <c r="H4695" s="89" t="s">
        <v>1724</v>
      </c>
      <c r="I4695" s="89" t="s">
        <v>1710</v>
      </c>
      <c r="L4695">
        <v>35647</v>
      </c>
      <c r="M4695" s="89" t="s">
        <v>1200</v>
      </c>
      <c r="N4695" s="89" t="s">
        <v>312</v>
      </c>
      <c r="V4695" s="89" t="s">
        <v>1764</v>
      </c>
      <c r="W4695">
        <v>18530</v>
      </c>
    </row>
    <row r="4696" spans="7:23">
      <c r="G4696">
        <v>18480</v>
      </c>
      <c r="H4696" s="89" t="s">
        <v>1725</v>
      </c>
      <c r="I4696" s="89" t="s">
        <v>1710</v>
      </c>
      <c r="L4696">
        <v>35648</v>
      </c>
      <c r="M4696" s="89" t="s">
        <v>1201</v>
      </c>
      <c r="N4696" s="89" t="s">
        <v>312</v>
      </c>
      <c r="V4696" s="89" t="s">
        <v>1765</v>
      </c>
      <c r="W4696">
        <v>18531</v>
      </c>
    </row>
    <row r="4697" spans="7:23">
      <c r="G4697">
        <v>18481</v>
      </c>
      <c r="H4697" s="89" t="s">
        <v>1726</v>
      </c>
      <c r="I4697" s="89" t="s">
        <v>1710</v>
      </c>
      <c r="L4697">
        <v>35649</v>
      </c>
      <c r="M4697" s="89" t="s">
        <v>1202</v>
      </c>
      <c r="N4697" s="89" t="s">
        <v>312</v>
      </c>
      <c r="V4697" s="89" t="s">
        <v>1766</v>
      </c>
      <c r="W4697">
        <v>18532</v>
      </c>
    </row>
    <row r="4698" spans="7:23">
      <c r="G4698">
        <v>18484</v>
      </c>
      <c r="H4698" s="89" t="s">
        <v>1727</v>
      </c>
      <c r="I4698" s="89" t="s">
        <v>1710</v>
      </c>
      <c r="L4698">
        <v>35650</v>
      </c>
      <c r="M4698" s="89" t="s">
        <v>1631</v>
      </c>
      <c r="N4698" s="89" t="s">
        <v>312</v>
      </c>
      <c r="V4698" s="89" t="s">
        <v>1767</v>
      </c>
      <c r="W4698">
        <v>18533</v>
      </c>
    </row>
    <row r="4699" spans="7:23">
      <c r="G4699">
        <v>18485</v>
      </c>
      <c r="H4699" s="89" t="s">
        <v>1728</v>
      </c>
      <c r="I4699" s="89" t="s">
        <v>1710</v>
      </c>
      <c r="L4699">
        <v>35651</v>
      </c>
      <c r="M4699" s="89" t="s">
        <v>1205</v>
      </c>
      <c r="N4699" s="89" t="s">
        <v>312</v>
      </c>
      <c r="V4699" s="89" t="s">
        <v>1768</v>
      </c>
      <c r="W4699">
        <v>18536</v>
      </c>
    </row>
    <row r="4700" spans="7:23">
      <c r="G4700">
        <v>18486</v>
      </c>
      <c r="H4700" s="89" t="s">
        <v>1729</v>
      </c>
      <c r="I4700" s="89" t="s">
        <v>1710</v>
      </c>
      <c r="L4700">
        <v>35652</v>
      </c>
      <c r="M4700" s="89" t="s">
        <v>2571</v>
      </c>
      <c r="N4700" s="89" t="s">
        <v>312</v>
      </c>
      <c r="V4700" s="89" t="s">
        <v>1769</v>
      </c>
      <c r="W4700">
        <v>18537</v>
      </c>
    </row>
    <row r="4701" spans="7:23">
      <c r="G4701">
        <v>18487</v>
      </c>
      <c r="H4701" s="89" t="s">
        <v>1730</v>
      </c>
      <c r="I4701" s="89" t="s">
        <v>1710</v>
      </c>
      <c r="L4701">
        <v>35653</v>
      </c>
      <c r="M4701" s="89" t="s">
        <v>2572</v>
      </c>
      <c r="N4701" s="89" t="s">
        <v>312</v>
      </c>
      <c r="V4701" s="89" t="s">
        <v>1770</v>
      </c>
      <c r="W4701">
        <v>18538</v>
      </c>
    </row>
    <row r="4702" spans="7:23">
      <c r="G4702">
        <v>53798</v>
      </c>
      <c r="H4702" s="89" t="s">
        <v>1731</v>
      </c>
      <c r="I4702" s="89" t="s">
        <v>1710</v>
      </c>
      <c r="L4702">
        <v>35654</v>
      </c>
      <c r="M4702" s="89" t="s">
        <v>1207</v>
      </c>
      <c r="N4702" s="89" t="s">
        <v>312</v>
      </c>
      <c r="V4702" s="89" t="s">
        <v>1771</v>
      </c>
      <c r="W4702">
        <v>18539</v>
      </c>
    </row>
    <row r="4703" spans="7:23">
      <c r="G4703">
        <v>53809</v>
      </c>
      <c r="H4703" s="89" t="s">
        <v>1732</v>
      </c>
      <c r="I4703" s="89" t="s">
        <v>1710</v>
      </c>
      <c r="L4703">
        <v>35655</v>
      </c>
      <c r="M4703" s="89" t="s">
        <v>1632</v>
      </c>
      <c r="N4703" s="89" t="s">
        <v>312</v>
      </c>
      <c r="V4703" s="89" t="s">
        <v>1772</v>
      </c>
      <c r="W4703">
        <v>18540</v>
      </c>
    </row>
    <row r="4704" spans="7:23">
      <c r="G4704">
        <v>53820</v>
      </c>
      <c r="H4704" s="89" t="s">
        <v>1733</v>
      </c>
      <c r="I4704" s="89" t="s">
        <v>1710</v>
      </c>
      <c r="L4704">
        <v>35656</v>
      </c>
      <c r="M4704" s="89" t="s">
        <v>1208</v>
      </c>
      <c r="N4704" s="89" t="s">
        <v>312</v>
      </c>
      <c r="V4704" s="89" t="s">
        <v>1773</v>
      </c>
      <c r="W4704">
        <v>18543</v>
      </c>
    </row>
    <row r="4705" spans="7:23">
      <c r="G4705">
        <v>53831</v>
      </c>
      <c r="H4705" s="89" t="s">
        <v>1734</v>
      </c>
      <c r="I4705" s="89" t="s">
        <v>1710</v>
      </c>
      <c r="L4705">
        <v>35657</v>
      </c>
      <c r="M4705" s="89" t="s">
        <v>1211</v>
      </c>
      <c r="N4705" s="89" t="s">
        <v>312</v>
      </c>
      <c r="V4705" s="89" t="s">
        <v>1774</v>
      </c>
      <c r="W4705">
        <v>18544</v>
      </c>
    </row>
    <row r="4706" spans="7:23">
      <c r="G4706">
        <v>53853</v>
      </c>
      <c r="H4706" s="89" t="s">
        <v>1735</v>
      </c>
      <c r="I4706" s="89" t="s">
        <v>1710</v>
      </c>
      <c r="L4706">
        <v>35658</v>
      </c>
      <c r="M4706" s="89" t="s">
        <v>206</v>
      </c>
      <c r="N4706" s="89" t="s">
        <v>312</v>
      </c>
      <c r="V4706" s="89" t="s">
        <v>1775</v>
      </c>
      <c r="W4706">
        <v>18545</v>
      </c>
    </row>
    <row r="4707" spans="7:23">
      <c r="G4707">
        <v>53864</v>
      </c>
      <c r="H4707" s="89" t="s">
        <v>1736</v>
      </c>
      <c r="I4707" s="89" t="s">
        <v>1710</v>
      </c>
      <c r="L4707">
        <v>35662</v>
      </c>
      <c r="M4707" s="89" t="s">
        <v>1633</v>
      </c>
      <c r="N4707" s="89" t="s">
        <v>312</v>
      </c>
      <c r="V4707" s="89" t="s">
        <v>1776</v>
      </c>
      <c r="W4707">
        <v>18546</v>
      </c>
    </row>
    <row r="4708" spans="7:23">
      <c r="G4708">
        <v>18488</v>
      </c>
      <c r="H4708" s="89" t="s">
        <v>1737</v>
      </c>
      <c r="I4708" s="89" t="s">
        <v>1710</v>
      </c>
      <c r="L4708">
        <v>35667</v>
      </c>
      <c r="M4708" s="89" t="s">
        <v>1634</v>
      </c>
      <c r="N4708" s="89" t="s">
        <v>312</v>
      </c>
      <c r="V4708" s="89" t="s">
        <v>1777</v>
      </c>
      <c r="W4708">
        <v>18547</v>
      </c>
    </row>
    <row r="4709" spans="7:23">
      <c r="G4709">
        <v>18489</v>
      </c>
      <c r="H4709" s="89" t="s">
        <v>1738</v>
      </c>
      <c r="I4709" s="89" t="s">
        <v>1710</v>
      </c>
      <c r="L4709">
        <v>35672</v>
      </c>
      <c r="M4709" s="89" t="s">
        <v>1635</v>
      </c>
      <c r="N4709" s="89" t="s">
        <v>312</v>
      </c>
      <c r="V4709" s="89" t="s">
        <v>1778</v>
      </c>
      <c r="W4709">
        <v>31713</v>
      </c>
    </row>
    <row r="4710" spans="7:23">
      <c r="G4710">
        <v>18494</v>
      </c>
      <c r="H4710" s="89" t="s">
        <v>1739</v>
      </c>
      <c r="I4710" s="89" t="s">
        <v>1710</v>
      </c>
      <c r="L4710">
        <v>35677</v>
      </c>
      <c r="M4710" s="89" t="s">
        <v>1636</v>
      </c>
      <c r="N4710" s="89" t="s">
        <v>312</v>
      </c>
      <c r="V4710" s="89" t="s">
        <v>1779</v>
      </c>
      <c r="W4710">
        <v>18551</v>
      </c>
    </row>
    <row r="4711" spans="7:23">
      <c r="G4711">
        <v>18495</v>
      </c>
      <c r="H4711" s="89" t="s">
        <v>1740</v>
      </c>
      <c r="I4711" s="89" t="s">
        <v>1710</v>
      </c>
      <c r="L4711">
        <v>35678</v>
      </c>
      <c r="M4711" s="89" t="s">
        <v>1637</v>
      </c>
      <c r="N4711" s="89" t="s">
        <v>312</v>
      </c>
      <c r="V4711" s="89" t="s">
        <v>1780</v>
      </c>
      <c r="W4711">
        <v>18552</v>
      </c>
    </row>
    <row r="4712" spans="7:23">
      <c r="G4712">
        <v>18496</v>
      </c>
      <c r="H4712" s="89" t="s">
        <v>1741</v>
      </c>
      <c r="I4712" s="89" t="s">
        <v>1710</v>
      </c>
      <c r="L4712">
        <v>35679</v>
      </c>
      <c r="M4712" s="89" t="s">
        <v>1638</v>
      </c>
      <c r="N4712" s="89" t="s">
        <v>312</v>
      </c>
      <c r="V4712" s="89" t="s">
        <v>1781</v>
      </c>
      <c r="W4712">
        <v>18553</v>
      </c>
    </row>
    <row r="4713" spans="7:23">
      <c r="G4713">
        <v>18497</v>
      </c>
      <c r="H4713" s="89" t="s">
        <v>1742</v>
      </c>
      <c r="I4713" s="89" t="s">
        <v>1710</v>
      </c>
      <c r="L4713">
        <v>35680</v>
      </c>
      <c r="M4713" s="89" t="s">
        <v>1639</v>
      </c>
      <c r="N4713" s="89" t="s">
        <v>312</v>
      </c>
      <c r="V4713" s="89" t="s">
        <v>1782</v>
      </c>
      <c r="W4713">
        <v>18554</v>
      </c>
    </row>
    <row r="4714" spans="7:23">
      <c r="G4714">
        <v>18498</v>
      </c>
      <c r="H4714" s="89" t="s">
        <v>1743</v>
      </c>
      <c r="I4714" s="89" t="s">
        <v>1710</v>
      </c>
      <c r="L4714">
        <v>35681</v>
      </c>
      <c r="M4714" s="89" t="s">
        <v>1640</v>
      </c>
      <c r="N4714" s="89" t="s">
        <v>312</v>
      </c>
      <c r="V4714" s="89" t="s">
        <v>1783</v>
      </c>
      <c r="W4714">
        <v>18555</v>
      </c>
    </row>
    <row r="4715" spans="7:23">
      <c r="G4715">
        <v>18499</v>
      </c>
      <c r="H4715" s="89" t="s">
        <v>1744</v>
      </c>
      <c r="I4715" s="89" t="s">
        <v>1710</v>
      </c>
      <c r="L4715">
        <v>35683</v>
      </c>
      <c r="M4715" s="89" t="s">
        <v>2576</v>
      </c>
      <c r="N4715" s="89" t="s">
        <v>312</v>
      </c>
      <c r="V4715" s="89" t="s">
        <v>1784</v>
      </c>
      <c r="W4715">
        <v>18556</v>
      </c>
    </row>
    <row r="4716" spans="7:23">
      <c r="G4716">
        <v>18502</v>
      </c>
      <c r="H4716" s="89" t="s">
        <v>1745</v>
      </c>
      <c r="I4716" s="89" t="s">
        <v>1710</v>
      </c>
      <c r="L4716">
        <v>35686</v>
      </c>
      <c r="M4716" s="89" t="s">
        <v>1641</v>
      </c>
      <c r="N4716" s="89" t="s">
        <v>312</v>
      </c>
      <c r="V4716" s="89" t="s">
        <v>1785</v>
      </c>
      <c r="W4716">
        <v>18557</v>
      </c>
    </row>
    <row r="4717" spans="7:23">
      <c r="G4717">
        <v>18503</v>
      </c>
      <c r="H4717" s="89" t="s">
        <v>1746</v>
      </c>
      <c r="I4717" s="89" t="s">
        <v>1710</v>
      </c>
      <c r="L4717">
        <v>35687</v>
      </c>
      <c r="M4717" s="89" t="s">
        <v>1642</v>
      </c>
      <c r="N4717" s="89" t="s">
        <v>312</v>
      </c>
      <c r="V4717" s="89" t="s">
        <v>1786</v>
      </c>
      <c r="W4717">
        <v>18560</v>
      </c>
    </row>
    <row r="4718" spans="7:23">
      <c r="G4718">
        <v>18504</v>
      </c>
      <c r="H4718" s="89" t="s">
        <v>1747</v>
      </c>
      <c r="I4718" s="89" t="s">
        <v>1710</v>
      </c>
      <c r="L4718">
        <v>35688</v>
      </c>
      <c r="M4718" s="89" t="s">
        <v>1643</v>
      </c>
      <c r="N4718" s="89" t="s">
        <v>312</v>
      </c>
      <c r="V4718" s="89" t="s">
        <v>1787</v>
      </c>
      <c r="W4718">
        <v>18561</v>
      </c>
    </row>
    <row r="4719" spans="7:23">
      <c r="G4719">
        <v>18505</v>
      </c>
      <c r="H4719" s="89" t="s">
        <v>1748</v>
      </c>
      <c r="I4719" s="89" t="s">
        <v>1710</v>
      </c>
      <c r="L4719">
        <v>35689</v>
      </c>
      <c r="M4719" s="89" t="s">
        <v>1644</v>
      </c>
      <c r="N4719" s="89" t="s">
        <v>312</v>
      </c>
      <c r="V4719" s="89" t="s">
        <v>1788</v>
      </c>
      <c r="W4719">
        <v>18562</v>
      </c>
    </row>
    <row r="4720" spans="7:23">
      <c r="G4720">
        <v>18506</v>
      </c>
      <c r="H4720" s="89" t="s">
        <v>1749</v>
      </c>
      <c r="I4720" s="89" t="s">
        <v>1710</v>
      </c>
      <c r="L4720">
        <v>35690</v>
      </c>
      <c r="M4720" s="89" t="s">
        <v>1645</v>
      </c>
      <c r="N4720" s="89" t="s">
        <v>312</v>
      </c>
      <c r="V4720" s="89" t="s">
        <v>1789</v>
      </c>
      <c r="W4720">
        <v>18563</v>
      </c>
    </row>
    <row r="4721" spans="7:23">
      <c r="G4721">
        <v>18507</v>
      </c>
      <c r="H4721" s="89" t="s">
        <v>1750</v>
      </c>
      <c r="I4721" s="89" t="s">
        <v>1710</v>
      </c>
      <c r="L4721">
        <v>35692</v>
      </c>
      <c r="M4721" s="89" t="s">
        <v>2579</v>
      </c>
      <c r="N4721" s="89" t="s">
        <v>312</v>
      </c>
      <c r="V4721" s="89" t="s">
        <v>1790</v>
      </c>
      <c r="W4721">
        <v>18564</v>
      </c>
    </row>
    <row r="4722" spans="7:23">
      <c r="G4722">
        <v>18511</v>
      </c>
      <c r="H4722" s="89" t="s">
        <v>1751</v>
      </c>
      <c r="I4722" s="89" t="s">
        <v>1710</v>
      </c>
      <c r="L4722">
        <v>35694</v>
      </c>
      <c r="M4722" s="89" t="s">
        <v>1646</v>
      </c>
      <c r="N4722" s="89" t="s">
        <v>312</v>
      </c>
      <c r="V4722" s="89" t="s">
        <v>1791</v>
      </c>
      <c r="W4722">
        <v>18565</v>
      </c>
    </row>
    <row r="4723" spans="7:23">
      <c r="G4723">
        <v>18512</v>
      </c>
      <c r="H4723" s="89" t="s">
        <v>1752</v>
      </c>
      <c r="I4723" s="89" t="s">
        <v>1710</v>
      </c>
      <c r="L4723">
        <v>35698</v>
      </c>
      <c r="M4723" s="89" t="s">
        <v>1487</v>
      </c>
      <c r="N4723" s="89" t="s">
        <v>312</v>
      </c>
      <c r="V4723" s="89" t="s">
        <v>1792</v>
      </c>
      <c r="W4723">
        <v>18566</v>
      </c>
    </row>
    <row r="4724" spans="7:23">
      <c r="G4724">
        <v>18513</v>
      </c>
      <c r="H4724" s="89" t="s">
        <v>1753</v>
      </c>
      <c r="I4724" s="89" t="s">
        <v>1710</v>
      </c>
      <c r="L4724">
        <v>35701</v>
      </c>
      <c r="M4724" s="89" t="s">
        <v>2580</v>
      </c>
      <c r="N4724" s="89" t="s">
        <v>312</v>
      </c>
      <c r="V4724" s="89" t="s">
        <v>1793</v>
      </c>
      <c r="W4724">
        <v>18597</v>
      </c>
    </row>
    <row r="4725" spans="7:23">
      <c r="G4725">
        <v>18514</v>
      </c>
      <c r="H4725" s="89" t="s">
        <v>1754</v>
      </c>
      <c r="I4725" s="89" t="s">
        <v>1710</v>
      </c>
      <c r="L4725">
        <v>35702</v>
      </c>
      <c r="M4725" s="89" t="s">
        <v>1647</v>
      </c>
      <c r="N4725" s="89" t="s">
        <v>312</v>
      </c>
      <c r="V4725" s="89" t="s">
        <v>1794</v>
      </c>
      <c r="W4725">
        <v>18598</v>
      </c>
    </row>
    <row r="4726" spans="7:23">
      <c r="G4726">
        <v>18515</v>
      </c>
      <c r="H4726" s="89" t="s">
        <v>1755</v>
      </c>
      <c r="I4726" s="89" t="s">
        <v>1710</v>
      </c>
      <c r="L4726">
        <v>35703</v>
      </c>
      <c r="M4726" s="89" t="s">
        <v>1648</v>
      </c>
      <c r="N4726" s="89" t="s">
        <v>312</v>
      </c>
      <c r="V4726" s="89" t="s">
        <v>1795</v>
      </c>
      <c r="W4726">
        <v>18599</v>
      </c>
    </row>
    <row r="4727" spans="7:23">
      <c r="G4727">
        <v>18516</v>
      </c>
      <c r="H4727" s="89" t="s">
        <v>1756</v>
      </c>
      <c r="I4727" s="89" t="s">
        <v>1710</v>
      </c>
      <c r="L4727">
        <v>35704</v>
      </c>
      <c r="M4727" s="89" t="s">
        <v>1649</v>
      </c>
      <c r="N4727" s="89" t="s">
        <v>312</v>
      </c>
      <c r="V4727" s="89" t="s">
        <v>1796</v>
      </c>
      <c r="W4727">
        <v>18600</v>
      </c>
    </row>
    <row r="4728" spans="7:23">
      <c r="G4728">
        <v>18517</v>
      </c>
      <c r="H4728" s="89" t="s">
        <v>1035</v>
      </c>
      <c r="I4728" s="89" t="s">
        <v>1710</v>
      </c>
      <c r="L4728">
        <v>35705</v>
      </c>
      <c r="M4728" s="89" t="s">
        <v>1650</v>
      </c>
      <c r="N4728" s="89" t="s">
        <v>312</v>
      </c>
      <c r="V4728" s="89" t="s">
        <v>1797</v>
      </c>
      <c r="W4728">
        <v>18601</v>
      </c>
    </row>
    <row r="4729" spans="7:23">
      <c r="G4729">
        <v>18520</v>
      </c>
      <c r="H4729" s="89" t="s">
        <v>1757</v>
      </c>
      <c r="I4729" s="89" t="s">
        <v>1710</v>
      </c>
      <c r="L4729">
        <v>35706</v>
      </c>
      <c r="M4729" s="89" t="s">
        <v>1651</v>
      </c>
      <c r="N4729" s="89" t="s">
        <v>312</v>
      </c>
      <c r="V4729" s="89" t="s">
        <v>1798</v>
      </c>
      <c r="W4729">
        <v>18602</v>
      </c>
    </row>
    <row r="4730" spans="7:23">
      <c r="G4730">
        <v>18521</v>
      </c>
      <c r="H4730" s="89" t="s">
        <v>1758</v>
      </c>
      <c r="I4730" s="89" t="s">
        <v>1710</v>
      </c>
      <c r="L4730">
        <v>35707</v>
      </c>
      <c r="M4730" s="89" t="s">
        <v>1652</v>
      </c>
      <c r="N4730" s="89" t="s">
        <v>312</v>
      </c>
      <c r="V4730" s="89" t="s">
        <v>1799</v>
      </c>
      <c r="W4730">
        <v>18603</v>
      </c>
    </row>
    <row r="4731" spans="7:23">
      <c r="G4731">
        <v>18522</v>
      </c>
      <c r="H4731" s="89" t="s">
        <v>1759</v>
      </c>
      <c r="I4731" s="89" t="s">
        <v>1710</v>
      </c>
      <c r="L4731">
        <v>35708</v>
      </c>
      <c r="M4731" s="89" t="s">
        <v>1653</v>
      </c>
      <c r="N4731" s="89" t="s">
        <v>312</v>
      </c>
      <c r="V4731" s="89" t="s">
        <v>1800</v>
      </c>
      <c r="W4731">
        <v>18604</v>
      </c>
    </row>
    <row r="4732" spans="7:23">
      <c r="G4732">
        <v>18523</v>
      </c>
      <c r="H4732" s="89" t="s">
        <v>1760</v>
      </c>
      <c r="I4732" s="89" t="s">
        <v>1710</v>
      </c>
      <c r="L4732">
        <v>35709</v>
      </c>
      <c r="M4732" s="89" t="s">
        <v>1654</v>
      </c>
      <c r="N4732" s="89" t="s">
        <v>312</v>
      </c>
      <c r="V4732" s="89" t="s">
        <v>1801</v>
      </c>
      <c r="W4732">
        <v>18605</v>
      </c>
    </row>
    <row r="4733" spans="7:23">
      <c r="G4733">
        <v>18524</v>
      </c>
      <c r="H4733" s="89" t="s">
        <v>1761</v>
      </c>
      <c r="I4733" s="89" t="s">
        <v>1710</v>
      </c>
      <c r="L4733">
        <v>35710</v>
      </c>
      <c r="M4733" s="89" t="s">
        <v>1655</v>
      </c>
      <c r="N4733" s="89" t="s">
        <v>312</v>
      </c>
      <c r="V4733" s="89" t="s">
        <v>1802</v>
      </c>
      <c r="W4733">
        <v>18608</v>
      </c>
    </row>
    <row r="4734" spans="7:23">
      <c r="G4734">
        <v>18525</v>
      </c>
      <c r="H4734" s="89" t="s">
        <v>1762</v>
      </c>
      <c r="I4734" s="89" t="s">
        <v>1710</v>
      </c>
      <c r="L4734">
        <v>35711</v>
      </c>
      <c r="M4734" s="89" t="s">
        <v>2587</v>
      </c>
      <c r="N4734" s="89" t="s">
        <v>312</v>
      </c>
      <c r="V4734" s="89" t="s">
        <v>1803</v>
      </c>
      <c r="W4734">
        <v>18609</v>
      </c>
    </row>
    <row r="4735" spans="7:23">
      <c r="G4735">
        <v>18529</v>
      </c>
      <c r="H4735" s="89" t="s">
        <v>1763</v>
      </c>
      <c r="I4735" s="89" t="s">
        <v>1710</v>
      </c>
      <c r="L4735">
        <v>35712</v>
      </c>
      <c r="M4735" s="89" t="s">
        <v>1656</v>
      </c>
      <c r="N4735" s="89" t="s">
        <v>312</v>
      </c>
      <c r="V4735" s="89" t="s">
        <v>1804</v>
      </c>
      <c r="W4735">
        <v>18610</v>
      </c>
    </row>
    <row r="4736" spans="7:23">
      <c r="G4736">
        <v>18530</v>
      </c>
      <c r="H4736" s="89" t="s">
        <v>1764</v>
      </c>
      <c r="I4736" s="89" t="s">
        <v>1710</v>
      </c>
      <c r="L4736">
        <v>35713</v>
      </c>
      <c r="M4736" s="89" t="s">
        <v>1657</v>
      </c>
      <c r="N4736" s="89" t="s">
        <v>312</v>
      </c>
      <c r="V4736" s="89" t="s">
        <v>1805</v>
      </c>
      <c r="W4736">
        <v>18611</v>
      </c>
    </row>
    <row r="4737" spans="7:23">
      <c r="G4737">
        <v>18531</v>
      </c>
      <c r="H4737" s="89" t="s">
        <v>1765</v>
      </c>
      <c r="I4737" s="89" t="s">
        <v>1710</v>
      </c>
      <c r="L4737">
        <v>35716</v>
      </c>
      <c r="M4737" s="89" t="s">
        <v>2588</v>
      </c>
      <c r="N4737" s="89" t="s">
        <v>312</v>
      </c>
      <c r="V4737" s="89" t="s">
        <v>1806</v>
      </c>
      <c r="W4737">
        <v>18612</v>
      </c>
    </row>
    <row r="4738" spans="7:23">
      <c r="G4738">
        <v>18532</v>
      </c>
      <c r="H4738" s="89" t="s">
        <v>1766</v>
      </c>
      <c r="I4738" s="89" t="s">
        <v>1710</v>
      </c>
      <c r="L4738">
        <v>35717</v>
      </c>
      <c r="M4738" s="89" t="s">
        <v>1658</v>
      </c>
      <c r="N4738" s="89" t="s">
        <v>312</v>
      </c>
      <c r="V4738" s="89" t="s">
        <v>1807</v>
      </c>
      <c r="W4738">
        <v>18613</v>
      </c>
    </row>
    <row r="4739" spans="7:23">
      <c r="G4739">
        <v>18533</v>
      </c>
      <c r="H4739" s="89" t="s">
        <v>1767</v>
      </c>
      <c r="I4739" s="89" t="s">
        <v>1710</v>
      </c>
      <c r="L4739">
        <v>35718</v>
      </c>
      <c r="M4739" s="89" t="s">
        <v>1659</v>
      </c>
      <c r="N4739" s="89" t="s">
        <v>312</v>
      </c>
      <c r="V4739" s="89" t="s">
        <v>1808</v>
      </c>
      <c r="W4739">
        <v>18614</v>
      </c>
    </row>
    <row r="4740" spans="7:23">
      <c r="G4740">
        <v>18536</v>
      </c>
      <c r="H4740" s="89" t="s">
        <v>1768</v>
      </c>
      <c r="I4740" s="89" t="s">
        <v>1710</v>
      </c>
      <c r="L4740">
        <v>35719</v>
      </c>
      <c r="M4740" s="89" t="s">
        <v>1660</v>
      </c>
      <c r="N4740" s="89" t="s">
        <v>312</v>
      </c>
      <c r="V4740" s="89" t="s">
        <v>1809</v>
      </c>
      <c r="W4740">
        <v>18615</v>
      </c>
    </row>
    <row r="4741" spans="7:23">
      <c r="G4741">
        <v>18537</v>
      </c>
      <c r="H4741" s="89" t="s">
        <v>1769</v>
      </c>
      <c r="I4741" s="89" t="s">
        <v>1710</v>
      </c>
      <c r="L4741">
        <v>35720</v>
      </c>
      <c r="M4741" s="89" t="s">
        <v>1661</v>
      </c>
      <c r="N4741" s="89" t="s">
        <v>312</v>
      </c>
      <c r="V4741" s="89" t="s">
        <v>1810</v>
      </c>
      <c r="W4741">
        <v>18616</v>
      </c>
    </row>
    <row r="4742" spans="7:23">
      <c r="G4742">
        <v>18538</v>
      </c>
      <c r="H4742" s="89" t="s">
        <v>1770</v>
      </c>
      <c r="I4742" s="89" t="s">
        <v>1710</v>
      </c>
      <c r="L4742">
        <v>35721</v>
      </c>
      <c r="M4742" s="89" t="s">
        <v>1662</v>
      </c>
      <c r="N4742" s="89" t="s">
        <v>312</v>
      </c>
      <c r="V4742" s="89" t="s">
        <v>1811</v>
      </c>
      <c r="W4742">
        <v>18617</v>
      </c>
    </row>
    <row r="4743" spans="7:23">
      <c r="G4743">
        <v>18539</v>
      </c>
      <c r="H4743" s="89" t="s">
        <v>1771</v>
      </c>
      <c r="I4743" s="89" t="s">
        <v>1710</v>
      </c>
      <c r="L4743">
        <v>35722</v>
      </c>
      <c r="M4743" s="89" t="s">
        <v>2590</v>
      </c>
      <c r="N4743" s="89" t="s">
        <v>312</v>
      </c>
      <c r="V4743" s="89" t="s">
        <v>1812</v>
      </c>
      <c r="W4743">
        <v>54099</v>
      </c>
    </row>
    <row r="4744" spans="7:23">
      <c r="G4744">
        <v>18540</v>
      </c>
      <c r="H4744" s="89" t="s">
        <v>1772</v>
      </c>
      <c r="I4744" s="89" t="s">
        <v>1710</v>
      </c>
      <c r="L4744">
        <v>35723</v>
      </c>
      <c r="M4744" s="89" t="s">
        <v>1663</v>
      </c>
      <c r="N4744" s="89" t="s">
        <v>312</v>
      </c>
      <c r="V4744" s="89" t="s">
        <v>1813</v>
      </c>
      <c r="W4744">
        <v>54121</v>
      </c>
    </row>
    <row r="4745" spans="7:23">
      <c r="G4745">
        <v>18543</v>
      </c>
      <c r="H4745" s="89" t="s">
        <v>1773</v>
      </c>
      <c r="I4745" s="89" t="s">
        <v>1710</v>
      </c>
      <c r="L4745">
        <v>35724</v>
      </c>
      <c r="M4745" s="89" t="s">
        <v>1664</v>
      </c>
      <c r="N4745" s="89" t="s">
        <v>312</v>
      </c>
      <c r="V4745" s="89" t="s">
        <v>1814</v>
      </c>
      <c r="W4745">
        <v>54110</v>
      </c>
    </row>
    <row r="4746" spans="7:23">
      <c r="G4746">
        <v>18544</v>
      </c>
      <c r="H4746" s="89" t="s">
        <v>1774</v>
      </c>
      <c r="I4746" s="89" t="s">
        <v>1710</v>
      </c>
      <c r="L4746">
        <v>35725</v>
      </c>
      <c r="M4746" s="89" t="s">
        <v>1289</v>
      </c>
      <c r="N4746" s="89" t="s">
        <v>312</v>
      </c>
      <c r="V4746" s="89" t="s">
        <v>1815</v>
      </c>
      <c r="W4746">
        <v>54132</v>
      </c>
    </row>
    <row r="4747" spans="7:23">
      <c r="G4747">
        <v>18545</v>
      </c>
      <c r="H4747" s="89" t="s">
        <v>1775</v>
      </c>
      <c r="I4747" s="89" t="s">
        <v>1710</v>
      </c>
      <c r="L4747">
        <v>35726</v>
      </c>
      <c r="M4747" s="89" t="s">
        <v>2595</v>
      </c>
      <c r="N4747" s="89" t="s">
        <v>312</v>
      </c>
      <c r="V4747" s="89" t="s">
        <v>1816</v>
      </c>
      <c r="W4747">
        <v>54154</v>
      </c>
    </row>
    <row r="4748" spans="7:23">
      <c r="G4748">
        <v>18546</v>
      </c>
      <c r="H4748" s="89" t="s">
        <v>1776</v>
      </c>
      <c r="I4748" s="89" t="s">
        <v>1710</v>
      </c>
      <c r="L4748">
        <v>35727</v>
      </c>
      <c r="M4748" s="89" t="s">
        <v>1665</v>
      </c>
      <c r="N4748" s="89" t="s">
        <v>312</v>
      </c>
      <c r="V4748" s="89" t="s">
        <v>1817</v>
      </c>
      <c r="W4748">
        <v>54165</v>
      </c>
    </row>
    <row r="4749" spans="7:23">
      <c r="G4749">
        <v>18547</v>
      </c>
      <c r="H4749" s="89" t="s">
        <v>1777</v>
      </c>
      <c r="I4749" s="89" t="s">
        <v>1710</v>
      </c>
      <c r="L4749">
        <v>35728</v>
      </c>
      <c r="M4749" s="89" t="s">
        <v>1666</v>
      </c>
      <c r="N4749" s="89" t="s">
        <v>312</v>
      </c>
      <c r="V4749" s="89" t="s">
        <v>1818</v>
      </c>
      <c r="W4749">
        <v>54176</v>
      </c>
    </row>
    <row r="4750" spans="7:23">
      <c r="G4750">
        <v>31713</v>
      </c>
      <c r="H4750" s="89" t="s">
        <v>1778</v>
      </c>
      <c r="I4750" s="89" t="s">
        <v>1710</v>
      </c>
      <c r="L4750">
        <v>35729</v>
      </c>
      <c r="M4750" s="89" t="s">
        <v>1667</v>
      </c>
      <c r="N4750" s="89" t="s">
        <v>312</v>
      </c>
      <c r="V4750" s="89" t="s">
        <v>2664</v>
      </c>
      <c r="W4750">
        <v>204071</v>
      </c>
    </row>
    <row r="4751" spans="7:23">
      <c r="G4751">
        <v>18551</v>
      </c>
      <c r="H4751" s="89" t="s">
        <v>1779</v>
      </c>
      <c r="I4751" s="89" t="s">
        <v>1710</v>
      </c>
      <c r="L4751">
        <v>35730</v>
      </c>
      <c r="M4751" s="89" t="s">
        <v>1668</v>
      </c>
      <c r="N4751" s="89" t="s">
        <v>312</v>
      </c>
      <c r="V4751" s="89" t="s">
        <v>121</v>
      </c>
      <c r="W4751">
        <v>54187</v>
      </c>
    </row>
    <row r="4752" spans="7:23">
      <c r="G4752">
        <v>18552</v>
      </c>
      <c r="H4752" s="89" t="s">
        <v>1780</v>
      </c>
      <c r="I4752" s="89" t="s">
        <v>1710</v>
      </c>
      <c r="L4752">
        <v>35731</v>
      </c>
      <c r="M4752" s="89" t="s">
        <v>1669</v>
      </c>
      <c r="N4752" s="89" t="s">
        <v>312</v>
      </c>
      <c r="V4752" s="89" t="s">
        <v>1819</v>
      </c>
      <c r="W4752">
        <v>54220</v>
      </c>
    </row>
    <row r="4753" spans="7:23">
      <c r="G4753">
        <v>18553</v>
      </c>
      <c r="H4753" s="89" t="s">
        <v>1781</v>
      </c>
      <c r="I4753" s="89" t="s">
        <v>1710</v>
      </c>
      <c r="L4753">
        <v>35732</v>
      </c>
      <c r="M4753" s="89" t="s">
        <v>1670</v>
      </c>
      <c r="N4753" s="89" t="s">
        <v>312</v>
      </c>
      <c r="V4753" s="89" t="s">
        <v>1820</v>
      </c>
      <c r="W4753">
        <v>54242</v>
      </c>
    </row>
    <row r="4754" spans="7:23">
      <c r="G4754">
        <v>18554</v>
      </c>
      <c r="H4754" s="89" t="s">
        <v>1782</v>
      </c>
      <c r="I4754" s="89" t="s">
        <v>1710</v>
      </c>
      <c r="L4754">
        <v>35733</v>
      </c>
      <c r="M4754" s="89" t="s">
        <v>1671</v>
      </c>
      <c r="N4754" s="89" t="s">
        <v>312</v>
      </c>
      <c r="V4754" s="89" t="s">
        <v>1821</v>
      </c>
      <c r="W4754">
        <v>54231</v>
      </c>
    </row>
    <row r="4755" spans="7:23">
      <c r="G4755">
        <v>18555</v>
      </c>
      <c r="H4755" s="89" t="s">
        <v>1783</v>
      </c>
      <c r="I4755" s="89" t="s">
        <v>1710</v>
      </c>
      <c r="L4755">
        <v>35734</v>
      </c>
      <c r="M4755" s="89" t="s">
        <v>1672</v>
      </c>
      <c r="N4755" s="89" t="s">
        <v>312</v>
      </c>
      <c r="V4755" s="89" t="s">
        <v>1822</v>
      </c>
      <c r="W4755">
        <v>54253</v>
      </c>
    </row>
    <row r="4756" spans="7:23">
      <c r="G4756">
        <v>18556</v>
      </c>
      <c r="H4756" s="89" t="s">
        <v>1784</v>
      </c>
      <c r="I4756" s="89" t="s">
        <v>1710</v>
      </c>
      <c r="L4756">
        <v>35735</v>
      </c>
      <c r="M4756" s="89" t="s">
        <v>2597</v>
      </c>
      <c r="N4756" s="89" t="s">
        <v>312</v>
      </c>
      <c r="V4756" s="89" t="s">
        <v>1823</v>
      </c>
      <c r="W4756">
        <v>54385</v>
      </c>
    </row>
    <row r="4757" spans="7:23">
      <c r="G4757">
        <v>18557</v>
      </c>
      <c r="H4757" s="89" t="s">
        <v>1785</v>
      </c>
      <c r="I4757" s="89" t="s">
        <v>1710</v>
      </c>
      <c r="L4757">
        <v>35737</v>
      </c>
      <c r="M4757" s="89" t="s">
        <v>258</v>
      </c>
      <c r="N4757" s="89" t="s">
        <v>312</v>
      </c>
      <c r="V4757" s="89" t="s">
        <v>1824</v>
      </c>
      <c r="W4757">
        <v>54396</v>
      </c>
    </row>
    <row r="4758" spans="7:23">
      <c r="G4758">
        <v>18560</v>
      </c>
      <c r="H4758" s="89" t="s">
        <v>1786</v>
      </c>
      <c r="I4758" s="89" t="s">
        <v>1710</v>
      </c>
      <c r="L4758">
        <v>35740</v>
      </c>
      <c r="M4758" s="89" t="s">
        <v>1689</v>
      </c>
      <c r="N4758" s="89" t="s">
        <v>312</v>
      </c>
      <c r="V4758" s="89" t="s">
        <v>1825</v>
      </c>
      <c r="W4758">
        <v>54407</v>
      </c>
    </row>
    <row r="4759" spans="7:23">
      <c r="G4759">
        <v>18561</v>
      </c>
      <c r="H4759" s="89" t="s">
        <v>1787</v>
      </c>
      <c r="I4759" s="89" t="s">
        <v>1710</v>
      </c>
      <c r="L4759">
        <v>35741</v>
      </c>
      <c r="M4759" s="89" t="s">
        <v>1690</v>
      </c>
      <c r="N4759" s="89" t="s">
        <v>312</v>
      </c>
      <c r="V4759" s="89" t="s">
        <v>1826</v>
      </c>
      <c r="W4759">
        <v>54418</v>
      </c>
    </row>
    <row r="4760" spans="7:23">
      <c r="G4760">
        <v>18562</v>
      </c>
      <c r="H4760" s="89" t="s">
        <v>1788</v>
      </c>
      <c r="I4760" s="89" t="s">
        <v>1710</v>
      </c>
      <c r="L4760">
        <v>35742</v>
      </c>
      <c r="M4760" s="89" t="s">
        <v>1691</v>
      </c>
      <c r="N4760" s="89" t="s">
        <v>312</v>
      </c>
      <c r="V4760" s="89" t="s">
        <v>1827</v>
      </c>
      <c r="W4760">
        <v>54429</v>
      </c>
    </row>
    <row r="4761" spans="7:23">
      <c r="G4761">
        <v>18563</v>
      </c>
      <c r="H4761" s="89" t="s">
        <v>1789</v>
      </c>
      <c r="I4761" s="89" t="s">
        <v>1710</v>
      </c>
      <c r="L4761">
        <v>35743</v>
      </c>
      <c r="M4761" s="89" t="s">
        <v>1692</v>
      </c>
      <c r="N4761" s="89" t="s">
        <v>312</v>
      </c>
      <c r="V4761" s="89" t="s">
        <v>1828</v>
      </c>
      <c r="W4761">
        <v>54440</v>
      </c>
    </row>
    <row r="4762" spans="7:23">
      <c r="G4762">
        <v>18564</v>
      </c>
      <c r="H4762" s="89" t="s">
        <v>1790</v>
      </c>
      <c r="I4762" s="89" t="s">
        <v>1710</v>
      </c>
      <c r="L4762">
        <v>35750</v>
      </c>
      <c r="M4762" s="89" t="s">
        <v>1291</v>
      </c>
      <c r="N4762" s="89" t="s">
        <v>313</v>
      </c>
      <c r="V4762" s="89" t="s">
        <v>1829</v>
      </c>
      <c r="W4762">
        <v>54451</v>
      </c>
    </row>
    <row r="4763" spans="7:23">
      <c r="G4763">
        <v>18565</v>
      </c>
      <c r="H4763" s="89" t="s">
        <v>1791</v>
      </c>
      <c r="I4763" s="89" t="s">
        <v>1710</v>
      </c>
      <c r="L4763">
        <v>35751</v>
      </c>
      <c r="M4763" s="89" t="s">
        <v>1295</v>
      </c>
      <c r="N4763" s="89" t="s">
        <v>313</v>
      </c>
      <c r="V4763" s="89" t="s">
        <v>1830</v>
      </c>
      <c r="W4763">
        <v>54462</v>
      </c>
    </row>
    <row r="4764" spans="7:23">
      <c r="G4764">
        <v>18566</v>
      </c>
      <c r="H4764" s="89" t="s">
        <v>1792</v>
      </c>
      <c r="I4764" s="89" t="s">
        <v>1710</v>
      </c>
      <c r="L4764">
        <v>35752</v>
      </c>
      <c r="M4764" s="89" t="s">
        <v>1298</v>
      </c>
      <c r="N4764" s="89" t="s">
        <v>313</v>
      </c>
      <c r="V4764" s="89" t="s">
        <v>1831</v>
      </c>
      <c r="W4764">
        <v>54473</v>
      </c>
    </row>
    <row r="4765" spans="7:23">
      <c r="G4765">
        <v>18597</v>
      </c>
      <c r="H4765" s="89" t="s">
        <v>1793</v>
      </c>
      <c r="I4765" s="89" t="s">
        <v>1710</v>
      </c>
      <c r="L4765">
        <v>35753</v>
      </c>
      <c r="M4765" s="89" t="s">
        <v>1297</v>
      </c>
      <c r="N4765" s="89" t="s">
        <v>313</v>
      </c>
      <c r="V4765" s="89" t="s">
        <v>1832</v>
      </c>
      <c r="W4765">
        <v>54484</v>
      </c>
    </row>
    <row r="4766" spans="7:23">
      <c r="G4766">
        <v>18598</v>
      </c>
      <c r="H4766" s="89" t="s">
        <v>1794</v>
      </c>
      <c r="I4766" s="89" t="s">
        <v>1710</v>
      </c>
      <c r="L4766">
        <v>35758</v>
      </c>
      <c r="M4766" s="89" t="s">
        <v>2558</v>
      </c>
      <c r="N4766" s="89" t="s">
        <v>313</v>
      </c>
      <c r="V4766" s="89" t="s">
        <v>1833</v>
      </c>
      <c r="W4766">
        <v>54506</v>
      </c>
    </row>
    <row r="4767" spans="7:23">
      <c r="G4767">
        <v>18599</v>
      </c>
      <c r="H4767" s="89" t="s">
        <v>1795</v>
      </c>
      <c r="I4767" s="89" t="s">
        <v>1710</v>
      </c>
      <c r="L4767">
        <v>35759</v>
      </c>
      <c r="M4767" s="89" t="s">
        <v>2561</v>
      </c>
      <c r="N4767" s="89" t="s">
        <v>313</v>
      </c>
      <c r="V4767" s="89" t="s">
        <v>1834</v>
      </c>
      <c r="W4767">
        <v>54517</v>
      </c>
    </row>
    <row r="4768" spans="7:23">
      <c r="G4768">
        <v>18600</v>
      </c>
      <c r="H4768" s="89" t="s">
        <v>1796</v>
      </c>
      <c r="I4768" s="89" t="s">
        <v>1710</v>
      </c>
      <c r="L4768">
        <v>35760</v>
      </c>
      <c r="M4768" s="89" t="s">
        <v>2562</v>
      </c>
      <c r="N4768" s="89" t="s">
        <v>313</v>
      </c>
      <c r="V4768" s="89" t="s">
        <v>1835</v>
      </c>
      <c r="W4768">
        <v>54528</v>
      </c>
    </row>
    <row r="4769" spans="7:23">
      <c r="G4769">
        <v>18601</v>
      </c>
      <c r="H4769" s="89" t="s">
        <v>1797</v>
      </c>
      <c r="I4769" s="89" t="s">
        <v>1710</v>
      </c>
      <c r="L4769">
        <v>35761</v>
      </c>
      <c r="M4769" s="89" t="s">
        <v>1585</v>
      </c>
      <c r="N4769" s="89" t="s">
        <v>313</v>
      </c>
      <c r="V4769" s="89" t="s">
        <v>1836</v>
      </c>
      <c r="W4769">
        <v>54539</v>
      </c>
    </row>
    <row r="4770" spans="7:23">
      <c r="G4770">
        <v>18602</v>
      </c>
      <c r="H4770" s="89" t="s">
        <v>1798</v>
      </c>
      <c r="I4770" s="89" t="s">
        <v>1710</v>
      </c>
      <c r="L4770">
        <v>35762</v>
      </c>
      <c r="M4770" s="89" t="s">
        <v>1586</v>
      </c>
      <c r="N4770" s="89" t="s">
        <v>313</v>
      </c>
      <c r="V4770" s="89" t="s">
        <v>1837</v>
      </c>
      <c r="W4770">
        <v>54561</v>
      </c>
    </row>
    <row r="4771" spans="7:23">
      <c r="G4771">
        <v>18603</v>
      </c>
      <c r="H4771" s="89" t="s">
        <v>1799</v>
      </c>
      <c r="I4771" s="89" t="s">
        <v>1710</v>
      </c>
      <c r="L4771">
        <v>35764</v>
      </c>
      <c r="M4771" s="89" t="s">
        <v>1587</v>
      </c>
      <c r="N4771" s="89" t="s">
        <v>313</v>
      </c>
      <c r="V4771" s="89" t="s">
        <v>1838</v>
      </c>
      <c r="W4771">
        <v>54550</v>
      </c>
    </row>
    <row r="4772" spans="7:23">
      <c r="G4772">
        <v>18604</v>
      </c>
      <c r="H4772" s="89" t="s">
        <v>1800</v>
      </c>
      <c r="I4772" s="89" t="s">
        <v>1710</v>
      </c>
      <c r="L4772">
        <v>35768</v>
      </c>
      <c r="M4772" s="89" t="s">
        <v>1588</v>
      </c>
      <c r="N4772" s="89" t="s">
        <v>313</v>
      </c>
      <c r="V4772" s="89" t="s">
        <v>1839</v>
      </c>
      <c r="W4772">
        <v>54572</v>
      </c>
    </row>
    <row r="4773" spans="7:23">
      <c r="G4773">
        <v>18605</v>
      </c>
      <c r="H4773" s="89" t="s">
        <v>1801</v>
      </c>
      <c r="I4773" s="89" t="s">
        <v>1710</v>
      </c>
      <c r="L4773">
        <v>35769</v>
      </c>
      <c r="M4773" s="89" t="s">
        <v>1589</v>
      </c>
      <c r="N4773" s="89" t="s">
        <v>313</v>
      </c>
      <c r="V4773" s="89" t="s">
        <v>1840</v>
      </c>
      <c r="W4773">
        <v>54583</v>
      </c>
    </row>
    <row r="4774" spans="7:23">
      <c r="G4774">
        <v>18608</v>
      </c>
      <c r="H4774" s="89" t="s">
        <v>1802</v>
      </c>
      <c r="I4774" s="89" t="s">
        <v>1710</v>
      </c>
      <c r="L4774">
        <v>35770</v>
      </c>
      <c r="M4774" s="89" t="s">
        <v>1590</v>
      </c>
      <c r="N4774" s="89" t="s">
        <v>313</v>
      </c>
      <c r="V4774" s="89" t="s">
        <v>1841</v>
      </c>
      <c r="W4774">
        <v>54594</v>
      </c>
    </row>
    <row r="4775" spans="7:23">
      <c r="G4775">
        <v>18609</v>
      </c>
      <c r="H4775" s="89" t="s">
        <v>1803</v>
      </c>
      <c r="I4775" s="89" t="s">
        <v>1710</v>
      </c>
      <c r="L4775">
        <v>35771</v>
      </c>
      <c r="M4775" s="89" t="s">
        <v>1591</v>
      </c>
      <c r="N4775" s="89" t="s">
        <v>313</v>
      </c>
      <c r="V4775" s="89" t="s">
        <v>1842</v>
      </c>
      <c r="W4775">
        <v>54616</v>
      </c>
    </row>
    <row r="4776" spans="7:23">
      <c r="G4776">
        <v>18610</v>
      </c>
      <c r="H4776" s="89" t="s">
        <v>1804</v>
      </c>
      <c r="I4776" s="89" t="s">
        <v>1710</v>
      </c>
      <c r="L4776">
        <v>35772</v>
      </c>
      <c r="M4776" s="89" t="s">
        <v>1592</v>
      </c>
      <c r="N4776" s="89" t="s">
        <v>313</v>
      </c>
      <c r="V4776" s="89" t="s">
        <v>1843</v>
      </c>
      <c r="W4776">
        <v>18623</v>
      </c>
    </row>
    <row r="4777" spans="7:23">
      <c r="G4777">
        <v>18611</v>
      </c>
      <c r="H4777" s="89" t="s">
        <v>1805</v>
      </c>
      <c r="I4777" s="89" t="s">
        <v>1710</v>
      </c>
      <c r="L4777">
        <v>35773</v>
      </c>
      <c r="M4777" s="89" t="s">
        <v>1593</v>
      </c>
      <c r="N4777" s="89" t="s">
        <v>313</v>
      </c>
      <c r="V4777" s="89" t="s">
        <v>1844</v>
      </c>
      <c r="W4777">
        <v>18624</v>
      </c>
    </row>
    <row r="4778" spans="7:23">
      <c r="G4778">
        <v>18612</v>
      </c>
      <c r="H4778" s="89" t="s">
        <v>1806</v>
      </c>
      <c r="I4778" s="89" t="s">
        <v>1710</v>
      </c>
      <c r="L4778">
        <v>35774</v>
      </c>
      <c r="M4778" s="89" t="s">
        <v>1594</v>
      </c>
      <c r="N4778" s="89" t="s">
        <v>313</v>
      </c>
      <c r="V4778" s="89" t="s">
        <v>1845</v>
      </c>
      <c r="W4778">
        <v>18625</v>
      </c>
    </row>
    <row r="4779" spans="7:23">
      <c r="G4779">
        <v>18613</v>
      </c>
      <c r="H4779" s="89" t="s">
        <v>1807</v>
      </c>
      <c r="I4779" s="89" t="s">
        <v>1710</v>
      </c>
      <c r="L4779">
        <v>35775</v>
      </c>
      <c r="M4779" s="89" t="s">
        <v>1595</v>
      </c>
      <c r="N4779" s="89" t="s">
        <v>313</v>
      </c>
      <c r="V4779" s="89" t="s">
        <v>1846</v>
      </c>
      <c r="W4779">
        <v>18626</v>
      </c>
    </row>
    <row r="4780" spans="7:23">
      <c r="G4780">
        <v>18614</v>
      </c>
      <c r="H4780" s="89" t="s">
        <v>1808</v>
      </c>
      <c r="I4780" s="89" t="s">
        <v>1710</v>
      </c>
      <c r="L4780">
        <v>35776</v>
      </c>
      <c r="M4780" s="89" t="s">
        <v>1596</v>
      </c>
      <c r="N4780" s="89" t="s">
        <v>313</v>
      </c>
      <c r="V4780" s="89" t="s">
        <v>1847</v>
      </c>
      <c r="W4780">
        <v>18627</v>
      </c>
    </row>
    <row r="4781" spans="7:23">
      <c r="G4781">
        <v>18615</v>
      </c>
      <c r="H4781" s="89" t="s">
        <v>1809</v>
      </c>
      <c r="I4781" s="89" t="s">
        <v>1710</v>
      </c>
      <c r="L4781">
        <v>35777</v>
      </c>
      <c r="M4781" s="89" t="s">
        <v>1597</v>
      </c>
      <c r="N4781" s="89" t="s">
        <v>313</v>
      </c>
      <c r="V4781" s="89" t="s">
        <v>1848</v>
      </c>
      <c r="W4781">
        <v>18628</v>
      </c>
    </row>
    <row r="4782" spans="7:23">
      <c r="G4782">
        <v>18616</v>
      </c>
      <c r="H4782" s="89" t="s">
        <v>1810</v>
      </c>
      <c r="I4782" s="89" t="s">
        <v>1710</v>
      </c>
      <c r="L4782">
        <v>35778</v>
      </c>
      <c r="M4782" s="89" t="s">
        <v>1598</v>
      </c>
      <c r="N4782" s="89" t="s">
        <v>313</v>
      </c>
      <c r="V4782" s="89" t="s">
        <v>1849</v>
      </c>
      <c r="W4782">
        <v>18631</v>
      </c>
    </row>
    <row r="4783" spans="7:23">
      <c r="G4783">
        <v>18617</v>
      </c>
      <c r="H4783" s="89" t="s">
        <v>1811</v>
      </c>
      <c r="I4783" s="89" t="s">
        <v>1710</v>
      </c>
      <c r="L4783">
        <v>35779</v>
      </c>
      <c r="M4783" s="89" t="s">
        <v>1599</v>
      </c>
      <c r="N4783" s="89" t="s">
        <v>313</v>
      </c>
      <c r="V4783" s="89" t="s">
        <v>1850</v>
      </c>
      <c r="W4783">
        <v>18632</v>
      </c>
    </row>
    <row r="4784" spans="7:23">
      <c r="G4784">
        <v>54099</v>
      </c>
      <c r="H4784" s="89" t="s">
        <v>1812</v>
      </c>
      <c r="I4784" s="89" t="s">
        <v>1710</v>
      </c>
      <c r="L4784">
        <v>35780</v>
      </c>
      <c r="M4784" s="89" t="s">
        <v>1600</v>
      </c>
      <c r="N4784" s="89" t="s">
        <v>313</v>
      </c>
      <c r="V4784" s="89" t="s">
        <v>1851</v>
      </c>
      <c r="W4784">
        <v>18633</v>
      </c>
    </row>
    <row r="4785" spans="7:23">
      <c r="G4785">
        <v>54121</v>
      </c>
      <c r="H4785" s="89" t="s">
        <v>1813</v>
      </c>
      <c r="I4785" s="89" t="s">
        <v>1710</v>
      </c>
      <c r="L4785">
        <v>35782</v>
      </c>
      <c r="M4785" s="89" t="s">
        <v>1601</v>
      </c>
      <c r="N4785" s="89" t="s">
        <v>313</v>
      </c>
      <c r="V4785" s="89" t="s">
        <v>1852</v>
      </c>
      <c r="W4785">
        <v>18634</v>
      </c>
    </row>
    <row r="4786" spans="7:23">
      <c r="G4786">
        <v>54110</v>
      </c>
      <c r="H4786" s="89" t="s">
        <v>1814</v>
      </c>
      <c r="I4786" s="89" t="s">
        <v>1710</v>
      </c>
      <c r="L4786">
        <v>35786</v>
      </c>
      <c r="M4786" s="89" t="s">
        <v>1602</v>
      </c>
      <c r="N4786" s="89" t="s">
        <v>313</v>
      </c>
      <c r="V4786" s="89" t="s">
        <v>1853</v>
      </c>
      <c r="W4786">
        <v>18637</v>
      </c>
    </row>
    <row r="4787" spans="7:23">
      <c r="G4787">
        <v>54132</v>
      </c>
      <c r="H4787" s="89" t="s">
        <v>1815</v>
      </c>
      <c r="I4787" s="89" t="s">
        <v>1710</v>
      </c>
      <c r="L4787">
        <v>35787</v>
      </c>
      <c r="M4787" s="89" t="s">
        <v>1603</v>
      </c>
      <c r="N4787" s="89" t="s">
        <v>313</v>
      </c>
      <c r="V4787" s="89" t="s">
        <v>1854</v>
      </c>
      <c r="W4787">
        <v>18638</v>
      </c>
    </row>
    <row r="4788" spans="7:23">
      <c r="G4788">
        <v>54154</v>
      </c>
      <c r="H4788" s="89" t="s">
        <v>1816</v>
      </c>
      <c r="I4788" s="89" t="s">
        <v>1710</v>
      </c>
      <c r="L4788">
        <v>35788</v>
      </c>
      <c r="M4788" s="89" t="s">
        <v>1604</v>
      </c>
      <c r="N4788" s="89" t="s">
        <v>313</v>
      </c>
      <c r="V4788" s="89" t="s">
        <v>1855</v>
      </c>
      <c r="W4788">
        <v>18639</v>
      </c>
    </row>
    <row r="4789" spans="7:23">
      <c r="G4789">
        <v>54165</v>
      </c>
      <c r="H4789" s="89" t="s">
        <v>1817</v>
      </c>
      <c r="I4789" s="89" t="s">
        <v>1710</v>
      </c>
      <c r="L4789">
        <v>35790</v>
      </c>
      <c r="M4789" s="89" t="s">
        <v>1605</v>
      </c>
      <c r="N4789" s="89" t="s">
        <v>313</v>
      </c>
      <c r="V4789" s="89" t="s">
        <v>1856</v>
      </c>
      <c r="W4789">
        <v>18640</v>
      </c>
    </row>
    <row r="4790" spans="7:23">
      <c r="G4790">
        <v>54176</v>
      </c>
      <c r="H4790" s="89" t="s">
        <v>1818</v>
      </c>
      <c r="I4790" s="89" t="s">
        <v>1710</v>
      </c>
      <c r="L4790">
        <v>35794</v>
      </c>
      <c r="M4790" s="89" t="s">
        <v>1606</v>
      </c>
      <c r="N4790" s="89" t="s">
        <v>313</v>
      </c>
      <c r="V4790" s="89" t="s">
        <v>1857</v>
      </c>
      <c r="W4790">
        <v>18643</v>
      </c>
    </row>
    <row r="4791" spans="7:23">
      <c r="G4791">
        <v>204071</v>
      </c>
      <c r="H4791" s="89" t="s">
        <v>2664</v>
      </c>
      <c r="I4791" s="89" t="s">
        <v>1710</v>
      </c>
      <c r="L4791">
        <v>35795</v>
      </c>
      <c r="M4791" s="89" t="s">
        <v>1608</v>
      </c>
      <c r="N4791" s="89" t="s">
        <v>313</v>
      </c>
      <c r="V4791" s="89" t="s">
        <v>1858</v>
      </c>
      <c r="W4791">
        <v>18644</v>
      </c>
    </row>
    <row r="4792" spans="7:23">
      <c r="G4792">
        <v>54187</v>
      </c>
      <c r="H4792" s="89" t="s">
        <v>121</v>
      </c>
      <c r="I4792" s="89" t="s">
        <v>1710</v>
      </c>
      <c r="L4792">
        <v>35796</v>
      </c>
      <c r="M4792" s="89" t="s">
        <v>1609</v>
      </c>
      <c r="N4792" s="89" t="s">
        <v>313</v>
      </c>
      <c r="V4792" s="89" t="s">
        <v>1859</v>
      </c>
      <c r="W4792">
        <v>18645</v>
      </c>
    </row>
    <row r="4793" spans="7:23">
      <c r="G4793">
        <v>54220</v>
      </c>
      <c r="H4793" s="89" t="s">
        <v>1819</v>
      </c>
      <c r="I4793" s="89" t="s">
        <v>1710</v>
      </c>
      <c r="L4793">
        <v>35797</v>
      </c>
      <c r="M4793" s="89" t="s">
        <v>1610</v>
      </c>
      <c r="N4793" s="89" t="s">
        <v>313</v>
      </c>
      <c r="V4793" s="89" t="s">
        <v>1860</v>
      </c>
      <c r="W4793">
        <v>18646</v>
      </c>
    </row>
    <row r="4794" spans="7:23">
      <c r="G4794">
        <v>54242</v>
      </c>
      <c r="H4794" s="89" t="s">
        <v>1820</v>
      </c>
      <c r="I4794" s="89" t="s">
        <v>1710</v>
      </c>
      <c r="L4794">
        <v>35798</v>
      </c>
      <c r="M4794" s="89" t="s">
        <v>1611</v>
      </c>
      <c r="N4794" s="89" t="s">
        <v>313</v>
      </c>
      <c r="V4794" s="89" t="s">
        <v>1861</v>
      </c>
      <c r="W4794">
        <v>18647</v>
      </c>
    </row>
    <row r="4795" spans="7:23">
      <c r="G4795">
        <v>54231</v>
      </c>
      <c r="H4795" s="89" t="s">
        <v>1821</v>
      </c>
      <c r="I4795" s="89" t="s">
        <v>1710</v>
      </c>
      <c r="L4795">
        <v>35800</v>
      </c>
      <c r="M4795" s="89" t="s">
        <v>297</v>
      </c>
      <c r="N4795" s="89" t="s">
        <v>313</v>
      </c>
      <c r="V4795" s="89" t="s">
        <v>1862</v>
      </c>
      <c r="W4795">
        <v>18648</v>
      </c>
    </row>
    <row r="4796" spans="7:23">
      <c r="G4796">
        <v>54253</v>
      </c>
      <c r="H4796" s="89" t="s">
        <v>1822</v>
      </c>
      <c r="I4796" s="89" t="s">
        <v>1710</v>
      </c>
      <c r="L4796">
        <v>35851</v>
      </c>
      <c r="M4796" s="89" t="s">
        <v>1612</v>
      </c>
      <c r="N4796" s="89" t="s">
        <v>313</v>
      </c>
      <c r="V4796" s="89" t="s">
        <v>1863</v>
      </c>
      <c r="W4796">
        <v>18649</v>
      </c>
    </row>
    <row r="4797" spans="7:23">
      <c r="G4797">
        <v>54385</v>
      </c>
      <c r="H4797" s="89" t="s">
        <v>1823</v>
      </c>
      <c r="I4797" s="89" t="s">
        <v>1710</v>
      </c>
      <c r="L4797">
        <v>35852</v>
      </c>
      <c r="M4797" s="89" t="s">
        <v>1161</v>
      </c>
      <c r="N4797" s="89" t="s">
        <v>313</v>
      </c>
      <c r="V4797" s="89" t="s">
        <v>1864</v>
      </c>
      <c r="W4797">
        <v>18650</v>
      </c>
    </row>
    <row r="4798" spans="7:23">
      <c r="G4798">
        <v>54396</v>
      </c>
      <c r="H4798" s="89" t="s">
        <v>1824</v>
      </c>
      <c r="I4798" s="89" t="s">
        <v>1710</v>
      </c>
      <c r="L4798">
        <v>35853</v>
      </c>
      <c r="M4798" s="89" t="s">
        <v>1162</v>
      </c>
      <c r="N4798" s="89" t="s">
        <v>313</v>
      </c>
      <c r="V4798" s="89" t="s">
        <v>1865</v>
      </c>
      <c r="W4798">
        <v>18651</v>
      </c>
    </row>
    <row r="4799" spans="7:23">
      <c r="G4799">
        <v>54407</v>
      </c>
      <c r="H4799" s="89" t="s">
        <v>1825</v>
      </c>
      <c r="I4799" s="89" t="s">
        <v>1710</v>
      </c>
      <c r="L4799">
        <v>35854</v>
      </c>
      <c r="M4799" s="89" t="s">
        <v>1163</v>
      </c>
      <c r="N4799" s="89" t="s">
        <v>313</v>
      </c>
      <c r="V4799" s="89" t="s">
        <v>1866</v>
      </c>
      <c r="W4799">
        <v>18652</v>
      </c>
    </row>
    <row r="4800" spans="7:23">
      <c r="G4800">
        <v>54418</v>
      </c>
      <c r="H4800" s="89" t="s">
        <v>1826</v>
      </c>
      <c r="I4800" s="89" t="s">
        <v>1710</v>
      </c>
      <c r="L4800">
        <v>35855</v>
      </c>
      <c r="M4800" s="89" t="s">
        <v>1613</v>
      </c>
      <c r="N4800" s="89" t="s">
        <v>313</v>
      </c>
      <c r="V4800" s="89" t="s">
        <v>1867</v>
      </c>
      <c r="W4800">
        <v>18653</v>
      </c>
    </row>
    <row r="4801" spans="7:23">
      <c r="G4801">
        <v>54429</v>
      </c>
      <c r="H4801" s="89" t="s">
        <v>1827</v>
      </c>
      <c r="I4801" s="89" t="s">
        <v>1710</v>
      </c>
      <c r="L4801">
        <v>35856</v>
      </c>
      <c r="M4801" s="89" t="s">
        <v>1165</v>
      </c>
      <c r="N4801" s="89" t="s">
        <v>313</v>
      </c>
      <c r="V4801" s="89" t="s">
        <v>1868</v>
      </c>
      <c r="W4801">
        <v>18654</v>
      </c>
    </row>
    <row r="4802" spans="7:23">
      <c r="G4802">
        <v>54440</v>
      </c>
      <c r="H4802" s="89" t="s">
        <v>1828</v>
      </c>
      <c r="I4802" s="89" t="s">
        <v>1710</v>
      </c>
      <c r="L4802">
        <v>35857</v>
      </c>
      <c r="M4802" s="89" t="s">
        <v>1614</v>
      </c>
      <c r="N4802" s="89" t="s">
        <v>313</v>
      </c>
      <c r="V4802" s="89" t="s">
        <v>1869</v>
      </c>
      <c r="W4802">
        <v>18655</v>
      </c>
    </row>
    <row r="4803" spans="7:23">
      <c r="G4803">
        <v>54451</v>
      </c>
      <c r="H4803" s="89" t="s">
        <v>1829</v>
      </c>
      <c r="I4803" s="89" t="s">
        <v>1710</v>
      </c>
      <c r="L4803">
        <v>35858</v>
      </c>
      <c r="M4803" s="89" t="s">
        <v>1168</v>
      </c>
      <c r="N4803" s="89" t="s">
        <v>313</v>
      </c>
      <c r="V4803" s="89" t="s">
        <v>1870</v>
      </c>
      <c r="W4803">
        <v>54330</v>
      </c>
    </row>
    <row r="4804" spans="7:23">
      <c r="G4804">
        <v>54462</v>
      </c>
      <c r="H4804" s="89" t="s">
        <v>1830</v>
      </c>
      <c r="I4804" s="89" t="s">
        <v>1710</v>
      </c>
      <c r="L4804">
        <v>35859</v>
      </c>
      <c r="M4804" s="89" t="s">
        <v>1615</v>
      </c>
      <c r="N4804" s="89" t="s">
        <v>313</v>
      </c>
      <c r="V4804" s="89" t="s">
        <v>1569</v>
      </c>
      <c r="W4804">
        <v>18568</v>
      </c>
    </row>
    <row r="4805" spans="7:23">
      <c r="G4805">
        <v>54473</v>
      </c>
      <c r="H4805" s="89" t="s">
        <v>1831</v>
      </c>
      <c r="I4805" s="89" t="s">
        <v>1710</v>
      </c>
      <c r="L4805">
        <v>35860</v>
      </c>
      <c r="M4805" s="89" t="s">
        <v>1170</v>
      </c>
      <c r="N4805" s="89" t="s">
        <v>313</v>
      </c>
      <c r="V4805" s="89" t="s">
        <v>1871</v>
      </c>
      <c r="W4805">
        <v>18569</v>
      </c>
    </row>
    <row r="4806" spans="7:23">
      <c r="G4806">
        <v>54484</v>
      </c>
      <c r="H4806" s="89" t="s">
        <v>1832</v>
      </c>
      <c r="I4806" s="89" t="s">
        <v>1710</v>
      </c>
      <c r="L4806">
        <v>35861</v>
      </c>
      <c r="M4806" s="89" t="s">
        <v>1616</v>
      </c>
      <c r="N4806" s="89" t="s">
        <v>313</v>
      </c>
      <c r="V4806" s="89" t="s">
        <v>1872</v>
      </c>
      <c r="W4806">
        <v>18618</v>
      </c>
    </row>
    <row r="4807" spans="7:23">
      <c r="G4807">
        <v>54506</v>
      </c>
      <c r="H4807" s="89" t="s">
        <v>1833</v>
      </c>
      <c r="I4807" s="89" t="s">
        <v>1710</v>
      </c>
      <c r="L4807">
        <v>35862</v>
      </c>
      <c r="M4807" s="89" t="s">
        <v>1171</v>
      </c>
      <c r="N4807" s="89" t="s">
        <v>313</v>
      </c>
      <c r="V4807" s="89" t="s">
        <v>1873</v>
      </c>
      <c r="W4807">
        <v>72312</v>
      </c>
    </row>
    <row r="4808" spans="7:23">
      <c r="G4808">
        <v>54517</v>
      </c>
      <c r="H4808" s="89" t="s">
        <v>1834</v>
      </c>
      <c r="I4808" s="89" t="s">
        <v>1710</v>
      </c>
      <c r="L4808">
        <v>35863</v>
      </c>
      <c r="M4808" s="89" t="s">
        <v>1172</v>
      </c>
      <c r="N4808" s="89" t="s">
        <v>313</v>
      </c>
      <c r="V4808" s="89" t="s">
        <v>1874</v>
      </c>
      <c r="W4808">
        <v>72301</v>
      </c>
    </row>
    <row r="4809" spans="7:23">
      <c r="G4809">
        <v>54528</v>
      </c>
      <c r="H4809" s="89" t="s">
        <v>1835</v>
      </c>
      <c r="I4809" s="89" t="s">
        <v>1710</v>
      </c>
      <c r="L4809">
        <v>35864</v>
      </c>
      <c r="M4809" s="89" t="s">
        <v>2568</v>
      </c>
      <c r="N4809" s="89" t="s">
        <v>313</v>
      </c>
      <c r="V4809" s="89" t="s">
        <v>1875</v>
      </c>
      <c r="W4809">
        <v>66266</v>
      </c>
    </row>
    <row r="4810" spans="7:23">
      <c r="G4810">
        <v>54539</v>
      </c>
      <c r="H4810" s="89" t="s">
        <v>1836</v>
      </c>
      <c r="I4810" s="89" t="s">
        <v>1710</v>
      </c>
      <c r="L4810">
        <v>35866</v>
      </c>
      <c r="M4810" s="89" t="s">
        <v>1617</v>
      </c>
      <c r="N4810" s="89" t="s">
        <v>313</v>
      </c>
      <c r="V4810" s="89" t="s">
        <v>1574</v>
      </c>
      <c r="W4810">
        <v>18571</v>
      </c>
    </row>
    <row r="4811" spans="7:23">
      <c r="G4811">
        <v>54561</v>
      </c>
      <c r="H4811" s="89" t="s">
        <v>1837</v>
      </c>
      <c r="I4811" s="89" t="s">
        <v>1710</v>
      </c>
      <c r="L4811">
        <v>35867</v>
      </c>
      <c r="M4811" s="89" t="s">
        <v>1618</v>
      </c>
      <c r="N4811" s="89" t="s">
        <v>313</v>
      </c>
      <c r="V4811" s="89" t="s">
        <v>1575</v>
      </c>
      <c r="W4811">
        <v>18570</v>
      </c>
    </row>
    <row r="4812" spans="7:23">
      <c r="G4812">
        <v>54550</v>
      </c>
      <c r="H4812" s="89" t="s">
        <v>1838</v>
      </c>
      <c r="I4812" s="89" t="s">
        <v>1710</v>
      </c>
      <c r="L4812">
        <v>35868</v>
      </c>
      <c r="M4812" s="89" t="s">
        <v>1619</v>
      </c>
      <c r="N4812" s="89" t="s">
        <v>313</v>
      </c>
      <c r="V4812" s="89" t="s">
        <v>1876</v>
      </c>
      <c r="W4812">
        <v>18658</v>
      </c>
    </row>
    <row r="4813" spans="7:23">
      <c r="G4813">
        <v>54572</v>
      </c>
      <c r="H4813" s="89" t="s">
        <v>1839</v>
      </c>
      <c r="I4813" s="89" t="s">
        <v>1710</v>
      </c>
      <c r="L4813">
        <v>35869</v>
      </c>
      <c r="M4813" s="89" t="s">
        <v>1620</v>
      </c>
      <c r="N4813" s="89" t="s">
        <v>313</v>
      </c>
      <c r="V4813" s="89" t="s">
        <v>1877</v>
      </c>
      <c r="W4813">
        <v>54297</v>
      </c>
    </row>
    <row r="4814" spans="7:23">
      <c r="G4814">
        <v>54583</v>
      </c>
      <c r="H4814" s="89" t="s">
        <v>1840</v>
      </c>
      <c r="I4814" s="89" t="s">
        <v>1710</v>
      </c>
      <c r="L4814">
        <v>35870</v>
      </c>
      <c r="M4814" s="89" t="s">
        <v>1176</v>
      </c>
      <c r="N4814" s="89" t="s">
        <v>313</v>
      </c>
      <c r="V4814" s="89" t="s">
        <v>1878</v>
      </c>
      <c r="W4814">
        <v>18659</v>
      </c>
    </row>
    <row r="4815" spans="7:23">
      <c r="G4815">
        <v>54594</v>
      </c>
      <c r="H4815" s="89" t="s">
        <v>1841</v>
      </c>
      <c r="I4815" s="89" t="s">
        <v>1710</v>
      </c>
      <c r="L4815">
        <v>35871</v>
      </c>
      <c r="M4815" s="89" t="s">
        <v>1621</v>
      </c>
      <c r="N4815" s="89" t="s">
        <v>313</v>
      </c>
      <c r="V4815" s="89" t="s">
        <v>1579</v>
      </c>
      <c r="W4815">
        <v>18574</v>
      </c>
    </row>
    <row r="4816" spans="7:23">
      <c r="G4816">
        <v>54616</v>
      </c>
      <c r="H4816" s="89" t="s">
        <v>1842</v>
      </c>
      <c r="I4816" s="89" t="s">
        <v>1710</v>
      </c>
      <c r="L4816">
        <v>35872</v>
      </c>
      <c r="M4816" s="89" t="s">
        <v>1622</v>
      </c>
      <c r="N4816" s="89" t="s">
        <v>313</v>
      </c>
      <c r="V4816" s="89" t="s">
        <v>1879</v>
      </c>
      <c r="W4816">
        <v>18572</v>
      </c>
    </row>
    <row r="4817" spans="7:23">
      <c r="G4817">
        <v>18623</v>
      </c>
      <c r="H4817" s="89" t="s">
        <v>1843</v>
      </c>
      <c r="I4817" s="89" t="s">
        <v>1710</v>
      </c>
      <c r="L4817">
        <v>35873</v>
      </c>
      <c r="M4817" s="89" t="s">
        <v>1623</v>
      </c>
      <c r="N4817" s="89" t="s">
        <v>313</v>
      </c>
      <c r="V4817" s="89" t="s">
        <v>1880</v>
      </c>
      <c r="W4817">
        <v>18573</v>
      </c>
    </row>
    <row r="4818" spans="7:23">
      <c r="G4818">
        <v>18624</v>
      </c>
      <c r="H4818" s="89" t="s">
        <v>1844</v>
      </c>
      <c r="I4818" s="89" t="s">
        <v>1710</v>
      </c>
      <c r="L4818">
        <v>35874</v>
      </c>
      <c r="M4818" s="89" t="s">
        <v>1182</v>
      </c>
      <c r="N4818" s="89" t="s">
        <v>313</v>
      </c>
      <c r="V4818" s="89" t="s">
        <v>2665</v>
      </c>
      <c r="W4818">
        <v>204266</v>
      </c>
    </row>
    <row r="4819" spans="7:23">
      <c r="G4819">
        <v>18625</v>
      </c>
      <c r="H4819" s="89" t="s">
        <v>1845</v>
      </c>
      <c r="I4819" s="89" t="s">
        <v>1710</v>
      </c>
      <c r="L4819">
        <v>35875</v>
      </c>
      <c r="M4819" s="89" t="s">
        <v>1624</v>
      </c>
      <c r="N4819" s="89" t="s">
        <v>313</v>
      </c>
      <c r="V4819" s="89" t="s">
        <v>2666</v>
      </c>
      <c r="W4819">
        <v>162866</v>
      </c>
    </row>
    <row r="4820" spans="7:23">
      <c r="G4820">
        <v>18626</v>
      </c>
      <c r="H4820" s="89" t="s">
        <v>1846</v>
      </c>
      <c r="I4820" s="89" t="s">
        <v>1710</v>
      </c>
      <c r="L4820">
        <v>35876</v>
      </c>
      <c r="M4820" s="89" t="s">
        <v>1625</v>
      </c>
      <c r="N4820" s="89" t="s">
        <v>313</v>
      </c>
      <c r="V4820" s="89" t="s">
        <v>2667</v>
      </c>
      <c r="W4820">
        <v>191266</v>
      </c>
    </row>
    <row r="4821" spans="7:23">
      <c r="G4821">
        <v>18627</v>
      </c>
      <c r="H4821" s="89" t="s">
        <v>1847</v>
      </c>
      <c r="I4821" s="89" t="s">
        <v>1710</v>
      </c>
      <c r="L4821">
        <v>35877</v>
      </c>
      <c r="M4821" s="89" t="s">
        <v>1185</v>
      </c>
      <c r="N4821" s="89" t="s">
        <v>313</v>
      </c>
      <c r="V4821" s="89" t="s">
        <v>955</v>
      </c>
      <c r="W4821">
        <v>18577</v>
      </c>
    </row>
    <row r="4822" spans="7:23">
      <c r="G4822">
        <v>18628</v>
      </c>
      <c r="H4822" s="89" t="s">
        <v>1848</v>
      </c>
      <c r="I4822" s="89" t="s">
        <v>1710</v>
      </c>
      <c r="L4822">
        <v>35878</v>
      </c>
      <c r="M4822" s="89" t="s">
        <v>1186</v>
      </c>
      <c r="N4822" s="89" t="s">
        <v>313</v>
      </c>
      <c r="V4822" s="89" t="s">
        <v>956</v>
      </c>
      <c r="W4822">
        <v>18579</v>
      </c>
    </row>
    <row r="4823" spans="7:23">
      <c r="G4823">
        <v>18631</v>
      </c>
      <c r="H4823" s="89" t="s">
        <v>1849</v>
      </c>
      <c r="I4823" s="89" t="s">
        <v>1710</v>
      </c>
      <c r="L4823">
        <v>35879</v>
      </c>
      <c r="M4823" s="89" t="s">
        <v>1187</v>
      </c>
      <c r="N4823" s="89" t="s">
        <v>313</v>
      </c>
      <c r="V4823" s="89" t="s">
        <v>957</v>
      </c>
      <c r="W4823">
        <v>18581</v>
      </c>
    </row>
    <row r="4824" spans="7:23">
      <c r="G4824">
        <v>18632</v>
      </c>
      <c r="H4824" s="89" t="s">
        <v>1850</v>
      </c>
      <c r="I4824" s="89" t="s">
        <v>1710</v>
      </c>
      <c r="L4824">
        <v>35880</v>
      </c>
      <c r="M4824" s="89" t="s">
        <v>2569</v>
      </c>
      <c r="N4824" s="89" t="s">
        <v>313</v>
      </c>
      <c r="V4824" s="89" t="s">
        <v>1881</v>
      </c>
      <c r="W4824">
        <v>18583</v>
      </c>
    </row>
    <row r="4825" spans="7:23">
      <c r="G4825">
        <v>18633</v>
      </c>
      <c r="H4825" s="89" t="s">
        <v>1851</v>
      </c>
      <c r="I4825" s="89" t="s">
        <v>1710</v>
      </c>
      <c r="L4825">
        <v>35882</v>
      </c>
      <c r="M4825" s="89" t="s">
        <v>1626</v>
      </c>
      <c r="N4825" s="89" t="s">
        <v>313</v>
      </c>
      <c r="V4825" s="89" t="s">
        <v>2668</v>
      </c>
      <c r="W4825">
        <v>162877</v>
      </c>
    </row>
    <row r="4826" spans="7:23">
      <c r="G4826">
        <v>18634</v>
      </c>
      <c r="H4826" s="89" t="s">
        <v>1852</v>
      </c>
      <c r="I4826" s="89" t="s">
        <v>1710</v>
      </c>
      <c r="L4826">
        <v>35883</v>
      </c>
      <c r="M4826" s="89" t="s">
        <v>1627</v>
      </c>
      <c r="N4826" s="89" t="s">
        <v>313</v>
      </c>
      <c r="V4826" s="89" t="s">
        <v>1882</v>
      </c>
      <c r="W4826">
        <v>58066</v>
      </c>
    </row>
    <row r="4827" spans="7:23">
      <c r="G4827">
        <v>18637</v>
      </c>
      <c r="H4827" s="89" t="s">
        <v>1853</v>
      </c>
      <c r="I4827" s="89" t="s">
        <v>1710</v>
      </c>
      <c r="L4827">
        <v>35884</v>
      </c>
      <c r="M4827" s="89" t="s">
        <v>1189</v>
      </c>
      <c r="N4827" s="89" t="s">
        <v>313</v>
      </c>
      <c r="V4827" s="89" t="s">
        <v>2669</v>
      </c>
      <c r="W4827">
        <v>190266</v>
      </c>
    </row>
    <row r="4828" spans="7:23">
      <c r="G4828">
        <v>18638</v>
      </c>
      <c r="H4828" s="89" t="s">
        <v>1854</v>
      </c>
      <c r="I4828" s="89" t="s">
        <v>1710</v>
      </c>
      <c r="L4828">
        <v>35885</v>
      </c>
      <c r="M4828" s="89" t="s">
        <v>1190</v>
      </c>
      <c r="N4828" s="89" t="s">
        <v>313</v>
      </c>
      <c r="V4828" s="89" t="s">
        <v>2169</v>
      </c>
      <c r="W4828">
        <v>217871</v>
      </c>
    </row>
    <row r="4829" spans="7:23">
      <c r="G4829">
        <v>18639</v>
      </c>
      <c r="H4829" s="89" t="s">
        <v>1855</v>
      </c>
      <c r="I4829" s="89" t="s">
        <v>1710</v>
      </c>
      <c r="L4829">
        <v>35886</v>
      </c>
      <c r="M4829" s="89" t="s">
        <v>1628</v>
      </c>
      <c r="N4829" s="89" t="s">
        <v>313</v>
      </c>
      <c r="V4829" s="89" t="s">
        <v>1883</v>
      </c>
      <c r="W4829">
        <v>18584</v>
      </c>
    </row>
    <row r="4830" spans="7:23">
      <c r="G4830">
        <v>18640</v>
      </c>
      <c r="H4830" s="89" t="s">
        <v>1856</v>
      </c>
      <c r="I4830" s="89" t="s">
        <v>1710</v>
      </c>
      <c r="L4830">
        <v>35887</v>
      </c>
      <c r="M4830" s="89" t="s">
        <v>1203</v>
      </c>
      <c r="N4830" s="89" t="s">
        <v>313</v>
      </c>
      <c r="V4830" s="89" t="s">
        <v>1884</v>
      </c>
      <c r="W4830">
        <v>18585</v>
      </c>
    </row>
    <row r="4831" spans="7:23">
      <c r="G4831">
        <v>18643</v>
      </c>
      <c r="H4831" s="89" t="s">
        <v>1857</v>
      </c>
      <c r="I4831" s="89" t="s">
        <v>1710</v>
      </c>
      <c r="L4831">
        <v>35888</v>
      </c>
      <c r="M4831" s="89" t="s">
        <v>1629</v>
      </c>
      <c r="N4831" s="89" t="s">
        <v>313</v>
      </c>
      <c r="V4831" s="89" t="s">
        <v>1885</v>
      </c>
      <c r="W4831">
        <v>18586</v>
      </c>
    </row>
    <row r="4832" spans="7:23">
      <c r="G4832">
        <v>18644</v>
      </c>
      <c r="H4832" s="89" t="s">
        <v>1858</v>
      </c>
      <c r="I4832" s="89" t="s">
        <v>1710</v>
      </c>
      <c r="L4832">
        <v>35889</v>
      </c>
      <c r="M4832" s="89" t="s">
        <v>1630</v>
      </c>
      <c r="N4832" s="89" t="s">
        <v>313</v>
      </c>
      <c r="V4832" s="89" t="s">
        <v>2670</v>
      </c>
      <c r="W4832">
        <v>182666</v>
      </c>
    </row>
    <row r="4833" spans="7:23">
      <c r="G4833">
        <v>18645</v>
      </c>
      <c r="H4833" s="89" t="s">
        <v>1859</v>
      </c>
      <c r="I4833" s="89" t="s">
        <v>1710</v>
      </c>
      <c r="L4833">
        <v>35890</v>
      </c>
      <c r="M4833" s="89" t="s">
        <v>1210</v>
      </c>
      <c r="N4833" s="89" t="s">
        <v>313</v>
      </c>
      <c r="V4833" s="89" t="s">
        <v>964</v>
      </c>
      <c r="W4833">
        <v>18588</v>
      </c>
    </row>
    <row r="4834" spans="7:23">
      <c r="G4834">
        <v>18646</v>
      </c>
      <c r="H4834" s="89" t="s">
        <v>1860</v>
      </c>
      <c r="I4834" s="89" t="s">
        <v>1710</v>
      </c>
      <c r="L4834">
        <v>35892</v>
      </c>
      <c r="M4834" s="89" t="s">
        <v>204</v>
      </c>
      <c r="N4834" s="89" t="s">
        <v>313</v>
      </c>
      <c r="V4834" s="89" t="s">
        <v>1886</v>
      </c>
      <c r="W4834">
        <v>18575</v>
      </c>
    </row>
    <row r="4835" spans="7:23">
      <c r="G4835">
        <v>18647</v>
      </c>
      <c r="H4835" s="89" t="s">
        <v>1861</v>
      </c>
      <c r="I4835" s="89" t="s">
        <v>1710</v>
      </c>
      <c r="L4835">
        <v>35895</v>
      </c>
      <c r="M4835" s="89" t="s">
        <v>1191</v>
      </c>
      <c r="N4835" s="89" t="s">
        <v>313</v>
      </c>
      <c r="V4835" s="89" t="s">
        <v>1887</v>
      </c>
      <c r="W4835">
        <v>18576</v>
      </c>
    </row>
    <row r="4836" spans="7:23">
      <c r="G4836">
        <v>18648</v>
      </c>
      <c r="H4836" s="89" t="s">
        <v>1862</v>
      </c>
      <c r="I4836" s="89" t="s">
        <v>1710</v>
      </c>
      <c r="L4836">
        <v>35896</v>
      </c>
      <c r="M4836" s="89" t="s">
        <v>1192</v>
      </c>
      <c r="N4836" s="89" t="s">
        <v>313</v>
      </c>
      <c r="V4836" s="89" t="s">
        <v>968</v>
      </c>
      <c r="W4836">
        <v>58077</v>
      </c>
    </row>
    <row r="4837" spans="7:23">
      <c r="G4837">
        <v>18649</v>
      </c>
      <c r="H4837" s="89" t="s">
        <v>1863</v>
      </c>
      <c r="I4837" s="89" t="s">
        <v>1710</v>
      </c>
      <c r="L4837">
        <v>35897</v>
      </c>
      <c r="M4837" s="89" t="s">
        <v>1193</v>
      </c>
      <c r="N4837" s="89" t="s">
        <v>313</v>
      </c>
      <c r="V4837" s="89" t="s">
        <v>1888</v>
      </c>
      <c r="W4837">
        <v>18589</v>
      </c>
    </row>
    <row r="4838" spans="7:23">
      <c r="G4838">
        <v>18650</v>
      </c>
      <c r="H4838" s="89" t="s">
        <v>1864</v>
      </c>
      <c r="I4838" s="89" t="s">
        <v>1710</v>
      </c>
      <c r="L4838">
        <v>35898</v>
      </c>
      <c r="M4838" s="89" t="s">
        <v>1194</v>
      </c>
      <c r="N4838" s="89" t="s">
        <v>313</v>
      </c>
      <c r="V4838" s="89" t="s">
        <v>970</v>
      </c>
      <c r="W4838">
        <v>18578</v>
      </c>
    </row>
    <row r="4839" spans="7:23">
      <c r="G4839">
        <v>18651</v>
      </c>
      <c r="H4839" s="89" t="s">
        <v>1865</v>
      </c>
      <c r="I4839" s="89" t="s">
        <v>1710</v>
      </c>
      <c r="L4839">
        <v>35899</v>
      </c>
      <c r="M4839" s="89" t="s">
        <v>1195</v>
      </c>
      <c r="N4839" s="89" t="s">
        <v>313</v>
      </c>
      <c r="V4839" s="89" t="s">
        <v>971</v>
      </c>
      <c r="W4839">
        <v>18580</v>
      </c>
    </row>
    <row r="4840" spans="7:23">
      <c r="G4840">
        <v>18652</v>
      </c>
      <c r="H4840" s="89" t="s">
        <v>1866</v>
      </c>
      <c r="I4840" s="89" t="s">
        <v>1710</v>
      </c>
      <c r="L4840">
        <v>35900</v>
      </c>
      <c r="M4840" s="89" t="s">
        <v>1196</v>
      </c>
      <c r="N4840" s="89" t="s">
        <v>313</v>
      </c>
      <c r="V4840" s="89" t="s">
        <v>972</v>
      </c>
      <c r="W4840">
        <v>18582</v>
      </c>
    </row>
    <row r="4841" spans="7:23">
      <c r="G4841">
        <v>18653</v>
      </c>
      <c r="H4841" s="89" t="s">
        <v>1867</v>
      </c>
      <c r="I4841" s="89" t="s">
        <v>1710</v>
      </c>
      <c r="L4841">
        <v>35901</v>
      </c>
      <c r="M4841" s="89" t="s">
        <v>2574</v>
      </c>
      <c r="N4841" s="89" t="s">
        <v>313</v>
      </c>
      <c r="V4841" s="89" t="s">
        <v>2171</v>
      </c>
      <c r="W4841">
        <v>215266</v>
      </c>
    </row>
    <row r="4842" spans="7:23">
      <c r="G4842">
        <v>18654</v>
      </c>
      <c r="H4842" s="89" t="s">
        <v>1868</v>
      </c>
      <c r="I4842" s="89" t="s">
        <v>1710</v>
      </c>
      <c r="L4842">
        <v>35902</v>
      </c>
      <c r="M4842" s="89" t="s">
        <v>1198</v>
      </c>
      <c r="N4842" s="89" t="s">
        <v>313</v>
      </c>
      <c r="V4842" s="89" t="s">
        <v>2671</v>
      </c>
      <c r="W4842">
        <v>162888</v>
      </c>
    </row>
    <row r="4843" spans="7:23">
      <c r="G4843">
        <v>18655</v>
      </c>
      <c r="H4843" s="89" t="s">
        <v>1869</v>
      </c>
      <c r="I4843" s="89" t="s">
        <v>1710</v>
      </c>
      <c r="L4843">
        <v>35903</v>
      </c>
      <c r="M4843" s="89" t="s">
        <v>1199</v>
      </c>
      <c r="N4843" s="89" t="s">
        <v>313</v>
      </c>
      <c r="V4843" s="89" t="s">
        <v>974</v>
      </c>
      <c r="W4843">
        <v>58088</v>
      </c>
    </row>
    <row r="4844" spans="7:23">
      <c r="G4844">
        <v>54330</v>
      </c>
      <c r="H4844" s="89" t="s">
        <v>1870</v>
      </c>
      <c r="I4844" s="89" t="s">
        <v>1710</v>
      </c>
      <c r="L4844">
        <v>35904</v>
      </c>
      <c r="M4844" s="89" t="s">
        <v>1200</v>
      </c>
      <c r="N4844" s="89" t="s">
        <v>313</v>
      </c>
      <c r="V4844" s="89" t="s">
        <v>1889</v>
      </c>
      <c r="W4844">
        <v>18590</v>
      </c>
    </row>
    <row r="4845" spans="7:23">
      <c r="G4845">
        <v>18568</v>
      </c>
      <c r="H4845" s="89" t="s">
        <v>1569</v>
      </c>
      <c r="I4845" s="89" t="s">
        <v>1710</v>
      </c>
      <c r="L4845">
        <v>35905</v>
      </c>
      <c r="M4845" s="89" t="s">
        <v>1201</v>
      </c>
      <c r="N4845" s="89" t="s">
        <v>313</v>
      </c>
      <c r="V4845" s="89" t="s">
        <v>2172</v>
      </c>
      <c r="W4845">
        <v>216483</v>
      </c>
    </row>
    <row r="4846" spans="7:23">
      <c r="G4846">
        <v>18569</v>
      </c>
      <c r="H4846" s="89" t="s">
        <v>1871</v>
      </c>
      <c r="I4846" s="89" t="s">
        <v>1710</v>
      </c>
      <c r="L4846">
        <v>35906</v>
      </c>
      <c r="M4846" s="89" t="s">
        <v>1202</v>
      </c>
      <c r="N4846" s="89" t="s">
        <v>313</v>
      </c>
      <c r="V4846" s="89" t="s">
        <v>976</v>
      </c>
      <c r="W4846">
        <v>18587</v>
      </c>
    </row>
    <row r="4847" spans="7:23">
      <c r="G4847">
        <v>18618</v>
      </c>
      <c r="H4847" s="89" t="s">
        <v>1872</v>
      </c>
      <c r="I4847" s="89" t="s">
        <v>1710</v>
      </c>
      <c r="L4847">
        <v>35907</v>
      </c>
      <c r="M4847" s="89" t="s">
        <v>1631</v>
      </c>
      <c r="N4847" s="89" t="s">
        <v>313</v>
      </c>
      <c r="V4847" s="89" t="s">
        <v>2672</v>
      </c>
      <c r="W4847">
        <v>219877</v>
      </c>
    </row>
    <row r="4848" spans="7:23">
      <c r="G4848">
        <v>72312</v>
      </c>
      <c r="H4848" s="89" t="s">
        <v>1873</v>
      </c>
      <c r="I4848" s="89" t="s">
        <v>1710</v>
      </c>
      <c r="L4848">
        <v>35908</v>
      </c>
      <c r="M4848" s="89" t="s">
        <v>1205</v>
      </c>
      <c r="N4848" s="89" t="s">
        <v>313</v>
      </c>
      <c r="V4848" s="89" t="s">
        <v>1890</v>
      </c>
      <c r="W4848">
        <v>18591</v>
      </c>
    </row>
    <row r="4849" spans="7:23">
      <c r="G4849">
        <v>72301</v>
      </c>
      <c r="H4849" s="89" t="s">
        <v>1874</v>
      </c>
      <c r="I4849" s="89" t="s">
        <v>1710</v>
      </c>
      <c r="L4849">
        <v>35909</v>
      </c>
      <c r="M4849" s="89" t="s">
        <v>2571</v>
      </c>
      <c r="N4849" s="89" t="s">
        <v>313</v>
      </c>
      <c r="V4849" s="89" t="s">
        <v>1891</v>
      </c>
      <c r="W4849">
        <v>18619</v>
      </c>
    </row>
    <row r="4850" spans="7:23">
      <c r="G4850">
        <v>66266</v>
      </c>
      <c r="H4850" s="89" t="s">
        <v>1875</v>
      </c>
      <c r="I4850" s="89" t="s">
        <v>1710</v>
      </c>
      <c r="L4850">
        <v>35910</v>
      </c>
      <c r="M4850" s="89" t="s">
        <v>2572</v>
      </c>
      <c r="N4850" s="89" t="s">
        <v>313</v>
      </c>
      <c r="V4850" s="89" t="s">
        <v>1892</v>
      </c>
      <c r="W4850">
        <v>54286</v>
      </c>
    </row>
    <row r="4851" spans="7:23">
      <c r="G4851">
        <v>18571</v>
      </c>
      <c r="H4851" s="89" t="s">
        <v>1574</v>
      </c>
      <c r="I4851" s="89" t="s">
        <v>1710</v>
      </c>
      <c r="L4851">
        <v>35911</v>
      </c>
      <c r="M4851" s="89" t="s">
        <v>1207</v>
      </c>
      <c r="N4851" s="89" t="s">
        <v>313</v>
      </c>
      <c r="V4851" s="89" t="s">
        <v>1893</v>
      </c>
      <c r="W4851">
        <v>54688</v>
      </c>
    </row>
    <row r="4852" spans="7:23">
      <c r="G4852">
        <v>18570</v>
      </c>
      <c r="H4852" s="89" t="s">
        <v>1575</v>
      </c>
      <c r="I4852" s="89" t="s">
        <v>1710</v>
      </c>
      <c r="L4852">
        <v>35912</v>
      </c>
      <c r="M4852" s="89" t="s">
        <v>1632</v>
      </c>
      <c r="N4852" s="89" t="s">
        <v>313</v>
      </c>
      <c r="V4852" s="89" t="s">
        <v>1894</v>
      </c>
      <c r="W4852">
        <v>18665</v>
      </c>
    </row>
    <row r="4853" spans="7:23">
      <c r="G4853">
        <v>18658</v>
      </c>
      <c r="H4853" s="89" t="s">
        <v>1876</v>
      </c>
      <c r="I4853" s="89" t="s">
        <v>1710</v>
      </c>
      <c r="L4853">
        <v>35913</v>
      </c>
      <c r="M4853" s="89" t="s">
        <v>1208</v>
      </c>
      <c r="N4853" s="89" t="s">
        <v>313</v>
      </c>
      <c r="V4853" s="89" t="s">
        <v>1895</v>
      </c>
      <c r="W4853">
        <v>18666</v>
      </c>
    </row>
    <row r="4854" spans="7:23">
      <c r="G4854">
        <v>54297</v>
      </c>
      <c r="H4854" s="89" t="s">
        <v>1877</v>
      </c>
      <c r="I4854" s="89" t="s">
        <v>1710</v>
      </c>
      <c r="L4854">
        <v>35914</v>
      </c>
      <c r="M4854" s="89" t="s">
        <v>1211</v>
      </c>
      <c r="N4854" s="89" t="s">
        <v>313</v>
      </c>
      <c r="V4854" s="89" t="s">
        <v>1896</v>
      </c>
      <c r="W4854">
        <v>18667</v>
      </c>
    </row>
    <row r="4855" spans="7:23">
      <c r="G4855">
        <v>18659</v>
      </c>
      <c r="H4855" s="89" t="s">
        <v>1878</v>
      </c>
      <c r="I4855" s="89" t="s">
        <v>1710</v>
      </c>
      <c r="L4855">
        <v>35915</v>
      </c>
      <c r="M4855" s="89" t="s">
        <v>206</v>
      </c>
      <c r="N4855" s="89" t="s">
        <v>313</v>
      </c>
      <c r="V4855" s="89" t="s">
        <v>1897</v>
      </c>
      <c r="W4855">
        <v>71680</v>
      </c>
    </row>
    <row r="4856" spans="7:23">
      <c r="G4856">
        <v>18574</v>
      </c>
      <c r="H4856" s="89" t="s">
        <v>1579</v>
      </c>
      <c r="I4856" s="89" t="s">
        <v>1710</v>
      </c>
      <c r="L4856">
        <v>35919</v>
      </c>
      <c r="M4856" s="89" t="s">
        <v>1633</v>
      </c>
      <c r="N4856" s="89" t="s">
        <v>313</v>
      </c>
      <c r="V4856" s="89" t="s">
        <v>1898</v>
      </c>
      <c r="W4856">
        <v>71658</v>
      </c>
    </row>
    <row r="4857" spans="7:23">
      <c r="G4857">
        <v>18572</v>
      </c>
      <c r="H4857" s="89" t="s">
        <v>1879</v>
      </c>
      <c r="I4857" s="89" t="s">
        <v>1710</v>
      </c>
      <c r="L4857">
        <v>35924</v>
      </c>
      <c r="M4857" s="89" t="s">
        <v>1634</v>
      </c>
      <c r="N4857" s="89" t="s">
        <v>313</v>
      </c>
      <c r="V4857" s="89" t="s">
        <v>1899</v>
      </c>
      <c r="W4857">
        <v>71086</v>
      </c>
    </row>
    <row r="4858" spans="7:23">
      <c r="G4858">
        <v>18573</v>
      </c>
      <c r="H4858" s="89" t="s">
        <v>1880</v>
      </c>
      <c r="I4858" s="89" t="s">
        <v>1710</v>
      </c>
      <c r="L4858">
        <v>35929</v>
      </c>
      <c r="M4858" s="89" t="s">
        <v>1635</v>
      </c>
      <c r="N4858" s="89" t="s">
        <v>313</v>
      </c>
      <c r="V4858" s="89" t="s">
        <v>1900</v>
      </c>
      <c r="W4858">
        <v>71075</v>
      </c>
    </row>
    <row r="4859" spans="7:23">
      <c r="G4859">
        <v>204266</v>
      </c>
      <c r="H4859" s="89" t="s">
        <v>2665</v>
      </c>
      <c r="I4859" s="89" t="s">
        <v>1710</v>
      </c>
      <c r="L4859">
        <v>35934</v>
      </c>
      <c r="M4859" s="89" t="s">
        <v>1636</v>
      </c>
      <c r="N4859" s="89" t="s">
        <v>313</v>
      </c>
      <c r="V4859" s="89" t="s">
        <v>1901</v>
      </c>
      <c r="W4859">
        <v>71064</v>
      </c>
    </row>
    <row r="4860" spans="7:23">
      <c r="G4860">
        <v>162866</v>
      </c>
      <c r="H4860" s="89" t="s">
        <v>2666</v>
      </c>
      <c r="I4860" s="89" t="s">
        <v>1710</v>
      </c>
      <c r="L4860">
        <v>35935</v>
      </c>
      <c r="M4860" s="89" t="s">
        <v>1637</v>
      </c>
      <c r="N4860" s="89" t="s">
        <v>313</v>
      </c>
      <c r="V4860" s="89" t="s">
        <v>1902</v>
      </c>
      <c r="W4860">
        <v>71053</v>
      </c>
    </row>
    <row r="4861" spans="7:23">
      <c r="G4861">
        <v>191266</v>
      </c>
      <c r="H4861" s="89" t="s">
        <v>2667</v>
      </c>
      <c r="I4861" s="89" t="s">
        <v>1710</v>
      </c>
      <c r="L4861">
        <v>35936</v>
      </c>
      <c r="M4861" s="89" t="s">
        <v>1638</v>
      </c>
      <c r="N4861" s="89" t="s">
        <v>313</v>
      </c>
      <c r="V4861" s="89" t="s">
        <v>1903</v>
      </c>
      <c r="W4861">
        <v>71042</v>
      </c>
    </row>
    <row r="4862" spans="7:23">
      <c r="G4862">
        <v>18577</v>
      </c>
      <c r="H4862" s="89" t="s">
        <v>955</v>
      </c>
      <c r="I4862" s="89" t="s">
        <v>1710</v>
      </c>
      <c r="L4862">
        <v>35937</v>
      </c>
      <c r="M4862" s="89" t="s">
        <v>1639</v>
      </c>
      <c r="N4862" s="89" t="s">
        <v>313</v>
      </c>
      <c r="V4862" s="89" t="s">
        <v>1904</v>
      </c>
      <c r="W4862">
        <v>71108</v>
      </c>
    </row>
    <row r="4863" spans="7:23">
      <c r="G4863">
        <v>18579</v>
      </c>
      <c r="H4863" s="89" t="s">
        <v>956</v>
      </c>
      <c r="I4863" s="89" t="s">
        <v>1710</v>
      </c>
      <c r="L4863">
        <v>35938</v>
      </c>
      <c r="M4863" s="89" t="s">
        <v>1640</v>
      </c>
      <c r="N4863" s="89" t="s">
        <v>313</v>
      </c>
      <c r="V4863" s="89" t="s">
        <v>1905</v>
      </c>
      <c r="W4863">
        <v>71031</v>
      </c>
    </row>
    <row r="4864" spans="7:23">
      <c r="G4864">
        <v>18581</v>
      </c>
      <c r="H4864" s="89" t="s">
        <v>957</v>
      </c>
      <c r="I4864" s="89" t="s">
        <v>1710</v>
      </c>
      <c r="L4864">
        <v>35940</v>
      </c>
      <c r="M4864" s="89" t="s">
        <v>2576</v>
      </c>
      <c r="N4864" s="89" t="s">
        <v>313</v>
      </c>
      <c r="V4864" s="89" t="s">
        <v>1906</v>
      </c>
      <c r="W4864">
        <v>71020</v>
      </c>
    </row>
    <row r="4865" spans="7:23">
      <c r="G4865">
        <v>18583</v>
      </c>
      <c r="H4865" s="89" t="s">
        <v>1881</v>
      </c>
      <c r="I4865" s="89" t="s">
        <v>1710</v>
      </c>
      <c r="L4865">
        <v>35943</v>
      </c>
      <c r="M4865" s="89" t="s">
        <v>1641</v>
      </c>
      <c r="N4865" s="89" t="s">
        <v>313</v>
      </c>
      <c r="V4865" s="89" t="s">
        <v>1907</v>
      </c>
      <c r="W4865">
        <v>71097</v>
      </c>
    </row>
    <row r="4866" spans="7:23">
      <c r="G4866">
        <v>162877</v>
      </c>
      <c r="H4866" s="89" t="s">
        <v>2668</v>
      </c>
      <c r="I4866" s="89" t="s">
        <v>1710</v>
      </c>
      <c r="L4866">
        <v>35944</v>
      </c>
      <c r="M4866" s="89" t="s">
        <v>1642</v>
      </c>
      <c r="N4866" s="89" t="s">
        <v>313</v>
      </c>
      <c r="V4866" s="89" t="s">
        <v>1908</v>
      </c>
      <c r="W4866">
        <v>71009</v>
      </c>
    </row>
    <row r="4867" spans="7:23">
      <c r="G4867">
        <v>58066</v>
      </c>
      <c r="H4867" s="89" t="s">
        <v>1882</v>
      </c>
      <c r="I4867" s="89" t="s">
        <v>1710</v>
      </c>
      <c r="L4867">
        <v>35945</v>
      </c>
      <c r="M4867" s="89" t="s">
        <v>1643</v>
      </c>
      <c r="N4867" s="89" t="s">
        <v>313</v>
      </c>
      <c r="V4867" s="89" t="s">
        <v>1909</v>
      </c>
      <c r="W4867">
        <v>70998</v>
      </c>
    </row>
    <row r="4868" spans="7:23">
      <c r="G4868">
        <v>190266</v>
      </c>
      <c r="H4868" s="89" t="s">
        <v>2669</v>
      </c>
      <c r="I4868" s="89" t="s">
        <v>1710</v>
      </c>
      <c r="L4868">
        <v>35946</v>
      </c>
      <c r="M4868" s="89" t="s">
        <v>1644</v>
      </c>
      <c r="N4868" s="89" t="s">
        <v>313</v>
      </c>
      <c r="V4868" s="89" t="s">
        <v>1910</v>
      </c>
      <c r="W4868">
        <v>70987</v>
      </c>
    </row>
    <row r="4869" spans="7:23">
      <c r="G4869">
        <v>217871</v>
      </c>
      <c r="H4869" s="89" t="s">
        <v>2169</v>
      </c>
      <c r="I4869" s="89" t="s">
        <v>1710</v>
      </c>
      <c r="L4869">
        <v>35947</v>
      </c>
      <c r="M4869" s="89" t="s">
        <v>1645</v>
      </c>
      <c r="N4869" s="89" t="s">
        <v>313</v>
      </c>
      <c r="V4869" s="89" t="s">
        <v>1911</v>
      </c>
      <c r="W4869">
        <v>70976</v>
      </c>
    </row>
    <row r="4870" spans="7:23">
      <c r="G4870">
        <v>18584</v>
      </c>
      <c r="H4870" s="89" t="s">
        <v>1883</v>
      </c>
      <c r="I4870" s="89" t="s">
        <v>1710</v>
      </c>
      <c r="L4870">
        <v>35949</v>
      </c>
      <c r="M4870" s="89" t="s">
        <v>2579</v>
      </c>
      <c r="N4870" s="89" t="s">
        <v>313</v>
      </c>
      <c r="V4870" s="89" t="s">
        <v>1912</v>
      </c>
      <c r="W4870">
        <v>70965</v>
      </c>
    </row>
    <row r="4871" spans="7:23">
      <c r="G4871">
        <v>18585</v>
      </c>
      <c r="H4871" s="89" t="s">
        <v>1884</v>
      </c>
      <c r="I4871" s="89" t="s">
        <v>1710</v>
      </c>
      <c r="L4871">
        <v>35951</v>
      </c>
      <c r="M4871" s="89" t="s">
        <v>1646</v>
      </c>
      <c r="N4871" s="89" t="s">
        <v>313</v>
      </c>
      <c r="V4871" s="89" t="s">
        <v>119</v>
      </c>
      <c r="W4871">
        <v>70954</v>
      </c>
    </row>
    <row r="4872" spans="7:23">
      <c r="G4872">
        <v>18586</v>
      </c>
      <c r="H4872" s="89" t="s">
        <v>1885</v>
      </c>
      <c r="I4872" s="89" t="s">
        <v>1710</v>
      </c>
      <c r="L4872">
        <v>35955</v>
      </c>
      <c r="M4872" s="89" t="s">
        <v>1487</v>
      </c>
      <c r="N4872" s="89" t="s">
        <v>313</v>
      </c>
      <c r="V4872" s="89" t="s">
        <v>1913</v>
      </c>
      <c r="W4872">
        <v>70943</v>
      </c>
    </row>
    <row r="4873" spans="7:23">
      <c r="G4873">
        <v>182666</v>
      </c>
      <c r="H4873" s="89" t="s">
        <v>2670</v>
      </c>
      <c r="I4873" s="89" t="s">
        <v>1710</v>
      </c>
      <c r="L4873">
        <v>35958</v>
      </c>
      <c r="M4873" s="89" t="s">
        <v>2580</v>
      </c>
      <c r="N4873" s="89" t="s">
        <v>313</v>
      </c>
      <c r="V4873" s="89" t="s">
        <v>1914</v>
      </c>
      <c r="W4873">
        <v>70932</v>
      </c>
    </row>
    <row r="4874" spans="7:23">
      <c r="G4874">
        <v>18588</v>
      </c>
      <c r="H4874" s="89" t="s">
        <v>964</v>
      </c>
      <c r="I4874" s="89" t="s">
        <v>1710</v>
      </c>
      <c r="L4874">
        <v>35959</v>
      </c>
      <c r="M4874" s="89" t="s">
        <v>1647</v>
      </c>
      <c r="N4874" s="89" t="s">
        <v>313</v>
      </c>
      <c r="V4874" s="89" t="s">
        <v>1915</v>
      </c>
      <c r="W4874">
        <v>70921</v>
      </c>
    </row>
    <row r="4875" spans="7:23">
      <c r="G4875">
        <v>18575</v>
      </c>
      <c r="H4875" s="89" t="s">
        <v>1886</v>
      </c>
      <c r="I4875" s="89" t="s">
        <v>1710</v>
      </c>
      <c r="L4875">
        <v>35960</v>
      </c>
      <c r="M4875" s="89" t="s">
        <v>1648</v>
      </c>
      <c r="N4875" s="89" t="s">
        <v>313</v>
      </c>
      <c r="V4875" s="89" t="s">
        <v>1916</v>
      </c>
      <c r="W4875">
        <v>70910</v>
      </c>
    </row>
    <row r="4876" spans="7:23">
      <c r="G4876">
        <v>18576</v>
      </c>
      <c r="H4876" s="89" t="s">
        <v>1887</v>
      </c>
      <c r="I4876" s="89" t="s">
        <v>1710</v>
      </c>
      <c r="L4876">
        <v>35961</v>
      </c>
      <c r="M4876" s="89" t="s">
        <v>1649</v>
      </c>
      <c r="N4876" s="89" t="s">
        <v>313</v>
      </c>
      <c r="V4876" s="89" t="s">
        <v>1917</v>
      </c>
      <c r="W4876">
        <v>70899</v>
      </c>
    </row>
    <row r="4877" spans="7:23">
      <c r="G4877">
        <v>58077</v>
      </c>
      <c r="H4877" s="89" t="s">
        <v>968</v>
      </c>
      <c r="I4877" s="89" t="s">
        <v>1710</v>
      </c>
      <c r="L4877">
        <v>35962</v>
      </c>
      <c r="M4877" s="89" t="s">
        <v>1650</v>
      </c>
      <c r="N4877" s="89" t="s">
        <v>313</v>
      </c>
      <c r="V4877" s="89" t="s">
        <v>1918</v>
      </c>
      <c r="W4877">
        <v>70888</v>
      </c>
    </row>
    <row r="4878" spans="7:23">
      <c r="G4878">
        <v>18589</v>
      </c>
      <c r="H4878" s="89" t="s">
        <v>1888</v>
      </c>
      <c r="I4878" s="89" t="s">
        <v>1710</v>
      </c>
      <c r="L4878">
        <v>35963</v>
      </c>
      <c r="M4878" s="89" t="s">
        <v>1651</v>
      </c>
      <c r="N4878" s="89" t="s">
        <v>313</v>
      </c>
      <c r="V4878" s="89" t="s">
        <v>1919</v>
      </c>
      <c r="W4878">
        <v>70877</v>
      </c>
    </row>
    <row r="4879" spans="7:23">
      <c r="G4879">
        <v>18578</v>
      </c>
      <c r="H4879" s="89" t="s">
        <v>970</v>
      </c>
      <c r="I4879" s="89" t="s">
        <v>1710</v>
      </c>
      <c r="L4879">
        <v>35964</v>
      </c>
      <c r="M4879" s="89" t="s">
        <v>1652</v>
      </c>
      <c r="N4879" s="89" t="s">
        <v>313</v>
      </c>
      <c r="V4879" s="89" t="s">
        <v>1920</v>
      </c>
      <c r="W4879">
        <v>71383</v>
      </c>
    </row>
    <row r="4880" spans="7:23">
      <c r="G4880">
        <v>18580</v>
      </c>
      <c r="H4880" s="89" t="s">
        <v>971</v>
      </c>
      <c r="I4880" s="89" t="s">
        <v>1710</v>
      </c>
      <c r="L4880">
        <v>35965</v>
      </c>
      <c r="M4880" s="89" t="s">
        <v>1653</v>
      </c>
      <c r="N4880" s="89" t="s">
        <v>313</v>
      </c>
      <c r="V4880" s="89" t="s">
        <v>1921</v>
      </c>
      <c r="W4880">
        <v>71372</v>
      </c>
    </row>
    <row r="4881" spans="7:23">
      <c r="G4881">
        <v>18582</v>
      </c>
      <c r="H4881" s="89" t="s">
        <v>972</v>
      </c>
      <c r="I4881" s="89" t="s">
        <v>1710</v>
      </c>
      <c r="L4881">
        <v>35966</v>
      </c>
      <c r="M4881" s="89" t="s">
        <v>1654</v>
      </c>
      <c r="N4881" s="89" t="s">
        <v>313</v>
      </c>
      <c r="V4881" s="89" t="s">
        <v>1922</v>
      </c>
      <c r="W4881">
        <v>70866</v>
      </c>
    </row>
    <row r="4882" spans="7:23">
      <c r="G4882">
        <v>215266</v>
      </c>
      <c r="H4882" s="89" t="s">
        <v>2171</v>
      </c>
      <c r="I4882" s="89" t="s">
        <v>1710</v>
      </c>
      <c r="L4882">
        <v>35967</v>
      </c>
      <c r="M4882" s="89" t="s">
        <v>1655</v>
      </c>
      <c r="N4882" s="89" t="s">
        <v>313</v>
      </c>
      <c r="V4882" s="89" t="s">
        <v>1923</v>
      </c>
      <c r="W4882">
        <v>71273</v>
      </c>
    </row>
    <row r="4883" spans="7:23">
      <c r="G4883">
        <v>162888</v>
      </c>
      <c r="H4883" s="89" t="s">
        <v>2671</v>
      </c>
      <c r="I4883" s="89" t="s">
        <v>1710</v>
      </c>
      <c r="L4883">
        <v>35968</v>
      </c>
      <c r="M4883" s="89" t="s">
        <v>2587</v>
      </c>
      <c r="N4883" s="89" t="s">
        <v>313</v>
      </c>
      <c r="V4883" s="89" t="s">
        <v>278</v>
      </c>
      <c r="W4883">
        <v>71350</v>
      </c>
    </row>
    <row r="4884" spans="7:23">
      <c r="G4884">
        <v>58088</v>
      </c>
      <c r="H4884" s="89" t="s">
        <v>974</v>
      </c>
      <c r="I4884" s="89" t="s">
        <v>1710</v>
      </c>
      <c r="L4884">
        <v>35969</v>
      </c>
      <c r="M4884" s="89" t="s">
        <v>1656</v>
      </c>
      <c r="N4884" s="89" t="s">
        <v>313</v>
      </c>
      <c r="V4884" s="89" t="s">
        <v>1924</v>
      </c>
      <c r="W4884">
        <v>71262</v>
      </c>
    </row>
    <row r="4885" spans="7:23">
      <c r="G4885">
        <v>18590</v>
      </c>
      <c r="H4885" s="89" t="s">
        <v>1889</v>
      </c>
      <c r="I4885" s="89" t="s">
        <v>1710</v>
      </c>
      <c r="L4885">
        <v>35970</v>
      </c>
      <c r="M4885" s="89" t="s">
        <v>1657</v>
      </c>
      <c r="N4885" s="89" t="s">
        <v>313</v>
      </c>
      <c r="V4885" s="89" t="s">
        <v>1925</v>
      </c>
      <c r="W4885">
        <v>71251</v>
      </c>
    </row>
    <row r="4886" spans="7:23">
      <c r="G4886">
        <v>216483</v>
      </c>
      <c r="H4886" s="89" t="s">
        <v>2172</v>
      </c>
      <c r="I4886" s="89" t="s">
        <v>1710</v>
      </c>
      <c r="L4886">
        <v>35973</v>
      </c>
      <c r="M4886" s="89" t="s">
        <v>2588</v>
      </c>
      <c r="N4886" s="89" t="s">
        <v>313</v>
      </c>
      <c r="V4886" s="89" t="s">
        <v>1926</v>
      </c>
      <c r="W4886">
        <v>71240</v>
      </c>
    </row>
    <row r="4887" spans="7:23">
      <c r="G4887">
        <v>18587</v>
      </c>
      <c r="H4887" s="89" t="s">
        <v>976</v>
      </c>
      <c r="I4887" s="89" t="s">
        <v>1710</v>
      </c>
      <c r="L4887">
        <v>35974</v>
      </c>
      <c r="M4887" s="89" t="s">
        <v>1658</v>
      </c>
      <c r="N4887" s="89" t="s">
        <v>313</v>
      </c>
      <c r="V4887" s="89" t="s">
        <v>1927</v>
      </c>
      <c r="W4887">
        <v>71317</v>
      </c>
    </row>
    <row r="4888" spans="7:23">
      <c r="G4888">
        <v>219877</v>
      </c>
      <c r="H4888" s="89" t="s">
        <v>2672</v>
      </c>
      <c r="I4888" s="89" t="s">
        <v>1710</v>
      </c>
      <c r="L4888">
        <v>35975</v>
      </c>
      <c r="M4888" s="89" t="s">
        <v>1659</v>
      </c>
      <c r="N4888" s="89" t="s">
        <v>313</v>
      </c>
      <c r="V4888" s="89" t="s">
        <v>1899</v>
      </c>
      <c r="W4888">
        <v>71515</v>
      </c>
    </row>
    <row r="4889" spans="7:23">
      <c r="G4889">
        <v>18591</v>
      </c>
      <c r="H4889" s="89" t="s">
        <v>1890</v>
      </c>
      <c r="I4889" s="89" t="s">
        <v>1710</v>
      </c>
      <c r="L4889">
        <v>35976</v>
      </c>
      <c r="M4889" s="89" t="s">
        <v>1660</v>
      </c>
      <c r="N4889" s="89" t="s">
        <v>313</v>
      </c>
      <c r="V4889" s="89" t="s">
        <v>1902</v>
      </c>
      <c r="W4889">
        <v>71504</v>
      </c>
    </row>
    <row r="4890" spans="7:23">
      <c r="G4890">
        <v>18619</v>
      </c>
      <c r="H4890" s="89" t="s">
        <v>1891</v>
      </c>
      <c r="I4890" s="89" t="s">
        <v>1710</v>
      </c>
      <c r="L4890">
        <v>35977</v>
      </c>
      <c r="M4890" s="89" t="s">
        <v>1661</v>
      </c>
      <c r="N4890" s="89" t="s">
        <v>313</v>
      </c>
      <c r="V4890" s="89" t="s">
        <v>1928</v>
      </c>
      <c r="W4890">
        <v>71493</v>
      </c>
    </row>
    <row r="4891" spans="7:23">
      <c r="G4891">
        <v>54286</v>
      </c>
      <c r="H4891" s="89" t="s">
        <v>1892</v>
      </c>
      <c r="I4891" s="89" t="s">
        <v>1710</v>
      </c>
      <c r="L4891">
        <v>35978</v>
      </c>
      <c r="M4891" s="89" t="s">
        <v>1662</v>
      </c>
      <c r="N4891" s="89" t="s">
        <v>313</v>
      </c>
      <c r="V4891" s="89" t="s">
        <v>1929</v>
      </c>
      <c r="W4891">
        <v>71614</v>
      </c>
    </row>
    <row r="4892" spans="7:23">
      <c r="G4892">
        <v>54688</v>
      </c>
      <c r="H4892" s="89" t="s">
        <v>1893</v>
      </c>
      <c r="I4892" s="89" t="s">
        <v>1710</v>
      </c>
      <c r="L4892">
        <v>35979</v>
      </c>
      <c r="M4892" s="89" t="s">
        <v>2590</v>
      </c>
      <c r="N4892" s="89" t="s">
        <v>313</v>
      </c>
      <c r="V4892" s="89" t="s">
        <v>1930</v>
      </c>
      <c r="W4892">
        <v>71603</v>
      </c>
    </row>
    <row r="4893" spans="7:23">
      <c r="G4893">
        <v>18665</v>
      </c>
      <c r="H4893" s="89" t="s">
        <v>1894</v>
      </c>
      <c r="I4893" s="89" t="s">
        <v>1710</v>
      </c>
      <c r="L4893">
        <v>35980</v>
      </c>
      <c r="M4893" s="89" t="s">
        <v>1663</v>
      </c>
      <c r="N4893" s="89" t="s">
        <v>313</v>
      </c>
      <c r="V4893" s="89" t="s">
        <v>59</v>
      </c>
      <c r="W4893">
        <v>71592</v>
      </c>
    </row>
    <row r="4894" spans="7:23">
      <c r="G4894">
        <v>18666</v>
      </c>
      <c r="H4894" s="89" t="s">
        <v>1895</v>
      </c>
      <c r="I4894" s="89" t="s">
        <v>1710</v>
      </c>
      <c r="L4894">
        <v>35981</v>
      </c>
      <c r="M4894" s="89" t="s">
        <v>1664</v>
      </c>
      <c r="N4894" s="89" t="s">
        <v>313</v>
      </c>
      <c r="V4894" s="89" t="s">
        <v>1931</v>
      </c>
      <c r="W4894">
        <v>72077</v>
      </c>
    </row>
    <row r="4895" spans="7:23">
      <c r="G4895">
        <v>18667</v>
      </c>
      <c r="H4895" s="89" t="s">
        <v>1896</v>
      </c>
      <c r="I4895" s="89" t="s">
        <v>1710</v>
      </c>
      <c r="L4895">
        <v>35982</v>
      </c>
      <c r="M4895" s="89" t="s">
        <v>1289</v>
      </c>
      <c r="N4895" s="89" t="s">
        <v>313</v>
      </c>
      <c r="V4895" s="89" t="s">
        <v>60</v>
      </c>
      <c r="W4895">
        <v>71581</v>
      </c>
    </row>
    <row r="4896" spans="7:23">
      <c r="G4896">
        <v>71680</v>
      </c>
      <c r="H4896" s="89" t="s">
        <v>1897</v>
      </c>
      <c r="I4896" s="89" t="s">
        <v>1710</v>
      </c>
      <c r="L4896">
        <v>35983</v>
      </c>
      <c r="M4896" s="89" t="s">
        <v>2595</v>
      </c>
      <c r="N4896" s="89" t="s">
        <v>313</v>
      </c>
      <c r="V4896" s="89" t="s">
        <v>46</v>
      </c>
      <c r="W4896">
        <v>71460</v>
      </c>
    </row>
    <row r="4897" spans="7:23">
      <c r="G4897">
        <v>71658</v>
      </c>
      <c r="H4897" s="89" t="s">
        <v>1898</v>
      </c>
      <c r="I4897" s="89" t="s">
        <v>1710</v>
      </c>
      <c r="L4897">
        <v>35984</v>
      </c>
      <c r="M4897" s="89" t="s">
        <v>1665</v>
      </c>
      <c r="N4897" s="89" t="s">
        <v>313</v>
      </c>
      <c r="V4897" s="89" t="s">
        <v>1932</v>
      </c>
      <c r="W4897">
        <v>71625</v>
      </c>
    </row>
    <row r="4898" spans="7:23">
      <c r="G4898">
        <v>71086</v>
      </c>
      <c r="H4898" s="89" t="s">
        <v>1899</v>
      </c>
      <c r="I4898" s="89" t="s">
        <v>1710</v>
      </c>
      <c r="L4898">
        <v>35985</v>
      </c>
      <c r="M4898" s="89" t="s">
        <v>1666</v>
      </c>
      <c r="N4898" s="89" t="s">
        <v>313</v>
      </c>
      <c r="V4898" s="89" t="s">
        <v>1912</v>
      </c>
      <c r="W4898">
        <v>71482</v>
      </c>
    </row>
    <row r="4899" spans="7:23">
      <c r="G4899">
        <v>71075</v>
      </c>
      <c r="H4899" s="89" t="s">
        <v>1900</v>
      </c>
      <c r="I4899" s="89" t="s">
        <v>1710</v>
      </c>
      <c r="L4899">
        <v>35986</v>
      </c>
      <c r="M4899" s="89" t="s">
        <v>1667</v>
      </c>
      <c r="N4899" s="89" t="s">
        <v>313</v>
      </c>
      <c r="V4899" s="89" t="s">
        <v>119</v>
      </c>
      <c r="W4899">
        <v>71471</v>
      </c>
    </row>
    <row r="4900" spans="7:23">
      <c r="G4900">
        <v>71064</v>
      </c>
      <c r="H4900" s="89" t="s">
        <v>1901</v>
      </c>
      <c r="I4900" s="89" t="s">
        <v>1710</v>
      </c>
      <c r="L4900">
        <v>35987</v>
      </c>
      <c r="M4900" s="89" t="s">
        <v>1668</v>
      </c>
      <c r="N4900" s="89" t="s">
        <v>313</v>
      </c>
      <c r="V4900" s="89" t="s">
        <v>46</v>
      </c>
      <c r="W4900">
        <v>71449</v>
      </c>
    </row>
    <row r="4901" spans="7:23">
      <c r="G4901">
        <v>71053</v>
      </c>
      <c r="H4901" s="89" t="s">
        <v>1902</v>
      </c>
      <c r="I4901" s="89" t="s">
        <v>1710</v>
      </c>
      <c r="L4901">
        <v>35988</v>
      </c>
      <c r="M4901" s="89" t="s">
        <v>1669</v>
      </c>
      <c r="N4901" s="89" t="s">
        <v>313</v>
      </c>
      <c r="V4901" s="89" t="s">
        <v>1914</v>
      </c>
      <c r="W4901">
        <v>71438</v>
      </c>
    </row>
    <row r="4902" spans="7:23">
      <c r="G4902">
        <v>71042</v>
      </c>
      <c r="H4902" s="89" t="s">
        <v>1903</v>
      </c>
      <c r="I4902" s="89" t="s">
        <v>1710</v>
      </c>
      <c r="L4902">
        <v>35989</v>
      </c>
      <c r="M4902" s="89" t="s">
        <v>1670</v>
      </c>
      <c r="N4902" s="89" t="s">
        <v>313</v>
      </c>
      <c r="V4902" s="89" t="s">
        <v>1915</v>
      </c>
      <c r="W4902">
        <v>71306</v>
      </c>
    </row>
    <row r="4903" spans="7:23">
      <c r="G4903">
        <v>71108</v>
      </c>
      <c r="H4903" s="89" t="s">
        <v>1904</v>
      </c>
      <c r="I4903" s="89" t="s">
        <v>1710</v>
      </c>
      <c r="L4903">
        <v>35990</v>
      </c>
      <c r="M4903" s="89" t="s">
        <v>1671</v>
      </c>
      <c r="N4903" s="89" t="s">
        <v>313</v>
      </c>
      <c r="V4903" s="89" t="s">
        <v>1916</v>
      </c>
      <c r="W4903">
        <v>71229</v>
      </c>
    </row>
    <row r="4904" spans="7:23">
      <c r="G4904">
        <v>71031</v>
      </c>
      <c r="H4904" s="89" t="s">
        <v>1905</v>
      </c>
      <c r="I4904" s="89" t="s">
        <v>1710</v>
      </c>
      <c r="L4904">
        <v>35991</v>
      </c>
      <c r="M4904" s="89" t="s">
        <v>1672</v>
      </c>
      <c r="N4904" s="89" t="s">
        <v>313</v>
      </c>
      <c r="V4904" s="89" t="s">
        <v>1917</v>
      </c>
      <c r="W4904">
        <v>71779</v>
      </c>
    </row>
    <row r="4905" spans="7:23">
      <c r="G4905">
        <v>71020</v>
      </c>
      <c r="H4905" s="89" t="s">
        <v>1906</v>
      </c>
      <c r="I4905" s="89" t="s">
        <v>1710</v>
      </c>
      <c r="L4905">
        <v>35992</v>
      </c>
      <c r="M4905" s="89" t="s">
        <v>2597</v>
      </c>
      <c r="N4905" s="89" t="s">
        <v>313</v>
      </c>
      <c r="V4905" s="89" t="s">
        <v>1918</v>
      </c>
      <c r="W4905">
        <v>71768</v>
      </c>
    </row>
    <row r="4906" spans="7:23">
      <c r="G4906">
        <v>71097</v>
      </c>
      <c r="H4906" s="89" t="s">
        <v>1907</v>
      </c>
      <c r="I4906" s="89" t="s">
        <v>1710</v>
      </c>
      <c r="L4906">
        <v>35994</v>
      </c>
      <c r="M4906" s="89" t="s">
        <v>258</v>
      </c>
      <c r="N4906" s="89" t="s">
        <v>313</v>
      </c>
      <c r="V4906" s="89" t="s">
        <v>119</v>
      </c>
      <c r="W4906">
        <v>71757</v>
      </c>
    </row>
    <row r="4907" spans="7:23">
      <c r="G4907">
        <v>71009</v>
      </c>
      <c r="H4907" s="89" t="s">
        <v>1908</v>
      </c>
      <c r="I4907" s="89" t="s">
        <v>1710</v>
      </c>
      <c r="L4907">
        <v>35997</v>
      </c>
      <c r="M4907" s="89" t="s">
        <v>1689</v>
      </c>
      <c r="N4907" s="89" t="s">
        <v>313</v>
      </c>
      <c r="V4907" s="89" t="s">
        <v>1933</v>
      </c>
      <c r="W4907">
        <v>71746</v>
      </c>
    </row>
    <row r="4908" spans="7:23">
      <c r="G4908">
        <v>70998</v>
      </c>
      <c r="H4908" s="89" t="s">
        <v>1909</v>
      </c>
      <c r="I4908" s="89" t="s">
        <v>1710</v>
      </c>
      <c r="L4908">
        <v>35998</v>
      </c>
      <c r="M4908" s="89" t="s">
        <v>1690</v>
      </c>
      <c r="N4908" s="89" t="s">
        <v>313</v>
      </c>
      <c r="V4908" s="89" t="s">
        <v>1920</v>
      </c>
      <c r="W4908">
        <v>71735</v>
      </c>
    </row>
    <row r="4909" spans="7:23">
      <c r="G4909">
        <v>70987</v>
      </c>
      <c r="H4909" s="89" t="s">
        <v>1910</v>
      </c>
      <c r="I4909" s="89" t="s">
        <v>1710</v>
      </c>
      <c r="L4909">
        <v>35999</v>
      </c>
      <c r="M4909" s="89" t="s">
        <v>1691</v>
      </c>
      <c r="N4909" s="89" t="s">
        <v>313</v>
      </c>
      <c r="V4909" s="89" t="s">
        <v>1934</v>
      </c>
      <c r="W4909">
        <v>71724</v>
      </c>
    </row>
    <row r="4910" spans="7:23">
      <c r="G4910">
        <v>70976</v>
      </c>
      <c r="H4910" s="89" t="s">
        <v>1911</v>
      </c>
      <c r="I4910" s="89" t="s">
        <v>1710</v>
      </c>
      <c r="L4910">
        <v>36000</v>
      </c>
      <c r="M4910" s="89" t="s">
        <v>1692</v>
      </c>
      <c r="N4910" s="89" t="s">
        <v>313</v>
      </c>
      <c r="V4910" s="89" t="s">
        <v>1935</v>
      </c>
      <c r="W4910">
        <v>71713</v>
      </c>
    </row>
    <row r="4911" spans="7:23">
      <c r="G4911">
        <v>70965</v>
      </c>
      <c r="H4911" s="89" t="s">
        <v>1912</v>
      </c>
      <c r="I4911" s="89" t="s">
        <v>1710</v>
      </c>
      <c r="L4911">
        <v>36007</v>
      </c>
      <c r="M4911" s="89" t="s">
        <v>316</v>
      </c>
      <c r="V4911" s="89" t="s">
        <v>1936</v>
      </c>
      <c r="W4911">
        <v>71933</v>
      </c>
    </row>
    <row r="4912" spans="7:23">
      <c r="G4912">
        <v>70954</v>
      </c>
      <c r="H4912" s="89" t="s">
        <v>119</v>
      </c>
      <c r="I4912" s="89" t="s">
        <v>1710</v>
      </c>
      <c r="L4912">
        <v>36009</v>
      </c>
      <c r="M4912" s="89" t="s">
        <v>317</v>
      </c>
      <c r="V4912" s="89" t="s">
        <v>46</v>
      </c>
      <c r="W4912">
        <v>71845</v>
      </c>
    </row>
    <row r="4913" spans="7:23">
      <c r="G4913">
        <v>70943</v>
      </c>
      <c r="H4913" s="89" t="s">
        <v>1913</v>
      </c>
      <c r="I4913" s="89" t="s">
        <v>1710</v>
      </c>
      <c r="L4913">
        <v>36013</v>
      </c>
      <c r="M4913" s="89" t="s">
        <v>1291</v>
      </c>
      <c r="N4913" s="89" t="s">
        <v>316</v>
      </c>
      <c r="V4913" s="89" t="s">
        <v>1922</v>
      </c>
      <c r="W4913">
        <v>71834</v>
      </c>
    </row>
    <row r="4914" spans="7:23">
      <c r="G4914">
        <v>70932</v>
      </c>
      <c r="H4914" s="89" t="s">
        <v>1914</v>
      </c>
      <c r="I4914" s="89" t="s">
        <v>1710</v>
      </c>
      <c r="L4914">
        <v>36014</v>
      </c>
      <c r="M4914" s="89" t="s">
        <v>1295</v>
      </c>
      <c r="N4914" s="89" t="s">
        <v>316</v>
      </c>
      <c r="V4914" s="89" t="s">
        <v>1882</v>
      </c>
      <c r="W4914">
        <v>72099</v>
      </c>
    </row>
    <row r="4915" spans="7:23">
      <c r="G4915">
        <v>70921</v>
      </c>
      <c r="H4915" s="89" t="s">
        <v>1915</v>
      </c>
      <c r="I4915" s="89" t="s">
        <v>1710</v>
      </c>
      <c r="L4915">
        <v>36015</v>
      </c>
      <c r="M4915" s="89" t="s">
        <v>1297</v>
      </c>
      <c r="N4915" s="89" t="s">
        <v>316</v>
      </c>
      <c r="V4915" s="89" t="s">
        <v>968</v>
      </c>
      <c r="W4915">
        <v>72121</v>
      </c>
    </row>
    <row r="4916" spans="7:23">
      <c r="G4916">
        <v>70910</v>
      </c>
      <c r="H4916" s="89" t="s">
        <v>1916</v>
      </c>
      <c r="I4916" s="89" t="s">
        <v>1710</v>
      </c>
      <c r="L4916">
        <v>36016</v>
      </c>
      <c r="M4916" s="89" t="s">
        <v>1298</v>
      </c>
      <c r="N4916" s="89" t="s">
        <v>316</v>
      </c>
      <c r="V4916" s="89" t="s">
        <v>974</v>
      </c>
      <c r="W4916">
        <v>72110</v>
      </c>
    </row>
    <row r="4917" spans="7:23">
      <c r="G4917">
        <v>70899</v>
      </c>
      <c r="H4917" s="89" t="s">
        <v>1917</v>
      </c>
      <c r="I4917" s="89" t="s">
        <v>1710</v>
      </c>
      <c r="L4917">
        <v>36020</v>
      </c>
      <c r="M4917" s="89" t="s">
        <v>1301</v>
      </c>
      <c r="N4917" s="89" t="s">
        <v>316</v>
      </c>
      <c r="V4917" s="89" t="s">
        <v>1923</v>
      </c>
      <c r="W4917">
        <v>71823</v>
      </c>
    </row>
    <row r="4918" spans="7:23">
      <c r="G4918">
        <v>70888</v>
      </c>
      <c r="H4918" s="89" t="s">
        <v>1918</v>
      </c>
      <c r="I4918" s="89" t="s">
        <v>1710</v>
      </c>
      <c r="L4918">
        <v>36021</v>
      </c>
      <c r="M4918" s="89" t="s">
        <v>1302</v>
      </c>
      <c r="N4918" s="89" t="s">
        <v>316</v>
      </c>
      <c r="V4918" s="89" t="s">
        <v>278</v>
      </c>
      <c r="W4918">
        <v>71812</v>
      </c>
    </row>
    <row r="4919" spans="7:23">
      <c r="G4919">
        <v>70877</v>
      </c>
      <c r="H4919" s="89" t="s">
        <v>1919</v>
      </c>
      <c r="I4919" s="89" t="s">
        <v>1710</v>
      </c>
      <c r="L4919">
        <v>36022</v>
      </c>
      <c r="M4919" s="89" t="s">
        <v>2342</v>
      </c>
      <c r="N4919" s="89" t="s">
        <v>316</v>
      </c>
      <c r="V4919" s="89" t="s">
        <v>1924</v>
      </c>
      <c r="W4919">
        <v>71801</v>
      </c>
    </row>
    <row r="4920" spans="7:23">
      <c r="G4920">
        <v>71383</v>
      </c>
      <c r="H4920" s="89" t="s">
        <v>1920</v>
      </c>
      <c r="I4920" s="89" t="s">
        <v>1710</v>
      </c>
      <c r="L4920">
        <v>36023</v>
      </c>
      <c r="M4920" s="89" t="s">
        <v>2343</v>
      </c>
      <c r="N4920" s="89" t="s">
        <v>316</v>
      </c>
      <c r="V4920" s="89" t="s">
        <v>1925</v>
      </c>
      <c r="W4920">
        <v>71702</v>
      </c>
    </row>
    <row r="4921" spans="7:23">
      <c r="G4921">
        <v>71372</v>
      </c>
      <c r="H4921" s="89" t="s">
        <v>1921</v>
      </c>
      <c r="I4921" s="89" t="s">
        <v>1710</v>
      </c>
      <c r="L4921">
        <v>36024</v>
      </c>
      <c r="M4921" s="89" t="s">
        <v>1303</v>
      </c>
      <c r="N4921" s="89" t="s">
        <v>316</v>
      </c>
      <c r="V4921" s="89" t="s">
        <v>1937</v>
      </c>
      <c r="W4921">
        <v>71911</v>
      </c>
    </row>
    <row r="4922" spans="7:23">
      <c r="G4922">
        <v>70866</v>
      </c>
      <c r="H4922" s="89" t="s">
        <v>1922</v>
      </c>
      <c r="I4922" s="89" t="s">
        <v>1710</v>
      </c>
      <c r="L4922">
        <v>36027</v>
      </c>
      <c r="M4922" s="89" t="s">
        <v>1304</v>
      </c>
      <c r="N4922" s="89" t="s">
        <v>316</v>
      </c>
      <c r="V4922" s="89" t="s">
        <v>276</v>
      </c>
      <c r="W4922">
        <v>71900</v>
      </c>
    </row>
    <row r="4923" spans="7:23">
      <c r="G4923">
        <v>71273</v>
      </c>
      <c r="H4923" s="89" t="s">
        <v>1923</v>
      </c>
      <c r="I4923" s="89" t="s">
        <v>1710</v>
      </c>
      <c r="L4923">
        <v>36028</v>
      </c>
      <c r="M4923" s="89" t="s">
        <v>1305</v>
      </c>
      <c r="N4923" s="89" t="s">
        <v>316</v>
      </c>
      <c r="V4923" s="89" t="s">
        <v>1938</v>
      </c>
      <c r="W4923">
        <v>58474</v>
      </c>
    </row>
    <row r="4924" spans="7:23">
      <c r="G4924">
        <v>71350</v>
      </c>
      <c r="H4924" s="89" t="s">
        <v>278</v>
      </c>
      <c r="I4924" s="89" t="s">
        <v>1710</v>
      </c>
      <c r="L4924">
        <v>36029</v>
      </c>
      <c r="M4924" s="89" t="s">
        <v>1306</v>
      </c>
      <c r="N4924" s="89" t="s">
        <v>316</v>
      </c>
      <c r="V4924" s="89" t="s">
        <v>1939</v>
      </c>
      <c r="W4924">
        <v>32470</v>
      </c>
    </row>
    <row r="4925" spans="7:23">
      <c r="G4925">
        <v>71262</v>
      </c>
      <c r="H4925" s="89" t="s">
        <v>1924</v>
      </c>
      <c r="I4925" s="89" t="s">
        <v>1710</v>
      </c>
      <c r="L4925">
        <v>36030</v>
      </c>
      <c r="M4925" s="89" t="s">
        <v>1307</v>
      </c>
      <c r="N4925" s="89" t="s">
        <v>316</v>
      </c>
    </row>
    <row r="4926" spans="7:23">
      <c r="G4926">
        <v>71251</v>
      </c>
      <c r="H4926" s="89" t="s">
        <v>1925</v>
      </c>
      <c r="I4926" s="89" t="s">
        <v>1710</v>
      </c>
      <c r="L4926">
        <v>36031</v>
      </c>
      <c r="M4926" s="89" t="s">
        <v>1308</v>
      </c>
      <c r="N4926" s="89" t="s">
        <v>316</v>
      </c>
    </row>
    <row r="4927" spans="7:23">
      <c r="G4927">
        <v>71240</v>
      </c>
      <c r="H4927" s="89" t="s">
        <v>1926</v>
      </c>
      <c r="I4927" s="89" t="s">
        <v>1710</v>
      </c>
      <c r="L4927">
        <v>36032</v>
      </c>
      <c r="M4927" s="89" t="s">
        <v>1309</v>
      </c>
      <c r="N4927" s="89" t="s">
        <v>316</v>
      </c>
      <c r="V4927" s="89" t="s">
        <v>1291</v>
      </c>
      <c r="W4927">
        <v>29487</v>
      </c>
    </row>
    <row r="4928" spans="7:23">
      <c r="G4928">
        <v>71317</v>
      </c>
      <c r="H4928" s="89" t="s">
        <v>1927</v>
      </c>
      <c r="I4928" s="89" t="s">
        <v>1710</v>
      </c>
      <c r="L4928">
        <v>36033</v>
      </c>
      <c r="M4928" s="89" t="s">
        <v>1310</v>
      </c>
      <c r="N4928" s="89" t="s">
        <v>316</v>
      </c>
      <c r="V4928" s="89" t="s">
        <v>1293</v>
      </c>
      <c r="W4928">
        <v>51872</v>
      </c>
    </row>
    <row r="4929" spans="7:23">
      <c r="G4929">
        <v>71515</v>
      </c>
      <c r="H4929" s="89" t="s">
        <v>1899</v>
      </c>
      <c r="I4929" s="89" t="s">
        <v>1710</v>
      </c>
      <c r="L4929">
        <v>36036</v>
      </c>
      <c r="M4929" s="89" t="s">
        <v>1311</v>
      </c>
      <c r="N4929" s="89" t="s">
        <v>316</v>
      </c>
      <c r="V4929" s="89" t="s">
        <v>1294</v>
      </c>
      <c r="W4929">
        <v>51881</v>
      </c>
    </row>
    <row r="4930" spans="7:23">
      <c r="G4930">
        <v>71504</v>
      </c>
      <c r="H4930" s="89" t="s">
        <v>1902</v>
      </c>
      <c r="I4930" s="89" t="s">
        <v>1710</v>
      </c>
      <c r="L4930">
        <v>36037</v>
      </c>
      <c r="M4930" s="89" t="s">
        <v>1312</v>
      </c>
      <c r="N4930" s="89" t="s">
        <v>316</v>
      </c>
      <c r="V4930" s="89" t="s">
        <v>1295</v>
      </c>
      <c r="W4930">
        <v>34502</v>
      </c>
    </row>
    <row r="4931" spans="7:23">
      <c r="G4931">
        <v>71493</v>
      </c>
      <c r="H4931" s="89" t="s">
        <v>1928</v>
      </c>
      <c r="I4931" s="89" t="s">
        <v>1710</v>
      </c>
      <c r="L4931">
        <v>36038</v>
      </c>
      <c r="M4931" s="89" t="s">
        <v>1313</v>
      </c>
      <c r="N4931" s="89" t="s">
        <v>316</v>
      </c>
      <c r="V4931" s="89" t="s">
        <v>1297</v>
      </c>
      <c r="W4931">
        <v>29477</v>
      </c>
    </row>
    <row r="4932" spans="7:23">
      <c r="G4932">
        <v>71614</v>
      </c>
      <c r="H4932" s="89" t="s">
        <v>1929</v>
      </c>
      <c r="I4932" s="89" t="s">
        <v>1710</v>
      </c>
      <c r="L4932">
        <v>36039</v>
      </c>
      <c r="M4932" s="89" t="s">
        <v>1314</v>
      </c>
      <c r="N4932" s="89" t="s">
        <v>316</v>
      </c>
      <c r="V4932" s="89" t="s">
        <v>1298</v>
      </c>
      <c r="W4932">
        <v>42679</v>
      </c>
    </row>
    <row r="4933" spans="7:23">
      <c r="G4933">
        <v>71603</v>
      </c>
      <c r="H4933" s="89" t="s">
        <v>1930</v>
      </c>
      <c r="I4933" s="89" t="s">
        <v>1710</v>
      </c>
      <c r="L4933">
        <v>36040</v>
      </c>
      <c r="M4933" s="89" t="s">
        <v>1315</v>
      </c>
      <c r="N4933" s="89" t="s">
        <v>316</v>
      </c>
      <c r="V4933" s="89" t="s">
        <v>1299</v>
      </c>
      <c r="W4933">
        <v>42671</v>
      </c>
    </row>
    <row r="4934" spans="7:23">
      <c r="G4934">
        <v>71592</v>
      </c>
      <c r="H4934" s="89" t="s">
        <v>59</v>
      </c>
      <c r="I4934" s="89" t="s">
        <v>1710</v>
      </c>
      <c r="L4934">
        <v>36041</v>
      </c>
      <c r="M4934" s="89" t="s">
        <v>1316</v>
      </c>
      <c r="N4934" s="89" t="s">
        <v>316</v>
      </c>
      <c r="V4934" s="89" t="s">
        <v>1300</v>
      </c>
      <c r="W4934">
        <v>29483</v>
      </c>
    </row>
    <row r="4935" spans="7:23">
      <c r="G4935">
        <v>72077</v>
      </c>
      <c r="H4935" s="89" t="s">
        <v>1931</v>
      </c>
      <c r="I4935" s="89" t="s">
        <v>1710</v>
      </c>
      <c r="L4935">
        <v>36042</v>
      </c>
      <c r="M4935" s="89" t="s">
        <v>1317</v>
      </c>
      <c r="N4935" s="89" t="s">
        <v>316</v>
      </c>
      <c r="V4935" s="89" t="s">
        <v>1711</v>
      </c>
      <c r="W4935">
        <v>19880</v>
      </c>
    </row>
    <row r="4936" spans="7:23">
      <c r="G4936">
        <v>71581</v>
      </c>
      <c r="H4936" s="89" t="s">
        <v>60</v>
      </c>
      <c r="I4936" s="89" t="s">
        <v>1710</v>
      </c>
      <c r="L4936">
        <v>36043</v>
      </c>
      <c r="M4936" s="89" t="s">
        <v>1318</v>
      </c>
      <c r="N4936" s="89" t="s">
        <v>316</v>
      </c>
      <c r="V4936" s="89" t="s">
        <v>1712</v>
      </c>
      <c r="W4936">
        <v>19881</v>
      </c>
    </row>
    <row r="4937" spans="7:23">
      <c r="G4937">
        <v>71460</v>
      </c>
      <c r="H4937" s="89" t="s">
        <v>46</v>
      </c>
      <c r="I4937" s="89" t="s">
        <v>1710</v>
      </c>
      <c r="L4937">
        <v>36046</v>
      </c>
      <c r="M4937" s="89" t="s">
        <v>1320</v>
      </c>
      <c r="N4937" s="89" t="s">
        <v>316</v>
      </c>
      <c r="V4937" s="89" t="s">
        <v>1713</v>
      </c>
      <c r="W4937">
        <v>19882</v>
      </c>
    </row>
    <row r="4938" spans="7:23">
      <c r="G4938">
        <v>71625</v>
      </c>
      <c r="H4938" s="89" t="s">
        <v>1932</v>
      </c>
      <c r="I4938" s="89" t="s">
        <v>1710</v>
      </c>
      <c r="L4938">
        <v>36047</v>
      </c>
      <c r="M4938" s="89" t="s">
        <v>1321</v>
      </c>
      <c r="N4938" s="89" t="s">
        <v>316</v>
      </c>
      <c r="V4938" s="89" t="s">
        <v>1714</v>
      </c>
      <c r="W4938">
        <v>19883</v>
      </c>
    </row>
    <row r="4939" spans="7:23">
      <c r="G4939">
        <v>71482</v>
      </c>
      <c r="H4939" s="89" t="s">
        <v>1912</v>
      </c>
      <c r="I4939" s="89" t="s">
        <v>1710</v>
      </c>
      <c r="L4939">
        <v>36048</v>
      </c>
      <c r="M4939" s="89" t="s">
        <v>1322</v>
      </c>
      <c r="N4939" s="89" t="s">
        <v>316</v>
      </c>
      <c r="V4939" s="89" t="s">
        <v>1715</v>
      </c>
      <c r="W4939">
        <v>53518</v>
      </c>
    </row>
    <row r="4940" spans="7:23">
      <c r="G4940">
        <v>71471</v>
      </c>
      <c r="H4940" s="89" t="s">
        <v>119</v>
      </c>
      <c r="I4940" s="89" t="s">
        <v>1710</v>
      </c>
      <c r="L4940">
        <v>36049</v>
      </c>
      <c r="M4940" s="89" t="s">
        <v>1323</v>
      </c>
      <c r="N4940" s="89" t="s">
        <v>316</v>
      </c>
      <c r="V4940" s="89" t="s">
        <v>1716</v>
      </c>
      <c r="W4940">
        <v>53729</v>
      </c>
    </row>
    <row r="4941" spans="7:23">
      <c r="G4941">
        <v>71449</v>
      </c>
      <c r="H4941" s="89" t="s">
        <v>46</v>
      </c>
      <c r="I4941" s="89" t="s">
        <v>1710</v>
      </c>
      <c r="L4941">
        <v>36050</v>
      </c>
      <c r="M4941" s="89" t="s">
        <v>1324</v>
      </c>
      <c r="N4941" s="89" t="s">
        <v>316</v>
      </c>
      <c r="V4941" s="89" t="s">
        <v>1717</v>
      </c>
      <c r="W4941">
        <v>53740</v>
      </c>
    </row>
    <row r="4942" spans="7:23">
      <c r="G4942">
        <v>71438</v>
      </c>
      <c r="H4942" s="89" t="s">
        <v>1914</v>
      </c>
      <c r="I4942" s="89" t="s">
        <v>1710</v>
      </c>
      <c r="L4942">
        <v>36051</v>
      </c>
      <c r="M4942" s="89" t="s">
        <v>1325</v>
      </c>
      <c r="N4942" s="89" t="s">
        <v>316</v>
      </c>
      <c r="V4942" s="89" t="s">
        <v>1718</v>
      </c>
      <c r="W4942">
        <v>53751</v>
      </c>
    </row>
    <row r="4943" spans="7:23">
      <c r="G4943">
        <v>71306</v>
      </c>
      <c r="H4943" s="89" t="s">
        <v>1915</v>
      </c>
      <c r="I4943" s="89" t="s">
        <v>1710</v>
      </c>
      <c r="L4943">
        <v>36052</v>
      </c>
      <c r="M4943" s="89" t="s">
        <v>1326</v>
      </c>
      <c r="N4943" s="89" t="s">
        <v>316</v>
      </c>
      <c r="V4943" s="89" t="s">
        <v>1719</v>
      </c>
      <c r="W4943">
        <v>19884</v>
      </c>
    </row>
    <row r="4944" spans="7:23">
      <c r="G4944">
        <v>71229</v>
      </c>
      <c r="H4944" s="89" t="s">
        <v>1916</v>
      </c>
      <c r="I4944" s="89" t="s">
        <v>1710</v>
      </c>
      <c r="L4944">
        <v>36053</v>
      </c>
      <c r="M4944" s="89" t="s">
        <v>1327</v>
      </c>
      <c r="N4944" s="89" t="s">
        <v>316</v>
      </c>
      <c r="V4944" s="89" t="s">
        <v>1720</v>
      </c>
      <c r="W4944">
        <v>31710</v>
      </c>
    </row>
    <row r="4945" spans="7:23">
      <c r="G4945">
        <v>71779</v>
      </c>
      <c r="H4945" s="89" t="s">
        <v>1917</v>
      </c>
      <c r="I4945" s="89" t="s">
        <v>1710</v>
      </c>
      <c r="L4945">
        <v>36054</v>
      </c>
      <c r="M4945" s="89" t="s">
        <v>232</v>
      </c>
      <c r="N4945" s="89" t="s">
        <v>316</v>
      </c>
      <c r="V4945" s="89" t="s">
        <v>1721</v>
      </c>
      <c r="W4945">
        <v>19885</v>
      </c>
    </row>
    <row r="4946" spans="7:23">
      <c r="G4946">
        <v>71768</v>
      </c>
      <c r="H4946" s="89" t="s">
        <v>1918</v>
      </c>
      <c r="I4946" s="89" t="s">
        <v>1710</v>
      </c>
      <c r="L4946">
        <v>36057</v>
      </c>
      <c r="M4946" s="89" t="s">
        <v>1332</v>
      </c>
      <c r="N4946" s="89" t="s">
        <v>316</v>
      </c>
      <c r="V4946" s="89" t="s">
        <v>1722</v>
      </c>
      <c r="W4946">
        <v>53905</v>
      </c>
    </row>
    <row r="4947" spans="7:23">
      <c r="G4947">
        <v>71757</v>
      </c>
      <c r="H4947" s="89" t="s">
        <v>119</v>
      </c>
      <c r="I4947" s="89" t="s">
        <v>1710</v>
      </c>
      <c r="L4947">
        <v>36058</v>
      </c>
      <c r="M4947" s="89" t="s">
        <v>1343</v>
      </c>
      <c r="N4947" s="89" t="s">
        <v>316</v>
      </c>
      <c r="V4947" s="89" t="s">
        <v>1723</v>
      </c>
      <c r="W4947">
        <v>63978</v>
      </c>
    </row>
    <row r="4948" spans="7:23">
      <c r="G4948">
        <v>71746</v>
      </c>
      <c r="H4948" s="89" t="s">
        <v>1933</v>
      </c>
      <c r="I4948" s="89" t="s">
        <v>1710</v>
      </c>
      <c r="L4948">
        <v>36059</v>
      </c>
      <c r="M4948" s="89" t="s">
        <v>1344</v>
      </c>
      <c r="N4948" s="89" t="s">
        <v>316</v>
      </c>
      <c r="V4948" s="89" t="s">
        <v>1724</v>
      </c>
      <c r="W4948">
        <v>19886</v>
      </c>
    </row>
    <row r="4949" spans="7:23">
      <c r="G4949">
        <v>71735</v>
      </c>
      <c r="H4949" s="89" t="s">
        <v>1920</v>
      </c>
      <c r="I4949" s="89" t="s">
        <v>1710</v>
      </c>
      <c r="L4949">
        <v>36060</v>
      </c>
      <c r="M4949" s="89" t="s">
        <v>1345</v>
      </c>
      <c r="N4949" s="89" t="s">
        <v>316</v>
      </c>
      <c r="V4949" s="89" t="s">
        <v>1725</v>
      </c>
      <c r="W4949">
        <v>19888</v>
      </c>
    </row>
    <row r="4950" spans="7:23">
      <c r="G4950">
        <v>71724</v>
      </c>
      <c r="H4950" s="89" t="s">
        <v>1934</v>
      </c>
      <c r="I4950" s="89" t="s">
        <v>1710</v>
      </c>
      <c r="L4950">
        <v>36061</v>
      </c>
      <c r="M4950" s="89" t="s">
        <v>1346</v>
      </c>
      <c r="N4950" s="89" t="s">
        <v>316</v>
      </c>
      <c r="V4950" s="89" t="s">
        <v>1726</v>
      </c>
      <c r="W4950">
        <v>19889</v>
      </c>
    </row>
    <row r="4951" spans="7:23">
      <c r="G4951">
        <v>71713</v>
      </c>
      <c r="H4951" s="89" t="s">
        <v>1935</v>
      </c>
      <c r="I4951" s="89" t="s">
        <v>1710</v>
      </c>
      <c r="L4951">
        <v>36062</v>
      </c>
      <c r="M4951" s="89" t="s">
        <v>1347</v>
      </c>
      <c r="N4951" s="89" t="s">
        <v>316</v>
      </c>
      <c r="V4951" s="89" t="s">
        <v>1727</v>
      </c>
      <c r="W4951">
        <v>19892</v>
      </c>
    </row>
    <row r="4952" spans="7:23">
      <c r="G4952">
        <v>71933</v>
      </c>
      <c r="H4952" s="89" t="s">
        <v>1936</v>
      </c>
      <c r="I4952" s="89" t="s">
        <v>1710</v>
      </c>
      <c r="L4952">
        <v>36063</v>
      </c>
      <c r="M4952" s="89" t="s">
        <v>1348</v>
      </c>
      <c r="N4952" s="89" t="s">
        <v>316</v>
      </c>
      <c r="V4952" s="89" t="s">
        <v>1728</v>
      </c>
      <c r="W4952">
        <v>19893</v>
      </c>
    </row>
    <row r="4953" spans="7:23">
      <c r="G4953">
        <v>71845</v>
      </c>
      <c r="H4953" s="89" t="s">
        <v>46</v>
      </c>
      <c r="I4953" s="89" t="s">
        <v>1710</v>
      </c>
      <c r="L4953">
        <v>36064</v>
      </c>
      <c r="M4953" s="89" t="s">
        <v>1349</v>
      </c>
      <c r="N4953" s="89" t="s">
        <v>316</v>
      </c>
      <c r="V4953" s="89" t="s">
        <v>1729</v>
      </c>
      <c r="W4953">
        <v>19894</v>
      </c>
    </row>
    <row r="4954" spans="7:23">
      <c r="G4954">
        <v>71834</v>
      </c>
      <c r="H4954" s="89" t="s">
        <v>1922</v>
      </c>
      <c r="I4954" s="89" t="s">
        <v>1710</v>
      </c>
      <c r="L4954">
        <v>36065</v>
      </c>
      <c r="M4954" s="89" t="s">
        <v>1350</v>
      </c>
      <c r="N4954" s="89" t="s">
        <v>316</v>
      </c>
      <c r="V4954" s="89" t="s">
        <v>1730</v>
      </c>
      <c r="W4954">
        <v>19895</v>
      </c>
    </row>
    <row r="4955" spans="7:23">
      <c r="G4955">
        <v>72099</v>
      </c>
      <c r="H4955" s="89" t="s">
        <v>1882</v>
      </c>
      <c r="I4955" s="89" t="s">
        <v>1710</v>
      </c>
      <c r="L4955">
        <v>36066</v>
      </c>
      <c r="M4955" s="89" t="s">
        <v>1351</v>
      </c>
      <c r="N4955" s="89" t="s">
        <v>316</v>
      </c>
      <c r="V4955" s="89" t="s">
        <v>1731</v>
      </c>
      <c r="W4955">
        <v>53806</v>
      </c>
    </row>
    <row r="4956" spans="7:23">
      <c r="G4956">
        <v>72121</v>
      </c>
      <c r="H4956" s="89" t="s">
        <v>968</v>
      </c>
      <c r="I4956" s="89" t="s">
        <v>1710</v>
      </c>
      <c r="L4956">
        <v>36069</v>
      </c>
      <c r="M4956" s="89" t="s">
        <v>1352</v>
      </c>
      <c r="N4956" s="89" t="s">
        <v>316</v>
      </c>
      <c r="V4956" s="89" t="s">
        <v>1732</v>
      </c>
      <c r="W4956">
        <v>53817</v>
      </c>
    </row>
    <row r="4957" spans="7:23">
      <c r="G4957">
        <v>72110</v>
      </c>
      <c r="H4957" s="89" t="s">
        <v>974</v>
      </c>
      <c r="I4957" s="89" t="s">
        <v>1710</v>
      </c>
      <c r="L4957">
        <v>36070</v>
      </c>
      <c r="M4957" s="89" t="s">
        <v>1353</v>
      </c>
      <c r="N4957" s="89" t="s">
        <v>316</v>
      </c>
      <c r="V4957" s="89" t="s">
        <v>1733</v>
      </c>
      <c r="W4957">
        <v>53828</v>
      </c>
    </row>
    <row r="4958" spans="7:23">
      <c r="G4958">
        <v>71823</v>
      </c>
      <c r="H4958" s="89" t="s">
        <v>1923</v>
      </c>
      <c r="I4958" s="89" t="s">
        <v>1710</v>
      </c>
      <c r="L4958">
        <v>36071</v>
      </c>
      <c r="M4958" s="89" t="s">
        <v>1354</v>
      </c>
      <c r="N4958" s="89" t="s">
        <v>316</v>
      </c>
      <c r="V4958" s="89" t="s">
        <v>1734</v>
      </c>
      <c r="W4958">
        <v>53839</v>
      </c>
    </row>
    <row r="4959" spans="7:23">
      <c r="G4959">
        <v>71812</v>
      </c>
      <c r="H4959" s="89" t="s">
        <v>278</v>
      </c>
      <c r="I4959" s="89" t="s">
        <v>1710</v>
      </c>
      <c r="L4959">
        <v>36072</v>
      </c>
      <c r="M4959" s="89" t="s">
        <v>1355</v>
      </c>
      <c r="N4959" s="89" t="s">
        <v>316</v>
      </c>
      <c r="V4959" s="89" t="s">
        <v>1735</v>
      </c>
      <c r="W4959">
        <v>53861</v>
      </c>
    </row>
    <row r="4960" spans="7:23">
      <c r="G4960">
        <v>71801</v>
      </c>
      <c r="H4960" s="89" t="s">
        <v>1924</v>
      </c>
      <c r="I4960" s="89" t="s">
        <v>1710</v>
      </c>
      <c r="L4960">
        <v>36073</v>
      </c>
      <c r="M4960" s="89" t="s">
        <v>1356</v>
      </c>
      <c r="N4960" s="89" t="s">
        <v>316</v>
      </c>
      <c r="V4960" s="89" t="s">
        <v>1736</v>
      </c>
      <c r="W4960">
        <v>53872</v>
      </c>
    </row>
    <row r="4961" spans="7:23">
      <c r="G4961">
        <v>71702</v>
      </c>
      <c r="H4961" s="89" t="s">
        <v>1925</v>
      </c>
      <c r="I4961" s="89" t="s">
        <v>1710</v>
      </c>
      <c r="L4961">
        <v>36074</v>
      </c>
      <c r="M4961" s="89" t="s">
        <v>1357</v>
      </c>
      <c r="N4961" s="89" t="s">
        <v>316</v>
      </c>
      <c r="V4961" s="89" t="s">
        <v>1737</v>
      </c>
      <c r="W4961">
        <v>19896</v>
      </c>
    </row>
    <row r="4962" spans="7:23">
      <c r="G4962">
        <v>71911</v>
      </c>
      <c r="H4962" s="89" t="s">
        <v>1937</v>
      </c>
      <c r="I4962" s="89" t="s">
        <v>1710</v>
      </c>
      <c r="L4962">
        <v>36075</v>
      </c>
      <c r="M4962" s="89" t="s">
        <v>1358</v>
      </c>
      <c r="N4962" s="89" t="s">
        <v>316</v>
      </c>
      <c r="V4962" s="89" t="s">
        <v>1738</v>
      </c>
      <c r="W4962">
        <v>19897</v>
      </c>
    </row>
    <row r="4963" spans="7:23">
      <c r="G4963">
        <v>71900</v>
      </c>
      <c r="H4963" s="89" t="s">
        <v>276</v>
      </c>
      <c r="I4963" s="89" t="s">
        <v>1710</v>
      </c>
      <c r="L4963">
        <v>36076</v>
      </c>
      <c r="M4963" s="89" t="s">
        <v>1359</v>
      </c>
      <c r="N4963" s="89" t="s">
        <v>316</v>
      </c>
      <c r="V4963" s="89" t="s">
        <v>1739</v>
      </c>
      <c r="W4963">
        <v>19902</v>
      </c>
    </row>
    <row r="4964" spans="7:23">
      <c r="G4964">
        <v>58474</v>
      </c>
      <c r="H4964" s="89" t="s">
        <v>1938</v>
      </c>
      <c r="I4964" s="89" t="s">
        <v>1710</v>
      </c>
      <c r="L4964">
        <v>36077</v>
      </c>
      <c r="M4964" s="89" t="s">
        <v>1360</v>
      </c>
      <c r="N4964" s="89" t="s">
        <v>316</v>
      </c>
      <c r="V4964" s="89" t="s">
        <v>1740</v>
      </c>
      <c r="W4964">
        <v>19903</v>
      </c>
    </row>
    <row r="4965" spans="7:23">
      <c r="G4965">
        <v>32470</v>
      </c>
      <c r="H4965" s="89" t="s">
        <v>1939</v>
      </c>
      <c r="I4965" s="89" t="s">
        <v>1710</v>
      </c>
      <c r="L4965">
        <v>36078</v>
      </c>
      <c r="M4965" s="89" t="s">
        <v>1361</v>
      </c>
      <c r="N4965" s="89" t="s">
        <v>316</v>
      </c>
      <c r="V4965" s="89" t="s">
        <v>1741</v>
      </c>
      <c r="W4965">
        <v>19904</v>
      </c>
    </row>
    <row r="4966" spans="7:23">
      <c r="G4966">
        <v>19870</v>
      </c>
      <c r="H4966" s="89" t="s">
        <v>1946</v>
      </c>
      <c r="L4966">
        <v>36079</v>
      </c>
      <c r="M4966" s="89" t="s">
        <v>1362</v>
      </c>
      <c r="N4966" s="89" t="s">
        <v>316</v>
      </c>
      <c r="V4966" s="89" t="s">
        <v>1742</v>
      </c>
      <c r="W4966">
        <v>19905</v>
      </c>
    </row>
    <row r="4967" spans="7:23">
      <c r="G4967">
        <v>29487</v>
      </c>
      <c r="H4967" s="89" t="s">
        <v>1291</v>
      </c>
      <c r="I4967" s="89" t="s">
        <v>1946</v>
      </c>
      <c r="L4967">
        <v>36080</v>
      </c>
      <c r="M4967" s="89" t="s">
        <v>1363</v>
      </c>
      <c r="N4967" s="89" t="s">
        <v>316</v>
      </c>
      <c r="V4967" s="89" t="s">
        <v>1743</v>
      </c>
      <c r="W4967">
        <v>19906</v>
      </c>
    </row>
    <row r="4968" spans="7:23">
      <c r="G4968">
        <v>51872</v>
      </c>
      <c r="H4968" s="89" t="s">
        <v>1293</v>
      </c>
      <c r="I4968" s="89" t="s">
        <v>1946</v>
      </c>
      <c r="L4968">
        <v>36081</v>
      </c>
      <c r="M4968" s="89" t="s">
        <v>1364</v>
      </c>
      <c r="N4968" s="89" t="s">
        <v>316</v>
      </c>
      <c r="V4968" s="89" t="s">
        <v>1744</v>
      </c>
      <c r="W4968">
        <v>19907</v>
      </c>
    </row>
    <row r="4969" spans="7:23">
      <c r="G4969">
        <v>51881</v>
      </c>
      <c r="H4969" s="89" t="s">
        <v>1294</v>
      </c>
      <c r="I4969" s="89" t="s">
        <v>1946</v>
      </c>
      <c r="L4969">
        <v>36084</v>
      </c>
      <c r="M4969" s="89" t="s">
        <v>1379</v>
      </c>
      <c r="N4969" s="89" t="s">
        <v>316</v>
      </c>
      <c r="V4969" s="89" t="s">
        <v>1745</v>
      </c>
      <c r="W4969">
        <v>19910</v>
      </c>
    </row>
    <row r="4970" spans="7:23">
      <c r="G4970">
        <v>34502</v>
      </c>
      <c r="H4970" s="89" t="s">
        <v>1295</v>
      </c>
      <c r="I4970" s="89" t="s">
        <v>1946</v>
      </c>
      <c r="L4970">
        <v>36085</v>
      </c>
      <c r="M4970" s="89" t="s">
        <v>1380</v>
      </c>
      <c r="N4970" s="89" t="s">
        <v>316</v>
      </c>
      <c r="V4970" s="89" t="s">
        <v>1746</v>
      </c>
      <c r="W4970">
        <v>19911</v>
      </c>
    </row>
    <row r="4971" spans="7:23">
      <c r="G4971">
        <v>29477</v>
      </c>
      <c r="H4971" s="89" t="s">
        <v>1297</v>
      </c>
      <c r="I4971" s="89" t="s">
        <v>1946</v>
      </c>
      <c r="L4971">
        <v>36086</v>
      </c>
      <c r="M4971" s="89" t="s">
        <v>1381</v>
      </c>
      <c r="N4971" s="89" t="s">
        <v>316</v>
      </c>
      <c r="V4971" s="89" t="s">
        <v>1747</v>
      </c>
      <c r="W4971">
        <v>19912</v>
      </c>
    </row>
    <row r="4972" spans="7:23">
      <c r="G4972">
        <v>42679</v>
      </c>
      <c r="H4972" s="89" t="s">
        <v>1298</v>
      </c>
      <c r="I4972" s="89" t="s">
        <v>1946</v>
      </c>
      <c r="L4972">
        <v>36087</v>
      </c>
      <c r="M4972" s="89" t="s">
        <v>1382</v>
      </c>
      <c r="N4972" s="89" t="s">
        <v>316</v>
      </c>
      <c r="V4972" s="89" t="s">
        <v>1748</v>
      </c>
      <c r="W4972">
        <v>19913</v>
      </c>
    </row>
    <row r="4973" spans="7:23">
      <c r="G4973">
        <v>42671</v>
      </c>
      <c r="H4973" s="89" t="s">
        <v>1299</v>
      </c>
      <c r="I4973" s="89" t="s">
        <v>1946</v>
      </c>
      <c r="L4973">
        <v>36088</v>
      </c>
      <c r="M4973" s="89" t="s">
        <v>1383</v>
      </c>
      <c r="N4973" s="89" t="s">
        <v>316</v>
      </c>
      <c r="V4973" s="89" t="s">
        <v>1749</v>
      </c>
      <c r="W4973">
        <v>19914</v>
      </c>
    </row>
    <row r="4974" spans="7:23">
      <c r="G4974">
        <v>29483</v>
      </c>
      <c r="H4974" s="89" t="s">
        <v>1300</v>
      </c>
      <c r="I4974" s="89" t="s">
        <v>1946</v>
      </c>
      <c r="L4974">
        <v>36089</v>
      </c>
      <c r="M4974" s="89" t="s">
        <v>1384</v>
      </c>
      <c r="N4974" s="89" t="s">
        <v>316</v>
      </c>
      <c r="V4974" s="89" t="s">
        <v>1750</v>
      </c>
      <c r="W4974">
        <v>19915</v>
      </c>
    </row>
    <row r="4975" spans="7:23">
      <c r="G4975">
        <v>19880</v>
      </c>
      <c r="H4975" s="89" t="s">
        <v>1711</v>
      </c>
      <c r="I4975" s="89" t="s">
        <v>1946</v>
      </c>
      <c r="L4975">
        <v>36090</v>
      </c>
      <c r="M4975" s="89" t="s">
        <v>1385</v>
      </c>
      <c r="N4975" s="89" t="s">
        <v>316</v>
      </c>
      <c r="V4975" s="89" t="s">
        <v>1751</v>
      </c>
      <c r="W4975">
        <v>19919</v>
      </c>
    </row>
    <row r="4976" spans="7:23">
      <c r="G4976">
        <v>19881</v>
      </c>
      <c r="H4976" s="89" t="s">
        <v>1712</v>
      </c>
      <c r="I4976" s="89" t="s">
        <v>1946</v>
      </c>
      <c r="L4976">
        <v>36091</v>
      </c>
      <c r="M4976" s="89" t="s">
        <v>1386</v>
      </c>
      <c r="N4976" s="89" t="s">
        <v>316</v>
      </c>
      <c r="V4976" s="89" t="s">
        <v>1752</v>
      </c>
      <c r="W4976">
        <v>19920</v>
      </c>
    </row>
    <row r="4977" spans="7:23">
      <c r="G4977">
        <v>19882</v>
      </c>
      <c r="H4977" s="89" t="s">
        <v>1713</v>
      </c>
      <c r="I4977" s="89" t="s">
        <v>1946</v>
      </c>
      <c r="L4977">
        <v>36092</v>
      </c>
      <c r="M4977" s="89" t="s">
        <v>1387</v>
      </c>
      <c r="N4977" s="89" t="s">
        <v>316</v>
      </c>
      <c r="V4977" s="89" t="s">
        <v>1753</v>
      </c>
      <c r="W4977">
        <v>19921</v>
      </c>
    </row>
    <row r="4978" spans="7:23">
      <c r="G4978">
        <v>19883</v>
      </c>
      <c r="H4978" s="89" t="s">
        <v>1714</v>
      </c>
      <c r="I4978" s="89" t="s">
        <v>1946</v>
      </c>
      <c r="L4978">
        <v>36093</v>
      </c>
      <c r="M4978" s="89" t="s">
        <v>1388</v>
      </c>
      <c r="N4978" s="89" t="s">
        <v>316</v>
      </c>
      <c r="V4978" s="89" t="s">
        <v>1754</v>
      </c>
      <c r="W4978">
        <v>19922</v>
      </c>
    </row>
    <row r="4979" spans="7:23">
      <c r="G4979">
        <v>53518</v>
      </c>
      <c r="H4979" s="89" t="s">
        <v>1715</v>
      </c>
      <c r="I4979" s="89" t="s">
        <v>1946</v>
      </c>
      <c r="L4979">
        <v>36094</v>
      </c>
      <c r="M4979" s="89" t="s">
        <v>271</v>
      </c>
      <c r="N4979" s="89" t="s">
        <v>316</v>
      </c>
      <c r="V4979" s="89" t="s">
        <v>1755</v>
      </c>
      <c r="W4979">
        <v>19923</v>
      </c>
    </row>
    <row r="4980" spans="7:23">
      <c r="G4980">
        <v>53729</v>
      </c>
      <c r="H4980" s="89" t="s">
        <v>1716</v>
      </c>
      <c r="I4980" s="89" t="s">
        <v>1946</v>
      </c>
      <c r="L4980">
        <v>36097</v>
      </c>
      <c r="M4980" s="89" t="s">
        <v>1389</v>
      </c>
      <c r="N4980" s="89" t="s">
        <v>316</v>
      </c>
      <c r="V4980" s="89" t="s">
        <v>1756</v>
      </c>
      <c r="W4980">
        <v>19924</v>
      </c>
    </row>
    <row r="4981" spans="7:23">
      <c r="G4981">
        <v>53740</v>
      </c>
      <c r="H4981" s="89" t="s">
        <v>1717</v>
      </c>
      <c r="I4981" s="89" t="s">
        <v>1946</v>
      </c>
      <c r="L4981">
        <v>36099</v>
      </c>
      <c r="M4981" s="89" t="s">
        <v>1390</v>
      </c>
      <c r="N4981" s="89" t="s">
        <v>316</v>
      </c>
      <c r="V4981" s="89" t="s">
        <v>1035</v>
      </c>
      <c r="W4981">
        <v>19925</v>
      </c>
    </row>
    <row r="4982" spans="7:23">
      <c r="G4982">
        <v>53751</v>
      </c>
      <c r="H4982" s="89" t="s">
        <v>1718</v>
      </c>
      <c r="I4982" s="89" t="s">
        <v>1946</v>
      </c>
      <c r="L4982">
        <v>36100</v>
      </c>
      <c r="M4982" s="89" t="s">
        <v>1391</v>
      </c>
      <c r="N4982" s="89" t="s">
        <v>316</v>
      </c>
      <c r="V4982" s="89" t="s">
        <v>1757</v>
      </c>
      <c r="W4982">
        <v>19928</v>
      </c>
    </row>
    <row r="4983" spans="7:23">
      <c r="G4983">
        <v>19884</v>
      </c>
      <c r="H4983" s="89" t="s">
        <v>1719</v>
      </c>
      <c r="I4983" s="89" t="s">
        <v>1946</v>
      </c>
      <c r="L4983">
        <v>36101</v>
      </c>
      <c r="M4983" s="89" t="s">
        <v>1392</v>
      </c>
      <c r="N4983" s="89" t="s">
        <v>316</v>
      </c>
      <c r="V4983" s="89" t="s">
        <v>1758</v>
      </c>
      <c r="W4983">
        <v>19929</v>
      </c>
    </row>
    <row r="4984" spans="7:23">
      <c r="G4984">
        <v>31710</v>
      </c>
      <c r="H4984" s="89" t="s">
        <v>1720</v>
      </c>
      <c r="I4984" s="89" t="s">
        <v>1946</v>
      </c>
      <c r="L4984">
        <v>36105</v>
      </c>
      <c r="M4984" s="89" t="s">
        <v>1393</v>
      </c>
      <c r="N4984" s="89" t="s">
        <v>316</v>
      </c>
      <c r="V4984" s="89" t="s">
        <v>1759</v>
      </c>
      <c r="W4984">
        <v>19930</v>
      </c>
    </row>
    <row r="4985" spans="7:23">
      <c r="G4985">
        <v>19885</v>
      </c>
      <c r="H4985" s="89" t="s">
        <v>1721</v>
      </c>
      <c r="I4985" s="89" t="s">
        <v>1946</v>
      </c>
      <c r="L4985">
        <v>36106</v>
      </c>
      <c r="M4985" s="89" t="s">
        <v>1394</v>
      </c>
      <c r="N4985" s="89" t="s">
        <v>316</v>
      </c>
      <c r="V4985" s="89" t="s">
        <v>1760</v>
      </c>
      <c r="W4985">
        <v>19931</v>
      </c>
    </row>
    <row r="4986" spans="7:23">
      <c r="G4986">
        <v>53905</v>
      </c>
      <c r="H4986" s="89" t="s">
        <v>1722</v>
      </c>
      <c r="I4986" s="89" t="s">
        <v>1946</v>
      </c>
      <c r="L4986">
        <v>36107</v>
      </c>
      <c r="M4986" s="89" t="s">
        <v>2437</v>
      </c>
      <c r="N4986" s="89" t="s">
        <v>316</v>
      </c>
      <c r="V4986" s="89" t="s">
        <v>1761</v>
      </c>
      <c r="W4986">
        <v>19932</v>
      </c>
    </row>
    <row r="4987" spans="7:23">
      <c r="G4987">
        <v>63978</v>
      </c>
      <c r="H4987" s="89" t="s">
        <v>1723</v>
      </c>
      <c r="I4987" s="89" t="s">
        <v>1946</v>
      </c>
      <c r="L4987">
        <v>36108</v>
      </c>
      <c r="M4987" s="89" t="s">
        <v>2439</v>
      </c>
      <c r="N4987" s="89" t="s">
        <v>316</v>
      </c>
      <c r="V4987" s="89" t="s">
        <v>1762</v>
      </c>
      <c r="W4987">
        <v>19933</v>
      </c>
    </row>
    <row r="4988" spans="7:23">
      <c r="G4988">
        <v>19886</v>
      </c>
      <c r="H4988" s="89" t="s">
        <v>1724</v>
      </c>
      <c r="I4988" s="89" t="s">
        <v>1946</v>
      </c>
      <c r="L4988">
        <v>36109</v>
      </c>
      <c r="M4988" s="89" t="s">
        <v>1303</v>
      </c>
      <c r="N4988" s="89" t="s">
        <v>316</v>
      </c>
      <c r="V4988" s="89" t="s">
        <v>1763</v>
      </c>
      <c r="W4988">
        <v>19937</v>
      </c>
    </row>
    <row r="4989" spans="7:23">
      <c r="G4989">
        <v>19888</v>
      </c>
      <c r="H4989" s="89" t="s">
        <v>1725</v>
      </c>
      <c r="I4989" s="89" t="s">
        <v>1946</v>
      </c>
      <c r="L4989">
        <v>36112</v>
      </c>
      <c r="M4989" s="89" t="s">
        <v>1395</v>
      </c>
      <c r="N4989" s="89" t="s">
        <v>316</v>
      </c>
      <c r="V4989" s="89" t="s">
        <v>1764</v>
      </c>
      <c r="W4989">
        <v>19938</v>
      </c>
    </row>
    <row r="4990" spans="7:23">
      <c r="G4990">
        <v>19889</v>
      </c>
      <c r="H4990" s="89" t="s">
        <v>1726</v>
      </c>
      <c r="I4990" s="89" t="s">
        <v>1946</v>
      </c>
      <c r="L4990">
        <v>36113</v>
      </c>
      <c r="M4990" s="89" t="s">
        <v>1396</v>
      </c>
      <c r="N4990" s="89" t="s">
        <v>316</v>
      </c>
      <c r="V4990" s="89" t="s">
        <v>1765</v>
      </c>
      <c r="W4990">
        <v>19939</v>
      </c>
    </row>
    <row r="4991" spans="7:23">
      <c r="G4991">
        <v>19892</v>
      </c>
      <c r="H4991" s="89" t="s">
        <v>1727</v>
      </c>
      <c r="I4991" s="89" t="s">
        <v>1946</v>
      </c>
      <c r="L4991">
        <v>36114</v>
      </c>
      <c r="M4991" s="89" t="s">
        <v>1397</v>
      </c>
      <c r="N4991" s="89" t="s">
        <v>316</v>
      </c>
      <c r="V4991" s="89" t="s">
        <v>1766</v>
      </c>
      <c r="W4991">
        <v>19940</v>
      </c>
    </row>
    <row r="4992" spans="7:23">
      <c r="G4992">
        <v>19893</v>
      </c>
      <c r="H4992" s="89" t="s">
        <v>1728</v>
      </c>
      <c r="I4992" s="89" t="s">
        <v>1946</v>
      </c>
      <c r="L4992">
        <v>36115</v>
      </c>
      <c r="M4992" s="89" t="s">
        <v>1398</v>
      </c>
      <c r="N4992" s="89" t="s">
        <v>316</v>
      </c>
      <c r="V4992" s="89" t="s">
        <v>1767</v>
      </c>
      <c r="W4992">
        <v>19941</v>
      </c>
    </row>
    <row r="4993" spans="7:23">
      <c r="G4993">
        <v>19894</v>
      </c>
      <c r="H4993" s="89" t="s">
        <v>1729</v>
      </c>
      <c r="I4993" s="89" t="s">
        <v>1946</v>
      </c>
      <c r="L4993">
        <v>36116</v>
      </c>
      <c r="M4993" s="89" t="s">
        <v>1399</v>
      </c>
      <c r="N4993" s="89" t="s">
        <v>316</v>
      </c>
      <c r="V4993" s="89" t="s">
        <v>1768</v>
      </c>
      <c r="W4993">
        <v>19944</v>
      </c>
    </row>
    <row r="4994" spans="7:23">
      <c r="G4994">
        <v>19895</v>
      </c>
      <c r="H4994" s="89" t="s">
        <v>1730</v>
      </c>
      <c r="I4994" s="89" t="s">
        <v>1946</v>
      </c>
      <c r="L4994">
        <v>36117</v>
      </c>
      <c r="M4994" s="89" t="s">
        <v>1400</v>
      </c>
      <c r="N4994" s="89" t="s">
        <v>316</v>
      </c>
      <c r="V4994" s="89" t="s">
        <v>1769</v>
      </c>
      <c r="W4994">
        <v>19945</v>
      </c>
    </row>
    <row r="4995" spans="7:23">
      <c r="G4995">
        <v>53806</v>
      </c>
      <c r="H4995" s="89" t="s">
        <v>1731</v>
      </c>
      <c r="I4995" s="89" t="s">
        <v>1946</v>
      </c>
      <c r="L4995">
        <v>36118</v>
      </c>
      <c r="M4995" s="89" t="s">
        <v>1310</v>
      </c>
      <c r="N4995" s="89" t="s">
        <v>316</v>
      </c>
      <c r="V4995" s="89" t="s">
        <v>1770</v>
      </c>
      <c r="W4995">
        <v>19946</v>
      </c>
    </row>
    <row r="4996" spans="7:23">
      <c r="G4996">
        <v>53817</v>
      </c>
      <c r="H4996" s="89" t="s">
        <v>1732</v>
      </c>
      <c r="I4996" s="89" t="s">
        <v>1946</v>
      </c>
      <c r="L4996">
        <v>36121</v>
      </c>
      <c r="M4996" s="89" t="s">
        <v>1401</v>
      </c>
      <c r="N4996" s="89" t="s">
        <v>316</v>
      </c>
      <c r="V4996" s="89" t="s">
        <v>1771</v>
      </c>
      <c r="W4996">
        <v>19947</v>
      </c>
    </row>
    <row r="4997" spans="7:23">
      <c r="G4997">
        <v>53828</v>
      </c>
      <c r="H4997" s="89" t="s">
        <v>1733</v>
      </c>
      <c r="I4997" s="89" t="s">
        <v>1946</v>
      </c>
      <c r="L4997">
        <v>36122</v>
      </c>
      <c r="M4997" s="89" t="s">
        <v>1402</v>
      </c>
      <c r="N4997" s="89" t="s">
        <v>316</v>
      </c>
      <c r="V4997" s="89" t="s">
        <v>1772</v>
      </c>
      <c r="W4997">
        <v>19948</v>
      </c>
    </row>
    <row r="4998" spans="7:23">
      <c r="G4998">
        <v>53839</v>
      </c>
      <c r="H4998" s="89" t="s">
        <v>1734</v>
      </c>
      <c r="I4998" s="89" t="s">
        <v>1946</v>
      </c>
      <c r="L4998">
        <v>36123</v>
      </c>
      <c r="M4998" s="89" t="s">
        <v>1403</v>
      </c>
      <c r="N4998" s="89" t="s">
        <v>316</v>
      </c>
      <c r="V4998" s="89" t="s">
        <v>1773</v>
      </c>
      <c r="W4998">
        <v>19951</v>
      </c>
    </row>
    <row r="4999" spans="7:23">
      <c r="G4999">
        <v>53861</v>
      </c>
      <c r="H4999" s="89" t="s">
        <v>1735</v>
      </c>
      <c r="I4999" s="89" t="s">
        <v>1946</v>
      </c>
      <c r="L4999">
        <v>36124</v>
      </c>
      <c r="M4999" s="89" t="s">
        <v>1404</v>
      </c>
      <c r="N4999" s="89" t="s">
        <v>316</v>
      </c>
      <c r="V4999" s="89" t="s">
        <v>1774</v>
      </c>
      <c r="W4999">
        <v>19952</v>
      </c>
    </row>
    <row r="5000" spans="7:23">
      <c r="G5000">
        <v>53872</v>
      </c>
      <c r="H5000" s="89" t="s">
        <v>1736</v>
      </c>
      <c r="I5000" s="89" t="s">
        <v>1946</v>
      </c>
      <c r="L5000">
        <v>36125</v>
      </c>
      <c r="M5000" s="89" t="s">
        <v>1405</v>
      </c>
      <c r="N5000" s="89" t="s">
        <v>316</v>
      </c>
      <c r="V5000" s="89" t="s">
        <v>1775</v>
      </c>
      <c r="W5000">
        <v>19953</v>
      </c>
    </row>
    <row r="5001" spans="7:23">
      <c r="G5001">
        <v>19896</v>
      </c>
      <c r="H5001" s="89" t="s">
        <v>1737</v>
      </c>
      <c r="I5001" s="89" t="s">
        <v>1946</v>
      </c>
      <c r="L5001">
        <v>36126</v>
      </c>
      <c r="M5001" s="89" t="s">
        <v>1406</v>
      </c>
      <c r="N5001" s="89" t="s">
        <v>316</v>
      </c>
      <c r="V5001" s="89" t="s">
        <v>1776</v>
      </c>
      <c r="W5001">
        <v>19954</v>
      </c>
    </row>
    <row r="5002" spans="7:23">
      <c r="G5002">
        <v>19897</v>
      </c>
      <c r="H5002" s="89" t="s">
        <v>1738</v>
      </c>
      <c r="I5002" s="89" t="s">
        <v>1946</v>
      </c>
      <c r="L5002">
        <v>36127</v>
      </c>
      <c r="M5002" s="89" t="s">
        <v>1407</v>
      </c>
      <c r="N5002" s="89" t="s">
        <v>316</v>
      </c>
      <c r="V5002" s="89" t="s">
        <v>1777</v>
      </c>
      <c r="W5002">
        <v>19955</v>
      </c>
    </row>
    <row r="5003" spans="7:23">
      <c r="G5003">
        <v>19902</v>
      </c>
      <c r="H5003" s="89" t="s">
        <v>1739</v>
      </c>
      <c r="I5003" s="89" t="s">
        <v>1946</v>
      </c>
      <c r="L5003">
        <v>36128</v>
      </c>
      <c r="M5003" s="89" t="s">
        <v>1318</v>
      </c>
      <c r="N5003" s="89" t="s">
        <v>316</v>
      </c>
      <c r="V5003" s="89" t="s">
        <v>1778</v>
      </c>
      <c r="W5003">
        <v>31714</v>
      </c>
    </row>
    <row r="5004" spans="7:23">
      <c r="G5004">
        <v>19903</v>
      </c>
      <c r="H5004" s="89" t="s">
        <v>1740</v>
      </c>
      <c r="I5004" s="89" t="s">
        <v>1946</v>
      </c>
      <c r="L5004">
        <v>36131</v>
      </c>
      <c r="M5004" s="89" t="s">
        <v>1409</v>
      </c>
      <c r="N5004" s="89" t="s">
        <v>316</v>
      </c>
      <c r="V5004" s="89" t="s">
        <v>1779</v>
      </c>
      <c r="W5004">
        <v>19959</v>
      </c>
    </row>
    <row r="5005" spans="7:23">
      <c r="G5005">
        <v>19904</v>
      </c>
      <c r="H5005" s="89" t="s">
        <v>1741</v>
      </c>
      <c r="I5005" s="89" t="s">
        <v>1946</v>
      </c>
      <c r="L5005">
        <v>36132</v>
      </c>
      <c r="M5005" s="89" t="s">
        <v>1410</v>
      </c>
      <c r="N5005" s="89" t="s">
        <v>316</v>
      </c>
      <c r="V5005" s="89" t="s">
        <v>1780</v>
      </c>
      <c r="W5005">
        <v>19960</v>
      </c>
    </row>
    <row r="5006" spans="7:23">
      <c r="G5006">
        <v>19905</v>
      </c>
      <c r="H5006" s="89" t="s">
        <v>1742</v>
      </c>
      <c r="I5006" s="89" t="s">
        <v>1946</v>
      </c>
      <c r="L5006">
        <v>36133</v>
      </c>
      <c r="M5006" s="89" t="s">
        <v>1411</v>
      </c>
      <c r="N5006" s="89" t="s">
        <v>316</v>
      </c>
      <c r="V5006" s="89" t="s">
        <v>1781</v>
      </c>
      <c r="W5006">
        <v>19961</v>
      </c>
    </row>
    <row r="5007" spans="7:23">
      <c r="G5007">
        <v>19906</v>
      </c>
      <c r="H5007" s="89" t="s">
        <v>1743</v>
      </c>
      <c r="I5007" s="89" t="s">
        <v>1946</v>
      </c>
      <c r="L5007">
        <v>36134</v>
      </c>
      <c r="M5007" s="89" t="s">
        <v>1412</v>
      </c>
      <c r="N5007" s="89" t="s">
        <v>316</v>
      </c>
      <c r="V5007" s="89" t="s">
        <v>1782</v>
      </c>
      <c r="W5007">
        <v>19962</v>
      </c>
    </row>
    <row r="5008" spans="7:23">
      <c r="G5008">
        <v>19907</v>
      </c>
      <c r="H5008" s="89" t="s">
        <v>1744</v>
      </c>
      <c r="I5008" s="89" t="s">
        <v>1946</v>
      </c>
      <c r="L5008">
        <v>36135</v>
      </c>
      <c r="M5008" s="89" t="s">
        <v>1413</v>
      </c>
      <c r="N5008" s="89" t="s">
        <v>316</v>
      </c>
      <c r="V5008" s="89" t="s">
        <v>1783</v>
      </c>
      <c r="W5008">
        <v>19963</v>
      </c>
    </row>
    <row r="5009" spans="7:23">
      <c r="G5009">
        <v>19910</v>
      </c>
      <c r="H5009" s="89" t="s">
        <v>1745</v>
      </c>
      <c r="I5009" s="89" t="s">
        <v>1946</v>
      </c>
      <c r="L5009">
        <v>36136</v>
      </c>
      <c r="M5009" s="89" t="s">
        <v>1414</v>
      </c>
      <c r="N5009" s="89" t="s">
        <v>316</v>
      </c>
      <c r="V5009" s="89" t="s">
        <v>1784</v>
      </c>
      <c r="W5009">
        <v>19964</v>
      </c>
    </row>
    <row r="5010" spans="7:23">
      <c r="G5010">
        <v>19911</v>
      </c>
      <c r="H5010" s="89" t="s">
        <v>1746</v>
      </c>
      <c r="I5010" s="89" t="s">
        <v>1946</v>
      </c>
      <c r="L5010">
        <v>36137</v>
      </c>
      <c r="M5010" s="89" t="s">
        <v>1415</v>
      </c>
      <c r="N5010" s="89" t="s">
        <v>316</v>
      </c>
      <c r="V5010" s="89" t="s">
        <v>1785</v>
      </c>
      <c r="W5010">
        <v>19965</v>
      </c>
    </row>
    <row r="5011" spans="7:23">
      <c r="G5011">
        <v>19912</v>
      </c>
      <c r="H5011" s="89" t="s">
        <v>1747</v>
      </c>
      <c r="I5011" s="89" t="s">
        <v>1946</v>
      </c>
      <c r="L5011">
        <v>36138</v>
      </c>
      <c r="M5011" s="89" t="s">
        <v>1327</v>
      </c>
      <c r="N5011" s="89" t="s">
        <v>316</v>
      </c>
      <c r="V5011" s="89" t="s">
        <v>1786</v>
      </c>
      <c r="W5011">
        <v>19968</v>
      </c>
    </row>
    <row r="5012" spans="7:23">
      <c r="G5012">
        <v>19913</v>
      </c>
      <c r="H5012" s="89" t="s">
        <v>1748</v>
      </c>
      <c r="I5012" s="89" t="s">
        <v>1946</v>
      </c>
      <c r="L5012">
        <v>36139</v>
      </c>
      <c r="M5012" s="89" t="s">
        <v>232</v>
      </c>
      <c r="N5012" s="89" t="s">
        <v>316</v>
      </c>
      <c r="V5012" s="89" t="s">
        <v>1787</v>
      </c>
      <c r="W5012">
        <v>19969</v>
      </c>
    </row>
    <row r="5013" spans="7:23">
      <c r="G5013">
        <v>19914</v>
      </c>
      <c r="H5013" s="89" t="s">
        <v>1749</v>
      </c>
      <c r="I5013" s="89" t="s">
        <v>1946</v>
      </c>
      <c r="L5013">
        <v>36142</v>
      </c>
      <c r="M5013" s="89" t="s">
        <v>1420</v>
      </c>
      <c r="N5013" s="89" t="s">
        <v>316</v>
      </c>
      <c r="V5013" s="89" t="s">
        <v>1788</v>
      </c>
      <c r="W5013">
        <v>19970</v>
      </c>
    </row>
    <row r="5014" spans="7:23">
      <c r="G5014">
        <v>19915</v>
      </c>
      <c r="H5014" s="89" t="s">
        <v>1750</v>
      </c>
      <c r="I5014" s="89" t="s">
        <v>1946</v>
      </c>
      <c r="L5014">
        <v>36143</v>
      </c>
      <c r="M5014" s="89" t="s">
        <v>1431</v>
      </c>
      <c r="N5014" s="89" t="s">
        <v>316</v>
      </c>
      <c r="V5014" s="89" t="s">
        <v>1789</v>
      </c>
      <c r="W5014">
        <v>19971</v>
      </c>
    </row>
    <row r="5015" spans="7:23">
      <c r="G5015">
        <v>19919</v>
      </c>
      <c r="H5015" s="89" t="s">
        <v>1751</v>
      </c>
      <c r="I5015" s="89" t="s">
        <v>1946</v>
      </c>
      <c r="L5015">
        <v>36144</v>
      </c>
      <c r="M5015" s="89" t="s">
        <v>1432</v>
      </c>
      <c r="N5015" s="89" t="s">
        <v>316</v>
      </c>
      <c r="V5015" s="89" t="s">
        <v>1790</v>
      </c>
      <c r="W5015">
        <v>19972</v>
      </c>
    </row>
    <row r="5016" spans="7:23">
      <c r="G5016">
        <v>19920</v>
      </c>
      <c r="H5016" s="89" t="s">
        <v>1752</v>
      </c>
      <c r="I5016" s="89" t="s">
        <v>1946</v>
      </c>
      <c r="L5016">
        <v>36145</v>
      </c>
      <c r="M5016" s="89" t="s">
        <v>1433</v>
      </c>
      <c r="N5016" s="89" t="s">
        <v>316</v>
      </c>
      <c r="V5016" s="89" t="s">
        <v>1791</v>
      </c>
      <c r="W5016">
        <v>19973</v>
      </c>
    </row>
    <row r="5017" spans="7:23">
      <c r="G5017">
        <v>19921</v>
      </c>
      <c r="H5017" s="89" t="s">
        <v>1753</v>
      </c>
      <c r="I5017" s="89" t="s">
        <v>1946</v>
      </c>
      <c r="L5017">
        <v>36146</v>
      </c>
      <c r="M5017" s="89" t="s">
        <v>1434</v>
      </c>
      <c r="N5017" s="89" t="s">
        <v>316</v>
      </c>
      <c r="V5017" s="89" t="s">
        <v>1792</v>
      </c>
      <c r="W5017">
        <v>19974</v>
      </c>
    </row>
    <row r="5018" spans="7:23">
      <c r="G5018">
        <v>19922</v>
      </c>
      <c r="H5018" s="89" t="s">
        <v>1754</v>
      </c>
      <c r="I5018" s="89" t="s">
        <v>1946</v>
      </c>
      <c r="L5018">
        <v>36147</v>
      </c>
      <c r="M5018" s="89" t="s">
        <v>1435</v>
      </c>
      <c r="N5018" s="89" t="s">
        <v>316</v>
      </c>
      <c r="V5018" s="89" t="s">
        <v>1793</v>
      </c>
      <c r="W5018">
        <v>20005</v>
      </c>
    </row>
    <row r="5019" spans="7:23">
      <c r="G5019">
        <v>19923</v>
      </c>
      <c r="H5019" s="89" t="s">
        <v>1755</v>
      </c>
      <c r="I5019" s="89" t="s">
        <v>1946</v>
      </c>
      <c r="L5019">
        <v>36148</v>
      </c>
      <c r="M5019" s="89" t="s">
        <v>1436</v>
      </c>
      <c r="N5019" s="89" t="s">
        <v>316</v>
      </c>
      <c r="V5019" s="89" t="s">
        <v>1794</v>
      </c>
      <c r="W5019">
        <v>20006</v>
      </c>
    </row>
    <row r="5020" spans="7:23">
      <c r="G5020">
        <v>19924</v>
      </c>
      <c r="H5020" s="89" t="s">
        <v>1756</v>
      </c>
      <c r="I5020" s="89" t="s">
        <v>1946</v>
      </c>
      <c r="L5020">
        <v>36149</v>
      </c>
      <c r="M5020" s="89" t="s">
        <v>1437</v>
      </c>
      <c r="N5020" s="89" t="s">
        <v>316</v>
      </c>
      <c r="V5020" s="89" t="s">
        <v>1795</v>
      </c>
      <c r="W5020">
        <v>20007</v>
      </c>
    </row>
    <row r="5021" spans="7:23">
      <c r="G5021">
        <v>19925</v>
      </c>
      <c r="H5021" s="89" t="s">
        <v>1035</v>
      </c>
      <c r="I5021" s="89" t="s">
        <v>1946</v>
      </c>
      <c r="L5021">
        <v>36150</v>
      </c>
      <c r="M5021" s="89" t="s">
        <v>1438</v>
      </c>
      <c r="N5021" s="89" t="s">
        <v>316</v>
      </c>
      <c r="V5021" s="89" t="s">
        <v>1796</v>
      </c>
      <c r="W5021">
        <v>20008</v>
      </c>
    </row>
    <row r="5022" spans="7:23">
      <c r="G5022">
        <v>19928</v>
      </c>
      <c r="H5022" s="89" t="s">
        <v>1757</v>
      </c>
      <c r="I5022" s="89" t="s">
        <v>1946</v>
      </c>
      <c r="L5022">
        <v>36151</v>
      </c>
      <c r="M5022" s="89" t="s">
        <v>2469</v>
      </c>
      <c r="N5022" s="89" t="s">
        <v>316</v>
      </c>
      <c r="V5022" s="89" t="s">
        <v>1797</v>
      </c>
      <c r="W5022">
        <v>20009</v>
      </c>
    </row>
    <row r="5023" spans="7:23">
      <c r="G5023">
        <v>19929</v>
      </c>
      <c r="H5023" s="89" t="s">
        <v>1758</v>
      </c>
      <c r="I5023" s="89" t="s">
        <v>1946</v>
      </c>
      <c r="L5023">
        <v>36154</v>
      </c>
      <c r="M5023" s="89" t="s">
        <v>1439</v>
      </c>
      <c r="N5023" s="89" t="s">
        <v>316</v>
      </c>
      <c r="V5023" s="89" t="s">
        <v>1798</v>
      </c>
      <c r="W5023">
        <v>20010</v>
      </c>
    </row>
    <row r="5024" spans="7:23">
      <c r="G5024">
        <v>19930</v>
      </c>
      <c r="H5024" s="89" t="s">
        <v>1759</v>
      </c>
      <c r="I5024" s="89" t="s">
        <v>1946</v>
      </c>
      <c r="L5024">
        <v>36155</v>
      </c>
      <c r="M5024" s="89" t="s">
        <v>1440</v>
      </c>
      <c r="N5024" s="89" t="s">
        <v>316</v>
      </c>
      <c r="V5024" s="89" t="s">
        <v>1799</v>
      </c>
      <c r="W5024">
        <v>20011</v>
      </c>
    </row>
    <row r="5025" spans="7:23">
      <c r="G5025">
        <v>19931</v>
      </c>
      <c r="H5025" s="89" t="s">
        <v>1760</v>
      </c>
      <c r="I5025" s="89" t="s">
        <v>1946</v>
      </c>
      <c r="L5025">
        <v>36156</v>
      </c>
      <c r="M5025" s="89" t="s">
        <v>1441</v>
      </c>
      <c r="N5025" s="89" t="s">
        <v>316</v>
      </c>
      <c r="V5025" s="89" t="s">
        <v>1800</v>
      </c>
      <c r="W5025">
        <v>20012</v>
      </c>
    </row>
    <row r="5026" spans="7:23">
      <c r="G5026">
        <v>19932</v>
      </c>
      <c r="H5026" s="89" t="s">
        <v>1761</v>
      </c>
      <c r="I5026" s="89" t="s">
        <v>1946</v>
      </c>
      <c r="L5026">
        <v>36157</v>
      </c>
      <c r="M5026" s="89" t="s">
        <v>1442</v>
      </c>
      <c r="N5026" s="89" t="s">
        <v>316</v>
      </c>
      <c r="V5026" s="89" t="s">
        <v>1801</v>
      </c>
      <c r="W5026">
        <v>20013</v>
      </c>
    </row>
    <row r="5027" spans="7:23">
      <c r="G5027">
        <v>19933</v>
      </c>
      <c r="H5027" s="89" t="s">
        <v>1762</v>
      </c>
      <c r="I5027" s="89" t="s">
        <v>1946</v>
      </c>
      <c r="L5027">
        <v>36158</v>
      </c>
      <c r="M5027" s="89" t="s">
        <v>1443</v>
      </c>
      <c r="N5027" s="89" t="s">
        <v>316</v>
      </c>
      <c r="V5027" s="89" t="s">
        <v>1802</v>
      </c>
      <c r="W5027">
        <v>20016</v>
      </c>
    </row>
    <row r="5028" spans="7:23">
      <c r="G5028">
        <v>19937</v>
      </c>
      <c r="H5028" s="89" t="s">
        <v>1763</v>
      </c>
      <c r="I5028" s="89" t="s">
        <v>1946</v>
      </c>
      <c r="L5028">
        <v>36159</v>
      </c>
      <c r="M5028" s="89" t="s">
        <v>1444</v>
      </c>
      <c r="N5028" s="89" t="s">
        <v>316</v>
      </c>
      <c r="V5028" s="89" t="s">
        <v>1803</v>
      </c>
      <c r="W5028">
        <v>20017</v>
      </c>
    </row>
    <row r="5029" spans="7:23">
      <c r="G5029">
        <v>19938</v>
      </c>
      <c r="H5029" s="89" t="s">
        <v>1764</v>
      </c>
      <c r="I5029" s="89" t="s">
        <v>1946</v>
      </c>
      <c r="L5029">
        <v>36160</v>
      </c>
      <c r="M5029" s="89" t="s">
        <v>1445</v>
      </c>
      <c r="N5029" s="89" t="s">
        <v>316</v>
      </c>
      <c r="V5029" s="89" t="s">
        <v>1804</v>
      </c>
      <c r="W5029">
        <v>20018</v>
      </c>
    </row>
    <row r="5030" spans="7:23">
      <c r="G5030">
        <v>19939</v>
      </c>
      <c r="H5030" s="89" t="s">
        <v>1765</v>
      </c>
      <c r="I5030" s="89" t="s">
        <v>1946</v>
      </c>
      <c r="L5030">
        <v>36161</v>
      </c>
      <c r="M5030" s="89" t="s">
        <v>1446</v>
      </c>
      <c r="N5030" s="89" t="s">
        <v>316</v>
      </c>
      <c r="V5030" s="89" t="s">
        <v>1805</v>
      </c>
      <c r="W5030">
        <v>20019</v>
      </c>
    </row>
    <row r="5031" spans="7:23">
      <c r="G5031">
        <v>19940</v>
      </c>
      <c r="H5031" s="89" t="s">
        <v>1766</v>
      </c>
      <c r="I5031" s="89" t="s">
        <v>1946</v>
      </c>
      <c r="L5031">
        <v>36162</v>
      </c>
      <c r="M5031" s="89" t="s">
        <v>1447</v>
      </c>
      <c r="N5031" s="89" t="s">
        <v>316</v>
      </c>
      <c r="V5031" s="89" t="s">
        <v>1806</v>
      </c>
      <c r="W5031">
        <v>20020</v>
      </c>
    </row>
    <row r="5032" spans="7:23">
      <c r="G5032">
        <v>19941</v>
      </c>
      <c r="H5032" s="89" t="s">
        <v>1767</v>
      </c>
      <c r="I5032" s="89" t="s">
        <v>1946</v>
      </c>
      <c r="L5032">
        <v>36163</v>
      </c>
      <c r="M5032" s="89" t="s">
        <v>1448</v>
      </c>
      <c r="N5032" s="89" t="s">
        <v>316</v>
      </c>
      <c r="V5032" s="89" t="s">
        <v>1807</v>
      </c>
      <c r="W5032">
        <v>20021</v>
      </c>
    </row>
    <row r="5033" spans="7:23">
      <c r="G5033">
        <v>19944</v>
      </c>
      <c r="H5033" s="89" t="s">
        <v>1768</v>
      </c>
      <c r="I5033" s="89" t="s">
        <v>1946</v>
      </c>
      <c r="L5033">
        <v>36164</v>
      </c>
      <c r="M5033" s="89" t="s">
        <v>1449</v>
      </c>
      <c r="N5033" s="89" t="s">
        <v>316</v>
      </c>
      <c r="V5033" s="89" t="s">
        <v>1808</v>
      </c>
      <c r="W5033">
        <v>20022</v>
      </c>
    </row>
    <row r="5034" spans="7:23">
      <c r="G5034">
        <v>19945</v>
      </c>
      <c r="H5034" s="89" t="s">
        <v>1769</v>
      </c>
      <c r="I5034" s="89" t="s">
        <v>1946</v>
      </c>
      <c r="L5034">
        <v>36165</v>
      </c>
      <c r="M5034" s="89" t="s">
        <v>1450</v>
      </c>
      <c r="N5034" s="89" t="s">
        <v>316</v>
      </c>
      <c r="V5034" s="89" t="s">
        <v>1809</v>
      </c>
      <c r="W5034">
        <v>20023</v>
      </c>
    </row>
    <row r="5035" spans="7:23">
      <c r="G5035">
        <v>19946</v>
      </c>
      <c r="H5035" s="89" t="s">
        <v>1770</v>
      </c>
      <c r="I5035" s="89" t="s">
        <v>1946</v>
      </c>
      <c r="L5035">
        <v>36166</v>
      </c>
      <c r="M5035" s="89" t="s">
        <v>2480</v>
      </c>
      <c r="N5035" s="89" t="s">
        <v>316</v>
      </c>
      <c r="V5035" s="89" t="s">
        <v>1810</v>
      </c>
      <c r="W5035">
        <v>20024</v>
      </c>
    </row>
    <row r="5036" spans="7:23">
      <c r="G5036">
        <v>19947</v>
      </c>
      <c r="H5036" s="89" t="s">
        <v>1771</v>
      </c>
      <c r="I5036" s="89" t="s">
        <v>1946</v>
      </c>
      <c r="L5036">
        <v>36169</v>
      </c>
      <c r="M5036" s="89" t="s">
        <v>1464</v>
      </c>
      <c r="N5036" s="89" t="s">
        <v>316</v>
      </c>
      <c r="V5036" s="89" t="s">
        <v>1811</v>
      </c>
      <c r="W5036">
        <v>20025</v>
      </c>
    </row>
    <row r="5037" spans="7:23">
      <c r="G5037">
        <v>19948</v>
      </c>
      <c r="H5037" s="89" t="s">
        <v>1772</v>
      </c>
      <c r="I5037" s="89" t="s">
        <v>1946</v>
      </c>
      <c r="L5037">
        <v>36170</v>
      </c>
      <c r="M5037" s="89" t="s">
        <v>1465</v>
      </c>
      <c r="N5037" s="89" t="s">
        <v>316</v>
      </c>
      <c r="V5037" s="89" t="s">
        <v>1812</v>
      </c>
      <c r="W5037">
        <v>54107</v>
      </c>
    </row>
    <row r="5038" spans="7:23">
      <c r="G5038">
        <v>19951</v>
      </c>
      <c r="H5038" s="89" t="s">
        <v>1773</v>
      </c>
      <c r="I5038" s="89" t="s">
        <v>1946</v>
      </c>
      <c r="L5038">
        <v>36171</v>
      </c>
      <c r="M5038" s="89" t="s">
        <v>1466</v>
      </c>
      <c r="N5038" s="89" t="s">
        <v>316</v>
      </c>
      <c r="V5038" s="89" t="s">
        <v>1813</v>
      </c>
      <c r="W5038">
        <v>54129</v>
      </c>
    </row>
    <row r="5039" spans="7:23">
      <c r="G5039">
        <v>19952</v>
      </c>
      <c r="H5039" s="89" t="s">
        <v>1774</v>
      </c>
      <c r="I5039" s="89" t="s">
        <v>1946</v>
      </c>
      <c r="L5039">
        <v>36172</v>
      </c>
      <c r="M5039" s="89" t="s">
        <v>1467</v>
      </c>
      <c r="N5039" s="89" t="s">
        <v>316</v>
      </c>
      <c r="V5039" s="89" t="s">
        <v>1814</v>
      </c>
      <c r="W5039">
        <v>54118</v>
      </c>
    </row>
    <row r="5040" spans="7:23">
      <c r="G5040">
        <v>19953</v>
      </c>
      <c r="H5040" s="89" t="s">
        <v>1775</v>
      </c>
      <c r="I5040" s="89" t="s">
        <v>1946</v>
      </c>
      <c r="L5040">
        <v>36173</v>
      </c>
      <c r="M5040" s="89" t="s">
        <v>1468</v>
      </c>
      <c r="N5040" s="89" t="s">
        <v>316</v>
      </c>
      <c r="V5040" s="89" t="s">
        <v>1815</v>
      </c>
      <c r="W5040">
        <v>54140</v>
      </c>
    </row>
    <row r="5041" spans="7:23">
      <c r="G5041">
        <v>19954</v>
      </c>
      <c r="H5041" s="89" t="s">
        <v>1776</v>
      </c>
      <c r="I5041" s="89" t="s">
        <v>1946</v>
      </c>
      <c r="L5041">
        <v>36174</v>
      </c>
      <c r="M5041" s="89" t="s">
        <v>1469</v>
      </c>
      <c r="N5041" s="89" t="s">
        <v>316</v>
      </c>
      <c r="V5041" s="89" t="s">
        <v>1816</v>
      </c>
      <c r="W5041">
        <v>54162</v>
      </c>
    </row>
    <row r="5042" spans="7:23">
      <c r="G5042">
        <v>19955</v>
      </c>
      <c r="H5042" s="89" t="s">
        <v>1777</v>
      </c>
      <c r="I5042" s="89" t="s">
        <v>1946</v>
      </c>
      <c r="L5042">
        <v>36175</v>
      </c>
      <c r="M5042" s="89" t="s">
        <v>1470</v>
      </c>
      <c r="N5042" s="89" t="s">
        <v>316</v>
      </c>
      <c r="V5042" s="89" t="s">
        <v>1817</v>
      </c>
      <c r="W5042">
        <v>54173</v>
      </c>
    </row>
    <row r="5043" spans="7:23">
      <c r="G5043">
        <v>31714</v>
      </c>
      <c r="H5043" s="89" t="s">
        <v>1778</v>
      </c>
      <c r="I5043" s="89" t="s">
        <v>1946</v>
      </c>
      <c r="L5043">
        <v>36176</v>
      </c>
      <c r="M5043" s="89" t="s">
        <v>1471</v>
      </c>
      <c r="N5043" s="89" t="s">
        <v>316</v>
      </c>
      <c r="V5043" s="89" t="s">
        <v>1818</v>
      </c>
      <c r="W5043">
        <v>54184</v>
      </c>
    </row>
    <row r="5044" spans="7:23">
      <c r="G5044">
        <v>19959</v>
      </c>
      <c r="H5044" s="89" t="s">
        <v>1779</v>
      </c>
      <c r="I5044" s="89" t="s">
        <v>1946</v>
      </c>
      <c r="L5044">
        <v>36177</v>
      </c>
      <c r="M5044" s="89" t="s">
        <v>1472</v>
      </c>
      <c r="N5044" s="89" t="s">
        <v>316</v>
      </c>
      <c r="V5044" s="89" t="s">
        <v>2664</v>
      </c>
      <c r="W5044">
        <v>204079</v>
      </c>
    </row>
    <row r="5045" spans="7:23">
      <c r="G5045">
        <v>19960</v>
      </c>
      <c r="H5045" s="89" t="s">
        <v>1780</v>
      </c>
      <c r="I5045" s="89" t="s">
        <v>1946</v>
      </c>
      <c r="L5045">
        <v>36178</v>
      </c>
      <c r="M5045" s="89" t="s">
        <v>1473</v>
      </c>
      <c r="N5045" s="89" t="s">
        <v>316</v>
      </c>
      <c r="V5045" s="89" t="s">
        <v>121</v>
      </c>
      <c r="W5045">
        <v>54195</v>
      </c>
    </row>
    <row r="5046" spans="7:23">
      <c r="G5046">
        <v>19961</v>
      </c>
      <c r="H5046" s="89" t="s">
        <v>1781</v>
      </c>
      <c r="I5046" s="89" t="s">
        <v>1946</v>
      </c>
      <c r="L5046">
        <v>36179</v>
      </c>
      <c r="M5046" s="89" t="s">
        <v>271</v>
      </c>
      <c r="N5046" s="89" t="s">
        <v>316</v>
      </c>
      <c r="V5046" s="89" t="s">
        <v>1819</v>
      </c>
      <c r="W5046">
        <v>54228</v>
      </c>
    </row>
    <row r="5047" spans="7:23">
      <c r="G5047">
        <v>19962</v>
      </c>
      <c r="H5047" s="89" t="s">
        <v>1782</v>
      </c>
      <c r="I5047" s="89" t="s">
        <v>1946</v>
      </c>
      <c r="L5047">
        <v>36182</v>
      </c>
      <c r="M5047" s="89" t="s">
        <v>1389</v>
      </c>
      <c r="N5047" s="89" t="s">
        <v>316</v>
      </c>
      <c r="V5047" s="89" t="s">
        <v>1820</v>
      </c>
      <c r="W5047">
        <v>54250</v>
      </c>
    </row>
    <row r="5048" spans="7:23">
      <c r="G5048">
        <v>19963</v>
      </c>
      <c r="H5048" s="89" t="s">
        <v>1783</v>
      </c>
      <c r="I5048" s="89" t="s">
        <v>1946</v>
      </c>
      <c r="L5048">
        <v>36185</v>
      </c>
      <c r="M5048" s="89" t="s">
        <v>1476</v>
      </c>
      <c r="N5048" s="89" t="s">
        <v>316</v>
      </c>
      <c r="V5048" s="89" t="s">
        <v>1821</v>
      </c>
      <c r="W5048">
        <v>54239</v>
      </c>
    </row>
    <row r="5049" spans="7:23">
      <c r="G5049">
        <v>19964</v>
      </c>
      <c r="H5049" s="89" t="s">
        <v>1784</v>
      </c>
      <c r="I5049" s="89" t="s">
        <v>1946</v>
      </c>
      <c r="L5049">
        <v>36186</v>
      </c>
      <c r="M5049" s="89" t="s">
        <v>1477</v>
      </c>
      <c r="N5049" s="89" t="s">
        <v>316</v>
      </c>
      <c r="V5049" s="89" t="s">
        <v>1822</v>
      </c>
      <c r="W5049">
        <v>54261</v>
      </c>
    </row>
    <row r="5050" spans="7:23">
      <c r="G5050">
        <v>19965</v>
      </c>
      <c r="H5050" s="89" t="s">
        <v>1785</v>
      </c>
      <c r="I5050" s="89" t="s">
        <v>1946</v>
      </c>
      <c r="L5050">
        <v>36187</v>
      </c>
      <c r="M5050" s="89" t="s">
        <v>1478</v>
      </c>
      <c r="N5050" s="89" t="s">
        <v>316</v>
      </c>
      <c r="V5050" s="89" t="s">
        <v>1823</v>
      </c>
      <c r="W5050">
        <v>54393</v>
      </c>
    </row>
    <row r="5051" spans="7:23">
      <c r="G5051">
        <v>19968</v>
      </c>
      <c r="H5051" s="89" t="s">
        <v>1786</v>
      </c>
      <c r="I5051" s="89" t="s">
        <v>1946</v>
      </c>
      <c r="L5051">
        <v>36188</v>
      </c>
      <c r="M5051" s="89" t="s">
        <v>2496</v>
      </c>
      <c r="N5051" s="89" t="s">
        <v>316</v>
      </c>
      <c r="V5051" s="89" t="s">
        <v>1824</v>
      </c>
      <c r="W5051">
        <v>54404</v>
      </c>
    </row>
    <row r="5052" spans="7:23">
      <c r="G5052">
        <v>19969</v>
      </c>
      <c r="H5052" s="89" t="s">
        <v>1787</v>
      </c>
      <c r="I5052" s="89" t="s">
        <v>1946</v>
      </c>
      <c r="L5052">
        <v>36189</v>
      </c>
      <c r="M5052" s="89" t="s">
        <v>1479</v>
      </c>
      <c r="N5052" s="89" t="s">
        <v>316</v>
      </c>
      <c r="V5052" s="89" t="s">
        <v>1825</v>
      </c>
      <c r="W5052">
        <v>54415</v>
      </c>
    </row>
    <row r="5053" spans="7:23">
      <c r="G5053">
        <v>19970</v>
      </c>
      <c r="H5053" s="89" t="s">
        <v>1788</v>
      </c>
      <c r="I5053" s="89" t="s">
        <v>1946</v>
      </c>
      <c r="L5053">
        <v>36190</v>
      </c>
      <c r="M5053" s="89" t="s">
        <v>1480</v>
      </c>
      <c r="N5053" s="89" t="s">
        <v>316</v>
      </c>
      <c r="V5053" s="89" t="s">
        <v>1826</v>
      </c>
      <c r="W5053">
        <v>54426</v>
      </c>
    </row>
    <row r="5054" spans="7:23">
      <c r="G5054">
        <v>19971</v>
      </c>
      <c r="H5054" s="89" t="s">
        <v>1789</v>
      </c>
      <c r="I5054" s="89" t="s">
        <v>1946</v>
      </c>
      <c r="L5054">
        <v>36191</v>
      </c>
      <c r="M5054" s="89" t="s">
        <v>1481</v>
      </c>
      <c r="N5054" s="89" t="s">
        <v>316</v>
      </c>
      <c r="V5054" s="89" t="s">
        <v>1827</v>
      </c>
      <c r="W5054">
        <v>54437</v>
      </c>
    </row>
    <row r="5055" spans="7:23">
      <c r="G5055">
        <v>19972</v>
      </c>
      <c r="H5055" s="89" t="s">
        <v>1790</v>
      </c>
      <c r="I5055" s="89" t="s">
        <v>1946</v>
      </c>
      <c r="L5055">
        <v>36192</v>
      </c>
      <c r="M5055" s="89" t="s">
        <v>2512</v>
      </c>
      <c r="N5055" s="89" t="s">
        <v>316</v>
      </c>
      <c r="V5055" s="89" t="s">
        <v>1828</v>
      </c>
      <c r="W5055">
        <v>54448</v>
      </c>
    </row>
    <row r="5056" spans="7:23">
      <c r="G5056">
        <v>19973</v>
      </c>
      <c r="H5056" s="89" t="s">
        <v>1791</v>
      </c>
      <c r="I5056" s="89" t="s">
        <v>1946</v>
      </c>
      <c r="L5056">
        <v>36193</v>
      </c>
      <c r="M5056" s="89" t="s">
        <v>1482</v>
      </c>
      <c r="N5056" s="89" t="s">
        <v>316</v>
      </c>
      <c r="V5056" s="89" t="s">
        <v>1829</v>
      </c>
      <c r="W5056">
        <v>54459</v>
      </c>
    </row>
    <row r="5057" spans="7:23">
      <c r="G5057">
        <v>19974</v>
      </c>
      <c r="H5057" s="89" t="s">
        <v>1792</v>
      </c>
      <c r="I5057" s="89" t="s">
        <v>1946</v>
      </c>
      <c r="L5057">
        <v>36196</v>
      </c>
      <c r="M5057" s="89" t="s">
        <v>1483</v>
      </c>
      <c r="N5057" s="89" t="s">
        <v>316</v>
      </c>
      <c r="V5057" s="89" t="s">
        <v>1830</v>
      </c>
      <c r="W5057">
        <v>54470</v>
      </c>
    </row>
    <row r="5058" spans="7:23">
      <c r="G5058">
        <v>20005</v>
      </c>
      <c r="H5058" s="89" t="s">
        <v>1793</v>
      </c>
      <c r="I5058" s="89" t="s">
        <v>1946</v>
      </c>
      <c r="L5058">
        <v>36197</v>
      </c>
      <c r="M5058" s="89" t="s">
        <v>1484</v>
      </c>
      <c r="N5058" s="89" t="s">
        <v>316</v>
      </c>
      <c r="V5058" s="89" t="s">
        <v>1831</v>
      </c>
      <c r="W5058">
        <v>54481</v>
      </c>
    </row>
    <row r="5059" spans="7:23">
      <c r="G5059">
        <v>20006</v>
      </c>
      <c r="H5059" s="89" t="s">
        <v>1794</v>
      </c>
      <c r="I5059" s="89" t="s">
        <v>1946</v>
      </c>
      <c r="L5059">
        <v>36198</v>
      </c>
      <c r="M5059" s="89" t="s">
        <v>2521</v>
      </c>
      <c r="N5059" s="89" t="s">
        <v>316</v>
      </c>
      <c r="V5059" s="89" t="s">
        <v>1832</v>
      </c>
      <c r="W5059">
        <v>54492</v>
      </c>
    </row>
    <row r="5060" spans="7:23">
      <c r="G5060">
        <v>20007</v>
      </c>
      <c r="H5060" s="89" t="s">
        <v>1795</v>
      </c>
      <c r="I5060" s="89" t="s">
        <v>1946</v>
      </c>
      <c r="L5060">
        <v>36199</v>
      </c>
      <c r="M5060" s="89" t="s">
        <v>1485</v>
      </c>
      <c r="N5060" s="89" t="s">
        <v>316</v>
      </c>
      <c r="V5060" s="89" t="s">
        <v>1833</v>
      </c>
      <c r="W5060">
        <v>54514</v>
      </c>
    </row>
    <row r="5061" spans="7:23">
      <c r="G5061">
        <v>20008</v>
      </c>
      <c r="H5061" s="89" t="s">
        <v>1796</v>
      </c>
      <c r="I5061" s="89" t="s">
        <v>1946</v>
      </c>
      <c r="L5061">
        <v>36200</v>
      </c>
      <c r="M5061" s="89" t="s">
        <v>1486</v>
      </c>
      <c r="N5061" s="89" t="s">
        <v>316</v>
      </c>
      <c r="V5061" s="89" t="s">
        <v>1834</v>
      </c>
      <c r="W5061">
        <v>54525</v>
      </c>
    </row>
    <row r="5062" spans="7:23">
      <c r="G5062">
        <v>20009</v>
      </c>
      <c r="H5062" s="89" t="s">
        <v>1797</v>
      </c>
      <c r="I5062" s="89" t="s">
        <v>1946</v>
      </c>
      <c r="L5062">
        <v>36202</v>
      </c>
      <c r="M5062" s="89" t="s">
        <v>1487</v>
      </c>
      <c r="N5062" s="89" t="s">
        <v>316</v>
      </c>
      <c r="V5062" s="89" t="s">
        <v>1835</v>
      </c>
      <c r="W5062">
        <v>54536</v>
      </c>
    </row>
    <row r="5063" spans="7:23">
      <c r="G5063">
        <v>20010</v>
      </c>
      <c r="H5063" s="89" t="s">
        <v>1798</v>
      </c>
      <c r="I5063" s="89" t="s">
        <v>1946</v>
      </c>
      <c r="L5063">
        <v>36207</v>
      </c>
      <c r="M5063" s="89" t="s">
        <v>1291</v>
      </c>
      <c r="N5063" s="89" t="s">
        <v>317</v>
      </c>
      <c r="V5063" s="89" t="s">
        <v>1836</v>
      </c>
      <c r="W5063">
        <v>54547</v>
      </c>
    </row>
    <row r="5064" spans="7:23">
      <c r="G5064">
        <v>20011</v>
      </c>
      <c r="H5064" s="89" t="s">
        <v>1799</v>
      </c>
      <c r="I5064" s="89" t="s">
        <v>1946</v>
      </c>
      <c r="L5064">
        <v>36208</v>
      </c>
      <c r="M5064" s="89" t="s">
        <v>1295</v>
      </c>
      <c r="N5064" s="89" t="s">
        <v>317</v>
      </c>
      <c r="V5064" s="89" t="s">
        <v>1837</v>
      </c>
      <c r="W5064">
        <v>54569</v>
      </c>
    </row>
    <row r="5065" spans="7:23">
      <c r="G5065">
        <v>20012</v>
      </c>
      <c r="H5065" s="89" t="s">
        <v>1800</v>
      </c>
      <c r="I5065" s="89" t="s">
        <v>1946</v>
      </c>
      <c r="L5065">
        <v>36209</v>
      </c>
      <c r="M5065" s="89" t="s">
        <v>1297</v>
      </c>
      <c r="N5065" s="89" t="s">
        <v>317</v>
      </c>
      <c r="V5065" s="89" t="s">
        <v>1838</v>
      </c>
      <c r="W5065">
        <v>54558</v>
      </c>
    </row>
    <row r="5066" spans="7:23">
      <c r="G5066">
        <v>20013</v>
      </c>
      <c r="H5066" s="89" t="s">
        <v>1801</v>
      </c>
      <c r="I5066" s="89" t="s">
        <v>1946</v>
      </c>
      <c r="L5066">
        <v>36210</v>
      </c>
      <c r="M5066" s="89" t="s">
        <v>1298</v>
      </c>
      <c r="N5066" s="89" t="s">
        <v>317</v>
      </c>
      <c r="V5066" s="89" t="s">
        <v>1839</v>
      </c>
      <c r="W5066">
        <v>54580</v>
      </c>
    </row>
    <row r="5067" spans="7:23">
      <c r="G5067">
        <v>20016</v>
      </c>
      <c r="H5067" s="89" t="s">
        <v>1802</v>
      </c>
      <c r="I5067" s="89" t="s">
        <v>1946</v>
      </c>
      <c r="L5067">
        <v>36214</v>
      </c>
      <c r="M5067" s="89" t="s">
        <v>1301</v>
      </c>
      <c r="N5067" s="89" t="s">
        <v>317</v>
      </c>
      <c r="V5067" s="89" t="s">
        <v>1840</v>
      </c>
      <c r="W5067">
        <v>54591</v>
      </c>
    </row>
    <row r="5068" spans="7:23">
      <c r="G5068">
        <v>20017</v>
      </c>
      <c r="H5068" s="89" t="s">
        <v>1803</v>
      </c>
      <c r="I5068" s="89" t="s">
        <v>1946</v>
      </c>
      <c r="L5068">
        <v>36215</v>
      </c>
      <c r="M5068" s="89" t="s">
        <v>1302</v>
      </c>
      <c r="N5068" s="89" t="s">
        <v>317</v>
      </c>
      <c r="V5068" s="89" t="s">
        <v>1841</v>
      </c>
      <c r="W5068">
        <v>54602</v>
      </c>
    </row>
    <row r="5069" spans="7:23">
      <c r="G5069">
        <v>20018</v>
      </c>
      <c r="H5069" s="89" t="s">
        <v>1804</v>
      </c>
      <c r="I5069" s="89" t="s">
        <v>1946</v>
      </c>
      <c r="L5069">
        <v>36216</v>
      </c>
      <c r="M5069" s="89" t="s">
        <v>2342</v>
      </c>
      <c r="N5069" s="89" t="s">
        <v>317</v>
      </c>
      <c r="V5069" s="89" t="s">
        <v>1842</v>
      </c>
      <c r="W5069">
        <v>54624</v>
      </c>
    </row>
    <row r="5070" spans="7:23">
      <c r="G5070">
        <v>20019</v>
      </c>
      <c r="H5070" s="89" t="s">
        <v>1805</v>
      </c>
      <c r="I5070" s="89" t="s">
        <v>1946</v>
      </c>
      <c r="L5070">
        <v>36217</v>
      </c>
      <c r="M5070" s="89" t="s">
        <v>2343</v>
      </c>
      <c r="N5070" s="89" t="s">
        <v>317</v>
      </c>
      <c r="V5070" s="89" t="s">
        <v>1843</v>
      </c>
      <c r="W5070">
        <v>20031</v>
      </c>
    </row>
    <row r="5071" spans="7:23">
      <c r="G5071">
        <v>20020</v>
      </c>
      <c r="H5071" s="89" t="s">
        <v>1806</v>
      </c>
      <c r="I5071" s="89" t="s">
        <v>1946</v>
      </c>
      <c r="L5071">
        <v>36218</v>
      </c>
      <c r="M5071" s="89" t="s">
        <v>1303</v>
      </c>
      <c r="N5071" s="89" t="s">
        <v>317</v>
      </c>
      <c r="V5071" s="89" t="s">
        <v>1844</v>
      </c>
      <c r="W5071">
        <v>20032</v>
      </c>
    </row>
    <row r="5072" spans="7:23">
      <c r="G5072">
        <v>20021</v>
      </c>
      <c r="H5072" s="89" t="s">
        <v>1807</v>
      </c>
      <c r="I5072" s="89" t="s">
        <v>1946</v>
      </c>
      <c r="L5072">
        <v>36221</v>
      </c>
      <c r="M5072" s="89" t="s">
        <v>1304</v>
      </c>
      <c r="N5072" s="89" t="s">
        <v>317</v>
      </c>
      <c r="V5072" s="89" t="s">
        <v>1845</v>
      </c>
      <c r="W5072">
        <v>20033</v>
      </c>
    </row>
    <row r="5073" spans="7:23">
      <c r="G5073">
        <v>20022</v>
      </c>
      <c r="H5073" s="89" t="s">
        <v>1808</v>
      </c>
      <c r="I5073" s="89" t="s">
        <v>1946</v>
      </c>
      <c r="L5073">
        <v>36222</v>
      </c>
      <c r="M5073" s="89" t="s">
        <v>1305</v>
      </c>
      <c r="N5073" s="89" t="s">
        <v>317</v>
      </c>
      <c r="V5073" s="89" t="s">
        <v>1846</v>
      </c>
      <c r="W5073">
        <v>20034</v>
      </c>
    </row>
    <row r="5074" spans="7:23">
      <c r="G5074">
        <v>20023</v>
      </c>
      <c r="H5074" s="89" t="s">
        <v>1809</v>
      </c>
      <c r="I5074" s="89" t="s">
        <v>1946</v>
      </c>
      <c r="L5074">
        <v>36223</v>
      </c>
      <c r="M5074" s="89" t="s">
        <v>1306</v>
      </c>
      <c r="N5074" s="89" t="s">
        <v>317</v>
      </c>
      <c r="V5074" s="89" t="s">
        <v>1847</v>
      </c>
      <c r="W5074">
        <v>20035</v>
      </c>
    </row>
    <row r="5075" spans="7:23">
      <c r="G5075">
        <v>20024</v>
      </c>
      <c r="H5075" s="89" t="s">
        <v>1810</v>
      </c>
      <c r="I5075" s="89" t="s">
        <v>1946</v>
      </c>
      <c r="L5075">
        <v>36224</v>
      </c>
      <c r="M5075" s="89" t="s">
        <v>1307</v>
      </c>
      <c r="N5075" s="89" t="s">
        <v>317</v>
      </c>
      <c r="V5075" s="89" t="s">
        <v>1848</v>
      </c>
      <c r="W5075">
        <v>20036</v>
      </c>
    </row>
    <row r="5076" spans="7:23">
      <c r="G5076">
        <v>20025</v>
      </c>
      <c r="H5076" s="89" t="s">
        <v>1811</v>
      </c>
      <c r="I5076" s="89" t="s">
        <v>1946</v>
      </c>
      <c r="L5076">
        <v>36225</v>
      </c>
      <c r="M5076" s="89" t="s">
        <v>1308</v>
      </c>
      <c r="N5076" s="89" t="s">
        <v>317</v>
      </c>
      <c r="V5076" s="89" t="s">
        <v>1849</v>
      </c>
      <c r="W5076">
        <v>20039</v>
      </c>
    </row>
    <row r="5077" spans="7:23">
      <c r="G5077">
        <v>54107</v>
      </c>
      <c r="H5077" s="89" t="s">
        <v>1812</v>
      </c>
      <c r="I5077" s="89" t="s">
        <v>1946</v>
      </c>
      <c r="L5077">
        <v>36226</v>
      </c>
      <c r="M5077" s="89" t="s">
        <v>1309</v>
      </c>
      <c r="N5077" s="89" t="s">
        <v>317</v>
      </c>
      <c r="V5077" s="89" t="s">
        <v>1850</v>
      </c>
      <c r="W5077">
        <v>20040</v>
      </c>
    </row>
    <row r="5078" spans="7:23">
      <c r="G5078">
        <v>54129</v>
      </c>
      <c r="H5078" s="89" t="s">
        <v>1813</v>
      </c>
      <c r="I5078" s="89" t="s">
        <v>1946</v>
      </c>
      <c r="L5078">
        <v>36227</v>
      </c>
      <c r="M5078" s="89" t="s">
        <v>1310</v>
      </c>
      <c r="N5078" s="89" t="s">
        <v>317</v>
      </c>
      <c r="V5078" s="89" t="s">
        <v>1851</v>
      </c>
      <c r="W5078">
        <v>20041</v>
      </c>
    </row>
    <row r="5079" spans="7:23">
      <c r="G5079">
        <v>54118</v>
      </c>
      <c r="H5079" s="89" t="s">
        <v>1814</v>
      </c>
      <c r="I5079" s="89" t="s">
        <v>1946</v>
      </c>
      <c r="L5079">
        <v>36230</v>
      </c>
      <c r="M5079" s="89" t="s">
        <v>1311</v>
      </c>
      <c r="N5079" s="89" t="s">
        <v>317</v>
      </c>
      <c r="V5079" s="89" t="s">
        <v>1852</v>
      </c>
      <c r="W5079">
        <v>20042</v>
      </c>
    </row>
    <row r="5080" spans="7:23">
      <c r="G5080">
        <v>54140</v>
      </c>
      <c r="H5080" s="89" t="s">
        <v>1815</v>
      </c>
      <c r="I5080" s="89" t="s">
        <v>1946</v>
      </c>
      <c r="L5080">
        <v>36231</v>
      </c>
      <c r="M5080" s="89" t="s">
        <v>1312</v>
      </c>
      <c r="N5080" s="89" t="s">
        <v>317</v>
      </c>
      <c r="V5080" s="89" t="s">
        <v>1853</v>
      </c>
      <c r="W5080">
        <v>20045</v>
      </c>
    </row>
    <row r="5081" spans="7:23">
      <c r="G5081">
        <v>54162</v>
      </c>
      <c r="H5081" s="89" t="s">
        <v>1816</v>
      </c>
      <c r="I5081" s="89" t="s">
        <v>1946</v>
      </c>
      <c r="L5081">
        <v>36232</v>
      </c>
      <c r="M5081" s="89" t="s">
        <v>1313</v>
      </c>
      <c r="N5081" s="89" t="s">
        <v>317</v>
      </c>
      <c r="V5081" s="89" t="s">
        <v>1854</v>
      </c>
      <c r="W5081">
        <v>20046</v>
      </c>
    </row>
    <row r="5082" spans="7:23">
      <c r="G5082">
        <v>54173</v>
      </c>
      <c r="H5082" s="89" t="s">
        <v>1817</v>
      </c>
      <c r="I5082" s="89" t="s">
        <v>1946</v>
      </c>
      <c r="L5082">
        <v>36233</v>
      </c>
      <c r="M5082" s="89" t="s">
        <v>1314</v>
      </c>
      <c r="N5082" s="89" t="s">
        <v>317</v>
      </c>
      <c r="V5082" s="89" t="s">
        <v>1855</v>
      </c>
      <c r="W5082">
        <v>20047</v>
      </c>
    </row>
    <row r="5083" spans="7:23">
      <c r="G5083">
        <v>54184</v>
      </c>
      <c r="H5083" s="89" t="s">
        <v>1818</v>
      </c>
      <c r="I5083" s="89" t="s">
        <v>1946</v>
      </c>
      <c r="L5083">
        <v>36234</v>
      </c>
      <c r="M5083" s="89" t="s">
        <v>1315</v>
      </c>
      <c r="N5083" s="89" t="s">
        <v>317</v>
      </c>
      <c r="V5083" s="89" t="s">
        <v>1856</v>
      </c>
      <c r="W5083">
        <v>20048</v>
      </c>
    </row>
    <row r="5084" spans="7:23">
      <c r="G5084">
        <v>204079</v>
      </c>
      <c r="H5084" s="89" t="s">
        <v>2664</v>
      </c>
      <c r="I5084" s="89" t="s">
        <v>1946</v>
      </c>
      <c r="L5084">
        <v>36235</v>
      </c>
      <c r="M5084" s="89" t="s">
        <v>1316</v>
      </c>
      <c r="N5084" s="89" t="s">
        <v>317</v>
      </c>
      <c r="V5084" s="89" t="s">
        <v>1857</v>
      </c>
      <c r="W5084">
        <v>20051</v>
      </c>
    </row>
    <row r="5085" spans="7:23">
      <c r="G5085">
        <v>54195</v>
      </c>
      <c r="H5085" s="89" t="s">
        <v>121</v>
      </c>
      <c r="I5085" s="89" t="s">
        <v>1946</v>
      </c>
      <c r="L5085">
        <v>36236</v>
      </c>
      <c r="M5085" s="89" t="s">
        <v>1317</v>
      </c>
      <c r="N5085" s="89" t="s">
        <v>317</v>
      </c>
      <c r="V5085" s="89" t="s">
        <v>1858</v>
      </c>
      <c r="W5085">
        <v>20052</v>
      </c>
    </row>
    <row r="5086" spans="7:23">
      <c r="G5086">
        <v>54228</v>
      </c>
      <c r="H5086" s="89" t="s">
        <v>1819</v>
      </c>
      <c r="I5086" s="89" t="s">
        <v>1946</v>
      </c>
      <c r="L5086">
        <v>36237</v>
      </c>
      <c r="M5086" s="89" t="s">
        <v>1318</v>
      </c>
      <c r="N5086" s="89" t="s">
        <v>317</v>
      </c>
      <c r="V5086" s="89" t="s">
        <v>1859</v>
      </c>
      <c r="W5086">
        <v>20053</v>
      </c>
    </row>
    <row r="5087" spans="7:23">
      <c r="G5087">
        <v>54250</v>
      </c>
      <c r="H5087" s="89" t="s">
        <v>1820</v>
      </c>
      <c r="I5087" s="89" t="s">
        <v>1946</v>
      </c>
      <c r="L5087">
        <v>36240</v>
      </c>
      <c r="M5087" s="89" t="s">
        <v>1320</v>
      </c>
      <c r="N5087" s="89" t="s">
        <v>317</v>
      </c>
      <c r="V5087" s="89" t="s">
        <v>1860</v>
      </c>
      <c r="W5087">
        <v>20054</v>
      </c>
    </row>
    <row r="5088" spans="7:23">
      <c r="G5088">
        <v>54239</v>
      </c>
      <c r="H5088" s="89" t="s">
        <v>1821</v>
      </c>
      <c r="I5088" s="89" t="s">
        <v>1946</v>
      </c>
      <c r="L5088">
        <v>36241</v>
      </c>
      <c r="M5088" s="89" t="s">
        <v>1321</v>
      </c>
      <c r="N5088" s="89" t="s">
        <v>317</v>
      </c>
      <c r="V5088" s="89" t="s">
        <v>1861</v>
      </c>
      <c r="W5088">
        <v>20055</v>
      </c>
    </row>
    <row r="5089" spans="7:23">
      <c r="G5089">
        <v>54261</v>
      </c>
      <c r="H5089" s="89" t="s">
        <v>1822</v>
      </c>
      <c r="I5089" s="89" t="s">
        <v>1946</v>
      </c>
      <c r="L5089">
        <v>36242</v>
      </c>
      <c r="M5089" s="89" t="s">
        <v>1322</v>
      </c>
      <c r="N5089" s="89" t="s">
        <v>317</v>
      </c>
      <c r="V5089" s="89" t="s">
        <v>1862</v>
      </c>
      <c r="W5089">
        <v>20056</v>
      </c>
    </row>
    <row r="5090" spans="7:23">
      <c r="G5090">
        <v>54393</v>
      </c>
      <c r="H5090" s="89" t="s">
        <v>1823</v>
      </c>
      <c r="I5090" s="89" t="s">
        <v>1946</v>
      </c>
      <c r="L5090">
        <v>36243</v>
      </c>
      <c r="M5090" s="89" t="s">
        <v>1323</v>
      </c>
      <c r="N5090" s="89" t="s">
        <v>317</v>
      </c>
      <c r="V5090" s="89" t="s">
        <v>1863</v>
      </c>
      <c r="W5090">
        <v>20057</v>
      </c>
    </row>
    <row r="5091" spans="7:23">
      <c r="G5091">
        <v>54404</v>
      </c>
      <c r="H5091" s="89" t="s">
        <v>1824</v>
      </c>
      <c r="I5091" s="89" t="s">
        <v>1946</v>
      </c>
      <c r="L5091">
        <v>36244</v>
      </c>
      <c r="M5091" s="89" t="s">
        <v>1324</v>
      </c>
      <c r="N5091" s="89" t="s">
        <v>317</v>
      </c>
      <c r="V5091" s="89" t="s">
        <v>1864</v>
      </c>
      <c r="W5091">
        <v>20058</v>
      </c>
    </row>
    <row r="5092" spans="7:23">
      <c r="G5092">
        <v>54415</v>
      </c>
      <c r="H5092" s="89" t="s">
        <v>1825</v>
      </c>
      <c r="I5092" s="89" t="s">
        <v>1946</v>
      </c>
      <c r="L5092">
        <v>36245</v>
      </c>
      <c r="M5092" s="89" t="s">
        <v>1325</v>
      </c>
      <c r="N5092" s="89" t="s">
        <v>317</v>
      </c>
      <c r="V5092" s="89" t="s">
        <v>1865</v>
      </c>
      <c r="W5092">
        <v>20059</v>
      </c>
    </row>
    <row r="5093" spans="7:23">
      <c r="G5093">
        <v>54426</v>
      </c>
      <c r="H5093" s="89" t="s">
        <v>1826</v>
      </c>
      <c r="I5093" s="89" t="s">
        <v>1946</v>
      </c>
      <c r="L5093">
        <v>36246</v>
      </c>
      <c r="M5093" s="89" t="s">
        <v>1326</v>
      </c>
      <c r="N5093" s="89" t="s">
        <v>317</v>
      </c>
      <c r="V5093" s="89" t="s">
        <v>1866</v>
      </c>
      <c r="W5093">
        <v>20060</v>
      </c>
    </row>
    <row r="5094" spans="7:23">
      <c r="G5094">
        <v>54437</v>
      </c>
      <c r="H5094" s="89" t="s">
        <v>1827</v>
      </c>
      <c r="I5094" s="89" t="s">
        <v>1946</v>
      </c>
      <c r="L5094">
        <v>36247</v>
      </c>
      <c r="M5094" s="89" t="s">
        <v>1327</v>
      </c>
      <c r="N5094" s="89" t="s">
        <v>317</v>
      </c>
      <c r="V5094" s="89" t="s">
        <v>1867</v>
      </c>
      <c r="W5094">
        <v>20061</v>
      </c>
    </row>
    <row r="5095" spans="7:23">
      <c r="G5095">
        <v>54448</v>
      </c>
      <c r="H5095" s="89" t="s">
        <v>1828</v>
      </c>
      <c r="I5095" s="89" t="s">
        <v>1946</v>
      </c>
      <c r="L5095">
        <v>36248</v>
      </c>
      <c r="M5095" s="89" t="s">
        <v>232</v>
      </c>
      <c r="N5095" s="89" t="s">
        <v>317</v>
      </c>
      <c r="V5095" s="89" t="s">
        <v>1868</v>
      </c>
      <c r="W5095">
        <v>20062</v>
      </c>
    </row>
    <row r="5096" spans="7:23">
      <c r="G5096">
        <v>54459</v>
      </c>
      <c r="H5096" s="89" t="s">
        <v>1829</v>
      </c>
      <c r="I5096" s="89" t="s">
        <v>1946</v>
      </c>
      <c r="L5096">
        <v>36251</v>
      </c>
      <c r="M5096" s="89" t="s">
        <v>1332</v>
      </c>
      <c r="N5096" s="89" t="s">
        <v>317</v>
      </c>
      <c r="V5096" s="89" t="s">
        <v>1869</v>
      </c>
      <c r="W5096">
        <v>20063</v>
      </c>
    </row>
    <row r="5097" spans="7:23">
      <c r="G5097">
        <v>54470</v>
      </c>
      <c r="H5097" s="89" t="s">
        <v>1830</v>
      </c>
      <c r="I5097" s="89" t="s">
        <v>1946</v>
      </c>
      <c r="L5097">
        <v>36252</v>
      </c>
      <c r="M5097" s="89" t="s">
        <v>1343</v>
      </c>
      <c r="N5097" s="89" t="s">
        <v>317</v>
      </c>
      <c r="V5097" s="89" t="s">
        <v>1870</v>
      </c>
      <c r="W5097">
        <v>54338</v>
      </c>
    </row>
    <row r="5098" spans="7:23">
      <c r="G5098">
        <v>54481</v>
      </c>
      <c r="H5098" s="89" t="s">
        <v>1831</v>
      </c>
      <c r="I5098" s="89" t="s">
        <v>1946</v>
      </c>
      <c r="L5098">
        <v>36253</v>
      </c>
      <c r="M5098" s="89" t="s">
        <v>1344</v>
      </c>
      <c r="N5098" s="89" t="s">
        <v>317</v>
      </c>
      <c r="V5098" s="89" t="s">
        <v>1569</v>
      </c>
      <c r="W5098">
        <v>19976</v>
      </c>
    </row>
    <row r="5099" spans="7:23">
      <c r="G5099">
        <v>54492</v>
      </c>
      <c r="H5099" s="89" t="s">
        <v>1832</v>
      </c>
      <c r="I5099" s="89" t="s">
        <v>1946</v>
      </c>
      <c r="L5099">
        <v>36254</v>
      </c>
      <c r="M5099" s="89" t="s">
        <v>1345</v>
      </c>
      <c r="N5099" s="89" t="s">
        <v>317</v>
      </c>
      <c r="V5099" s="89" t="s">
        <v>1871</v>
      </c>
      <c r="W5099">
        <v>19977</v>
      </c>
    </row>
    <row r="5100" spans="7:23">
      <c r="G5100">
        <v>54514</v>
      </c>
      <c r="H5100" s="89" t="s">
        <v>1833</v>
      </c>
      <c r="I5100" s="89" t="s">
        <v>1946</v>
      </c>
      <c r="L5100">
        <v>36255</v>
      </c>
      <c r="M5100" s="89" t="s">
        <v>1346</v>
      </c>
      <c r="N5100" s="89" t="s">
        <v>317</v>
      </c>
      <c r="V5100" s="89" t="s">
        <v>1872</v>
      </c>
      <c r="W5100">
        <v>20026</v>
      </c>
    </row>
    <row r="5101" spans="7:23">
      <c r="G5101">
        <v>54525</v>
      </c>
      <c r="H5101" s="89" t="s">
        <v>1834</v>
      </c>
      <c r="I5101" s="89" t="s">
        <v>1946</v>
      </c>
      <c r="L5101">
        <v>36256</v>
      </c>
      <c r="M5101" s="89" t="s">
        <v>1347</v>
      </c>
      <c r="N5101" s="89" t="s">
        <v>317</v>
      </c>
      <c r="V5101" s="89" t="s">
        <v>1873</v>
      </c>
      <c r="W5101">
        <v>72320</v>
      </c>
    </row>
    <row r="5102" spans="7:23">
      <c r="G5102">
        <v>54536</v>
      </c>
      <c r="H5102" s="89" t="s">
        <v>1835</v>
      </c>
      <c r="I5102" s="89" t="s">
        <v>1946</v>
      </c>
      <c r="L5102">
        <v>36257</v>
      </c>
      <c r="M5102" s="89" t="s">
        <v>1348</v>
      </c>
      <c r="N5102" s="89" t="s">
        <v>317</v>
      </c>
      <c r="V5102" s="89" t="s">
        <v>1874</v>
      </c>
      <c r="W5102">
        <v>72309</v>
      </c>
    </row>
    <row r="5103" spans="7:23">
      <c r="G5103">
        <v>54547</v>
      </c>
      <c r="H5103" s="89" t="s">
        <v>1836</v>
      </c>
      <c r="I5103" s="89" t="s">
        <v>1946</v>
      </c>
      <c r="L5103">
        <v>36258</v>
      </c>
      <c r="M5103" s="89" t="s">
        <v>1349</v>
      </c>
      <c r="N5103" s="89" t="s">
        <v>317</v>
      </c>
      <c r="V5103" s="89" t="s">
        <v>1875</v>
      </c>
      <c r="W5103">
        <v>66274</v>
      </c>
    </row>
    <row r="5104" spans="7:23">
      <c r="G5104">
        <v>54569</v>
      </c>
      <c r="H5104" s="89" t="s">
        <v>1837</v>
      </c>
      <c r="I5104" s="89" t="s">
        <v>1946</v>
      </c>
      <c r="L5104">
        <v>36259</v>
      </c>
      <c r="M5104" s="89" t="s">
        <v>1350</v>
      </c>
      <c r="N5104" s="89" t="s">
        <v>317</v>
      </c>
      <c r="V5104" s="89" t="s">
        <v>1574</v>
      </c>
      <c r="W5104">
        <v>19979</v>
      </c>
    </row>
    <row r="5105" spans="7:23">
      <c r="G5105">
        <v>54558</v>
      </c>
      <c r="H5105" s="89" t="s">
        <v>1838</v>
      </c>
      <c r="I5105" s="89" t="s">
        <v>1946</v>
      </c>
      <c r="L5105">
        <v>36260</v>
      </c>
      <c r="M5105" s="89" t="s">
        <v>1351</v>
      </c>
      <c r="N5105" s="89" t="s">
        <v>317</v>
      </c>
      <c r="V5105" s="89" t="s">
        <v>1575</v>
      </c>
      <c r="W5105">
        <v>19978</v>
      </c>
    </row>
    <row r="5106" spans="7:23">
      <c r="G5106">
        <v>54580</v>
      </c>
      <c r="H5106" s="89" t="s">
        <v>1839</v>
      </c>
      <c r="I5106" s="89" t="s">
        <v>1946</v>
      </c>
      <c r="L5106">
        <v>36263</v>
      </c>
      <c r="M5106" s="89" t="s">
        <v>1352</v>
      </c>
      <c r="N5106" s="89" t="s">
        <v>317</v>
      </c>
      <c r="V5106" s="89" t="s">
        <v>1876</v>
      </c>
      <c r="W5106">
        <v>20066</v>
      </c>
    </row>
    <row r="5107" spans="7:23">
      <c r="G5107">
        <v>54591</v>
      </c>
      <c r="H5107" s="89" t="s">
        <v>1840</v>
      </c>
      <c r="I5107" s="89" t="s">
        <v>1946</v>
      </c>
      <c r="L5107">
        <v>36264</v>
      </c>
      <c r="M5107" s="89" t="s">
        <v>1353</v>
      </c>
      <c r="N5107" s="89" t="s">
        <v>317</v>
      </c>
      <c r="V5107" s="89" t="s">
        <v>1877</v>
      </c>
      <c r="W5107">
        <v>54305</v>
      </c>
    </row>
    <row r="5108" spans="7:23">
      <c r="G5108">
        <v>54602</v>
      </c>
      <c r="H5108" s="89" t="s">
        <v>1841</v>
      </c>
      <c r="I5108" s="89" t="s">
        <v>1946</v>
      </c>
      <c r="L5108">
        <v>36265</v>
      </c>
      <c r="M5108" s="89" t="s">
        <v>1354</v>
      </c>
      <c r="N5108" s="89" t="s">
        <v>317</v>
      </c>
      <c r="V5108" s="89" t="s">
        <v>1878</v>
      </c>
      <c r="W5108">
        <v>20067</v>
      </c>
    </row>
    <row r="5109" spans="7:23">
      <c r="G5109">
        <v>54624</v>
      </c>
      <c r="H5109" s="89" t="s">
        <v>1842</v>
      </c>
      <c r="I5109" s="89" t="s">
        <v>1946</v>
      </c>
      <c r="L5109">
        <v>36266</v>
      </c>
      <c r="M5109" s="89" t="s">
        <v>1355</v>
      </c>
      <c r="N5109" s="89" t="s">
        <v>317</v>
      </c>
      <c r="V5109" s="89" t="s">
        <v>1579</v>
      </c>
      <c r="W5109">
        <v>19982</v>
      </c>
    </row>
    <row r="5110" spans="7:23">
      <c r="G5110">
        <v>20031</v>
      </c>
      <c r="H5110" s="89" t="s">
        <v>1843</v>
      </c>
      <c r="I5110" s="89" t="s">
        <v>1946</v>
      </c>
      <c r="L5110">
        <v>36267</v>
      </c>
      <c r="M5110" s="89" t="s">
        <v>1356</v>
      </c>
      <c r="N5110" s="89" t="s">
        <v>317</v>
      </c>
      <c r="V5110" s="89" t="s">
        <v>1879</v>
      </c>
      <c r="W5110">
        <v>19980</v>
      </c>
    </row>
    <row r="5111" spans="7:23">
      <c r="G5111">
        <v>20032</v>
      </c>
      <c r="H5111" s="89" t="s">
        <v>1844</v>
      </c>
      <c r="I5111" s="89" t="s">
        <v>1946</v>
      </c>
      <c r="L5111">
        <v>36268</v>
      </c>
      <c r="M5111" s="89" t="s">
        <v>1357</v>
      </c>
      <c r="N5111" s="89" t="s">
        <v>317</v>
      </c>
      <c r="V5111" s="89" t="s">
        <v>1880</v>
      </c>
      <c r="W5111">
        <v>19981</v>
      </c>
    </row>
    <row r="5112" spans="7:23">
      <c r="G5112">
        <v>20033</v>
      </c>
      <c r="H5112" s="89" t="s">
        <v>1845</v>
      </c>
      <c r="I5112" s="89" t="s">
        <v>1946</v>
      </c>
      <c r="L5112">
        <v>36269</v>
      </c>
      <c r="M5112" s="89" t="s">
        <v>1358</v>
      </c>
      <c r="N5112" s="89" t="s">
        <v>317</v>
      </c>
      <c r="V5112" s="89" t="s">
        <v>2665</v>
      </c>
      <c r="W5112">
        <v>204274</v>
      </c>
    </row>
    <row r="5113" spans="7:23">
      <c r="G5113">
        <v>20034</v>
      </c>
      <c r="H5113" s="89" t="s">
        <v>1846</v>
      </c>
      <c r="I5113" s="89" t="s">
        <v>1946</v>
      </c>
      <c r="L5113">
        <v>36270</v>
      </c>
      <c r="M5113" s="89" t="s">
        <v>1359</v>
      </c>
      <c r="N5113" s="89" t="s">
        <v>317</v>
      </c>
      <c r="V5113" s="89" t="s">
        <v>2666</v>
      </c>
      <c r="W5113">
        <v>162874</v>
      </c>
    </row>
    <row r="5114" spans="7:23">
      <c r="G5114">
        <v>20035</v>
      </c>
      <c r="H5114" s="89" t="s">
        <v>1847</v>
      </c>
      <c r="I5114" s="89" t="s">
        <v>1946</v>
      </c>
      <c r="L5114">
        <v>36271</v>
      </c>
      <c r="M5114" s="89" t="s">
        <v>1360</v>
      </c>
      <c r="N5114" s="89" t="s">
        <v>317</v>
      </c>
      <c r="V5114" s="89" t="s">
        <v>2667</v>
      </c>
      <c r="W5114">
        <v>191274</v>
      </c>
    </row>
    <row r="5115" spans="7:23">
      <c r="G5115">
        <v>20036</v>
      </c>
      <c r="H5115" s="89" t="s">
        <v>1848</v>
      </c>
      <c r="I5115" s="89" t="s">
        <v>1946</v>
      </c>
      <c r="L5115">
        <v>36272</v>
      </c>
      <c r="M5115" s="89" t="s">
        <v>1361</v>
      </c>
      <c r="N5115" s="89" t="s">
        <v>317</v>
      </c>
      <c r="V5115" s="89" t="s">
        <v>955</v>
      </c>
      <c r="W5115">
        <v>19985</v>
      </c>
    </row>
    <row r="5116" spans="7:23">
      <c r="G5116">
        <v>20039</v>
      </c>
      <c r="H5116" s="89" t="s">
        <v>1849</v>
      </c>
      <c r="I5116" s="89" t="s">
        <v>1946</v>
      </c>
      <c r="L5116">
        <v>36273</v>
      </c>
      <c r="M5116" s="89" t="s">
        <v>1362</v>
      </c>
      <c r="N5116" s="89" t="s">
        <v>317</v>
      </c>
      <c r="V5116" s="89" t="s">
        <v>956</v>
      </c>
      <c r="W5116">
        <v>19987</v>
      </c>
    </row>
    <row r="5117" spans="7:23">
      <c r="G5117">
        <v>20040</v>
      </c>
      <c r="H5117" s="89" t="s">
        <v>1850</v>
      </c>
      <c r="I5117" s="89" t="s">
        <v>1946</v>
      </c>
      <c r="L5117">
        <v>36274</v>
      </c>
      <c r="M5117" s="89" t="s">
        <v>1363</v>
      </c>
      <c r="N5117" s="89" t="s">
        <v>317</v>
      </c>
      <c r="V5117" s="89" t="s">
        <v>957</v>
      </c>
      <c r="W5117">
        <v>19989</v>
      </c>
    </row>
    <row r="5118" spans="7:23">
      <c r="G5118">
        <v>20041</v>
      </c>
      <c r="H5118" s="89" t="s">
        <v>1851</v>
      </c>
      <c r="I5118" s="89" t="s">
        <v>1946</v>
      </c>
      <c r="L5118">
        <v>36275</v>
      </c>
      <c r="M5118" s="89" t="s">
        <v>1364</v>
      </c>
      <c r="N5118" s="89" t="s">
        <v>317</v>
      </c>
      <c r="V5118" s="89" t="s">
        <v>1881</v>
      </c>
      <c r="W5118">
        <v>19991</v>
      </c>
    </row>
    <row r="5119" spans="7:23">
      <c r="G5119">
        <v>20042</v>
      </c>
      <c r="H5119" s="89" t="s">
        <v>1852</v>
      </c>
      <c r="I5119" s="89" t="s">
        <v>1946</v>
      </c>
      <c r="L5119">
        <v>36278</v>
      </c>
      <c r="M5119" s="89" t="s">
        <v>1379</v>
      </c>
      <c r="N5119" s="89" t="s">
        <v>317</v>
      </c>
      <c r="V5119" s="89" t="s">
        <v>2668</v>
      </c>
      <c r="W5119">
        <v>162885</v>
      </c>
    </row>
    <row r="5120" spans="7:23">
      <c r="G5120">
        <v>20045</v>
      </c>
      <c r="H5120" s="89" t="s">
        <v>1853</v>
      </c>
      <c r="I5120" s="89" t="s">
        <v>1946</v>
      </c>
      <c r="L5120">
        <v>36279</v>
      </c>
      <c r="M5120" s="89" t="s">
        <v>1380</v>
      </c>
      <c r="N5120" s="89" t="s">
        <v>317</v>
      </c>
      <c r="V5120" s="89" t="s">
        <v>1882</v>
      </c>
      <c r="W5120">
        <v>58074</v>
      </c>
    </row>
    <row r="5121" spans="7:23">
      <c r="G5121">
        <v>20046</v>
      </c>
      <c r="H5121" s="89" t="s">
        <v>1854</v>
      </c>
      <c r="I5121" s="89" t="s">
        <v>1946</v>
      </c>
      <c r="L5121">
        <v>36280</v>
      </c>
      <c r="M5121" s="89" t="s">
        <v>1381</v>
      </c>
      <c r="N5121" s="89" t="s">
        <v>317</v>
      </c>
      <c r="V5121" s="89" t="s">
        <v>2669</v>
      </c>
      <c r="W5121">
        <v>190274</v>
      </c>
    </row>
    <row r="5122" spans="7:23">
      <c r="G5122">
        <v>20047</v>
      </c>
      <c r="H5122" s="89" t="s">
        <v>1855</v>
      </c>
      <c r="I5122" s="89" t="s">
        <v>1946</v>
      </c>
      <c r="L5122">
        <v>36281</v>
      </c>
      <c r="M5122" s="89" t="s">
        <v>1382</v>
      </c>
      <c r="N5122" s="89" t="s">
        <v>317</v>
      </c>
      <c r="V5122" s="89" t="s">
        <v>2169</v>
      </c>
      <c r="W5122">
        <v>217879</v>
      </c>
    </row>
    <row r="5123" spans="7:23">
      <c r="G5123">
        <v>20048</v>
      </c>
      <c r="H5123" s="89" t="s">
        <v>1856</v>
      </c>
      <c r="I5123" s="89" t="s">
        <v>1946</v>
      </c>
      <c r="L5123">
        <v>36282</v>
      </c>
      <c r="M5123" s="89" t="s">
        <v>1383</v>
      </c>
      <c r="N5123" s="89" t="s">
        <v>317</v>
      </c>
      <c r="V5123" s="89" t="s">
        <v>1883</v>
      </c>
      <c r="W5123">
        <v>19992</v>
      </c>
    </row>
    <row r="5124" spans="7:23">
      <c r="G5124">
        <v>20051</v>
      </c>
      <c r="H5124" s="89" t="s">
        <v>1857</v>
      </c>
      <c r="I5124" s="89" t="s">
        <v>1946</v>
      </c>
      <c r="L5124">
        <v>36283</v>
      </c>
      <c r="M5124" s="89" t="s">
        <v>1384</v>
      </c>
      <c r="N5124" s="89" t="s">
        <v>317</v>
      </c>
      <c r="V5124" s="89" t="s">
        <v>1884</v>
      </c>
      <c r="W5124">
        <v>19993</v>
      </c>
    </row>
    <row r="5125" spans="7:23">
      <c r="G5125">
        <v>20052</v>
      </c>
      <c r="H5125" s="89" t="s">
        <v>1858</v>
      </c>
      <c r="I5125" s="89" t="s">
        <v>1946</v>
      </c>
      <c r="L5125">
        <v>36284</v>
      </c>
      <c r="M5125" s="89" t="s">
        <v>1385</v>
      </c>
      <c r="N5125" s="89" t="s">
        <v>317</v>
      </c>
      <c r="V5125" s="89" t="s">
        <v>1885</v>
      </c>
      <c r="W5125">
        <v>19994</v>
      </c>
    </row>
    <row r="5126" spans="7:23">
      <c r="G5126">
        <v>20053</v>
      </c>
      <c r="H5126" s="89" t="s">
        <v>1859</v>
      </c>
      <c r="I5126" s="89" t="s">
        <v>1946</v>
      </c>
      <c r="L5126">
        <v>36285</v>
      </c>
      <c r="M5126" s="89" t="s">
        <v>1386</v>
      </c>
      <c r="N5126" s="89" t="s">
        <v>317</v>
      </c>
      <c r="V5126" s="89" t="s">
        <v>2670</v>
      </c>
      <c r="W5126">
        <v>182674</v>
      </c>
    </row>
    <row r="5127" spans="7:23">
      <c r="G5127">
        <v>20054</v>
      </c>
      <c r="H5127" s="89" t="s">
        <v>1860</v>
      </c>
      <c r="I5127" s="89" t="s">
        <v>1946</v>
      </c>
      <c r="L5127">
        <v>36286</v>
      </c>
      <c r="M5127" s="89" t="s">
        <v>1387</v>
      </c>
      <c r="N5127" s="89" t="s">
        <v>317</v>
      </c>
      <c r="V5127" s="89" t="s">
        <v>964</v>
      </c>
      <c r="W5127">
        <v>19996</v>
      </c>
    </row>
    <row r="5128" spans="7:23">
      <c r="G5128">
        <v>20055</v>
      </c>
      <c r="H5128" s="89" t="s">
        <v>1861</v>
      </c>
      <c r="I5128" s="89" t="s">
        <v>1946</v>
      </c>
      <c r="L5128">
        <v>36287</v>
      </c>
      <c r="M5128" s="89" t="s">
        <v>1388</v>
      </c>
      <c r="N5128" s="89" t="s">
        <v>317</v>
      </c>
      <c r="V5128" s="89" t="s">
        <v>1886</v>
      </c>
      <c r="W5128">
        <v>19983</v>
      </c>
    </row>
    <row r="5129" spans="7:23">
      <c r="G5129">
        <v>20056</v>
      </c>
      <c r="H5129" s="89" t="s">
        <v>1862</v>
      </c>
      <c r="I5129" s="89" t="s">
        <v>1946</v>
      </c>
      <c r="L5129">
        <v>36288</v>
      </c>
      <c r="M5129" s="89" t="s">
        <v>271</v>
      </c>
      <c r="N5129" s="89" t="s">
        <v>317</v>
      </c>
      <c r="V5129" s="89" t="s">
        <v>1887</v>
      </c>
      <c r="W5129">
        <v>19984</v>
      </c>
    </row>
    <row r="5130" spans="7:23">
      <c r="G5130">
        <v>20057</v>
      </c>
      <c r="H5130" s="89" t="s">
        <v>1863</v>
      </c>
      <c r="I5130" s="89" t="s">
        <v>1946</v>
      </c>
      <c r="L5130">
        <v>36291</v>
      </c>
      <c r="M5130" s="89" t="s">
        <v>1389</v>
      </c>
      <c r="N5130" s="89" t="s">
        <v>317</v>
      </c>
      <c r="V5130" s="89" t="s">
        <v>968</v>
      </c>
      <c r="W5130">
        <v>58085</v>
      </c>
    </row>
    <row r="5131" spans="7:23">
      <c r="G5131">
        <v>20058</v>
      </c>
      <c r="H5131" s="89" t="s">
        <v>1864</v>
      </c>
      <c r="I5131" s="89" t="s">
        <v>1946</v>
      </c>
      <c r="L5131">
        <v>36293</v>
      </c>
      <c r="M5131" s="89" t="s">
        <v>1390</v>
      </c>
      <c r="N5131" s="89" t="s">
        <v>317</v>
      </c>
      <c r="V5131" s="89" t="s">
        <v>1888</v>
      </c>
      <c r="W5131">
        <v>19997</v>
      </c>
    </row>
    <row r="5132" spans="7:23">
      <c r="G5132">
        <v>20059</v>
      </c>
      <c r="H5132" s="89" t="s">
        <v>1865</v>
      </c>
      <c r="I5132" s="89" t="s">
        <v>1946</v>
      </c>
      <c r="L5132">
        <v>36294</v>
      </c>
      <c r="M5132" s="89" t="s">
        <v>1391</v>
      </c>
      <c r="N5132" s="89" t="s">
        <v>317</v>
      </c>
      <c r="V5132" s="89" t="s">
        <v>970</v>
      </c>
      <c r="W5132">
        <v>19986</v>
      </c>
    </row>
    <row r="5133" spans="7:23">
      <c r="G5133">
        <v>20060</v>
      </c>
      <c r="H5133" s="89" t="s">
        <v>1866</v>
      </c>
      <c r="I5133" s="89" t="s">
        <v>1946</v>
      </c>
      <c r="L5133">
        <v>36295</v>
      </c>
      <c r="M5133" s="89" t="s">
        <v>1392</v>
      </c>
      <c r="N5133" s="89" t="s">
        <v>317</v>
      </c>
      <c r="V5133" s="89" t="s">
        <v>971</v>
      </c>
      <c r="W5133">
        <v>19988</v>
      </c>
    </row>
    <row r="5134" spans="7:23">
      <c r="G5134">
        <v>20061</v>
      </c>
      <c r="H5134" s="89" t="s">
        <v>1867</v>
      </c>
      <c r="I5134" s="89" t="s">
        <v>1946</v>
      </c>
      <c r="L5134">
        <v>36299</v>
      </c>
      <c r="M5134" s="89" t="s">
        <v>1393</v>
      </c>
      <c r="N5134" s="89" t="s">
        <v>317</v>
      </c>
      <c r="V5134" s="89" t="s">
        <v>972</v>
      </c>
      <c r="W5134">
        <v>19990</v>
      </c>
    </row>
    <row r="5135" spans="7:23">
      <c r="G5135">
        <v>20062</v>
      </c>
      <c r="H5135" s="89" t="s">
        <v>1868</v>
      </c>
      <c r="I5135" s="89" t="s">
        <v>1946</v>
      </c>
      <c r="L5135">
        <v>36300</v>
      </c>
      <c r="M5135" s="89" t="s">
        <v>1394</v>
      </c>
      <c r="N5135" s="89" t="s">
        <v>317</v>
      </c>
      <c r="V5135" s="89" t="s">
        <v>2171</v>
      </c>
      <c r="W5135">
        <v>215274</v>
      </c>
    </row>
    <row r="5136" spans="7:23">
      <c r="G5136">
        <v>20063</v>
      </c>
      <c r="H5136" s="89" t="s">
        <v>1869</v>
      </c>
      <c r="I5136" s="89" t="s">
        <v>1946</v>
      </c>
      <c r="L5136">
        <v>36301</v>
      </c>
      <c r="M5136" s="89" t="s">
        <v>2437</v>
      </c>
      <c r="N5136" s="89" t="s">
        <v>317</v>
      </c>
      <c r="V5136" s="89" t="s">
        <v>2671</v>
      </c>
      <c r="W5136">
        <v>162896</v>
      </c>
    </row>
    <row r="5137" spans="7:23">
      <c r="G5137">
        <v>54338</v>
      </c>
      <c r="H5137" s="89" t="s">
        <v>1870</v>
      </c>
      <c r="I5137" s="89" t="s">
        <v>1946</v>
      </c>
      <c r="L5137">
        <v>36302</v>
      </c>
      <c r="M5137" s="89" t="s">
        <v>2439</v>
      </c>
      <c r="N5137" s="89" t="s">
        <v>317</v>
      </c>
      <c r="V5137" s="89" t="s">
        <v>974</v>
      </c>
      <c r="W5137">
        <v>58096</v>
      </c>
    </row>
    <row r="5138" spans="7:23">
      <c r="G5138">
        <v>19976</v>
      </c>
      <c r="H5138" s="89" t="s">
        <v>1569</v>
      </c>
      <c r="I5138" s="89" t="s">
        <v>1946</v>
      </c>
      <c r="L5138">
        <v>36303</v>
      </c>
      <c r="M5138" s="89" t="s">
        <v>1303</v>
      </c>
      <c r="N5138" s="89" t="s">
        <v>317</v>
      </c>
      <c r="V5138" s="89" t="s">
        <v>1889</v>
      </c>
      <c r="W5138">
        <v>19998</v>
      </c>
    </row>
    <row r="5139" spans="7:23">
      <c r="G5139">
        <v>19977</v>
      </c>
      <c r="H5139" s="89" t="s">
        <v>1871</v>
      </c>
      <c r="I5139" s="89" t="s">
        <v>1946</v>
      </c>
      <c r="L5139">
        <v>36306</v>
      </c>
      <c r="M5139" s="89" t="s">
        <v>1395</v>
      </c>
      <c r="N5139" s="89" t="s">
        <v>317</v>
      </c>
      <c r="V5139" s="89" t="s">
        <v>2172</v>
      </c>
      <c r="W5139">
        <v>216491</v>
      </c>
    </row>
    <row r="5140" spans="7:23">
      <c r="G5140">
        <v>20026</v>
      </c>
      <c r="H5140" s="89" t="s">
        <v>1872</v>
      </c>
      <c r="I5140" s="89" t="s">
        <v>1946</v>
      </c>
      <c r="L5140">
        <v>36307</v>
      </c>
      <c r="M5140" s="89" t="s">
        <v>1396</v>
      </c>
      <c r="N5140" s="89" t="s">
        <v>317</v>
      </c>
      <c r="V5140" s="89" t="s">
        <v>976</v>
      </c>
      <c r="W5140">
        <v>19995</v>
      </c>
    </row>
    <row r="5141" spans="7:23">
      <c r="G5141">
        <v>72320</v>
      </c>
      <c r="H5141" s="89" t="s">
        <v>1873</v>
      </c>
      <c r="I5141" s="89" t="s">
        <v>1946</v>
      </c>
      <c r="L5141">
        <v>36308</v>
      </c>
      <c r="M5141" s="89" t="s">
        <v>1397</v>
      </c>
      <c r="N5141" s="89" t="s">
        <v>317</v>
      </c>
      <c r="V5141" s="89" t="s">
        <v>2672</v>
      </c>
      <c r="W5141">
        <v>219885</v>
      </c>
    </row>
    <row r="5142" spans="7:23">
      <c r="G5142">
        <v>72309</v>
      </c>
      <c r="H5142" s="89" t="s">
        <v>1874</v>
      </c>
      <c r="I5142" s="89" t="s">
        <v>1946</v>
      </c>
      <c r="L5142">
        <v>36309</v>
      </c>
      <c r="M5142" s="89" t="s">
        <v>1398</v>
      </c>
      <c r="N5142" s="89" t="s">
        <v>317</v>
      </c>
      <c r="V5142" s="89" t="s">
        <v>1890</v>
      </c>
      <c r="W5142">
        <v>19999</v>
      </c>
    </row>
    <row r="5143" spans="7:23">
      <c r="G5143">
        <v>66274</v>
      </c>
      <c r="H5143" s="89" t="s">
        <v>1875</v>
      </c>
      <c r="I5143" s="89" t="s">
        <v>1946</v>
      </c>
      <c r="L5143">
        <v>36310</v>
      </c>
      <c r="M5143" s="89" t="s">
        <v>1399</v>
      </c>
      <c r="N5143" s="89" t="s">
        <v>317</v>
      </c>
      <c r="V5143" s="89" t="s">
        <v>1891</v>
      </c>
      <c r="W5143">
        <v>20027</v>
      </c>
    </row>
    <row r="5144" spans="7:23">
      <c r="G5144">
        <v>19979</v>
      </c>
      <c r="H5144" s="89" t="s">
        <v>1574</v>
      </c>
      <c r="I5144" s="89" t="s">
        <v>1946</v>
      </c>
      <c r="L5144">
        <v>36311</v>
      </c>
      <c r="M5144" s="89" t="s">
        <v>1400</v>
      </c>
      <c r="N5144" s="89" t="s">
        <v>317</v>
      </c>
      <c r="V5144" s="89" t="s">
        <v>1892</v>
      </c>
      <c r="W5144">
        <v>54294</v>
      </c>
    </row>
    <row r="5145" spans="7:23">
      <c r="G5145">
        <v>19978</v>
      </c>
      <c r="H5145" s="89" t="s">
        <v>1575</v>
      </c>
      <c r="I5145" s="89" t="s">
        <v>1946</v>
      </c>
      <c r="L5145">
        <v>36312</v>
      </c>
      <c r="M5145" s="89" t="s">
        <v>1310</v>
      </c>
      <c r="N5145" s="89" t="s">
        <v>317</v>
      </c>
      <c r="V5145" s="89" t="s">
        <v>1893</v>
      </c>
      <c r="W5145">
        <v>54696</v>
      </c>
    </row>
    <row r="5146" spans="7:23">
      <c r="G5146">
        <v>20066</v>
      </c>
      <c r="H5146" s="89" t="s">
        <v>1876</v>
      </c>
      <c r="I5146" s="89" t="s">
        <v>1946</v>
      </c>
      <c r="L5146">
        <v>36315</v>
      </c>
      <c r="M5146" s="89" t="s">
        <v>1401</v>
      </c>
      <c r="N5146" s="89" t="s">
        <v>317</v>
      </c>
      <c r="V5146" s="89" t="s">
        <v>1894</v>
      </c>
      <c r="W5146">
        <v>20073</v>
      </c>
    </row>
    <row r="5147" spans="7:23">
      <c r="G5147">
        <v>54305</v>
      </c>
      <c r="H5147" s="89" t="s">
        <v>1877</v>
      </c>
      <c r="I5147" s="89" t="s">
        <v>1946</v>
      </c>
      <c r="L5147">
        <v>36316</v>
      </c>
      <c r="M5147" s="89" t="s">
        <v>1402</v>
      </c>
      <c r="N5147" s="89" t="s">
        <v>317</v>
      </c>
      <c r="V5147" s="89" t="s">
        <v>1895</v>
      </c>
      <c r="W5147">
        <v>20074</v>
      </c>
    </row>
    <row r="5148" spans="7:23">
      <c r="G5148">
        <v>20067</v>
      </c>
      <c r="H5148" s="89" t="s">
        <v>1878</v>
      </c>
      <c r="I5148" s="89" t="s">
        <v>1946</v>
      </c>
      <c r="L5148">
        <v>36317</v>
      </c>
      <c r="M5148" s="89" t="s">
        <v>1403</v>
      </c>
      <c r="N5148" s="89" t="s">
        <v>317</v>
      </c>
      <c r="V5148" s="89" t="s">
        <v>1896</v>
      </c>
      <c r="W5148">
        <v>20075</v>
      </c>
    </row>
    <row r="5149" spans="7:23">
      <c r="G5149">
        <v>19982</v>
      </c>
      <c r="H5149" s="89" t="s">
        <v>1579</v>
      </c>
      <c r="I5149" s="89" t="s">
        <v>1946</v>
      </c>
      <c r="L5149">
        <v>36318</v>
      </c>
      <c r="M5149" s="89" t="s">
        <v>1404</v>
      </c>
      <c r="N5149" s="89" t="s">
        <v>317</v>
      </c>
      <c r="V5149" s="89" t="s">
        <v>1897</v>
      </c>
      <c r="W5149">
        <v>71688</v>
      </c>
    </row>
    <row r="5150" spans="7:23">
      <c r="G5150">
        <v>19980</v>
      </c>
      <c r="H5150" s="89" t="s">
        <v>1879</v>
      </c>
      <c r="I5150" s="89" t="s">
        <v>1946</v>
      </c>
      <c r="L5150">
        <v>36319</v>
      </c>
      <c r="M5150" s="89" t="s">
        <v>1405</v>
      </c>
      <c r="N5150" s="89" t="s">
        <v>317</v>
      </c>
      <c r="V5150" s="89" t="s">
        <v>1898</v>
      </c>
      <c r="W5150">
        <v>71666</v>
      </c>
    </row>
    <row r="5151" spans="7:23">
      <c r="G5151">
        <v>19981</v>
      </c>
      <c r="H5151" s="89" t="s">
        <v>1880</v>
      </c>
      <c r="I5151" s="89" t="s">
        <v>1946</v>
      </c>
      <c r="L5151">
        <v>36320</v>
      </c>
      <c r="M5151" s="89" t="s">
        <v>1406</v>
      </c>
      <c r="N5151" s="89" t="s">
        <v>317</v>
      </c>
      <c r="V5151" s="89" t="s">
        <v>1899</v>
      </c>
      <c r="W5151">
        <v>71094</v>
      </c>
    </row>
    <row r="5152" spans="7:23">
      <c r="G5152">
        <v>204274</v>
      </c>
      <c r="H5152" s="89" t="s">
        <v>2665</v>
      </c>
      <c r="I5152" s="89" t="s">
        <v>1946</v>
      </c>
      <c r="L5152">
        <v>36321</v>
      </c>
      <c r="M5152" s="89" t="s">
        <v>1407</v>
      </c>
      <c r="N5152" s="89" t="s">
        <v>317</v>
      </c>
      <c r="V5152" s="89" t="s">
        <v>1900</v>
      </c>
      <c r="W5152">
        <v>71083</v>
      </c>
    </row>
    <row r="5153" spans="7:23">
      <c r="G5153">
        <v>162874</v>
      </c>
      <c r="H5153" s="89" t="s">
        <v>2666</v>
      </c>
      <c r="I5153" s="89" t="s">
        <v>1946</v>
      </c>
      <c r="L5153">
        <v>36322</v>
      </c>
      <c r="M5153" s="89" t="s">
        <v>1318</v>
      </c>
      <c r="N5153" s="89" t="s">
        <v>317</v>
      </c>
      <c r="V5153" s="89" t="s">
        <v>1901</v>
      </c>
      <c r="W5153">
        <v>71072</v>
      </c>
    </row>
    <row r="5154" spans="7:23">
      <c r="G5154">
        <v>191274</v>
      </c>
      <c r="H5154" s="89" t="s">
        <v>2667</v>
      </c>
      <c r="I5154" s="89" t="s">
        <v>1946</v>
      </c>
      <c r="L5154">
        <v>36325</v>
      </c>
      <c r="M5154" s="89" t="s">
        <v>1409</v>
      </c>
      <c r="N5154" s="89" t="s">
        <v>317</v>
      </c>
      <c r="V5154" s="89" t="s">
        <v>1902</v>
      </c>
      <c r="W5154">
        <v>71061</v>
      </c>
    </row>
    <row r="5155" spans="7:23">
      <c r="G5155">
        <v>19985</v>
      </c>
      <c r="H5155" s="89" t="s">
        <v>955</v>
      </c>
      <c r="I5155" s="89" t="s">
        <v>1946</v>
      </c>
      <c r="L5155">
        <v>36326</v>
      </c>
      <c r="M5155" s="89" t="s">
        <v>1410</v>
      </c>
      <c r="N5155" s="89" t="s">
        <v>317</v>
      </c>
      <c r="V5155" s="89" t="s">
        <v>1903</v>
      </c>
      <c r="W5155">
        <v>71050</v>
      </c>
    </row>
    <row r="5156" spans="7:23">
      <c r="G5156">
        <v>19987</v>
      </c>
      <c r="H5156" s="89" t="s">
        <v>956</v>
      </c>
      <c r="I5156" s="89" t="s">
        <v>1946</v>
      </c>
      <c r="L5156">
        <v>36327</v>
      </c>
      <c r="M5156" s="89" t="s">
        <v>1411</v>
      </c>
      <c r="N5156" s="89" t="s">
        <v>317</v>
      </c>
      <c r="V5156" s="89" t="s">
        <v>1904</v>
      </c>
      <c r="W5156">
        <v>71116</v>
      </c>
    </row>
    <row r="5157" spans="7:23">
      <c r="G5157">
        <v>19989</v>
      </c>
      <c r="H5157" s="89" t="s">
        <v>957</v>
      </c>
      <c r="I5157" s="89" t="s">
        <v>1946</v>
      </c>
      <c r="L5157">
        <v>36328</v>
      </c>
      <c r="M5157" s="89" t="s">
        <v>1412</v>
      </c>
      <c r="N5157" s="89" t="s">
        <v>317</v>
      </c>
      <c r="V5157" s="89" t="s">
        <v>1905</v>
      </c>
      <c r="W5157">
        <v>71039</v>
      </c>
    </row>
    <row r="5158" spans="7:23">
      <c r="G5158">
        <v>19991</v>
      </c>
      <c r="H5158" s="89" t="s">
        <v>1881</v>
      </c>
      <c r="I5158" s="89" t="s">
        <v>1946</v>
      </c>
      <c r="L5158">
        <v>36329</v>
      </c>
      <c r="M5158" s="89" t="s">
        <v>1413</v>
      </c>
      <c r="N5158" s="89" t="s">
        <v>317</v>
      </c>
      <c r="V5158" s="89" t="s">
        <v>1906</v>
      </c>
      <c r="W5158">
        <v>71028</v>
      </c>
    </row>
    <row r="5159" spans="7:23">
      <c r="G5159">
        <v>162885</v>
      </c>
      <c r="H5159" s="89" t="s">
        <v>2668</v>
      </c>
      <c r="I5159" s="89" t="s">
        <v>1946</v>
      </c>
      <c r="L5159">
        <v>36330</v>
      </c>
      <c r="M5159" s="89" t="s">
        <v>1414</v>
      </c>
      <c r="N5159" s="89" t="s">
        <v>317</v>
      </c>
      <c r="V5159" s="89" t="s">
        <v>1907</v>
      </c>
      <c r="W5159">
        <v>71105</v>
      </c>
    </row>
    <row r="5160" spans="7:23">
      <c r="G5160">
        <v>58074</v>
      </c>
      <c r="H5160" s="89" t="s">
        <v>1882</v>
      </c>
      <c r="I5160" s="89" t="s">
        <v>1946</v>
      </c>
      <c r="L5160">
        <v>36331</v>
      </c>
      <c r="M5160" s="89" t="s">
        <v>1415</v>
      </c>
      <c r="N5160" s="89" t="s">
        <v>317</v>
      </c>
      <c r="V5160" s="89" t="s">
        <v>1908</v>
      </c>
      <c r="W5160">
        <v>71017</v>
      </c>
    </row>
    <row r="5161" spans="7:23">
      <c r="G5161">
        <v>190274</v>
      </c>
      <c r="H5161" s="89" t="s">
        <v>2669</v>
      </c>
      <c r="I5161" s="89" t="s">
        <v>1946</v>
      </c>
      <c r="L5161">
        <v>36332</v>
      </c>
      <c r="M5161" s="89" t="s">
        <v>1327</v>
      </c>
      <c r="N5161" s="89" t="s">
        <v>317</v>
      </c>
      <c r="V5161" s="89" t="s">
        <v>1909</v>
      </c>
      <c r="W5161">
        <v>71006</v>
      </c>
    </row>
    <row r="5162" spans="7:23">
      <c r="G5162">
        <v>217879</v>
      </c>
      <c r="H5162" s="89" t="s">
        <v>2169</v>
      </c>
      <c r="I5162" s="89" t="s">
        <v>1946</v>
      </c>
      <c r="L5162">
        <v>36333</v>
      </c>
      <c r="M5162" s="89" t="s">
        <v>232</v>
      </c>
      <c r="N5162" s="89" t="s">
        <v>317</v>
      </c>
      <c r="V5162" s="89" t="s">
        <v>1910</v>
      </c>
      <c r="W5162">
        <v>70995</v>
      </c>
    </row>
    <row r="5163" spans="7:23">
      <c r="G5163">
        <v>19992</v>
      </c>
      <c r="H5163" s="89" t="s">
        <v>1883</v>
      </c>
      <c r="I5163" s="89" t="s">
        <v>1946</v>
      </c>
      <c r="L5163">
        <v>36336</v>
      </c>
      <c r="M5163" s="89" t="s">
        <v>1420</v>
      </c>
      <c r="N5163" s="89" t="s">
        <v>317</v>
      </c>
      <c r="V5163" s="89" t="s">
        <v>1911</v>
      </c>
      <c r="W5163">
        <v>70984</v>
      </c>
    </row>
    <row r="5164" spans="7:23">
      <c r="G5164">
        <v>19993</v>
      </c>
      <c r="H5164" s="89" t="s">
        <v>1884</v>
      </c>
      <c r="I5164" s="89" t="s">
        <v>1946</v>
      </c>
      <c r="L5164">
        <v>36337</v>
      </c>
      <c r="M5164" s="89" t="s">
        <v>1431</v>
      </c>
      <c r="N5164" s="89" t="s">
        <v>317</v>
      </c>
      <c r="V5164" s="89" t="s">
        <v>1912</v>
      </c>
      <c r="W5164">
        <v>70973</v>
      </c>
    </row>
    <row r="5165" spans="7:23">
      <c r="G5165">
        <v>19994</v>
      </c>
      <c r="H5165" s="89" t="s">
        <v>1885</v>
      </c>
      <c r="I5165" s="89" t="s">
        <v>1946</v>
      </c>
      <c r="L5165">
        <v>36338</v>
      </c>
      <c r="M5165" s="89" t="s">
        <v>1432</v>
      </c>
      <c r="N5165" s="89" t="s">
        <v>317</v>
      </c>
      <c r="V5165" s="89" t="s">
        <v>119</v>
      </c>
      <c r="W5165">
        <v>70962</v>
      </c>
    </row>
    <row r="5166" spans="7:23">
      <c r="G5166">
        <v>182674</v>
      </c>
      <c r="H5166" s="89" t="s">
        <v>2670</v>
      </c>
      <c r="I5166" s="89" t="s">
        <v>1946</v>
      </c>
      <c r="L5166">
        <v>36339</v>
      </c>
      <c r="M5166" s="89" t="s">
        <v>1433</v>
      </c>
      <c r="N5166" s="89" t="s">
        <v>317</v>
      </c>
      <c r="V5166" s="89" t="s">
        <v>1913</v>
      </c>
      <c r="W5166">
        <v>70951</v>
      </c>
    </row>
    <row r="5167" spans="7:23">
      <c r="G5167">
        <v>19996</v>
      </c>
      <c r="H5167" s="89" t="s">
        <v>964</v>
      </c>
      <c r="I5167" s="89" t="s">
        <v>1946</v>
      </c>
      <c r="L5167">
        <v>36340</v>
      </c>
      <c r="M5167" s="89" t="s">
        <v>1434</v>
      </c>
      <c r="N5167" s="89" t="s">
        <v>317</v>
      </c>
      <c r="V5167" s="89" t="s">
        <v>1914</v>
      </c>
      <c r="W5167">
        <v>70940</v>
      </c>
    </row>
    <row r="5168" spans="7:23">
      <c r="G5168">
        <v>19983</v>
      </c>
      <c r="H5168" s="89" t="s">
        <v>1886</v>
      </c>
      <c r="I5168" s="89" t="s">
        <v>1946</v>
      </c>
      <c r="L5168">
        <v>36341</v>
      </c>
      <c r="M5168" s="89" t="s">
        <v>1435</v>
      </c>
      <c r="N5168" s="89" t="s">
        <v>317</v>
      </c>
      <c r="V5168" s="89" t="s">
        <v>1915</v>
      </c>
      <c r="W5168">
        <v>70929</v>
      </c>
    </row>
    <row r="5169" spans="7:23">
      <c r="G5169">
        <v>19984</v>
      </c>
      <c r="H5169" s="89" t="s">
        <v>1887</v>
      </c>
      <c r="I5169" s="89" t="s">
        <v>1946</v>
      </c>
      <c r="L5169">
        <v>36342</v>
      </c>
      <c r="M5169" s="89" t="s">
        <v>1436</v>
      </c>
      <c r="N5169" s="89" t="s">
        <v>317</v>
      </c>
      <c r="V5169" s="89" t="s">
        <v>1916</v>
      </c>
      <c r="W5169">
        <v>70918</v>
      </c>
    </row>
    <row r="5170" spans="7:23">
      <c r="G5170">
        <v>58085</v>
      </c>
      <c r="H5170" s="89" t="s">
        <v>968</v>
      </c>
      <c r="I5170" s="89" t="s">
        <v>1946</v>
      </c>
      <c r="L5170">
        <v>36343</v>
      </c>
      <c r="M5170" s="89" t="s">
        <v>1437</v>
      </c>
      <c r="N5170" s="89" t="s">
        <v>317</v>
      </c>
      <c r="V5170" s="89" t="s">
        <v>1917</v>
      </c>
      <c r="W5170">
        <v>70907</v>
      </c>
    </row>
    <row r="5171" spans="7:23">
      <c r="G5171">
        <v>19997</v>
      </c>
      <c r="H5171" s="89" t="s">
        <v>1888</v>
      </c>
      <c r="I5171" s="89" t="s">
        <v>1946</v>
      </c>
      <c r="L5171">
        <v>36344</v>
      </c>
      <c r="M5171" s="89" t="s">
        <v>1438</v>
      </c>
      <c r="N5171" s="89" t="s">
        <v>317</v>
      </c>
      <c r="V5171" s="89" t="s">
        <v>1918</v>
      </c>
      <c r="W5171">
        <v>70896</v>
      </c>
    </row>
    <row r="5172" spans="7:23">
      <c r="G5172">
        <v>19986</v>
      </c>
      <c r="H5172" s="89" t="s">
        <v>970</v>
      </c>
      <c r="I5172" s="89" t="s">
        <v>1946</v>
      </c>
      <c r="L5172">
        <v>36345</v>
      </c>
      <c r="M5172" s="89" t="s">
        <v>2469</v>
      </c>
      <c r="N5172" s="89" t="s">
        <v>317</v>
      </c>
      <c r="V5172" s="89" t="s">
        <v>1919</v>
      </c>
      <c r="W5172">
        <v>70885</v>
      </c>
    </row>
    <row r="5173" spans="7:23">
      <c r="G5173">
        <v>19988</v>
      </c>
      <c r="H5173" s="89" t="s">
        <v>971</v>
      </c>
      <c r="I5173" s="89" t="s">
        <v>1946</v>
      </c>
      <c r="L5173">
        <v>36348</v>
      </c>
      <c r="M5173" s="89" t="s">
        <v>1439</v>
      </c>
      <c r="N5173" s="89" t="s">
        <v>317</v>
      </c>
      <c r="V5173" s="89" t="s">
        <v>1920</v>
      </c>
      <c r="W5173">
        <v>71391</v>
      </c>
    </row>
    <row r="5174" spans="7:23">
      <c r="G5174">
        <v>19990</v>
      </c>
      <c r="H5174" s="89" t="s">
        <v>972</v>
      </c>
      <c r="I5174" s="89" t="s">
        <v>1946</v>
      </c>
      <c r="L5174">
        <v>36349</v>
      </c>
      <c r="M5174" s="89" t="s">
        <v>1440</v>
      </c>
      <c r="N5174" s="89" t="s">
        <v>317</v>
      </c>
      <c r="V5174" s="89" t="s">
        <v>1921</v>
      </c>
      <c r="W5174">
        <v>71380</v>
      </c>
    </row>
    <row r="5175" spans="7:23">
      <c r="G5175">
        <v>215274</v>
      </c>
      <c r="H5175" s="89" t="s">
        <v>2171</v>
      </c>
      <c r="I5175" s="89" t="s">
        <v>1946</v>
      </c>
      <c r="L5175">
        <v>36350</v>
      </c>
      <c r="M5175" s="89" t="s">
        <v>1441</v>
      </c>
      <c r="N5175" s="89" t="s">
        <v>317</v>
      </c>
      <c r="V5175" s="89" t="s">
        <v>1922</v>
      </c>
      <c r="W5175">
        <v>70874</v>
      </c>
    </row>
    <row r="5176" spans="7:23">
      <c r="G5176">
        <v>162896</v>
      </c>
      <c r="H5176" s="89" t="s">
        <v>2671</v>
      </c>
      <c r="I5176" s="89" t="s">
        <v>1946</v>
      </c>
      <c r="L5176">
        <v>36351</v>
      </c>
      <c r="M5176" s="89" t="s">
        <v>1442</v>
      </c>
      <c r="N5176" s="89" t="s">
        <v>317</v>
      </c>
      <c r="V5176" s="89" t="s">
        <v>1923</v>
      </c>
      <c r="W5176">
        <v>71281</v>
      </c>
    </row>
    <row r="5177" spans="7:23">
      <c r="G5177">
        <v>58096</v>
      </c>
      <c r="H5177" s="89" t="s">
        <v>974</v>
      </c>
      <c r="I5177" s="89" t="s">
        <v>1946</v>
      </c>
      <c r="L5177">
        <v>36352</v>
      </c>
      <c r="M5177" s="89" t="s">
        <v>1443</v>
      </c>
      <c r="N5177" s="89" t="s">
        <v>317</v>
      </c>
      <c r="V5177" s="89" t="s">
        <v>278</v>
      </c>
      <c r="W5177">
        <v>71358</v>
      </c>
    </row>
    <row r="5178" spans="7:23">
      <c r="G5178">
        <v>19998</v>
      </c>
      <c r="H5178" s="89" t="s">
        <v>1889</v>
      </c>
      <c r="I5178" s="89" t="s">
        <v>1946</v>
      </c>
      <c r="L5178">
        <v>36353</v>
      </c>
      <c r="M5178" s="89" t="s">
        <v>1444</v>
      </c>
      <c r="N5178" s="89" t="s">
        <v>317</v>
      </c>
      <c r="V5178" s="89" t="s">
        <v>1924</v>
      </c>
      <c r="W5178">
        <v>71270</v>
      </c>
    </row>
    <row r="5179" spans="7:23">
      <c r="G5179">
        <v>216491</v>
      </c>
      <c r="H5179" s="89" t="s">
        <v>2172</v>
      </c>
      <c r="I5179" s="89" t="s">
        <v>1946</v>
      </c>
      <c r="L5179">
        <v>36354</v>
      </c>
      <c r="M5179" s="89" t="s">
        <v>1445</v>
      </c>
      <c r="N5179" s="89" t="s">
        <v>317</v>
      </c>
      <c r="V5179" s="89" t="s">
        <v>1925</v>
      </c>
      <c r="W5179">
        <v>71259</v>
      </c>
    </row>
    <row r="5180" spans="7:23">
      <c r="G5180">
        <v>19995</v>
      </c>
      <c r="H5180" s="89" t="s">
        <v>976</v>
      </c>
      <c r="I5180" s="89" t="s">
        <v>1946</v>
      </c>
      <c r="L5180">
        <v>36355</v>
      </c>
      <c r="M5180" s="89" t="s">
        <v>1446</v>
      </c>
      <c r="N5180" s="89" t="s">
        <v>317</v>
      </c>
      <c r="V5180" s="89" t="s">
        <v>1926</v>
      </c>
      <c r="W5180">
        <v>71248</v>
      </c>
    </row>
    <row r="5181" spans="7:23">
      <c r="G5181">
        <v>219885</v>
      </c>
      <c r="H5181" s="89" t="s">
        <v>2672</v>
      </c>
      <c r="I5181" s="89" t="s">
        <v>1946</v>
      </c>
      <c r="L5181">
        <v>36356</v>
      </c>
      <c r="M5181" s="89" t="s">
        <v>1447</v>
      </c>
      <c r="N5181" s="89" t="s">
        <v>317</v>
      </c>
      <c r="V5181" s="89" t="s">
        <v>1927</v>
      </c>
      <c r="W5181">
        <v>71325</v>
      </c>
    </row>
    <row r="5182" spans="7:23">
      <c r="G5182">
        <v>19999</v>
      </c>
      <c r="H5182" s="89" t="s">
        <v>1890</v>
      </c>
      <c r="I5182" s="89" t="s">
        <v>1946</v>
      </c>
      <c r="L5182">
        <v>36357</v>
      </c>
      <c r="M5182" s="89" t="s">
        <v>1448</v>
      </c>
      <c r="N5182" s="89" t="s">
        <v>317</v>
      </c>
      <c r="V5182" s="89" t="s">
        <v>1899</v>
      </c>
      <c r="W5182">
        <v>71523</v>
      </c>
    </row>
    <row r="5183" spans="7:23">
      <c r="G5183">
        <v>20027</v>
      </c>
      <c r="H5183" s="89" t="s">
        <v>1891</v>
      </c>
      <c r="I5183" s="89" t="s">
        <v>1946</v>
      </c>
      <c r="L5183">
        <v>36358</v>
      </c>
      <c r="M5183" s="89" t="s">
        <v>1449</v>
      </c>
      <c r="N5183" s="89" t="s">
        <v>317</v>
      </c>
      <c r="V5183" s="89" t="s">
        <v>1902</v>
      </c>
      <c r="W5183">
        <v>71512</v>
      </c>
    </row>
    <row r="5184" spans="7:23">
      <c r="G5184">
        <v>54294</v>
      </c>
      <c r="H5184" s="89" t="s">
        <v>1892</v>
      </c>
      <c r="I5184" s="89" t="s">
        <v>1946</v>
      </c>
      <c r="L5184">
        <v>36359</v>
      </c>
      <c r="M5184" s="89" t="s">
        <v>1450</v>
      </c>
      <c r="N5184" s="89" t="s">
        <v>317</v>
      </c>
      <c r="V5184" s="89" t="s">
        <v>1928</v>
      </c>
      <c r="W5184">
        <v>71501</v>
      </c>
    </row>
    <row r="5185" spans="7:23">
      <c r="G5185">
        <v>54696</v>
      </c>
      <c r="H5185" s="89" t="s">
        <v>1893</v>
      </c>
      <c r="I5185" s="89" t="s">
        <v>1946</v>
      </c>
      <c r="L5185">
        <v>36360</v>
      </c>
      <c r="M5185" s="89" t="s">
        <v>2480</v>
      </c>
      <c r="N5185" s="89" t="s">
        <v>317</v>
      </c>
      <c r="V5185" s="89" t="s">
        <v>1929</v>
      </c>
      <c r="W5185">
        <v>71622</v>
      </c>
    </row>
    <row r="5186" spans="7:23">
      <c r="G5186">
        <v>20073</v>
      </c>
      <c r="H5186" s="89" t="s">
        <v>1894</v>
      </c>
      <c r="I5186" s="89" t="s">
        <v>1946</v>
      </c>
      <c r="L5186">
        <v>36363</v>
      </c>
      <c r="M5186" s="89" t="s">
        <v>1464</v>
      </c>
      <c r="N5186" s="89" t="s">
        <v>317</v>
      </c>
      <c r="V5186" s="89" t="s">
        <v>1930</v>
      </c>
      <c r="W5186">
        <v>71611</v>
      </c>
    </row>
    <row r="5187" spans="7:23">
      <c r="G5187">
        <v>20074</v>
      </c>
      <c r="H5187" s="89" t="s">
        <v>1895</v>
      </c>
      <c r="I5187" s="89" t="s">
        <v>1946</v>
      </c>
      <c r="L5187">
        <v>36364</v>
      </c>
      <c r="M5187" s="89" t="s">
        <v>1465</v>
      </c>
      <c r="N5187" s="89" t="s">
        <v>317</v>
      </c>
      <c r="V5187" s="89" t="s">
        <v>59</v>
      </c>
      <c r="W5187">
        <v>71600</v>
      </c>
    </row>
    <row r="5188" spans="7:23">
      <c r="G5188">
        <v>20075</v>
      </c>
      <c r="H5188" s="89" t="s">
        <v>1896</v>
      </c>
      <c r="I5188" s="89" t="s">
        <v>1946</v>
      </c>
      <c r="L5188">
        <v>36365</v>
      </c>
      <c r="M5188" s="89" t="s">
        <v>1466</v>
      </c>
      <c r="N5188" s="89" t="s">
        <v>317</v>
      </c>
      <c r="V5188" s="89" t="s">
        <v>1931</v>
      </c>
      <c r="W5188">
        <v>72085</v>
      </c>
    </row>
    <row r="5189" spans="7:23">
      <c r="G5189">
        <v>71688</v>
      </c>
      <c r="H5189" s="89" t="s">
        <v>1897</v>
      </c>
      <c r="I5189" s="89" t="s">
        <v>1946</v>
      </c>
      <c r="L5189">
        <v>36366</v>
      </c>
      <c r="M5189" s="89" t="s">
        <v>1467</v>
      </c>
      <c r="N5189" s="89" t="s">
        <v>317</v>
      </c>
      <c r="V5189" s="89" t="s">
        <v>60</v>
      </c>
      <c r="W5189">
        <v>71589</v>
      </c>
    </row>
    <row r="5190" spans="7:23">
      <c r="G5190">
        <v>71666</v>
      </c>
      <c r="H5190" s="89" t="s">
        <v>1898</v>
      </c>
      <c r="I5190" s="89" t="s">
        <v>1946</v>
      </c>
      <c r="L5190">
        <v>36367</v>
      </c>
      <c r="M5190" s="89" t="s">
        <v>1468</v>
      </c>
      <c r="N5190" s="89" t="s">
        <v>317</v>
      </c>
      <c r="V5190" s="89" t="s">
        <v>46</v>
      </c>
      <c r="W5190">
        <v>71468</v>
      </c>
    </row>
    <row r="5191" spans="7:23">
      <c r="G5191">
        <v>71094</v>
      </c>
      <c r="H5191" s="89" t="s">
        <v>1899</v>
      </c>
      <c r="I5191" s="89" t="s">
        <v>1946</v>
      </c>
      <c r="L5191">
        <v>36368</v>
      </c>
      <c r="M5191" s="89" t="s">
        <v>1469</v>
      </c>
      <c r="N5191" s="89" t="s">
        <v>317</v>
      </c>
      <c r="V5191" s="89" t="s">
        <v>1932</v>
      </c>
      <c r="W5191">
        <v>71633</v>
      </c>
    </row>
    <row r="5192" spans="7:23">
      <c r="G5192">
        <v>71083</v>
      </c>
      <c r="H5192" s="89" t="s">
        <v>1900</v>
      </c>
      <c r="I5192" s="89" t="s">
        <v>1946</v>
      </c>
      <c r="L5192">
        <v>36369</v>
      </c>
      <c r="M5192" s="89" t="s">
        <v>1470</v>
      </c>
      <c r="N5192" s="89" t="s">
        <v>317</v>
      </c>
      <c r="V5192" s="89" t="s">
        <v>1912</v>
      </c>
      <c r="W5192">
        <v>71490</v>
      </c>
    </row>
    <row r="5193" spans="7:23">
      <c r="G5193">
        <v>71072</v>
      </c>
      <c r="H5193" s="89" t="s">
        <v>1901</v>
      </c>
      <c r="I5193" s="89" t="s">
        <v>1946</v>
      </c>
      <c r="L5193">
        <v>36370</v>
      </c>
      <c r="M5193" s="89" t="s">
        <v>1471</v>
      </c>
      <c r="N5193" s="89" t="s">
        <v>317</v>
      </c>
      <c r="V5193" s="89" t="s">
        <v>119</v>
      </c>
      <c r="W5193">
        <v>71479</v>
      </c>
    </row>
    <row r="5194" spans="7:23">
      <c r="G5194">
        <v>71061</v>
      </c>
      <c r="H5194" s="89" t="s">
        <v>1902</v>
      </c>
      <c r="I5194" s="89" t="s">
        <v>1946</v>
      </c>
      <c r="L5194">
        <v>36371</v>
      </c>
      <c r="M5194" s="89" t="s">
        <v>1472</v>
      </c>
      <c r="N5194" s="89" t="s">
        <v>317</v>
      </c>
      <c r="V5194" s="89" t="s">
        <v>46</v>
      </c>
      <c r="W5194">
        <v>71457</v>
      </c>
    </row>
    <row r="5195" spans="7:23">
      <c r="G5195">
        <v>71050</v>
      </c>
      <c r="H5195" s="89" t="s">
        <v>1903</v>
      </c>
      <c r="I5195" s="89" t="s">
        <v>1946</v>
      </c>
      <c r="L5195">
        <v>36372</v>
      </c>
      <c r="M5195" s="89" t="s">
        <v>1473</v>
      </c>
      <c r="N5195" s="89" t="s">
        <v>317</v>
      </c>
      <c r="V5195" s="89" t="s">
        <v>1914</v>
      </c>
      <c r="W5195">
        <v>71446</v>
      </c>
    </row>
    <row r="5196" spans="7:23">
      <c r="G5196">
        <v>71116</v>
      </c>
      <c r="H5196" s="89" t="s">
        <v>1904</v>
      </c>
      <c r="I5196" s="89" t="s">
        <v>1946</v>
      </c>
      <c r="L5196">
        <v>36373</v>
      </c>
      <c r="M5196" s="89" t="s">
        <v>271</v>
      </c>
      <c r="N5196" s="89" t="s">
        <v>317</v>
      </c>
      <c r="V5196" s="89" t="s">
        <v>1915</v>
      </c>
      <c r="W5196">
        <v>71314</v>
      </c>
    </row>
    <row r="5197" spans="7:23">
      <c r="G5197">
        <v>71039</v>
      </c>
      <c r="H5197" s="89" t="s">
        <v>1905</v>
      </c>
      <c r="I5197" s="89" t="s">
        <v>1946</v>
      </c>
      <c r="L5197">
        <v>36376</v>
      </c>
      <c r="M5197" s="89" t="s">
        <v>1389</v>
      </c>
      <c r="N5197" s="89" t="s">
        <v>317</v>
      </c>
      <c r="V5197" s="89" t="s">
        <v>1916</v>
      </c>
      <c r="W5197">
        <v>71237</v>
      </c>
    </row>
    <row r="5198" spans="7:23">
      <c r="G5198">
        <v>71028</v>
      </c>
      <c r="H5198" s="89" t="s">
        <v>1906</v>
      </c>
      <c r="I5198" s="89" t="s">
        <v>1946</v>
      </c>
      <c r="L5198">
        <v>36379</v>
      </c>
      <c r="M5198" s="89" t="s">
        <v>1476</v>
      </c>
      <c r="N5198" s="89" t="s">
        <v>317</v>
      </c>
      <c r="V5198" s="89" t="s">
        <v>1917</v>
      </c>
      <c r="W5198">
        <v>71787</v>
      </c>
    </row>
    <row r="5199" spans="7:23">
      <c r="G5199">
        <v>71105</v>
      </c>
      <c r="H5199" s="89" t="s">
        <v>1907</v>
      </c>
      <c r="I5199" s="89" t="s">
        <v>1946</v>
      </c>
      <c r="L5199">
        <v>36380</v>
      </c>
      <c r="M5199" s="89" t="s">
        <v>1477</v>
      </c>
      <c r="N5199" s="89" t="s">
        <v>317</v>
      </c>
      <c r="V5199" s="89" t="s">
        <v>1918</v>
      </c>
      <c r="W5199">
        <v>71776</v>
      </c>
    </row>
    <row r="5200" spans="7:23">
      <c r="G5200">
        <v>71017</v>
      </c>
      <c r="H5200" s="89" t="s">
        <v>1908</v>
      </c>
      <c r="I5200" s="89" t="s">
        <v>1946</v>
      </c>
      <c r="L5200">
        <v>36381</v>
      </c>
      <c r="M5200" s="89" t="s">
        <v>1478</v>
      </c>
      <c r="N5200" s="89" t="s">
        <v>317</v>
      </c>
      <c r="V5200" s="89" t="s">
        <v>119</v>
      </c>
      <c r="W5200">
        <v>71765</v>
      </c>
    </row>
    <row r="5201" spans="7:23">
      <c r="G5201">
        <v>71006</v>
      </c>
      <c r="H5201" s="89" t="s">
        <v>1909</v>
      </c>
      <c r="I5201" s="89" t="s">
        <v>1946</v>
      </c>
      <c r="L5201">
        <v>36382</v>
      </c>
      <c r="M5201" s="89" t="s">
        <v>2496</v>
      </c>
      <c r="N5201" s="89" t="s">
        <v>317</v>
      </c>
      <c r="V5201" s="89" t="s">
        <v>1933</v>
      </c>
      <c r="W5201">
        <v>71754</v>
      </c>
    </row>
    <row r="5202" spans="7:23">
      <c r="G5202">
        <v>70995</v>
      </c>
      <c r="H5202" s="89" t="s">
        <v>1910</v>
      </c>
      <c r="I5202" s="89" t="s">
        <v>1946</v>
      </c>
      <c r="L5202">
        <v>36383</v>
      </c>
      <c r="M5202" s="89" t="s">
        <v>1479</v>
      </c>
      <c r="N5202" s="89" t="s">
        <v>317</v>
      </c>
      <c r="V5202" s="89" t="s">
        <v>1920</v>
      </c>
      <c r="W5202">
        <v>71743</v>
      </c>
    </row>
    <row r="5203" spans="7:23">
      <c r="G5203">
        <v>70984</v>
      </c>
      <c r="H5203" s="89" t="s">
        <v>1911</v>
      </c>
      <c r="I5203" s="89" t="s">
        <v>1946</v>
      </c>
      <c r="L5203">
        <v>36384</v>
      </c>
      <c r="M5203" s="89" t="s">
        <v>1480</v>
      </c>
      <c r="N5203" s="89" t="s">
        <v>317</v>
      </c>
      <c r="V5203" s="89" t="s">
        <v>1934</v>
      </c>
      <c r="W5203">
        <v>71732</v>
      </c>
    </row>
    <row r="5204" spans="7:23">
      <c r="G5204">
        <v>70973</v>
      </c>
      <c r="H5204" s="89" t="s">
        <v>1912</v>
      </c>
      <c r="I5204" s="89" t="s">
        <v>1946</v>
      </c>
      <c r="L5204">
        <v>36385</v>
      </c>
      <c r="M5204" s="89" t="s">
        <v>1481</v>
      </c>
      <c r="N5204" s="89" t="s">
        <v>317</v>
      </c>
      <c r="V5204" s="89" t="s">
        <v>1935</v>
      </c>
      <c r="W5204">
        <v>71721</v>
      </c>
    </row>
    <row r="5205" spans="7:23">
      <c r="G5205">
        <v>70962</v>
      </c>
      <c r="H5205" s="89" t="s">
        <v>119</v>
      </c>
      <c r="I5205" s="89" t="s">
        <v>1946</v>
      </c>
      <c r="L5205">
        <v>36386</v>
      </c>
      <c r="M5205" s="89" t="s">
        <v>2512</v>
      </c>
      <c r="N5205" s="89" t="s">
        <v>317</v>
      </c>
      <c r="V5205" s="89" t="s">
        <v>1936</v>
      </c>
      <c r="W5205">
        <v>71941</v>
      </c>
    </row>
    <row r="5206" spans="7:23">
      <c r="G5206">
        <v>70951</v>
      </c>
      <c r="H5206" s="89" t="s">
        <v>1913</v>
      </c>
      <c r="I5206" s="89" t="s">
        <v>1946</v>
      </c>
      <c r="L5206">
        <v>36387</v>
      </c>
      <c r="M5206" s="89" t="s">
        <v>1482</v>
      </c>
      <c r="N5206" s="89" t="s">
        <v>317</v>
      </c>
      <c r="V5206" s="89" t="s">
        <v>46</v>
      </c>
      <c r="W5206">
        <v>71853</v>
      </c>
    </row>
    <row r="5207" spans="7:23">
      <c r="G5207">
        <v>70940</v>
      </c>
      <c r="H5207" s="89" t="s">
        <v>1914</v>
      </c>
      <c r="I5207" s="89" t="s">
        <v>1946</v>
      </c>
      <c r="L5207">
        <v>36390</v>
      </c>
      <c r="M5207" s="89" t="s">
        <v>1483</v>
      </c>
      <c r="N5207" s="89" t="s">
        <v>317</v>
      </c>
      <c r="V5207" s="89" t="s">
        <v>1922</v>
      </c>
      <c r="W5207">
        <v>71842</v>
      </c>
    </row>
    <row r="5208" spans="7:23">
      <c r="G5208">
        <v>70929</v>
      </c>
      <c r="H5208" s="89" t="s">
        <v>1915</v>
      </c>
      <c r="I5208" s="89" t="s">
        <v>1946</v>
      </c>
      <c r="L5208">
        <v>36391</v>
      </c>
      <c r="M5208" s="89" t="s">
        <v>1484</v>
      </c>
      <c r="N5208" s="89" t="s">
        <v>317</v>
      </c>
      <c r="V5208" s="89" t="s">
        <v>1882</v>
      </c>
      <c r="W5208">
        <v>72107</v>
      </c>
    </row>
    <row r="5209" spans="7:23">
      <c r="G5209">
        <v>70918</v>
      </c>
      <c r="H5209" s="89" t="s">
        <v>1916</v>
      </c>
      <c r="I5209" s="89" t="s">
        <v>1946</v>
      </c>
      <c r="L5209">
        <v>36392</v>
      </c>
      <c r="M5209" s="89" t="s">
        <v>2521</v>
      </c>
      <c r="N5209" s="89" t="s">
        <v>317</v>
      </c>
      <c r="V5209" s="89" t="s">
        <v>968</v>
      </c>
      <c r="W5209">
        <v>72129</v>
      </c>
    </row>
    <row r="5210" spans="7:23">
      <c r="G5210">
        <v>70907</v>
      </c>
      <c r="H5210" s="89" t="s">
        <v>1917</v>
      </c>
      <c r="I5210" s="89" t="s">
        <v>1946</v>
      </c>
      <c r="L5210">
        <v>36393</v>
      </c>
      <c r="M5210" s="89" t="s">
        <v>1485</v>
      </c>
      <c r="N5210" s="89" t="s">
        <v>317</v>
      </c>
      <c r="V5210" s="89" t="s">
        <v>974</v>
      </c>
      <c r="W5210">
        <v>72118</v>
      </c>
    </row>
    <row r="5211" spans="7:23">
      <c r="G5211">
        <v>70896</v>
      </c>
      <c r="H5211" s="89" t="s">
        <v>1918</v>
      </c>
      <c r="I5211" s="89" t="s">
        <v>1946</v>
      </c>
      <c r="L5211">
        <v>36394</v>
      </c>
      <c r="M5211" s="89" t="s">
        <v>1486</v>
      </c>
      <c r="N5211" s="89" t="s">
        <v>317</v>
      </c>
      <c r="V5211" s="89" t="s">
        <v>1923</v>
      </c>
      <c r="W5211">
        <v>71831</v>
      </c>
    </row>
    <row r="5212" spans="7:23">
      <c r="G5212">
        <v>70885</v>
      </c>
      <c r="H5212" s="89" t="s">
        <v>1919</v>
      </c>
      <c r="I5212" s="89" t="s">
        <v>1946</v>
      </c>
      <c r="L5212">
        <v>36396</v>
      </c>
      <c r="M5212" s="89" t="s">
        <v>1487</v>
      </c>
      <c r="N5212" s="89" t="s">
        <v>317</v>
      </c>
      <c r="V5212" s="89" t="s">
        <v>278</v>
      </c>
      <c r="W5212">
        <v>71820</v>
      </c>
    </row>
    <row r="5213" spans="7:23">
      <c r="G5213">
        <v>71391</v>
      </c>
      <c r="H5213" s="89" t="s">
        <v>1920</v>
      </c>
      <c r="I5213" s="89" t="s">
        <v>1946</v>
      </c>
      <c r="L5213">
        <v>36399</v>
      </c>
      <c r="M5213" s="89" t="s">
        <v>314</v>
      </c>
      <c r="V5213" s="89" t="s">
        <v>1924</v>
      </c>
      <c r="W5213">
        <v>71809</v>
      </c>
    </row>
    <row r="5214" spans="7:23">
      <c r="G5214">
        <v>71380</v>
      </c>
      <c r="H5214" s="89" t="s">
        <v>1921</v>
      </c>
      <c r="I5214" s="89" t="s">
        <v>1946</v>
      </c>
      <c r="L5214">
        <v>36401</v>
      </c>
      <c r="M5214" s="89" t="s">
        <v>315</v>
      </c>
      <c r="V5214" s="89" t="s">
        <v>1925</v>
      </c>
      <c r="W5214">
        <v>71710</v>
      </c>
    </row>
    <row r="5215" spans="7:23">
      <c r="G5215">
        <v>70874</v>
      </c>
      <c r="H5215" s="89" t="s">
        <v>1922</v>
      </c>
      <c r="I5215" s="89" t="s">
        <v>1946</v>
      </c>
      <c r="L5215">
        <v>40003</v>
      </c>
      <c r="M5215" s="89" t="s">
        <v>1291</v>
      </c>
      <c r="N5215" s="89" t="s">
        <v>314</v>
      </c>
      <c r="V5215" s="89" t="s">
        <v>1937</v>
      </c>
      <c r="W5215">
        <v>71919</v>
      </c>
    </row>
    <row r="5216" spans="7:23">
      <c r="G5216">
        <v>71281</v>
      </c>
      <c r="H5216" s="89" t="s">
        <v>1923</v>
      </c>
      <c r="I5216" s="89" t="s">
        <v>1946</v>
      </c>
      <c r="L5216">
        <v>40004</v>
      </c>
      <c r="M5216" s="89" t="s">
        <v>1295</v>
      </c>
      <c r="N5216" s="89" t="s">
        <v>314</v>
      </c>
      <c r="V5216" s="89" t="s">
        <v>276</v>
      </c>
      <c r="W5216">
        <v>71908</v>
      </c>
    </row>
    <row r="5217" spans="7:23">
      <c r="G5217">
        <v>71358</v>
      </c>
      <c r="H5217" s="89" t="s">
        <v>278</v>
      </c>
      <c r="I5217" s="89" t="s">
        <v>1946</v>
      </c>
      <c r="L5217">
        <v>40005</v>
      </c>
      <c r="M5217" s="89" t="s">
        <v>1300</v>
      </c>
      <c r="N5217" s="89" t="s">
        <v>314</v>
      </c>
      <c r="V5217" s="89" t="s">
        <v>1938</v>
      </c>
      <c r="W5217">
        <v>58482</v>
      </c>
    </row>
    <row r="5218" spans="7:23">
      <c r="G5218">
        <v>71270</v>
      </c>
      <c r="H5218" s="89" t="s">
        <v>1924</v>
      </c>
      <c r="I5218" s="89" t="s">
        <v>1946</v>
      </c>
      <c r="L5218">
        <v>40006</v>
      </c>
      <c r="M5218" s="89" t="s">
        <v>1297</v>
      </c>
      <c r="N5218" s="89" t="s">
        <v>314</v>
      </c>
      <c r="V5218" s="89" t="s">
        <v>1939</v>
      </c>
      <c r="W5218">
        <v>32471</v>
      </c>
    </row>
    <row r="5219" spans="7:23">
      <c r="G5219">
        <v>71259</v>
      </c>
      <c r="H5219" s="89" t="s">
        <v>1925</v>
      </c>
      <c r="I5219" s="89" t="s">
        <v>1946</v>
      </c>
      <c r="L5219">
        <v>40011</v>
      </c>
      <c r="M5219" s="89" t="s">
        <v>1711</v>
      </c>
      <c r="N5219" s="89" t="s">
        <v>314</v>
      </c>
    </row>
    <row r="5220" spans="7:23">
      <c r="G5220">
        <v>71248</v>
      </c>
      <c r="H5220" s="89" t="s">
        <v>1926</v>
      </c>
      <c r="I5220" s="89" t="s">
        <v>1946</v>
      </c>
      <c r="L5220">
        <v>40012</v>
      </c>
      <c r="M5220" s="89" t="s">
        <v>1712</v>
      </c>
      <c r="N5220" s="89" t="s">
        <v>314</v>
      </c>
    </row>
    <row r="5221" spans="7:23">
      <c r="G5221">
        <v>71325</v>
      </c>
      <c r="H5221" s="89" t="s">
        <v>1927</v>
      </c>
      <c r="I5221" s="89" t="s">
        <v>1946</v>
      </c>
      <c r="L5221">
        <v>40013</v>
      </c>
      <c r="M5221" s="89" t="s">
        <v>1713</v>
      </c>
      <c r="N5221" s="89" t="s">
        <v>314</v>
      </c>
      <c r="V5221" s="89" t="s">
        <v>1291</v>
      </c>
      <c r="W5221">
        <v>34068</v>
      </c>
    </row>
    <row r="5222" spans="7:23">
      <c r="G5222">
        <v>71523</v>
      </c>
      <c r="H5222" s="89" t="s">
        <v>1899</v>
      </c>
      <c r="I5222" s="89" t="s">
        <v>1946</v>
      </c>
      <c r="L5222">
        <v>40014</v>
      </c>
      <c r="M5222" s="89" t="s">
        <v>1714</v>
      </c>
      <c r="N5222" s="89" t="s">
        <v>314</v>
      </c>
      <c r="V5222" s="89" t="s">
        <v>1293</v>
      </c>
      <c r="W5222">
        <v>51867</v>
      </c>
    </row>
    <row r="5223" spans="7:23">
      <c r="G5223">
        <v>71512</v>
      </c>
      <c r="H5223" s="89" t="s">
        <v>1902</v>
      </c>
      <c r="I5223" s="89" t="s">
        <v>1946</v>
      </c>
      <c r="L5223">
        <v>40015</v>
      </c>
      <c r="M5223" s="89" t="s">
        <v>1719</v>
      </c>
      <c r="N5223" s="89" t="s">
        <v>314</v>
      </c>
      <c r="V5223" s="89" t="s">
        <v>1294</v>
      </c>
      <c r="W5223">
        <v>51876</v>
      </c>
    </row>
    <row r="5224" spans="7:23">
      <c r="G5224">
        <v>71501</v>
      </c>
      <c r="H5224" s="89" t="s">
        <v>1928</v>
      </c>
      <c r="I5224" s="89" t="s">
        <v>1946</v>
      </c>
      <c r="L5224">
        <v>40016</v>
      </c>
      <c r="M5224" s="89" t="s">
        <v>1720</v>
      </c>
      <c r="N5224" s="89" t="s">
        <v>314</v>
      </c>
      <c r="V5224" s="89" t="s">
        <v>1295</v>
      </c>
      <c r="W5224">
        <v>34501</v>
      </c>
    </row>
    <row r="5225" spans="7:23">
      <c r="G5225">
        <v>71622</v>
      </c>
      <c r="H5225" s="89" t="s">
        <v>1929</v>
      </c>
      <c r="I5225" s="89" t="s">
        <v>1946</v>
      </c>
      <c r="L5225">
        <v>40017</v>
      </c>
      <c r="M5225" s="89" t="s">
        <v>1721</v>
      </c>
      <c r="N5225" s="89" t="s">
        <v>314</v>
      </c>
      <c r="V5225" s="89" t="s">
        <v>1297</v>
      </c>
      <c r="W5225">
        <v>34070</v>
      </c>
    </row>
    <row r="5226" spans="7:23">
      <c r="G5226">
        <v>71611</v>
      </c>
      <c r="H5226" s="89" t="s">
        <v>1930</v>
      </c>
      <c r="I5226" s="89" t="s">
        <v>1946</v>
      </c>
      <c r="L5226">
        <v>40018</v>
      </c>
      <c r="M5226" s="89" t="s">
        <v>1724</v>
      </c>
      <c r="N5226" s="89" t="s">
        <v>314</v>
      </c>
      <c r="V5226" s="89" t="s">
        <v>1298</v>
      </c>
      <c r="W5226">
        <v>42675</v>
      </c>
    </row>
    <row r="5227" spans="7:23">
      <c r="G5227">
        <v>71600</v>
      </c>
      <c r="H5227" s="89" t="s">
        <v>59</v>
      </c>
      <c r="I5227" s="89" t="s">
        <v>1946</v>
      </c>
      <c r="L5227">
        <v>40020</v>
      </c>
      <c r="M5227" s="89" t="s">
        <v>1725</v>
      </c>
      <c r="N5227" s="89" t="s">
        <v>314</v>
      </c>
      <c r="V5227" s="89" t="s">
        <v>1299</v>
      </c>
      <c r="W5227">
        <v>42667</v>
      </c>
    </row>
    <row r="5228" spans="7:23">
      <c r="G5228">
        <v>72085</v>
      </c>
      <c r="H5228" s="89" t="s">
        <v>1931</v>
      </c>
      <c r="I5228" s="89" t="s">
        <v>1946</v>
      </c>
      <c r="L5228">
        <v>40021</v>
      </c>
      <c r="M5228" s="89" t="s">
        <v>1726</v>
      </c>
      <c r="N5228" s="89" t="s">
        <v>314</v>
      </c>
      <c r="V5228" s="89" t="s">
        <v>1300</v>
      </c>
      <c r="W5228">
        <v>34069</v>
      </c>
    </row>
    <row r="5229" spans="7:23">
      <c r="G5229">
        <v>71589</v>
      </c>
      <c r="H5229" s="89" t="s">
        <v>60</v>
      </c>
      <c r="I5229" s="89" t="s">
        <v>1946</v>
      </c>
      <c r="L5229">
        <v>40024</v>
      </c>
      <c r="M5229" s="89" t="s">
        <v>1727</v>
      </c>
      <c r="N5229" s="89" t="s">
        <v>314</v>
      </c>
      <c r="V5229" s="89" t="s">
        <v>1711</v>
      </c>
      <c r="W5229">
        <v>34074</v>
      </c>
    </row>
    <row r="5230" spans="7:23">
      <c r="G5230">
        <v>71468</v>
      </c>
      <c r="H5230" s="89" t="s">
        <v>46</v>
      </c>
      <c r="I5230" s="89" t="s">
        <v>1946</v>
      </c>
      <c r="L5230">
        <v>40025</v>
      </c>
      <c r="M5230" s="89" t="s">
        <v>1728</v>
      </c>
      <c r="N5230" s="89" t="s">
        <v>314</v>
      </c>
      <c r="V5230" s="89" t="s">
        <v>1712</v>
      </c>
      <c r="W5230">
        <v>34075</v>
      </c>
    </row>
    <row r="5231" spans="7:23">
      <c r="G5231">
        <v>71633</v>
      </c>
      <c r="H5231" s="89" t="s">
        <v>1932</v>
      </c>
      <c r="I5231" s="89" t="s">
        <v>1946</v>
      </c>
      <c r="L5231">
        <v>40026</v>
      </c>
      <c r="M5231" s="89" t="s">
        <v>1729</v>
      </c>
      <c r="N5231" s="89" t="s">
        <v>314</v>
      </c>
      <c r="V5231" s="89" t="s">
        <v>1713</v>
      </c>
      <c r="W5231">
        <v>34076</v>
      </c>
    </row>
    <row r="5232" spans="7:23">
      <c r="G5232">
        <v>71490</v>
      </c>
      <c r="H5232" s="89" t="s">
        <v>1912</v>
      </c>
      <c r="I5232" s="89" t="s">
        <v>1946</v>
      </c>
      <c r="L5232">
        <v>40027</v>
      </c>
      <c r="M5232" s="89" t="s">
        <v>1730</v>
      </c>
      <c r="N5232" s="89" t="s">
        <v>314</v>
      </c>
      <c r="V5232" s="89" t="s">
        <v>1714</v>
      </c>
      <c r="W5232">
        <v>34077</v>
      </c>
    </row>
    <row r="5233" spans="7:23">
      <c r="G5233">
        <v>71479</v>
      </c>
      <c r="H5233" s="89" t="s">
        <v>119</v>
      </c>
      <c r="I5233" s="89" t="s">
        <v>1946</v>
      </c>
      <c r="L5233">
        <v>40028</v>
      </c>
      <c r="M5233" s="89" t="s">
        <v>1737</v>
      </c>
      <c r="N5233" s="89" t="s">
        <v>314</v>
      </c>
      <c r="V5233" s="89" t="s">
        <v>1715</v>
      </c>
      <c r="W5233">
        <v>53513</v>
      </c>
    </row>
    <row r="5234" spans="7:23">
      <c r="G5234">
        <v>71457</v>
      </c>
      <c r="H5234" s="89" t="s">
        <v>46</v>
      </c>
      <c r="I5234" s="89" t="s">
        <v>1946</v>
      </c>
      <c r="L5234">
        <v>40029</v>
      </c>
      <c r="M5234" s="89" t="s">
        <v>1738</v>
      </c>
      <c r="N5234" s="89" t="s">
        <v>314</v>
      </c>
      <c r="V5234" s="89" t="s">
        <v>1716</v>
      </c>
      <c r="W5234">
        <v>53724</v>
      </c>
    </row>
    <row r="5235" spans="7:23">
      <c r="G5235">
        <v>71446</v>
      </c>
      <c r="H5235" s="89" t="s">
        <v>1914</v>
      </c>
      <c r="I5235" s="89" t="s">
        <v>1946</v>
      </c>
      <c r="L5235">
        <v>40034</v>
      </c>
      <c r="M5235" s="89" t="s">
        <v>1739</v>
      </c>
      <c r="N5235" s="89" t="s">
        <v>314</v>
      </c>
      <c r="V5235" s="89" t="s">
        <v>1717</v>
      </c>
      <c r="W5235">
        <v>53735</v>
      </c>
    </row>
    <row r="5236" spans="7:23">
      <c r="G5236">
        <v>71314</v>
      </c>
      <c r="H5236" s="89" t="s">
        <v>1915</v>
      </c>
      <c r="I5236" s="89" t="s">
        <v>1946</v>
      </c>
      <c r="L5236">
        <v>40035</v>
      </c>
      <c r="M5236" s="89" t="s">
        <v>1740</v>
      </c>
      <c r="N5236" s="89" t="s">
        <v>314</v>
      </c>
      <c r="V5236" s="89" t="s">
        <v>1718</v>
      </c>
      <c r="W5236">
        <v>53746</v>
      </c>
    </row>
    <row r="5237" spans="7:23">
      <c r="G5237">
        <v>71237</v>
      </c>
      <c r="H5237" s="89" t="s">
        <v>1916</v>
      </c>
      <c r="I5237" s="89" t="s">
        <v>1946</v>
      </c>
      <c r="L5237">
        <v>40036</v>
      </c>
      <c r="M5237" s="89" t="s">
        <v>1741</v>
      </c>
      <c r="N5237" s="89" t="s">
        <v>314</v>
      </c>
      <c r="V5237" s="89" t="s">
        <v>1719</v>
      </c>
      <c r="W5237">
        <v>34078</v>
      </c>
    </row>
    <row r="5238" spans="7:23">
      <c r="G5238">
        <v>71787</v>
      </c>
      <c r="H5238" s="89" t="s">
        <v>1917</v>
      </c>
      <c r="I5238" s="89" t="s">
        <v>1946</v>
      </c>
      <c r="L5238">
        <v>40037</v>
      </c>
      <c r="M5238" s="89" t="s">
        <v>1742</v>
      </c>
      <c r="N5238" s="89" t="s">
        <v>314</v>
      </c>
      <c r="V5238" s="89" t="s">
        <v>1720</v>
      </c>
      <c r="W5238">
        <v>34079</v>
      </c>
    </row>
    <row r="5239" spans="7:23">
      <c r="G5239">
        <v>71776</v>
      </c>
      <c r="H5239" s="89" t="s">
        <v>1918</v>
      </c>
      <c r="I5239" s="89" t="s">
        <v>1946</v>
      </c>
      <c r="L5239">
        <v>40038</v>
      </c>
      <c r="M5239" s="89" t="s">
        <v>1743</v>
      </c>
      <c r="N5239" s="89" t="s">
        <v>314</v>
      </c>
      <c r="V5239" s="89" t="s">
        <v>1721</v>
      </c>
      <c r="W5239">
        <v>34080</v>
      </c>
    </row>
    <row r="5240" spans="7:23">
      <c r="G5240">
        <v>71765</v>
      </c>
      <c r="H5240" s="89" t="s">
        <v>119</v>
      </c>
      <c r="I5240" s="89" t="s">
        <v>1946</v>
      </c>
      <c r="L5240">
        <v>40039</v>
      </c>
      <c r="M5240" s="89" t="s">
        <v>1744</v>
      </c>
      <c r="N5240" s="89" t="s">
        <v>314</v>
      </c>
      <c r="V5240" s="89" t="s">
        <v>1722</v>
      </c>
      <c r="W5240">
        <v>53900</v>
      </c>
    </row>
    <row r="5241" spans="7:23">
      <c r="G5241">
        <v>71754</v>
      </c>
      <c r="H5241" s="89" t="s">
        <v>1933</v>
      </c>
      <c r="I5241" s="89" t="s">
        <v>1946</v>
      </c>
      <c r="L5241">
        <v>40042</v>
      </c>
      <c r="M5241" s="89" t="s">
        <v>1745</v>
      </c>
      <c r="N5241" s="89" t="s">
        <v>314</v>
      </c>
      <c r="V5241" s="89" t="s">
        <v>1723</v>
      </c>
      <c r="W5241">
        <v>63973</v>
      </c>
    </row>
    <row r="5242" spans="7:23">
      <c r="G5242">
        <v>71743</v>
      </c>
      <c r="H5242" s="89" t="s">
        <v>1920</v>
      </c>
      <c r="I5242" s="89" t="s">
        <v>1946</v>
      </c>
      <c r="L5242">
        <v>40043</v>
      </c>
      <c r="M5242" s="89" t="s">
        <v>1746</v>
      </c>
      <c r="N5242" s="89" t="s">
        <v>314</v>
      </c>
      <c r="V5242" s="89" t="s">
        <v>1724</v>
      </c>
      <c r="W5242">
        <v>34081</v>
      </c>
    </row>
    <row r="5243" spans="7:23">
      <c r="G5243">
        <v>71732</v>
      </c>
      <c r="H5243" s="89" t="s">
        <v>1934</v>
      </c>
      <c r="I5243" s="89" t="s">
        <v>1946</v>
      </c>
      <c r="L5243">
        <v>40044</v>
      </c>
      <c r="M5243" s="89" t="s">
        <v>1747</v>
      </c>
      <c r="N5243" s="89" t="s">
        <v>314</v>
      </c>
      <c r="V5243" s="89" t="s">
        <v>1725</v>
      </c>
      <c r="W5243">
        <v>34083</v>
      </c>
    </row>
    <row r="5244" spans="7:23">
      <c r="G5244">
        <v>71721</v>
      </c>
      <c r="H5244" s="89" t="s">
        <v>1935</v>
      </c>
      <c r="I5244" s="89" t="s">
        <v>1946</v>
      </c>
      <c r="L5244">
        <v>40045</v>
      </c>
      <c r="M5244" s="89" t="s">
        <v>1748</v>
      </c>
      <c r="N5244" s="89" t="s">
        <v>314</v>
      </c>
      <c r="V5244" s="89" t="s">
        <v>1726</v>
      </c>
      <c r="W5244">
        <v>34084</v>
      </c>
    </row>
    <row r="5245" spans="7:23">
      <c r="G5245">
        <v>71941</v>
      </c>
      <c r="H5245" s="89" t="s">
        <v>1936</v>
      </c>
      <c r="I5245" s="89" t="s">
        <v>1946</v>
      </c>
      <c r="L5245">
        <v>40046</v>
      </c>
      <c r="M5245" s="89" t="s">
        <v>1749</v>
      </c>
      <c r="N5245" s="89" t="s">
        <v>314</v>
      </c>
      <c r="V5245" s="89" t="s">
        <v>1727</v>
      </c>
      <c r="W5245">
        <v>34087</v>
      </c>
    </row>
    <row r="5246" spans="7:23">
      <c r="G5246">
        <v>71853</v>
      </c>
      <c r="H5246" s="89" t="s">
        <v>46</v>
      </c>
      <c r="I5246" s="89" t="s">
        <v>1946</v>
      </c>
      <c r="L5246">
        <v>40047</v>
      </c>
      <c r="M5246" s="89" t="s">
        <v>1750</v>
      </c>
      <c r="N5246" s="89" t="s">
        <v>314</v>
      </c>
      <c r="V5246" s="89" t="s">
        <v>1728</v>
      </c>
      <c r="W5246">
        <v>34088</v>
      </c>
    </row>
    <row r="5247" spans="7:23">
      <c r="G5247">
        <v>71842</v>
      </c>
      <c r="H5247" s="89" t="s">
        <v>1922</v>
      </c>
      <c r="I5247" s="89" t="s">
        <v>1946</v>
      </c>
      <c r="L5247">
        <v>40051</v>
      </c>
      <c r="M5247" s="89" t="s">
        <v>1751</v>
      </c>
      <c r="N5247" s="89" t="s">
        <v>314</v>
      </c>
      <c r="V5247" s="89" t="s">
        <v>1729</v>
      </c>
      <c r="W5247">
        <v>34089</v>
      </c>
    </row>
    <row r="5248" spans="7:23">
      <c r="G5248">
        <v>72107</v>
      </c>
      <c r="H5248" s="89" t="s">
        <v>1882</v>
      </c>
      <c r="I5248" s="89" t="s">
        <v>1946</v>
      </c>
      <c r="L5248">
        <v>40052</v>
      </c>
      <c r="M5248" s="89" t="s">
        <v>1752</v>
      </c>
      <c r="N5248" s="89" t="s">
        <v>314</v>
      </c>
      <c r="V5248" s="89" t="s">
        <v>1730</v>
      </c>
      <c r="W5248">
        <v>34090</v>
      </c>
    </row>
    <row r="5249" spans="7:23">
      <c r="G5249">
        <v>72129</v>
      </c>
      <c r="H5249" s="89" t="s">
        <v>968</v>
      </c>
      <c r="I5249" s="89" t="s">
        <v>1946</v>
      </c>
      <c r="L5249">
        <v>40053</v>
      </c>
      <c r="M5249" s="89" t="s">
        <v>1753</v>
      </c>
      <c r="N5249" s="89" t="s">
        <v>314</v>
      </c>
      <c r="V5249" s="89" t="s">
        <v>1731</v>
      </c>
      <c r="W5249">
        <v>53801</v>
      </c>
    </row>
    <row r="5250" spans="7:23">
      <c r="G5250">
        <v>72118</v>
      </c>
      <c r="H5250" s="89" t="s">
        <v>974</v>
      </c>
      <c r="I5250" s="89" t="s">
        <v>1946</v>
      </c>
      <c r="L5250">
        <v>40054</v>
      </c>
      <c r="M5250" s="89" t="s">
        <v>1754</v>
      </c>
      <c r="N5250" s="89" t="s">
        <v>314</v>
      </c>
      <c r="V5250" s="89" t="s">
        <v>1732</v>
      </c>
      <c r="W5250">
        <v>53812</v>
      </c>
    </row>
    <row r="5251" spans="7:23">
      <c r="G5251">
        <v>71831</v>
      </c>
      <c r="H5251" s="89" t="s">
        <v>1923</v>
      </c>
      <c r="I5251" s="89" t="s">
        <v>1946</v>
      </c>
      <c r="L5251">
        <v>40055</v>
      </c>
      <c r="M5251" s="89" t="s">
        <v>1755</v>
      </c>
      <c r="N5251" s="89" t="s">
        <v>314</v>
      </c>
      <c r="V5251" s="89" t="s">
        <v>1733</v>
      </c>
      <c r="W5251">
        <v>53823</v>
      </c>
    </row>
    <row r="5252" spans="7:23">
      <c r="G5252">
        <v>71820</v>
      </c>
      <c r="H5252" s="89" t="s">
        <v>278</v>
      </c>
      <c r="I5252" s="89" t="s">
        <v>1946</v>
      </c>
      <c r="L5252">
        <v>40056</v>
      </c>
      <c r="M5252" s="89" t="s">
        <v>1756</v>
      </c>
      <c r="N5252" s="89" t="s">
        <v>314</v>
      </c>
      <c r="V5252" s="89" t="s">
        <v>1734</v>
      </c>
      <c r="W5252">
        <v>53834</v>
      </c>
    </row>
    <row r="5253" spans="7:23">
      <c r="G5253">
        <v>71809</v>
      </c>
      <c r="H5253" s="89" t="s">
        <v>1924</v>
      </c>
      <c r="I5253" s="89" t="s">
        <v>1946</v>
      </c>
      <c r="L5253">
        <v>40057</v>
      </c>
      <c r="M5253" s="89" t="s">
        <v>1035</v>
      </c>
      <c r="N5253" s="89" t="s">
        <v>314</v>
      </c>
      <c r="V5253" s="89" t="s">
        <v>1735</v>
      </c>
      <c r="W5253">
        <v>53856</v>
      </c>
    </row>
    <row r="5254" spans="7:23">
      <c r="G5254">
        <v>71710</v>
      </c>
      <c r="H5254" s="89" t="s">
        <v>1925</v>
      </c>
      <c r="I5254" s="89" t="s">
        <v>1946</v>
      </c>
      <c r="L5254">
        <v>40060</v>
      </c>
      <c r="M5254" s="89" t="s">
        <v>1757</v>
      </c>
      <c r="N5254" s="89" t="s">
        <v>314</v>
      </c>
      <c r="V5254" s="89" t="s">
        <v>1736</v>
      </c>
      <c r="W5254">
        <v>53867</v>
      </c>
    </row>
    <row r="5255" spans="7:23">
      <c r="G5255">
        <v>71919</v>
      </c>
      <c r="H5255" s="89" t="s">
        <v>1937</v>
      </c>
      <c r="I5255" s="89" t="s">
        <v>1946</v>
      </c>
      <c r="L5255">
        <v>40061</v>
      </c>
      <c r="M5255" s="89" t="s">
        <v>1758</v>
      </c>
      <c r="N5255" s="89" t="s">
        <v>314</v>
      </c>
      <c r="V5255" s="89" t="s">
        <v>1737</v>
      </c>
      <c r="W5255">
        <v>34091</v>
      </c>
    </row>
    <row r="5256" spans="7:23">
      <c r="G5256">
        <v>71908</v>
      </c>
      <c r="H5256" s="89" t="s">
        <v>276</v>
      </c>
      <c r="I5256" s="89" t="s">
        <v>1946</v>
      </c>
      <c r="L5256">
        <v>40062</v>
      </c>
      <c r="M5256" s="89" t="s">
        <v>1759</v>
      </c>
      <c r="N5256" s="89" t="s">
        <v>314</v>
      </c>
      <c r="V5256" s="89" t="s">
        <v>1738</v>
      </c>
      <c r="W5256">
        <v>34092</v>
      </c>
    </row>
    <row r="5257" spans="7:23">
      <c r="G5257">
        <v>58482</v>
      </c>
      <c r="H5257" s="89" t="s">
        <v>1938</v>
      </c>
      <c r="I5257" s="89" t="s">
        <v>1946</v>
      </c>
      <c r="L5257">
        <v>40063</v>
      </c>
      <c r="M5257" s="89" t="s">
        <v>1760</v>
      </c>
      <c r="N5257" s="89" t="s">
        <v>314</v>
      </c>
      <c r="V5257" s="89" t="s">
        <v>1739</v>
      </c>
      <c r="W5257">
        <v>34097</v>
      </c>
    </row>
    <row r="5258" spans="7:23">
      <c r="G5258">
        <v>32471</v>
      </c>
      <c r="H5258" s="89" t="s">
        <v>1939</v>
      </c>
      <c r="I5258" s="89" t="s">
        <v>1946</v>
      </c>
      <c r="L5258">
        <v>40064</v>
      </c>
      <c r="M5258" s="89" t="s">
        <v>1761</v>
      </c>
      <c r="N5258" s="89" t="s">
        <v>314</v>
      </c>
      <c r="V5258" s="89" t="s">
        <v>1740</v>
      </c>
      <c r="W5258">
        <v>34098</v>
      </c>
    </row>
    <row r="5259" spans="7:23">
      <c r="G5259">
        <v>35487</v>
      </c>
      <c r="H5259" s="89" t="s">
        <v>312</v>
      </c>
      <c r="L5259">
        <v>40065</v>
      </c>
      <c r="M5259" s="89" t="s">
        <v>1762</v>
      </c>
      <c r="N5259" s="89" t="s">
        <v>314</v>
      </c>
      <c r="V5259" s="89" t="s">
        <v>1741</v>
      </c>
      <c r="W5259">
        <v>34099</v>
      </c>
    </row>
    <row r="5260" spans="7:23">
      <c r="G5260">
        <v>33470</v>
      </c>
      <c r="H5260" s="89" t="s">
        <v>1942</v>
      </c>
      <c r="L5260">
        <v>40069</v>
      </c>
      <c r="M5260" s="89" t="s">
        <v>1763</v>
      </c>
      <c r="N5260" s="89" t="s">
        <v>314</v>
      </c>
      <c r="V5260" s="89" t="s">
        <v>1742</v>
      </c>
      <c r="W5260">
        <v>34100</v>
      </c>
    </row>
    <row r="5261" spans="7:23">
      <c r="G5261">
        <v>19872</v>
      </c>
      <c r="H5261" s="89" t="s">
        <v>1943</v>
      </c>
      <c r="L5261">
        <v>40070</v>
      </c>
      <c r="M5261" s="89" t="s">
        <v>1764</v>
      </c>
      <c r="N5261" s="89" t="s">
        <v>314</v>
      </c>
      <c r="V5261" s="89" t="s">
        <v>1743</v>
      </c>
      <c r="W5261">
        <v>34101</v>
      </c>
    </row>
    <row r="5262" spans="7:23">
      <c r="G5262">
        <v>34068</v>
      </c>
      <c r="H5262" s="89" t="s">
        <v>1291</v>
      </c>
      <c r="I5262" s="89" t="s">
        <v>1942</v>
      </c>
      <c r="L5262">
        <v>40071</v>
      </c>
      <c r="M5262" s="89" t="s">
        <v>1765</v>
      </c>
      <c r="N5262" s="89" t="s">
        <v>314</v>
      </c>
      <c r="V5262" s="89" t="s">
        <v>1744</v>
      </c>
      <c r="W5262">
        <v>34102</v>
      </c>
    </row>
    <row r="5263" spans="7:23">
      <c r="G5263">
        <v>29488</v>
      </c>
      <c r="H5263" s="89" t="s">
        <v>1291</v>
      </c>
      <c r="I5263" s="89" t="s">
        <v>1943</v>
      </c>
      <c r="L5263">
        <v>40072</v>
      </c>
      <c r="M5263" s="89" t="s">
        <v>1766</v>
      </c>
      <c r="N5263" s="89" t="s">
        <v>314</v>
      </c>
      <c r="V5263" s="89" t="s">
        <v>1745</v>
      </c>
      <c r="W5263">
        <v>34105</v>
      </c>
    </row>
    <row r="5264" spans="7:23">
      <c r="G5264">
        <v>35493</v>
      </c>
      <c r="H5264" s="89" t="s">
        <v>1291</v>
      </c>
      <c r="I5264" s="89" t="s">
        <v>312</v>
      </c>
      <c r="L5264">
        <v>40073</v>
      </c>
      <c r="M5264" s="89" t="s">
        <v>1767</v>
      </c>
      <c r="N5264" s="89" t="s">
        <v>314</v>
      </c>
      <c r="V5264" s="89" t="s">
        <v>1746</v>
      </c>
      <c r="W5264">
        <v>34106</v>
      </c>
    </row>
    <row r="5265" spans="7:23">
      <c r="G5265">
        <v>51869</v>
      </c>
      <c r="H5265" s="89" t="s">
        <v>1293</v>
      </c>
      <c r="I5265" s="89" t="s">
        <v>1943</v>
      </c>
      <c r="L5265">
        <v>40076</v>
      </c>
      <c r="M5265" s="89" t="s">
        <v>1768</v>
      </c>
      <c r="N5265" s="89" t="s">
        <v>314</v>
      </c>
      <c r="V5265" s="89" t="s">
        <v>1747</v>
      </c>
      <c r="W5265">
        <v>34107</v>
      </c>
    </row>
    <row r="5266" spans="7:23">
      <c r="G5266">
        <v>51867</v>
      </c>
      <c r="H5266" s="89" t="s">
        <v>1293</v>
      </c>
      <c r="I5266" s="89" t="s">
        <v>1942</v>
      </c>
      <c r="L5266">
        <v>40077</v>
      </c>
      <c r="M5266" s="89" t="s">
        <v>1769</v>
      </c>
      <c r="N5266" s="89" t="s">
        <v>314</v>
      </c>
      <c r="V5266" s="89" t="s">
        <v>1748</v>
      </c>
      <c r="W5266">
        <v>34108</v>
      </c>
    </row>
    <row r="5267" spans="7:23">
      <c r="G5267">
        <v>50729</v>
      </c>
      <c r="H5267" s="89" t="s">
        <v>1293</v>
      </c>
      <c r="I5267" s="89" t="s">
        <v>312</v>
      </c>
      <c r="L5267">
        <v>40078</v>
      </c>
      <c r="M5267" s="89" t="s">
        <v>1770</v>
      </c>
      <c r="N5267" s="89" t="s">
        <v>314</v>
      </c>
      <c r="V5267" s="89" t="s">
        <v>1749</v>
      </c>
      <c r="W5267">
        <v>34109</v>
      </c>
    </row>
    <row r="5268" spans="7:23">
      <c r="G5268">
        <v>51878</v>
      </c>
      <c r="H5268" s="89" t="s">
        <v>1294</v>
      </c>
      <c r="I5268" s="89" t="s">
        <v>1943</v>
      </c>
      <c r="L5268">
        <v>40079</v>
      </c>
      <c r="M5268" s="89" t="s">
        <v>1771</v>
      </c>
      <c r="N5268" s="89" t="s">
        <v>314</v>
      </c>
      <c r="V5268" s="89" t="s">
        <v>1750</v>
      </c>
      <c r="W5268">
        <v>34110</v>
      </c>
    </row>
    <row r="5269" spans="7:23">
      <c r="G5269">
        <v>51876</v>
      </c>
      <c r="H5269" s="89" t="s">
        <v>1294</v>
      </c>
      <c r="I5269" s="89" t="s">
        <v>1942</v>
      </c>
      <c r="L5269">
        <v>40080</v>
      </c>
      <c r="M5269" s="89" t="s">
        <v>1772</v>
      </c>
      <c r="N5269" s="89" t="s">
        <v>314</v>
      </c>
      <c r="V5269" s="89" t="s">
        <v>1751</v>
      </c>
      <c r="W5269">
        <v>34114</v>
      </c>
    </row>
    <row r="5270" spans="7:23">
      <c r="G5270">
        <v>51269</v>
      </c>
      <c r="H5270" s="89" t="s">
        <v>1294</v>
      </c>
      <c r="I5270" s="89" t="s">
        <v>312</v>
      </c>
      <c r="L5270">
        <v>40083</v>
      </c>
      <c r="M5270" s="89" t="s">
        <v>1773</v>
      </c>
      <c r="N5270" s="89" t="s">
        <v>314</v>
      </c>
      <c r="V5270" s="89" t="s">
        <v>1752</v>
      </c>
      <c r="W5270">
        <v>34115</v>
      </c>
    </row>
    <row r="5271" spans="7:23">
      <c r="G5271">
        <v>35494</v>
      </c>
      <c r="H5271" s="89" t="s">
        <v>1295</v>
      </c>
      <c r="I5271" s="89" t="s">
        <v>312</v>
      </c>
      <c r="L5271">
        <v>40084</v>
      </c>
      <c r="M5271" s="89" t="s">
        <v>1774</v>
      </c>
      <c r="N5271" s="89" t="s">
        <v>314</v>
      </c>
      <c r="V5271" s="89" t="s">
        <v>1753</v>
      </c>
      <c r="W5271">
        <v>34116</v>
      </c>
    </row>
    <row r="5272" spans="7:23">
      <c r="G5272">
        <v>34504</v>
      </c>
      <c r="H5272" s="89" t="s">
        <v>1295</v>
      </c>
      <c r="I5272" s="89" t="s">
        <v>1943</v>
      </c>
      <c r="L5272">
        <v>40085</v>
      </c>
      <c r="M5272" s="89" t="s">
        <v>1775</v>
      </c>
      <c r="N5272" s="89" t="s">
        <v>314</v>
      </c>
      <c r="V5272" s="89" t="s">
        <v>1754</v>
      </c>
      <c r="W5272">
        <v>34117</v>
      </c>
    </row>
    <row r="5273" spans="7:23">
      <c r="G5273">
        <v>34501</v>
      </c>
      <c r="H5273" s="89" t="s">
        <v>1295</v>
      </c>
      <c r="I5273" s="89" t="s">
        <v>1942</v>
      </c>
      <c r="L5273">
        <v>40086</v>
      </c>
      <c r="M5273" s="89" t="s">
        <v>1776</v>
      </c>
      <c r="N5273" s="89" t="s">
        <v>314</v>
      </c>
      <c r="V5273" s="89" t="s">
        <v>1755</v>
      </c>
      <c r="W5273">
        <v>34118</v>
      </c>
    </row>
    <row r="5274" spans="7:23">
      <c r="G5274">
        <v>35496</v>
      </c>
      <c r="H5274" s="89" t="s">
        <v>1297</v>
      </c>
      <c r="I5274" s="89" t="s">
        <v>312</v>
      </c>
      <c r="L5274">
        <v>40087</v>
      </c>
      <c r="M5274" s="89" t="s">
        <v>1777</v>
      </c>
      <c r="N5274" s="89" t="s">
        <v>314</v>
      </c>
      <c r="V5274" s="89" t="s">
        <v>1756</v>
      </c>
      <c r="W5274">
        <v>34119</v>
      </c>
    </row>
    <row r="5275" spans="7:23">
      <c r="G5275">
        <v>34070</v>
      </c>
      <c r="H5275" s="89" t="s">
        <v>1297</v>
      </c>
      <c r="I5275" s="89" t="s">
        <v>1942</v>
      </c>
      <c r="L5275">
        <v>40088</v>
      </c>
      <c r="M5275" s="89" t="s">
        <v>1778</v>
      </c>
      <c r="N5275" s="89" t="s">
        <v>314</v>
      </c>
      <c r="V5275" s="89" t="s">
        <v>1035</v>
      </c>
      <c r="W5275">
        <v>34120</v>
      </c>
    </row>
    <row r="5276" spans="7:23">
      <c r="G5276">
        <v>29479</v>
      </c>
      <c r="H5276" s="89" t="s">
        <v>1297</v>
      </c>
      <c r="I5276" s="89" t="s">
        <v>1943</v>
      </c>
      <c r="L5276">
        <v>40092</v>
      </c>
      <c r="M5276" s="89" t="s">
        <v>1779</v>
      </c>
      <c r="N5276" s="89" t="s">
        <v>314</v>
      </c>
      <c r="V5276" s="89" t="s">
        <v>1757</v>
      </c>
      <c r="W5276">
        <v>34123</v>
      </c>
    </row>
    <row r="5277" spans="7:23">
      <c r="G5277">
        <v>42677</v>
      </c>
      <c r="H5277" s="89" t="s">
        <v>1298</v>
      </c>
      <c r="I5277" s="89" t="s">
        <v>1943</v>
      </c>
      <c r="L5277">
        <v>40093</v>
      </c>
      <c r="M5277" s="89" t="s">
        <v>1780</v>
      </c>
      <c r="N5277" s="89" t="s">
        <v>314</v>
      </c>
      <c r="V5277" s="89" t="s">
        <v>1758</v>
      </c>
      <c r="W5277">
        <v>34124</v>
      </c>
    </row>
    <row r="5278" spans="7:23">
      <c r="G5278">
        <v>42675</v>
      </c>
      <c r="H5278" s="89" t="s">
        <v>1298</v>
      </c>
      <c r="I5278" s="89" t="s">
        <v>1942</v>
      </c>
      <c r="L5278">
        <v>40094</v>
      </c>
      <c r="M5278" s="89" t="s">
        <v>1781</v>
      </c>
      <c r="N5278" s="89" t="s">
        <v>314</v>
      </c>
      <c r="V5278" s="89" t="s">
        <v>1759</v>
      </c>
      <c r="W5278">
        <v>34125</v>
      </c>
    </row>
    <row r="5279" spans="7:23">
      <c r="G5279">
        <v>35495</v>
      </c>
      <c r="H5279" s="89" t="s">
        <v>1298</v>
      </c>
      <c r="I5279" s="89" t="s">
        <v>312</v>
      </c>
      <c r="L5279">
        <v>40095</v>
      </c>
      <c r="M5279" s="89" t="s">
        <v>1782</v>
      </c>
      <c r="N5279" s="89" t="s">
        <v>314</v>
      </c>
      <c r="V5279" s="89" t="s">
        <v>1760</v>
      </c>
      <c r="W5279">
        <v>34126</v>
      </c>
    </row>
    <row r="5280" spans="7:23">
      <c r="G5280">
        <v>42669</v>
      </c>
      <c r="H5280" s="89" t="s">
        <v>1299</v>
      </c>
      <c r="I5280" s="89" t="s">
        <v>1943</v>
      </c>
      <c r="L5280">
        <v>40096</v>
      </c>
      <c r="M5280" s="89" t="s">
        <v>1783</v>
      </c>
      <c r="N5280" s="89" t="s">
        <v>314</v>
      </c>
      <c r="V5280" s="89" t="s">
        <v>1761</v>
      </c>
      <c r="W5280">
        <v>34127</v>
      </c>
    </row>
    <row r="5281" spans="7:23">
      <c r="G5281">
        <v>42667</v>
      </c>
      <c r="H5281" s="89" t="s">
        <v>1299</v>
      </c>
      <c r="I5281" s="89" t="s">
        <v>1942</v>
      </c>
      <c r="L5281">
        <v>40097</v>
      </c>
      <c r="M5281" s="89" t="s">
        <v>1784</v>
      </c>
      <c r="N5281" s="89" t="s">
        <v>314</v>
      </c>
      <c r="V5281" s="89" t="s">
        <v>1762</v>
      </c>
      <c r="W5281">
        <v>34128</v>
      </c>
    </row>
    <row r="5282" spans="7:23">
      <c r="G5282">
        <v>41476</v>
      </c>
      <c r="H5282" s="89" t="s">
        <v>1299</v>
      </c>
      <c r="I5282" s="89" t="s">
        <v>312</v>
      </c>
      <c r="L5282">
        <v>40098</v>
      </c>
      <c r="M5282" s="89" t="s">
        <v>1785</v>
      </c>
      <c r="N5282" s="89" t="s">
        <v>314</v>
      </c>
      <c r="V5282" s="89" t="s">
        <v>1763</v>
      </c>
      <c r="W5282">
        <v>34132</v>
      </c>
    </row>
    <row r="5283" spans="7:23">
      <c r="G5283">
        <v>34069</v>
      </c>
      <c r="H5283" s="89" t="s">
        <v>1300</v>
      </c>
      <c r="I5283" s="89" t="s">
        <v>1942</v>
      </c>
      <c r="L5283">
        <v>40101</v>
      </c>
      <c r="M5283" s="89" t="s">
        <v>1786</v>
      </c>
      <c r="N5283" s="89" t="s">
        <v>314</v>
      </c>
      <c r="V5283" s="89" t="s">
        <v>1764</v>
      </c>
      <c r="W5283">
        <v>34133</v>
      </c>
    </row>
    <row r="5284" spans="7:23">
      <c r="G5284">
        <v>29484</v>
      </c>
      <c r="H5284" s="89" t="s">
        <v>1300</v>
      </c>
      <c r="I5284" s="89" t="s">
        <v>1943</v>
      </c>
      <c r="L5284">
        <v>40102</v>
      </c>
      <c r="M5284" s="89" t="s">
        <v>1787</v>
      </c>
      <c r="N5284" s="89" t="s">
        <v>314</v>
      </c>
      <c r="V5284" s="89" t="s">
        <v>1765</v>
      </c>
      <c r="W5284">
        <v>34134</v>
      </c>
    </row>
    <row r="5285" spans="7:23">
      <c r="G5285">
        <v>41468</v>
      </c>
      <c r="H5285" s="89" t="s">
        <v>1300</v>
      </c>
      <c r="I5285" s="89" t="s">
        <v>312</v>
      </c>
      <c r="L5285">
        <v>40103</v>
      </c>
      <c r="M5285" s="89" t="s">
        <v>1788</v>
      </c>
      <c r="N5285" s="89" t="s">
        <v>314</v>
      </c>
      <c r="V5285" s="89" t="s">
        <v>1766</v>
      </c>
      <c r="W5285">
        <v>34135</v>
      </c>
    </row>
    <row r="5286" spans="7:23">
      <c r="G5286">
        <v>185988</v>
      </c>
      <c r="H5286" s="89" t="s">
        <v>1234</v>
      </c>
      <c r="I5286" s="89" t="s">
        <v>312</v>
      </c>
      <c r="L5286">
        <v>40104</v>
      </c>
      <c r="M5286" s="89" t="s">
        <v>1789</v>
      </c>
      <c r="N5286" s="89" t="s">
        <v>314</v>
      </c>
      <c r="V5286" s="89" t="s">
        <v>1767</v>
      </c>
      <c r="W5286">
        <v>34136</v>
      </c>
    </row>
    <row r="5287" spans="7:23">
      <c r="G5287">
        <v>187692</v>
      </c>
      <c r="H5287" s="89" t="s">
        <v>2329</v>
      </c>
      <c r="I5287" s="89" t="s">
        <v>312</v>
      </c>
      <c r="L5287">
        <v>40105</v>
      </c>
      <c r="M5287" s="89" t="s">
        <v>1790</v>
      </c>
      <c r="N5287" s="89" t="s">
        <v>314</v>
      </c>
      <c r="V5287" s="89" t="s">
        <v>1768</v>
      </c>
      <c r="W5287">
        <v>34139</v>
      </c>
    </row>
    <row r="5288" spans="7:23">
      <c r="G5288">
        <v>187681</v>
      </c>
      <c r="H5288" s="89" t="s">
        <v>2330</v>
      </c>
      <c r="I5288" s="89" t="s">
        <v>312</v>
      </c>
      <c r="L5288">
        <v>40106</v>
      </c>
      <c r="M5288" s="89" t="s">
        <v>1791</v>
      </c>
      <c r="N5288" s="89" t="s">
        <v>314</v>
      </c>
      <c r="V5288" s="89" t="s">
        <v>1769</v>
      </c>
      <c r="W5288">
        <v>34140</v>
      </c>
    </row>
    <row r="5289" spans="7:23">
      <c r="G5289">
        <v>185977</v>
      </c>
      <c r="H5289" s="89" t="s">
        <v>1235</v>
      </c>
      <c r="I5289" s="89" t="s">
        <v>312</v>
      </c>
      <c r="L5289">
        <v>40107</v>
      </c>
      <c r="M5289" s="89" t="s">
        <v>1792</v>
      </c>
      <c r="N5289" s="89" t="s">
        <v>314</v>
      </c>
      <c r="V5289" s="89" t="s">
        <v>1770</v>
      </c>
      <c r="W5289">
        <v>34141</v>
      </c>
    </row>
    <row r="5290" spans="7:23">
      <c r="G5290">
        <v>185999</v>
      </c>
      <c r="H5290" s="89" t="s">
        <v>1236</v>
      </c>
      <c r="I5290" s="89" t="s">
        <v>312</v>
      </c>
      <c r="L5290">
        <v>40109</v>
      </c>
      <c r="M5290" s="89" t="s">
        <v>1569</v>
      </c>
      <c r="N5290" s="89" t="s">
        <v>314</v>
      </c>
      <c r="V5290" s="89" t="s">
        <v>1771</v>
      </c>
      <c r="W5290">
        <v>34142</v>
      </c>
    </row>
    <row r="5291" spans="7:23">
      <c r="G5291">
        <v>34074</v>
      </c>
      <c r="H5291" s="89" t="s">
        <v>1711</v>
      </c>
      <c r="I5291" s="89" t="s">
        <v>1942</v>
      </c>
      <c r="L5291">
        <v>40110</v>
      </c>
      <c r="M5291" s="89" t="s">
        <v>1871</v>
      </c>
      <c r="N5291" s="89" t="s">
        <v>314</v>
      </c>
      <c r="V5291" s="89" t="s">
        <v>1772</v>
      </c>
      <c r="W5291">
        <v>34143</v>
      </c>
    </row>
    <row r="5292" spans="7:23">
      <c r="G5292">
        <v>20081</v>
      </c>
      <c r="H5292" s="89" t="s">
        <v>1711</v>
      </c>
      <c r="I5292" s="89" t="s">
        <v>1943</v>
      </c>
      <c r="L5292">
        <v>40111</v>
      </c>
      <c r="M5292" s="89" t="s">
        <v>1575</v>
      </c>
      <c r="N5292" s="89" t="s">
        <v>314</v>
      </c>
      <c r="V5292" s="89" t="s">
        <v>1773</v>
      </c>
      <c r="W5292">
        <v>34146</v>
      </c>
    </row>
    <row r="5293" spans="7:23">
      <c r="G5293">
        <v>187670</v>
      </c>
      <c r="H5293" s="89" t="s">
        <v>1237</v>
      </c>
      <c r="I5293" s="89" t="s">
        <v>312</v>
      </c>
      <c r="L5293">
        <v>40112</v>
      </c>
      <c r="M5293" s="89" t="s">
        <v>1574</v>
      </c>
      <c r="N5293" s="89" t="s">
        <v>314</v>
      </c>
      <c r="V5293" s="89" t="s">
        <v>1774</v>
      </c>
      <c r="W5293">
        <v>34147</v>
      </c>
    </row>
    <row r="5294" spans="7:23">
      <c r="G5294">
        <v>20082</v>
      </c>
      <c r="H5294" s="89" t="s">
        <v>1712</v>
      </c>
      <c r="I5294" s="89" t="s">
        <v>1943</v>
      </c>
      <c r="L5294">
        <v>40113</v>
      </c>
      <c r="M5294" s="89" t="s">
        <v>1879</v>
      </c>
      <c r="N5294" s="89" t="s">
        <v>314</v>
      </c>
      <c r="V5294" s="89" t="s">
        <v>1775</v>
      </c>
      <c r="W5294">
        <v>34148</v>
      </c>
    </row>
    <row r="5295" spans="7:23">
      <c r="G5295">
        <v>34075</v>
      </c>
      <c r="H5295" s="89" t="s">
        <v>1712</v>
      </c>
      <c r="I5295" s="89" t="s">
        <v>1942</v>
      </c>
      <c r="L5295">
        <v>40114</v>
      </c>
      <c r="M5295" s="89" t="s">
        <v>1880</v>
      </c>
      <c r="N5295" s="89" t="s">
        <v>314</v>
      </c>
      <c r="V5295" s="89" t="s">
        <v>1776</v>
      </c>
      <c r="W5295">
        <v>34149</v>
      </c>
    </row>
    <row r="5296" spans="7:23">
      <c r="G5296">
        <v>61991</v>
      </c>
      <c r="H5296" s="89" t="s">
        <v>2556</v>
      </c>
      <c r="I5296" s="89" t="s">
        <v>312</v>
      </c>
      <c r="L5296">
        <v>40115</v>
      </c>
      <c r="M5296" s="89" t="s">
        <v>1579</v>
      </c>
      <c r="N5296" s="89" t="s">
        <v>314</v>
      </c>
      <c r="V5296" s="89" t="s">
        <v>1777</v>
      </c>
      <c r="W5296">
        <v>34150</v>
      </c>
    </row>
    <row r="5297" spans="7:23">
      <c r="G5297">
        <v>34076</v>
      </c>
      <c r="H5297" s="89" t="s">
        <v>1713</v>
      </c>
      <c r="I5297" s="89" t="s">
        <v>1942</v>
      </c>
      <c r="L5297">
        <v>40116</v>
      </c>
      <c r="M5297" s="89" t="s">
        <v>1886</v>
      </c>
      <c r="N5297" s="89" t="s">
        <v>314</v>
      </c>
      <c r="V5297" s="89" t="s">
        <v>1778</v>
      </c>
      <c r="W5297">
        <v>34151</v>
      </c>
    </row>
    <row r="5298" spans="7:23">
      <c r="G5298">
        <v>20083</v>
      </c>
      <c r="H5298" s="89" t="s">
        <v>1713</v>
      </c>
      <c r="I5298" s="89" t="s">
        <v>1943</v>
      </c>
      <c r="L5298">
        <v>40117</v>
      </c>
      <c r="M5298" s="89" t="s">
        <v>1887</v>
      </c>
      <c r="N5298" s="89" t="s">
        <v>314</v>
      </c>
      <c r="V5298" s="89" t="s">
        <v>1779</v>
      </c>
      <c r="W5298">
        <v>34155</v>
      </c>
    </row>
    <row r="5299" spans="7:23">
      <c r="G5299">
        <v>216681</v>
      </c>
      <c r="H5299" s="89" t="s">
        <v>2557</v>
      </c>
      <c r="I5299" s="89" t="s">
        <v>312</v>
      </c>
      <c r="L5299">
        <v>40118</v>
      </c>
      <c r="M5299" s="89" t="s">
        <v>955</v>
      </c>
      <c r="N5299" s="89" t="s">
        <v>314</v>
      </c>
      <c r="V5299" s="89" t="s">
        <v>1780</v>
      </c>
      <c r="W5299">
        <v>34156</v>
      </c>
    </row>
    <row r="5300" spans="7:23">
      <c r="G5300">
        <v>34077</v>
      </c>
      <c r="H5300" s="89" t="s">
        <v>1714</v>
      </c>
      <c r="I5300" s="89" t="s">
        <v>1942</v>
      </c>
      <c r="L5300">
        <v>40119</v>
      </c>
      <c r="M5300" s="89" t="s">
        <v>970</v>
      </c>
      <c r="N5300" s="89" t="s">
        <v>314</v>
      </c>
      <c r="V5300" s="89" t="s">
        <v>1781</v>
      </c>
      <c r="W5300">
        <v>34157</v>
      </c>
    </row>
    <row r="5301" spans="7:23">
      <c r="G5301">
        <v>20084</v>
      </c>
      <c r="H5301" s="89" t="s">
        <v>1714</v>
      </c>
      <c r="I5301" s="89" t="s">
        <v>1943</v>
      </c>
      <c r="L5301">
        <v>40120</v>
      </c>
      <c r="M5301" s="89" t="s">
        <v>956</v>
      </c>
      <c r="N5301" s="89" t="s">
        <v>314</v>
      </c>
      <c r="V5301" s="89" t="s">
        <v>1782</v>
      </c>
      <c r="W5301">
        <v>34158</v>
      </c>
    </row>
    <row r="5302" spans="7:23">
      <c r="G5302">
        <v>53513</v>
      </c>
      <c r="H5302" s="89" t="s">
        <v>1715</v>
      </c>
      <c r="I5302" s="89" t="s">
        <v>1942</v>
      </c>
      <c r="L5302">
        <v>40121</v>
      </c>
      <c r="M5302" s="89" t="s">
        <v>971</v>
      </c>
      <c r="N5302" s="89" t="s">
        <v>314</v>
      </c>
      <c r="V5302" s="89" t="s">
        <v>1783</v>
      </c>
      <c r="W5302">
        <v>34159</v>
      </c>
    </row>
    <row r="5303" spans="7:23">
      <c r="G5303">
        <v>53515</v>
      </c>
      <c r="H5303" s="89" t="s">
        <v>1715</v>
      </c>
      <c r="I5303" s="89" t="s">
        <v>1943</v>
      </c>
      <c r="L5303">
        <v>40122</v>
      </c>
      <c r="M5303" s="89" t="s">
        <v>957</v>
      </c>
      <c r="N5303" s="89" t="s">
        <v>314</v>
      </c>
      <c r="V5303" s="89" t="s">
        <v>1784</v>
      </c>
      <c r="W5303">
        <v>34160</v>
      </c>
    </row>
    <row r="5304" spans="7:23">
      <c r="G5304">
        <v>53726</v>
      </c>
      <c r="H5304" s="89" t="s">
        <v>1716</v>
      </c>
      <c r="I5304" s="89" t="s">
        <v>1943</v>
      </c>
      <c r="L5304">
        <v>40123</v>
      </c>
      <c r="M5304" s="89" t="s">
        <v>972</v>
      </c>
      <c r="N5304" s="89" t="s">
        <v>314</v>
      </c>
      <c r="V5304" s="89" t="s">
        <v>1785</v>
      </c>
      <c r="W5304">
        <v>34161</v>
      </c>
    </row>
    <row r="5305" spans="7:23">
      <c r="G5305">
        <v>53724</v>
      </c>
      <c r="H5305" s="89" t="s">
        <v>1716</v>
      </c>
      <c r="I5305" s="89" t="s">
        <v>1942</v>
      </c>
      <c r="L5305">
        <v>40124</v>
      </c>
      <c r="M5305" s="89" t="s">
        <v>1881</v>
      </c>
      <c r="N5305" s="89" t="s">
        <v>314</v>
      </c>
      <c r="V5305" s="89" t="s">
        <v>1786</v>
      </c>
      <c r="W5305">
        <v>34164</v>
      </c>
    </row>
    <row r="5306" spans="7:23">
      <c r="G5306">
        <v>53737</v>
      </c>
      <c r="H5306" s="89" t="s">
        <v>1717</v>
      </c>
      <c r="I5306" s="89" t="s">
        <v>1943</v>
      </c>
      <c r="L5306">
        <v>40125</v>
      </c>
      <c r="M5306" s="89" t="s">
        <v>1883</v>
      </c>
      <c r="N5306" s="89" t="s">
        <v>314</v>
      </c>
      <c r="V5306" s="89" t="s">
        <v>1787</v>
      </c>
      <c r="W5306">
        <v>34165</v>
      </c>
    </row>
    <row r="5307" spans="7:23">
      <c r="G5307">
        <v>53735</v>
      </c>
      <c r="H5307" s="89" t="s">
        <v>1717</v>
      </c>
      <c r="I5307" s="89" t="s">
        <v>1942</v>
      </c>
      <c r="L5307">
        <v>40126</v>
      </c>
      <c r="M5307" s="89" t="s">
        <v>1884</v>
      </c>
      <c r="N5307" s="89" t="s">
        <v>314</v>
      </c>
      <c r="V5307" s="89" t="s">
        <v>1788</v>
      </c>
      <c r="W5307">
        <v>34166</v>
      </c>
    </row>
    <row r="5308" spans="7:23">
      <c r="G5308">
        <v>53748</v>
      </c>
      <c r="H5308" s="89" t="s">
        <v>1718</v>
      </c>
      <c r="I5308" s="89" t="s">
        <v>1943</v>
      </c>
      <c r="L5308">
        <v>40127</v>
      </c>
      <c r="M5308" s="89" t="s">
        <v>1885</v>
      </c>
      <c r="N5308" s="89" t="s">
        <v>314</v>
      </c>
      <c r="V5308" s="89" t="s">
        <v>1789</v>
      </c>
      <c r="W5308">
        <v>34167</v>
      </c>
    </row>
    <row r="5309" spans="7:23">
      <c r="G5309">
        <v>53746</v>
      </c>
      <c r="H5309" s="89" t="s">
        <v>1718</v>
      </c>
      <c r="I5309" s="89" t="s">
        <v>1942</v>
      </c>
      <c r="L5309">
        <v>40128</v>
      </c>
      <c r="M5309" s="89" t="s">
        <v>976</v>
      </c>
      <c r="N5309" s="89" t="s">
        <v>314</v>
      </c>
      <c r="V5309" s="89" t="s">
        <v>1790</v>
      </c>
      <c r="W5309">
        <v>34168</v>
      </c>
    </row>
    <row r="5310" spans="7:23">
      <c r="G5310">
        <v>34078</v>
      </c>
      <c r="H5310" s="89" t="s">
        <v>1719</v>
      </c>
      <c r="I5310" s="89" t="s">
        <v>1942</v>
      </c>
      <c r="L5310">
        <v>40129</v>
      </c>
      <c r="M5310" s="89" t="s">
        <v>964</v>
      </c>
      <c r="N5310" s="89" t="s">
        <v>314</v>
      </c>
      <c r="V5310" s="89" t="s">
        <v>1791</v>
      </c>
      <c r="W5310">
        <v>34169</v>
      </c>
    </row>
    <row r="5311" spans="7:23">
      <c r="G5311">
        <v>20085</v>
      </c>
      <c r="H5311" s="89" t="s">
        <v>1719</v>
      </c>
      <c r="I5311" s="89" t="s">
        <v>1943</v>
      </c>
      <c r="L5311">
        <v>40130</v>
      </c>
      <c r="M5311" s="89" t="s">
        <v>1888</v>
      </c>
      <c r="N5311" s="89" t="s">
        <v>314</v>
      </c>
      <c r="V5311" s="89" t="s">
        <v>1792</v>
      </c>
      <c r="W5311">
        <v>34170</v>
      </c>
    </row>
    <row r="5312" spans="7:23">
      <c r="G5312">
        <v>35501</v>
      </c>
      <c r="H5312" s="89" t="s">
        <v>2558</v>
      </c>
      <c r="I5312" s="89" t="s">
        <v>312</v>
      </c>
      <c r="L5312">
        <v>40131</v>
      </c>
      <c r="M5312" s="89" t="s">
        <v>1889</v>
      </c>
      <c r="N5312" s="89" t="s">
        <v>314</v>
      </c>
      <c r="V5312" s="89" t="s">
        <v>1793</v>
      </c>
      <c r="W5312">
        <v>34202</v>
      </c>
    </row>
    <row r="5313" spans="7:23">
      <c r="G5313">
        <v>34079</v>
      </c>
      <c r="H5313" s="89" t="s">
        <v>1720</v>
      </c>
      <c r="I5313" s="89" t="s">
        <v>1942</v>
      </c>
      <c r="L5313">
        <v>40133</v>
      </c>
      <c r="M5313" s="89" t="s">
        <v>1890</v>
      </c>
      <c r="N5313" s="89" t="s">
        <v>314</v>
      </c>
      <c r="V5313" s="89" t="s">
        <v>1794</v>
      </c>
      <c r="W5313">
        <v>34203</v>
      </c>
    </row>
    <row r="5314" spans="7:23">
      <c r="G5314">
        <v>31711</v>
      </c>
      <c r="H5314" s="89" t="s">
        <v>1720</v>
      </c>
      <c r="I5314" s="89" t="s">
        <v>1943</v>
      </c>
      <c r="L5314">
        <v>40139</v>
      </c>
      <c r="M5314" s="89" t="s">
        <v>1793</v>
      </c>
      <c r="N5314" s="89" t="s">
        <v>314</v>
      </c>
      <c r="V5314" s="89" t="s">
        <v>1795</v>
      </c>
      <c r="W5314">
        <v>34204</v>
      </c>
    </row>
    <row r="5315" spans="7:23">
      <c r="G5315">
        <v>81881</v>
      </c>
      <c r="H5315" s="89" t="s">
        <v>2559</v>
      </c>
      <c r="I5315" s="89" t="s">
        <v>312</v>
      </c>
      <c r="L5315">
        <v>40140</v>
      </c>
      <c r="M5315" s="89" t="s">
        <v>1794</v>
      </c>
      <c r="N5315" s="89" t="s">
        <v>314</v>
      </c>
      <c r="V5315" s="89" t="s">
        <v>1796</v>
      </c>
      <c r="W5315">
        <v>34205</v>
      </c>
    </row>
    <row r="5316" spans="7:23">
      <c r="G5316">
        <v>34080</v>
      </c>
      <c r="H5316" s="89" t="s">
        <v>1721</v>
      </c>
      <c r="I5316" s="89" t="s">
        <v>1942</v>
      </c>
      <c r="L5316">
        <v>40141</v>
      </c>
      <c r="M5316" s="89" t="s">
        <v>1795</v>
      </c>
      <c r="N5316" s="89" t="s">
        <v>314</v>
      </c>
      <c r="V5316" s="89" t="s">
        <v>1797</v>
      </c>
      <c r="W5316">
        <v>34206</v>
      </c>
    </row>
    <row r="5317" spans="7:23">
      <c r="G5317">
        <v>20086</v>
      </c>
      <c r="H5317" s="89" t="s">
        <v>1721</v>
      </c>
      <c r="I5317" s="89" t="s">
        <v>1943</v>
      </c>
      <c r="L5317">
        <v>40142</v>
      </c>
      <c r="M5317" s="89" t="s">
        <v>1796</v>
      </c>
      <c r="N5317" s="89" t="s">
        <v>314</v>
      </c>
      <c r="V5317" s="89" t="s">
        <v>1798</v>
      </c>
      <c r="W5317">
        <v>34207</v>
      </c>
    </row>
    <row r="5318" spans="7:23">
      <c r="G5318">
        <v>107270</v>
      </c>
      <c r="H5318" s="89" t="s">
        <v>2560</v>
      </c>
      <c r="I5318" s="89" t="s">
        <v>312</v>
      </c>
      <c r="L5318">
        <v>40143</v>
      </c>
      <c r="M5318" s="89" t="s">
        <v>1797</v>
      </c>
      <c r="N5318" s="89" t="s">
        <v>314</v>
      </c>
      <c r="V5318" s="89" t="s">
        <v>1799</v>
      </c>
      <c r="W5318">
        <v>34208</v>
      </c>
    </row>
    <row r="5319" spans="7:23">
      <c r="G5319">
        <v>53902</v>
      </c>
      <c r="H5319" s="89" t="s">
        <v>1722</v>
      </c>
      <c r="I5319" s="89" t="s">
        <v>1943</v>
      </c>
      <c r="L5319">
        <v>40144</v>
      </c>
      <c r="M5319" s="89" t="s">
        <v>1798</v>
      </c>
      <c r="N5319" s="89" t="s">
        <v>314</v>
      </c>
      <c r="V5319" s="89" t="s">
        <v>1800</v>
      </c>
      <c r="W5319">
        <v>34209</v>
      </c>
    </row>
    <row r="5320" spans="7:23">
      <c r="G5320">
        <v>53900</v>
      </c>
      <c r="H5320" s="89" t="s">
        <v>1722</v>
      </c>
      <c r="I5320" s="89" t="s">
        <v>1942</v>
      </c>
      <c r="L5320">
        <v>40145</v>
      </c>
      <c r="M5320" s="89" t="s">
        <v>1799</v>
      </c>
      <c r="N5320" s="89" t="s">
        <v>314</v>
      </c>
      <c r="V5320" s="89" t="s">
        <v>1801</v>
      </c>
      <c r="W5320">
        <v>34210</v>
      </c>
    </row>
    <row r="5321" spans="7:23">
      <c r="G5321">
        <v>63975</v>
      </c>
      <c r="H5321" s="89" t="s">
        <v>1723</v>
      </c>
      <c r="I5321" s="89" t="s">
        <v>1943</v>
      </c>
      <c r="L5321">
        <v>40146</v>
      </c>
      <c r="M5321" s="89" t="s">
        <v>1800</v>
      </c>
      <c r="N5321" s="89" t="s">
        <v>314</v>
      </c>
      <c r="V5321" s="89" t="s">
        <v>1802</v>
      </c>
      <c r="W5321">
        <v>34213</v>
      </c>
    </row>
    <row r="5322" spans="7:23">
      <c r="G5322">
        <v>63973</v>
      </c>
      <c r="H5322" s="89" t="s">
        <v>1723</v>
      </c>
      <c r="I5322" s="89" t="s">
        <v>1942</v>
      </c>
      <c r="L5322">
        <v>40147</v>
      </c>
      <c r="M5322" s="89" t="s">
        <v>1801</v>
      </c>
      <c r="N5322" s="89" t="s">
        <v>314</v>
      </c>
      <c r="V5322" s="89" t="s">
        <v>1803</v>
      </c>
      <c r="W5322">
        <v>34214</v>
      </c>
    </row>
    <row r="5323" spans="7:23">
      <c r="G5323">
        <v>35502</v>
      </c>
      <c r="H5323" s="89" t="s">
        <v>2561</v>
      </c>
      <c r="I5323" s="89" t="s">
        <v>312</v>
      </c>
      <c r="L5323">
        <v>40150</v>
      </c>
      <c r="M5323" s="89" t="s">
        <v>1802</v>
      </c>
      <c r="N5323" s="89" t="s">
        <v>314</v>
      </c>
      <c r="V5323" s="89" t="s">
        <v>1804</v>
      </c>
      <c r="W5323">
        <v>34215</v>
      </c>
    </row>
    <row r="5324" spans="7:23">
      <c r="G5324">
        <v>35503</v>
      </c>
      <c r="H5324" s="89" t="s">
        <v>2562</v>
      </c>
      <c r="I5324" s="89" t="s">
        <v>312</v>
      </c>
      <c r="L5324">
        <v>40151</v>
      </c>
      <c r="M5324" s="89" t="s">
        <v>1803</v>
      </c>
      <c r="N5324" s="89" t="s">
        <v>314</v>
      </c>
      <c r="V5324" s="89" t="s">
        <v>1805</v>
      </c>
      <c r="W5324">
        <v>34216</v>
      </c>
    </row>
    <row r="5325" spans="7:23">
      <c r="G5325">
        <v>34081</v>
      </c>
      <c r="H5325" s="89" t="s">
        <v>1724</v>
      </c>
      <c r="I5325" s="89" t="s">
        <v>1942</v>
      </c>
      <c r="L5325">
        <v>40152</v>
      </c>
      <c r="M5325" s="89" t="s">
        <v>1804</v>
      </c>
      <c r="N5325" s="89" t="s">
        <v>314</v>
      </c>
      <c r="V5325" s="89" t="s">
        <v>1806</v>
      </c>
      <c r="W5325">
        <v>34217</v>
      </c>
    </row>
    <row r="5326" spans="7:23">
      <c r="G5326">
        <v>20087</v>
      </c>
      <c r="H5326" s="89" t="s">
        <v>1724</v>
      </c>
      <c r="I5326" s="89" t="s">
        <v>1943</v>
      </c>
      <c r="L5326">
        <v>40153</v>
      </c>
      <c r="M5326" s="89" t="s">
        <v>1805</v>
      </c>
      <c r="N5326" s="89" t="s">
        <v>314</v>
      </c>
      <c r="V5326" s="89" t="s">
        <v>1807</v>
      </c>
      <c r="W5326">
        <v>34218</v>
      </c>
    </row>
    <row r="5327" spans="7:23">
      <c r="G5327">
        <v>213875</v>
      </c>
      <c r="H5327" s="89" t="s">
        <v>2563</v>
      </c>
      <c r="I5327" s="89" t="s">
        <v>312</v>
      </c>
      <c r="L5327">
        <v>40154</v>
      </c>
      <c r="M5327" s="89" t="s">
        <v>1806</v>
      </c>
      <c r="N5327" s="89" t="s">
        <v>314</v>
      </c>
      <c r="V5327" s="89" t="s">
        <v>1808</v>
      </c>
      <c r="W5327">
        <v>34219</v>
      </c>
    </row>
    <row r="5328" spans="7:23">
      <c r="G5328">
        <v>34083</v>
      </c>
      <c r="H5328" s="89" t="s">
        <v>1725</v>
      </c>
      <c r="I5328" s="89" t="s">
        <v>1942</v>
      </c>
      <c r="L5328">
        <v>40155</v>
      </c>
      <c r="M5328" s="89" t="s">
        <v>1807</v>
      </c>
      <c r="N5328" s="89" t="s">
        <v>314</v>
      </c>
      <c r="V5328" s="89" t="s">
        <v>1809</v>
      </c>
      <c r="W5328">
        <v>34220</v>
      </c>
    </row>
    <row r="5329" spans="7:23">
      <c r="G5329">
        <v>20089</v>
      </c>
      <c r="H5329" s="89" t="s">
        <v>1725</v>
      </c>
      <c r="I5329" s="89" t="s">
        <v>1943</v>
      </c>
      <c r="L5329">
        <v>40156</v>
      </c>
      <c r="M5329" s="89" t="s">
        <v>1808</v>
      </c>
      <c r="N5329" s="89" t="s">
        <v>314</v>
      </c>
      <c r="V5329" s="89" t="s">
        <v>1810</v>
      </c>
      <c r="W5329">
        <v>34221</v>
      </c>
    </row>
    <row r="5330" spans="7:23">
      <c r="G5330">
        <v>35504</v>
      </c>
      <c r="H5330" s="89" t="s">
        <v>1585</v>
      </c>
      <c r="I5330" s="89" t="s">
        <v>312</v>
      </c>
      <c r="L5330">
        <v>40157</v>
      </c>
      <c r="M5330" s="89" t="s">
        <v>1809</v>
      </c>
      <c r="N5330" s="89" t="s">
        <v>314</v>
      </c>
      <c r="V5330" s="89" t="s">
        <v>1811</v>
      </c>
      <c r="W5330">
        <v>34222</v>
      </c>
    </row>
    <row r="5331" spans="7:23">
      <c r="G5331">
        <v>34084</v>
      </c>
      <c r="H5331" s="89" t="s">
        <v>1726</v>
      </c>
      <c r="I5331" s="89" t="s">
        <v>1942</v>
      </c>
      <c r="L5331">
        <v>40158</v>
      </c>
      <c r="M5331" s="89" t="s">
        <v>1810</v>
      </c>
      <c r="N5331" s="89" t="s">
        <v>314</v>
      </c>
      <c r="V5331" s="89" t="s">
        <v>1812</v>
      </c>
      <c r="W5331">
        <v>54102</v>
      </c>
    </row>
    <row r="5332" spans="7:23">
      <c r="G5332">
        <v>20090</v>
      </c>
      <c r="H5332" s="89" t="s">
        <v>1726</v>
      </c>
      <c r="I5332" s="89" t="s">
        <v>1943</v>
      </c>
      <c r="L5332">
        <v>40159</v>
      </c>
      <c r="M5332" s="89" t="s">
        <v>1811</v>
      </c>
      <c r="N5332" s="89" t="s">
        <v>314</v>
      </c>
      <c r="V5332" s="89" t="s">
        <v>1813</v>
      </c>
      <c r="W5332">
        <v>54124</v>
      </c>
    </row>
    <row r="5333" spans="7:23">
      <c r="G5333">
        <v>35505</v>
      </c>
      <c r="H5333" s="89" t="s">
        <v>1586</v>
      </c>
      <c r="I5333" s="89" t="s">
        <v>312</v>
      </c>
      <c r="L5333">
        <v>40160</v>
      </c>
      <c r="M5333" s="89" t="s">
        <v>1872</v>
      </c>
      <c r="N5333" s="89" t="s">
        <v>314</v>
      </c>
      <c r="V5333" s="89" t="s">
        <v>1814</v>
      </c>
      <c r="W5333">
        <v>54113</v>
      </c>
    </row>
    <row r="5334" spans="7:23">
      <c r="G5334">
        <v>35507</v>
      </c>
      <c r="H5334" s="89" t="s">
        <v>1587</v>
      </c>
      <c r="I5334" s="89" t="s">
        <v>312</v>
      </c>
      <c r="L5334">
        <v>40161</v>
      </c>
      <c r="M5334" s="89" t="s">
        <v>1891</v>
      </c>
      <c r="N5334" s="89" t="s">
        <v>314</v>
      </c>
      <c r="V5334" s="89" t="s">
        <v>1815</v>
      </c>
      <c r="W5334">
        <v>54135</v>
      </c>
    </row>
    <row r="5335" spans="7:23">
      <c r="G5335">
        <v>34087</v>
      </c>
      <c r="H5335" s="89" t="s">
        <v>1727</v>
      </c>
      <c r="I5335" s="89" t="s">
        <v>1942</v>
      </c>
      <c r="L5335">
        <v>40165</v>
      </c>
      <c r="M5335" s="89" t="s">
        <v>1843</v>
      </c>
      <c r="N5335" s="89" t="s">
        <v>314</v>
      </c>
      <c r="V5335" s="89" t="s">
        <v>1816</v>
      </c>
      <c r="W5335">
        <v>54157</v>
      </c>
    </row>
    <row r="5336" spans="7:23">
      <c r="G5336">
        <v>20093</v>
      </c>
      <c r="H5336" s="89" t="s">
        <v>1727</v>
      </c>
      <c r="I5336" s="89" t="s">
        <v>1943</v>
      </c>
      <c r="L5336">
        <v>40166</v>
      </c>
      <c r="M5336" s="89" t="s">
        <v>1844</v>
      </c>
      <c r="N5336" s="89" t="s">
        <v>314</v>
      </c>
      <c r="V5336" s="89" t="s">
        <v>1817</v>
      </c>
      <c r="W5336">
        <v>54168</v>
      </c>
    </row>
    <row r="5337" spans="7:23">
      <c r="G5337">
        <v>34088</v>
      </c>
      <c r="H5337" s="89" t="s">
        <v>1728</v>
      </c>
      <c r="I5337" s="89" t="s">
        <v>1942</v>
      </c>
      <c r="L5337">
        <v>40167</v>
      </c>
      <c r="M5337" s="89" t="s">
        <v>1845</v>
      </c>
      <c r="N5337" s="89" t="s">
        <v>314</v>
      </c>
      <c r="V5337" s="89" t="s">
        <v>1818</v>
      </c>
      <c r="W5337">
        <v>54179</v>
      </c>
    </row>
    <row r="5338" spans="7:23">
      <c r="G5338">
        <v>20094</v>
      </c>
      <c r="H5338" s="89" t="s">
        <v>1728</v>
      </c>
      <c r="I5338" s="89" t="s">
        <v>1943</v>
      </c>
      <c r="L5338">
        <v>40168</v>
      </c>
      <c r="M5338" s="89" t="s">
        <v>1846</v>
      </c>
      <c r="N5338" s="89" t="s">
        <v>314</v>
      </c>
      <c r="V5338" s="89" t="s">
        <v>2664</v>
      </c>
      <c r="W5338">
        <v>204074</v>
      </c>
    </row>
    <row r="5339" spans="7:23">
      <c r="G5339">
        <v>34089</v>
      </c>
      <c r="H5339" s="89" t="s">
        <v>1729</v>
      </c>
      <c r="I5339" s="89" t="s">
        <v>1942</v>
      </c>
      <c r="L5339">
        <v>40169</v>
      </c>
      <c r="M5339" s="89" t="s">
        <v>1847</v>
      </c>
      <c r="N5339" s="89" t="s">
        <v>314</v>
      </c>
      <c r="V5339" s="89" t="s">
        <v>121</v>
      </c>
      <c r="W5339">
        <v>54190</v>
      </c>
    </row>
    <row r="5340" spans="7:23">
      <c r="G5340">
        <v>20095</v>
      </c>
      <c r="H5340" s="89" t="s">
        <v>1729</v>
      </c>
      <c r="I5340" s="89" t="s">
        <v>1943</v>
      </c>
      <c r="L5340">
        <v>40170</v>
      </c>
      <c r="M5340" s="89" t="s">
        <v>1848</v>
      </c>
      <c r="N5340" s="89" t="s">
        <v>314</v>
      </c>
      <c r="V5340" s="89" t="s">
        <v>1819</v>
      </c>
      <c r="W5340">
        <v>54223</v>
      </c>
    </row>
    <row r="5341" spans="7:23">
      <c r="G5341">
        <v>34090</v>
      </c>
      <c r="H5341" s="89" t="s">
        <v>1730</v>
      </c>
      <c r="I5341" s="89" t="s">
        <v>1942</v>
      </c>
      <c r="L5341">
        <v>40173</v>
      </c>
      <c r="M5341" s="89" t="s">
        <v>1849</v>
      </c>
      <c r="N5341" s="89" t="s">
        <v>314</v>
      </c>
      <c r="V5341" s="89" t="s">
        <v>1820</v>
      </c>
      <c r="W5341">
        <v>54245</v>
      </c>
    </row>
    <row r="5342" spans="7:23">
      <c r="G5342">
        <v>20096</v>
      </c>
      <c r="H5342" s="89" t="s">
        <v>1730</v>
      </c>
      <c r="I5342" s="89" t="s">
        <v>1943</v>
      </c>
      <c r="L5342">
        <v>40174</v>
      </c>
      <c r="M5342" s="89" t="s">
        <v>1850</v>
      </c>
      <c r="N5342" s="89" t="s">
        <v>314</v>
      </c>
      <c r="V5342" s="89" t="s">
        <v>1821</v>
      </c>
      <c r="W5342">
        <v>54234</v>
      </c>
    </row>
    <row r="5343" spans="7:23">
      <c r="G5343">
        <v>35511</v>
      </c>
      <c r="H5343" s="89" t="s">
        <v>1588</v>
      </c>
      <c r="I5343" s="89" t="s">
        <v>312</v>
      </c>
      <c r="L5343">
        <v>40175</v>
      </c>
      <c r="M5343" s="89" t="s">
        <v>1851</v>
      </c>
      <c r="N5343" s="89" t="s">
        <v>314</v>
      </c>
      <c r="V5343" s="89" t="s">
        <v>1822</v>
      </c>
      <c r="W5343">
        <v>54256</v>
      </c>
    </row>
    <row r="5344" spans="7:23">
      <c r="G5344">
        <v>53803</v>
      </c>
      <c r="H5344" s="89" t="s">
        <v>1731</v>
      </c>
      <c r="I5344" s="89" t="s">
        <v>1943</v>
      </c>
      <c r="L5344">
        <v>40176</v>
      </c>
      <c r="M5344" s="89" t="s">
        <v>1852</v>
      </c>
      <c r="N5344" s="89" t="s">
        <v>314</v>
      </c>
      <c r="V5344" s="89" t="s">
        <v>1823</v>
      </c>
      <c r="W5344">
        <v>54388</v>
      </c>
    </row>
    <row r="5345" spans="7:23">
      <c r="G5345">
        <v>53801</v>
      </c>
      <c r="H5345" s="89" t="s">
        <v>1731</v>
      </c>
      <c r="I5345" s="89" t="s">
        <v>1942</v>
      </c>
      <c r="L5345">
        <v>40179</v>
      </c>
      <c r="M5345" s="89" t="s">
        <v>1853</v>
      </c>
      <c r="N5345" s="89" t="s">
        <v>314</v>
      </c>
      <c r="V5345" s="89" t="s">
        <v>1824</v>
      </c>
      <c r="W5345">
        <v>54399</v>
      </c>
    </row>
    <row r="5346" spans="7:23">
      <c r="G5346">
        <v>35512</v>
      </c>
      <c r="H5346" s="89" t="s">
        <v>1589</v>
      </c>
      <c r="I5346" s="89" t="s">
        <v>312</v>
      </c>
      <c r="L5346">
        <v>40180</v>
      </c>
      <c r="M5346" s="89" t="s">
        <v>1854</v>
      </c>
      <c r="N5346" s="89" t="s">
        <v>314</v>
      </c>
      <c r="V5346" s="89" t="s">
        <v>1825</v>
      </c>
      <c r="W5346">
        <v>54410</v>
      </c>
    </row>
    <row r="5347" spans="7:23">
      <c r="G5347">
        <v>53814</v>
      </c>
      <c r="H5347" s="89" t="s">
        <v>1732</v>
      </c>
      <c r="I5347" s="89" t="s">
        <v>1943</v>
      </c>
      <c r="L5347">
        <v>40181</v>
      </c>
      <c r="M5347" s="89" t="s">
        <v>1855</v>
      </c>
      <c r="N5347" s="89" t="s">
        <v>314</v>
      </c>
      <c r="V5347" s="89" t="s">
        <v>1826</v>
      </c>
      <c r="W5347">
        <v>54421</v>
      </c>
    </row>
    <row r="5348" spans="7:23">
      <c r="G5348">
        <v>53812</v>
      </c>
      <c r="H5348" s="89" t="s">
        <v>1732</v>
      </c>
      <c r="I5348" s="89" t="s">
        <v>1942</v>
      </c>
      <c r="L5348">
        <v>40182</v>
      </c>
      <c r="M5348" s="89" t="s">
        <v>1856</v>
      </c>
      <c r="N5348" s="89" t="s">
        <v>314</v>
      </c>
      <c r="V5348" s="89" t="s">
        <v>1827</v>
      </c>
      <c r="W5348">
        <v>54432</v>
      </c>
    </row>
    <row r="5349" spans="7:23">
      <c r="G5349">
        <v>35513</v>
      </c>
      <c r="H5349" s="89" t="s">
        <v>1590</v>
      </c>
      <c r="I5349" s="89" t="s">
        <v>312</v>
      </c>
      <c r="L5349">
        <v>40185</v>
      </c>
      <c r="M5349" s="89" t="s">
        <v>1857</v>
      </c>
      <c r="N5349" s="89" t="s">
        <v>314</v>
      </c>
      <c r="V5349" s="89" t="s">
        <v>1828</v>
      </c>
      <c r="W5349">
        <v>54443</v>
      </c>
    </row>
    <row r="5350" spans="7:23">
      <c r="G5350">
        <v>53825</v>
      </c>
      <c r="H5350" s="89" t="s">
        <v>1733</v>
      </c>
      <c r="I5350" s="89" t="s">
        <v>1943</v>
      </c>
      <c r="L5350">
        <v>40186</v>
      </c>
      <c r="M5350" s="89" t="s">
        <v>1858</v>
      </c>
      <c r="N5350" s="89" t="s">
        <v>314</v>
      </c>
      <c r="V5350" s="89" t="s">
        <v>1829</v>
      </c>
      <c r="W5350">
        <v>54454</v>
      </c>
    </row>
    <row r="5351" spans="7:23">
      <c r="G5351">
        <v>35514</v>
      </c>
      <c r="H5351" s="89" t="s">
        <v>1591</v>
      </c>
      <c r="I5351" s="89" t="s">
        <v>312</v>
      </c>
      <c r="L5351">
        <v>40187</v>
      </c>
      <c r="M5351" s="89" t="s">
        <v>1859</v>
      </c>
      <c r="N5351" s="89" t="s">
        <v>314</v>
      </c>
      <c r="V5351" s="89" t="s">
        <v>1830</v>
      </c>
      <c r="W5351">
        <v>54465</v>
      </c>
    </row>
    <row r="5352" spans="7:23">
      <c r="G5352">
        <v>53823</v>
      </c>
      <c r="H5352" s="89" t="s">
        <v>1733</v>
      </c>
      <c r="I5352" s="89" t="s">
        <v>1942</v>
      </c>
      <c r="L5352">
        <v>40188</v>
      </c>
      <c r="M5352" s="89" t="s">
        <v>1860</v>
      </c>
      <c r="N5352" s="89" t="s">
        <v>314</v>
      </c>
      <c r="V5352" s="89" t="s">
        <v>1831</v>
      </c>
      <c r="W5352">
        <v>54476</v>
      </c>
    </row>
    <row r="5353" spans="7:23">
      <c r="G5353">
        <v>53836</v>
      </c>
      <c r="H5353" s="89" t="s">
        <v>1734</v>
      </c>
      <c r="I5353" s="89" t="s">
        <v>1943</v>
      </c>
      <c r="L5353">
        <v>40189</v>
      </c>
      <c r="M5353" s="89" t="s">
        <v>1861</v>
      </c>
      <c r="N5353" s="89" t="s">
        <v>314</v>
      </c>
      <c r="V5353" s="89" t="s">
        <v>1832</v>
      </c>
      <c r="W5353">
        <v>54487</v>
      </c>
    </row>
    <row r="5354" spans="7:23">
      <c r="G5354">
        <v>53834</v>
      </c>
      <c r="H5354" s="89" t="s">
        <v>1734</v>
      </c>
      <c r="I5354" s="89" t="s">
        <v>1942</v>
      </c>
      <c r="L5354">
        <v>40190</v>
      </c>
      <c r="M5354" s="89" t="s">
        <v>1862</v>
      </c>
      <c r="N5354" s="89" t="s">
        <v>314</v>
      </c>
      <c r="V5354" s="89" t="s">
        <v>1833</v>
      </c>
      <c r="W5354">
        <v>54509</v>
      </c>
    </row>
    <row r="5355" spans="7:23">
      <c r="G5355">
        <v>35515</v>
      </c>
      <c r="H5355" s="89" t="s">
        <v>1592</v>
      </c>
      <c r="I5355" s="89" t="s">
        <v>312</v>
      </c>
      <c r="L5355">
        <v>40191</v>
      </c>
      <c r="M5355" s="89" t="s">
        <v>1863</v>
      </c>
      <c r="N5355" s="89" t="s">
        <v>314</v>
      </c>
      <c r="V5355" s="89" t="s">
        <v>1834</v>
      </c>
      <c r="W5355">
        <v>54520</v>
      </c>
    </row>
    <row r="5356" spans="7:23">
      <c r="G5356">
        <v>53858</v>
      </c>
      <c r="H5356" s="89" t="s">
        <v>1735</v>
      </c>
      <c r="I5356" s="89" t="s">
        <v>1943</v>
      </c>
      <c r="L5356">
        <v>40192</v>
      </c>
      <c r="M5356" s="89" t="s">
        <v>1864</v>
      </c>
      <c r="N5356" s="89" t="s">
        <v>314</v>
      </c>
      <c r="V5356" s="89" t="s">
        <v>1835</v>
      </c>
      <c r="W5356">
        <v>54531</v>
      </c>
    </row>
    <row r="5357" spans="7:23">
      <c r="G5357">
        <v>35516</v>
      </c>
      <c r="H5357" s="89" t="s">
        <v>1593</v>
      </c>
      <c r="I5357" s="89" t="s">
        <v>312</v>
      </c>
      <c r="L5357">
        <v>40193</v>
      </c>
      <c r="M5357" s="89" t="s">
        <v>1865</v>
      </c>
      <c r="N5357" s="89" t="s">
        <v>314</v>
      </c>
      <c r="V5357" s="89" t="s">
        <v>1836</v>
      </c>
      <c r="W5357">
        <v>54542</v>
      </c>
    </row>
    <row r="5358" spans="7:23">
      <c r="G5358">
        <v>53856</v>
      </c>
      <c r="H5358" s="89" t="s">
        <v>1735</v>
      </c>
      <c r="I5358" s="89" t="s">
        <v>1942</v>
      </c>
      <c r="L5358">
        <v>40194</v>
      </c>
      <c r="M5358" s="89" t="s">
        <v>1866</v>
      </c>
      <c r="N5358" s="89" t="s">
        <v>314</v>
      </c>
      <c r="V5358" s="89" t="s">
        <v>1837</v>
      </c>
      <c r="W5358">
        <v>54564</v>
      </c>
    </row>
    <row r="5359" spans="7:23">
      <c r="G5359">
        <v>53869</v>
      </c>
      <c r="H5359" s="89" t="s">
        <v>1736</v>
      </c>
      <c r="I5359" s="89" t="s">
        <v>1943</v>
      </c>
      <c r="L5359">
        <v>40195</v>
      </c>
      <c r="M5359" s="89" t="s">
        <v>1867</v>
      </c>
      <c r="N5359" s="89" t="s">
        <v>314</v>
      </c>
      <c r="V5359" s="89" t="s">
        <v>1838</v>
      </c>
      <c r="W5359">
        <v>54553</v>
      </c>
    </row>
    <row r="5360" spans="7:23">
      <c r="G5360">
        <v>53867</v>
      </c>
      <c r="H5360" s="89" t="s">
        <v>1736</v>
      </c>
      <c r="I5360" s="89" t="s">
        <v>1942</v>
      </c>
      <c r="L5360">
        <v>40196</v>
      </c>
      <c r="M5360" s="89" t="s">
        <v>1868</v>
      </c>
      <c r="N5360" s="89" t="s">
        <v>314</v>
      </c>
      <c r="V5360" s="89" t="s">
        <v>1839</v>
      </c>
      <c r="W5360">
        <v>54575</v>
      </c>
    </row>
    <row r="5361" spans="7:23">
      <c r="G5361">
        <v>35517</v>
      </c>
      <c r="H5361" s="89" t="s">
        <v>1594</v>
      </c>
      <c r="I5361" s="89" t="s">
        <v>312</v>
      </c>
      <c r="L5361">
        <v>40197</v>
      </c>
      <c r="M5361" s="89" t="s">
        <v>1869</v>
      </c>
      <c r="N5361" s="89" t="s">
        <v>314</v>
      </c>
      <c r="V5361" s="89" t="s">
        <v>1840</v>
      </c>
      <c r="W5361">
        <v>54586</v>
      </c>
    </row>
    <row r="5362" spans="7:23">
      <c r="G5362">
        <v>20097</v>
      </c>
      <c r="H5362" s="89" t="s">
        <v>1737</v>
      </c>
      <c r="I5362" s="89" t="s">
        <v>1943</v>
      </c>
      <c r="L5362">
        <v>40200</v>
      </c>
      <c r="M5362" s="89" t="s">
        <v>1876</v>
      </c>
      <c r="N5362" s="89" t="s">
        <v>314</v>
      </c>
      <c r="V5362" s="89" t="s">
        <v>1841</v>
      </c>
      <c r="W5362">
        <v>54597</v>
      </c>
    </row>
    <row r="5363" spans="7:23">
      <c r="G5363">
        <v>35518</v>
      </c>
      <c r="H5363" s="89" t="s">
        <v>1595</v>
      </c>
      <c r="I5363" s="89" t="s">
        <v>312</v>
      </c>
      <c r="L5363">
        <v>40201</v>
      </c>
      <c r="M5363" s="89" t="s">
        <v>1878</v>
      </c>
      <c r="N5363" s="89" t="s">
        <v>314</v>
      </c>
      <c r="V5363" s="89" t="s">
        <v>1842</v>
      </c>
      <c r="W5363">
        <v>54619</v>
      </c>
    </row>
    <row r="5364" spans="7:23">
      <c r="G5364">
        <v>34091</v>
      </c>
      <c r="H5364" s="89" t="s">
        <v>1737</v>
      </c>
      <c r="I5364" s="89" t="s">
        <v>1942</v>
      </c>
      <c r="L5364">
        <v>40208</v>
      </c>
      <c r="M5364" s="89" t="s">
        <v>1894</v>
      </c>
      <c r="N5364" s="89" t="s">
        <v>314</v>
      </c>
      <c r="V5364" s="89" t="s">
        <v>1843</v>
      </c>
      <c r="W5364">
        <v>34228</v>
      </c>
    </row>
    <row r="5365" spans="7:23">
      <c r="G5365">
        <v>35519</v>
      </c>
      <c r="H5365" s="89" t="s">
        <v>1596</v>
      </c>
      <c r="I5365" s="89" t="s">
        <v>312</v>
      </c>
      <c r="L5365">
        <v>40209</v>
      </c>
      <c r="M5365" s="89" t="s">
        <v>1895</v>
      </c>
      <c r="N5365" s="89" t="s">
        <v>314</v>
      </c>
      <c r="V5365" s="89" t="s">
        <v>1844</v>
      </c>
      <c r="W5365">
        <v>34229</v>
      </c>
    </row>
    <row r="5366" spans="7:23">
      <c r="G5366">
        <v>81870</v>
      </c>
      <c r="H5366" s="89" t="s">
        <v>2564</v>
      </c>
      <c r="I5366" s="89" t="s">
        <v>312</v>
      </c>
      <c r="L5366">
        <v>40210</v>
      </c>
      <c r="M5366" s="89" t="s">
        <v>1896</v>
      </c>
      <c r="N5366" s="89" t="s">
        <v>314</v>
      </c>
      <c r="V5366" s="89" t="s">
        <v>1845</v>
      </c>
      <c r="W5366">
        <v>34230</v>
      </c>
    </row>
    <row r="5367" spans="7:23">
      <c r="G5367">
        <v>34092</v>
      </c>
      <c r="H5367" s="89" t="s">
        <v>1738</v>
      </c>
      <c r="I5367" s="89" t="s">
        <v>1942</v>
      </c>
      <c r="L5367">
        <v>40211</v>
      </c>
      <c r="M5367" s="89" t="s">
        <v>1939</v>
      </c>
      <c r="N5367" s="89" t="s">
        <v>314</v>
      </c>
      <c r="V5367" s="89" t="s">
        <v>1846</v>
      </c>
      <c r="W5367">
        <v>34231</v>
      </c>
    </row>
    <row r="5368" spans="7:23">
      <c r="G5368">
        <v>20098</v>
      </c>
      <c r="H5368" s="89" t="s">
        <v>1738</v>
      </c>
      <c r="I5368" s="89" t="s">
        <v>1943</v>
      </c>
      <c r="L5368">
        <v>40268</v>
      </c>
      <c r="M5368" s="89" t="s">
        <v>1291</v>
      </c>
      <c r="N5368" s="89" t="s">
        <v>315</v>
      </c>
      <c r="V5368" s="89" t="s">
        <v>1847</v>
      </c>
      <c r="W5368">
        <v>34232</v>
      </c>
    </row>
    <row r="5369" spans="7:23">
      <c r="G5369">
        <v>35520</v>
      </c>
      <c r="H5369" s="89" t="s">
        <v>1597</v>
      </c>
      <c r="I5369" s="89" t="s">
        <v>312</v>
      </c>
      <c r="L5369">
        <v>40269</v>
      </c>
      <c r="M5369" s="89" t="s">
        <v>1295</v>
      </c>
      <c r="N5369" s="89" t="s">
        <v>315</v>
      </c>
      <c r="V5369" s="89" t="s">
        <v>1848</v>
      </c>
      <c r="W5369">
        <v>34233</v>
      </c>
    </row>
    <row r="5370" spans="7:23">
      <c r="G5370">
        <v>35521</v>
      </c>
      <c r="H5370" s="89" t="s">
        <v>1598</v>
      </c>
      <c r="I5370" s="89" t="s">
        <v>312</v>
      </c>
      <c r="L5370">
        <v>40270</v>
      </c>
      <c r="M5370" s="89" t="s">
        <v>1300</v>
      </c>
      <c r="N5370" s="89" t="s">
        <v>315</v>
      </c>
      <c r="V5370" s="89" t="s">
        <v>1849</v>
      </c>
      <c r="W5370">
        <v>34236</v>
      </c>
    </row>
    <row r="5371" spans="7:23">
      <c r="G5371">
        <v>182270</v>
      </c>
      <c r="H5371" s="89" t="s">
        <v>2565</v>
      </c>
      <c r="I5371" s="89" t="s">
        <v>312</v>
      </c>
      <c r="L5371">
        <v>40271</v>
      </c>
      <c r="M5371" s="89" t="s">
        <v>1297</v>
      </c>
      <c r="N5371" s="89" t="s">
        <v>315</v>
      </c>
      <c r="V5371" s="89" t="s">
        <v>1850</v>
      </c>
      <c r="W5371">
        <v>34237</v>
      </c>
    </row>
    <row r="5372" spans="7:23">
      <c r="G5372">
        <v>35522</v>
      </c>
      <c r="H5372" s="89" t="s">
        <v>1599</v>
      </c>
      <c r="I5372" s="89" t="s">
        <v>312</v>
      </c>
      <c r="L5372">
        <v>40276</v>
      </c>
      <c r="M5372" s="89" t="s">
        <v>1711</v>
      </c>
      <c r="N5372" s="89" t="s">
        <v>315</v>
      </c>
      <c r="V5372" s="89" t="s">
        <v>1851</v>
      </c>
      <c r="W5372">
        <v>34238</v>
      </c>
    </row>
    <row r="5373" spans="7:23">
      <c r="G5373">
        <v>35523</v>
      </c>
      <c r="H5373" s="89" t="s">
        <v>1600</v>
      </c>
      <c r="I5373" s="89" t="s">
        <v>312</v>
      </c>
      <c r="L5373">
        <v>40277</v>
      </c>
      <c r="M5373" s="89" t="s">
        <v>1712</v>
      </c>
      <c r="N5373" s="89" t="s">
        <v>315</v>
      </c>
      <c r="V5373" s="89" t="s">
        <v>1852</v>
      </c>
      <c r="W5373">
        <v>34239</v>
      </c>
    </row>
    <row r="5374" spans="7:23">
      <c r="G5374">
        <v>205291</v>
      </c>
      <c r="H5374" s="89" t="s">
        <v>2566</v>
      </c>
      <c r="I5374" s="89" t="s">
        <v>312</v>
      </c>
      <c r="L5374">
        <v>40278</v>
      </c>
      <c r="M5374" s="89" t="s">
        <v>1713</v>
      </c>
      <c r="N5374" s="89" t="s">
        <v>315</v>
      </c>
      <c r="V5374" s="89" t="s">
        <v>1853</v>
      </c>
      <c r="W5374">
        <v>34242</v>
      </c>
    </row>
    <row r="5375" spans="7:23">
      <c r="G5375">
        <v>205280</v>
      </c>
      <c r="H5375" s="89" t="s">
        <v>2567</v>
      </c>
      <c r="I5375" s="89" t="s">
        <v>312</v>
      </c>
      <c r="L5375">
        <v>40279</v>
      </c>
      <c r="M5375" s="89" t="s">
        <v>1714</v>
      </c>
      <c r="N5375" s="89" t="s">
        <v>315</v>
      </c>
      <c r="V5375" s="89" t="s">
        <v>1854</v>
      </c>
      <c r="W5375">
        <v>34243</v>
      </c>
    </row>
    <row r="5376" spans="7:23">
      <c r="G5376">
        <v>35525</v>
      </c>
      <c r="H5376" s="89" t="s">
        <v>1601</v>
      </c>
      <c r="I5376" s="89" t="s">
        <v>312</v>
      </c>
      <c r="L5376">
        <v>40280</v>
      </c>
      <c r="M5376" s="89" t="s">
        <v>1719</v>
      </c>
      <c r="N5376" s="89" t="s">
        <v>315</v>
      </c>
      <c r="V5376" s="89" t="s">
        <v>1855</v>
      </c>
      <c r="W5376">
        <v>34244</v>
      </c>
    </row>
    <row r="5377" spans="7:23">
      <c r="G5377">
        <v>34097</v>
      </c>
      <c r="H5377" s="89" t="s">
        <v>1739</v>
      </c>
      <c r="I5377" s="89" t="s">
        <v>1942</v>
      </c>
      <c r="L5377">
        <v>40281</v>
      </c>
      <c r="M5377" s="89" t="s">
        <v>1720</v>
      </c>
      <c r="N5377" s="89" t="s">
        <v>315</v>
      </c>
      <c r="V5377" s="89" t="s">
        <v>1856</v>
      </c>
      <c r="W5377">
        <v>34245</v>
      </c>
    </row>
    <row r="5378" spans="7:23">
      <c r="G5378">
        <v>20103</v>
      </c>
      <c r="H5378" s="89" t="s">
        <v>1739</v>
      </c>
      <c r="I5378" s="89" t="s">
        <v>1943</v>
      </c>
      <c r="L5378">
        <v>40282</v>
      </c>
      <c r="M5378" s="89" t="s">
        <v>1721</v>
      </c>
      <c r="N5378" s="89" t="s">
        <v>315</v>
      </c>
      <c r="V5378" s="89" t="s">
        <v>1857</v>
      </c>
      <c r="W5378">
        <v>34248</v>
      </c>
    </row>
    <row r="5379" spans="7:23">
      <c r="G5379">
        <v>34098</v>
      </c>
      <c r="H5379" s="89" t="s">
        <v>1740</v>
      </c>
      <c r="I5379" s="89" t="s">
        <v>1942</v>
      </c>
      <c r="L5379">
        <v>40283</v>
      </c>
      <c r="M5379" s="89" t="s">
        <v>1724</v>
      </c>
      <c r="N5379" s="89" t="s">
        <v>315</v>
      </c>
      <c r="V5379" s="89" t="s">
        <v>1858</v>
      </c>
      <c r="W5379">
        <v>34249</v>
      </c>
    </row>
    <row r="5380" spans="7:23">
      <c r="G5380">
        <v>20104</v>
      </c>
      <c r="H5380" s="89" t="s">
        <v>1740</v>
      </c>
      <c r="I5380" s="89" t="s">
        <v>1943</v>
      </c>
      <c r="L5380">
        <v>40285</v>
      </c>
      <c r="M5380" s="89" t="s">
        <v>1725</v>
      </c>
      <c r="N5380" s="89" t="s">
        <v>315</v>
      </c>
      <c r="V5380" s="89" t="s">
        <v>1859</v>
      </c>
      <c r="W5380">
        <v>34250</v>
      </c>
    </row>
    <row r="5381" spans="7:23">
      <c r="G5381">
        <v>34099</v>
      </c>
      <c r="H5381" s="89" t="s">
        <v>1741</v>
      </c>
      <c r="I5381" s="89" t="s">
        <v>1942</v>
      </c>
      <c r="L5381">
        <v>40286</v>
      </c>
      <c r="M5381" s="89" t="s">
        <v>1726</v>
      </c>
      <c r="N5381" s="89" t="s">
        <v>315</v>
      </c>
      <c r="V5381" s="89" t="s">
        <v>1860</v>
      </c>
      <c r="W5381">
        <v>34251</v>
      </c>
    </row>
    <row r="5382" spans="7:23">
      <c r="G5382">
        <v>20105</v>
      </c>
      <c r="H5382" s="89" t="s">
        <v>1741</v>
      </c>
      <c r="I5382" s="89" t="s">
        <v>1943</v>
      </c>
      <c r="L5382">
        <v>40289</v>
      </c>
      <c r="M5382" s="89" t="s">
        <v>1727</v>
      </c>
      <c r="N5382" s="89" t="s">
        <v>315</v>
      </c>
      <c r="V5382" s="89" t="s">
        <v>1861</v>
      </c>
      <c r="W5382">
        <v>34252</v>
      </c>
    </row>
    <row r="5383" spans="7:23">
      <c r="G5383">
        <v>35529</v>
      </c>
      <c r="H5383" s="89" t="s">
        <v>1602</v>
      </c>
      <c r="I5383" s="89" t="s">
        <v>312</v>
      </c>
      <c r="L5383">
        <v>40290</v>
      </c>
      <c r="M5383" s="89" t="s">
        <v>1728</v>
      </c>
      <c r="N5383" s="89" t="s">
        <v>315</v>
      </c>
      <c r="V5383" s="89" t="s">
        <v>1862</v>
      </c>
      <c r="W5383">
        <v>34253</v>
      </c>
    </row>
    <row r="5384" spans="7:23">
      <c r="G5384">
        <v>34100</v>
      </c>
      <c r="H5384" s="89" t="s">
        <v>1742</v>
      </c>
      <c r="I5384" s="89" t="s">
        <v>1942</v>
      </c>
      <c r="L5384">
        <v>40291</v>
      </c>
      <c r="M5384" s="89" t="s">
        <v>1729</v>
      </c>
      <c r="N5384" s="89" t="s">
        <v>315</v>
      </c>
      <c r="V5384" s="89" t="s">
        <v>1863</v>
      </c>
      <c r="W5384">
        <v>34254</v>
      </c>
    </row>
    <row r="5385" spans="7:23">
      <c r="G5385">
        <v>20106</v>
      </c>
      <c r="H5385" s="89" t="s">
        <v>1742</v>
      </c>
      <c r="I5385" s="89" t="s">
        <v>1943</v>
      </c>
      <c r="L5385">
        <v>40292</v>
      </c>
      <c r="M5385" s="89" t="s">
        <v>1730</v>
      </c>
      <c r="N5385" s="89" t="s">
        <v>315</v>
      </c>
      <c r="V5385" s="89" t="s">
        <v>1864</v>
      </c>
      <c r="W5385">
        <v>34255</v>
      </c>
    </row>
    <row r="5386" spans="7:23">
      <c r="G5386">
        <v>35530</v>
      </c>
      <c r="H5386" s="89" t="s">
        <v>1603</v>
      </c>
      <c r="I5386" s="89" t="s">
        <v>312</v>
      </c>
      <c r="L5386">
        <v>40293</v>
      </c>
      <c r="M5386" s="89" t="s">
        <v>1737</v>
      </c>
      <c r="N5386" s="89" t="s">
        <v>315</v>
      </c>
      <c r="V5386" s="89" t="s">
        <v>1865</v>
      </c>
      <c r="W5386">
        <v>34256</v>
      </c>
    </row>
    <row r="5387" spans="7:23">
      <c r="G5387">
        <v>34101</v>
      </c>
      <c r="H5387" s="89" t="s">
        <v>1743</v>
      </c>
      <c r="I5387" s="89" t="s">
        <v>1942</v>
      </c>
      <c r="L5387">
        <v>40294</v>
      </c>
      <c r="M5387" s="89" t="s">
        <v>1738</v>
      </c>
      <c r="N5387" s="89" t="s">
        <v>315</v>
      </c>
      <c r="V5387" s="89" t="s">
        <v>1866</v>
      </c>
      <c r="W5387">
        <v>34257</v>
      </c>
    </row>
    <row r="5388" spans="7:23">
      <c r="G5388">
        <v>20107</v>
      </c>
      <c r="H5388" s="89" t="s">
        <v>1743</v>
      </c>
      <c r="I5388" s="89" t="s">
        <v>1943</v>
      </c>
      <c r="L5388">
        <v>40299</v>
      </c>
      <c r="M5388" s="89" t="s">
        <v>1739</v>
      </c>
      <c r="N5388" s="89" t="s">
        <v>315</v>
      </c>
      <c r="V5388" s="89" t="s">
        <v>1867</v>
      </c>
      <c r="W5388">
        <v>34258</v>
      </c>
    </row>
    <row r="5389" spans="7:23">
      <c r="G5389">
        <v>35531</v>
      </c>
      <c r="H5389" s="89" t="s">
        <v>1604</v>
      </c>
      <c r="I5389" s="89" t="s">
        <v>312</v>
      </c>
      <c r="L5389">
        <v>40300</v>
      </c>
      <c r="M5389" s="89" t="s">
        <v>1740</v>
      </c>
      <c r="N5389" s="89" t="s">
        <v>315</v>
      </c>
      <c r="V5389" s="89" t="s">
        <v>1868</v>
      </c>
      <c r="W5389">
        <v>34259</v>
      </c>
    </row>
    <row r="5390" spans="7:23">
      <c r="G5390">
        <v>34102</v>
      </c>
      <c r="H5390" s="89" t="s">
        <v>1744</v>
      </c>
      <c r="I5390" s="89" t="s">
        <v>1942</v>
      </c>
      <c r="L5390">
        <v>40301</v>
      </c>
      <c r="M5390" s="89" t="s">
        <v>1741</v>
      </c>
      <c r="N5390" s="89" t="s">
        <v>315</v>
      </c>
      <c r="V5390" s="89" t="s">
        <v>1869</v>
      </c>
      <c r="W5390">
        <v>34260</v>
      </c>
    </row>
    <row r="5391" spans="7:23">
      <c r="G5391">
        <v>20108</v>
      </c>
      <c r="H5391" s="89" t="s">
        <v>1744</v>
      </c>
      <c r="I5391" s="89" t="s">
        <v>1943</v>
      </c>
      <c r="L5391">
        <v>40302</v>
      </c>
      <c r="M5391" s="89" t="s">
        <v>1742</v>
      </c>
      <c r="N5391" s="89" t="s">
        <v>315</v>
      </c>
      <c r="V5391" s="89" t="s">
        <v>1870</v>
      </c>
      <c r="W5391">
        <v>54333</v>
      </c>
    </row>
    <row r="5392" spans="7:23">
      <c r="G5392">
        <v>35533</v>
      </c>
      <c r="H5392" s="89" t="s">
        <v>1605</v>
      </c>
      <c r="I5392" s="89" t="s">
        <v>312</v>
      </c>
      <c r="L5392">
        <v>40303</v>
      </c>
      <c r="M5392" s="89" t="s">
        <v>1743</v>
      </c>
      <c r="N5392" s="89" t="s">
        <v>315</v>
      </c>
      <c r="V5392" s="89" t="s">
        <v>1569</v>
      </c>
      <c r="W5392">
        <v>34172</v>
      </c>
    </row>
    <row r="5393" spans="7:23">
      <c r="G5393">
        <v>20111</v>
      </c>
      <c r="H5393" s="89" t="s">
        <v>1745</v>
      </c>
      <c r="I5393" s="89" t="s">
        <v>1943</v>
      </c>
      <c r="L5393">
        <v>40304</v>
      </c>
      <c r="M5393" s="89" t="s">
        <v>1744</v>
      </c>
      <c r="N5393" s="89" t="s">
        <v>315</v>
      </c>
      <c r="V5393" s="89" t="s">
        <v>1871</v>
      </c>
      <c r="W5393">
        <v>34173</v>
      </c>
    </row>
    <row r="5394" spans="7:23">
      <c r="G5394">
        <v>34105</v>
      </c>
      <c r="H5394" s="89" t="s">
        <v>1745</v>
      </c>
      <c r="I5394" s="89" t="s">
        <v>1942</v>
      </c>
      <c r="L5394">
        <v>40307</v>
      </c>
      <c r="M5394" s="89" t="s">
        <v>1745</v>
      </c>
      <c r="N5394" s="89" t="s">
        <v>315</v>
      </c>
      <c r="V5394" s="89" t="s">
        <v>1872</v>
      </c>
      <c r="W5394">
        <v>34223</v>
      </c>
    </row>
    <row r="5395" spans="7:23">
      <c r="G5395">
        <v>34106</v>
      </c>
      <c r="H5395" s="89" t="s">
        <v>1746</v>
      </c>
      <c r="I5395" s="89" t="s">
        <v>1942</v>
      </c>
      <c r="L5395">
        <v>40308</v>
      </c>
      <c r="M5395" s="89" t="s">
        <v>1746</v>
      </c>
      <c r="N5395" s="89" t="s">
        <v>315</v>
      </c>
      <c r="V5395" s="89" t="s">
        <v>1873</v>
      </c>
      <c r="W5395">
        <v>72315</v>
      </c>
    </row>
    <row r="5396" spans="7:23">
      <c r="G5396">
        <v>20112</v>
      </c>
      <c r="H5396" s="89" t="s">
        <v>1746</v>
      </c>
      <c r="I5396" s="89" t="s">
        <v>1943</v>
      </c>
      <c r="L5396">
        <v>40309</v>
      </c>
      <c r="M5396" s="89" t="s">
        <v>1747</v>
      </c>
      <c r="N5396" s="89" t="s">
        <v>315</v>
      </c>
      <c r="V5396" s="89" t="s">
        <v>1874</v>
      </c>
      <c r="W5396">
        <v>72304</v>
      </c>
    </row>
    <row r="5397" spans="7:23">
      <c r="G5397">
        <v>34107</v>
      </c>
      <c r="H5397" s="89" t="s">
        <v>1747</v>
      </c>
      <c r="I5397" s="89" t="s">
        <v>1942</v>
      </c>
      <c r="L5397">
        <v>40310</v>
      </c>
      <c r="M5397" s="89" t="s">
        <v>1748</v>
      </c>
      <c r="N5397" s="89" t="s">
        <v>315</v>
      </c>
      <c r="V5397" s="89" t="s">
        <v>1875</v>
      </c>
      <c r="W5397">
        <v>66269</v>
      </c>
    </row>
    <row r="5398" spans="7:23">
      <c r="G5398">
        <v>20113</v>
      </c>
      <c r="H5398" s="89" t="s">
        <v>1747</v>
      </c>
      <c r="I5398" s="89" t="s">
        <v>1943</v>
      </c>
      <c r="L5398">
        <v>40311</v>
      </c>
      <c r="M5398" s="89" t="s">
        <v>1749</v>
      </c>
      <c r="N5398" s="89" t="s">
        <v>315</v>
      </c>
      <c r="V5398" s="89" t="s">
        <v>1574</v>
      </c>
      <c r="W5398">
        <v>34175</v>
      </c>
    </row>
    <row r="5399" spans="7:23">
      <c r="G5399">
        <v>35537</v>
      </c>
      <c r="H5399" s="89" t="s">
        <v>1606</v>
      </c>
      <c r="I5399" s="89" t="s">
        <v>312</v>
      </c>
      <c r="L5399">
        <v>40312</v>
      </c>
      <c r="M5399" s="89" t="s">
        <v>1750</v>
      </c>
      <c r="N5399" s="89" t="s">
        <v>315</v>
      </c>
      <c r="V5399" s="89" t="s">
        <v>1575</v>
      </c>
      <c r="W5399">
        <v>34174</v>
      </c>
    </row>
    <row r="5400" spans="7:23">
      <c r="G5400">
        <v>34108</v>
      </c>
      <c r="H5400" s="89" t="s">
        <v>1748</v>
      </c>
      <c r="I5400" s="89" t="s">
        <v>1942</v>
      </c>
      <c r="L5400">
        <v>40316</v>
      </c>
      <c r="M5400" s="89" t="s">
        <v>1751</v>
      </c>
      <c r="N5400" s="89" t="s">
        <v>315</v>
      </c>
      <c r="V5400" s="89" t="s">
        <v>1876</v>
      </c>
      <c r="W5400">
        <v>34263</v>
      </c>
    </row>
    <row r="5401" spans="7:23">
      <c r="G5401">
        <v>20114</v>
      </c>
      <c r="H5401" s="89" t="s">
        <v>1748</v>
      </c>
      <c r="I5401" s="89" t="s">
        <v>1943</v>
      </c>
      <c r="L5401">
        <v>40317</v>
      </c>
      <c r="M5401" s="89" t="s">
        <v>1752</v>
      </c>
      <c r="N5401" s="89" t="s">
        <v>315</v>
      </c>
      <c r="V5401" s="89" t="s">
        <v>1877</v>
      </c>
      <c r="W5401">
        <v>54300</v>
      </c>
    </row>
    <row r="5402" spans="7:23">
      <c r="G5402">
        <v>56670</v>
      </c>
      <c r="H5402" s="89" t="s">
        <v>1607</v>
      </c>
      <c r="I5402" s="89" t="s">
        <v>312</v>
      </c>
      <c r="L5402">
        <v>40318</v>
      </c>
      <c r="M5402" s="89" t="s">
        <v>1753</v>
      </c>
      <c r="N5402" s="89" t="s">
        <v>315</v>
      </c>
      <c r="V5402" s="89" t="s">
        <v>1878</v>
      </c>
      <c r="W5402">
        <v>34264</v>
      </c>
    </row>
    <row r="5403" spans="7:23">
      <c r="G5403">
        <v>34109</v>
      </c>
      <c r="H5403" s="89" t="s">
        <v>1749</v>
      </c>
      <c r="I5403" s="89" t="s">
        <v>1942</v>
      </c>
      <c r="L5403">
        <v>40319</v>
      </c>
      <c r="M5403" s="89" t="s">
        <v>1754</v>
      </c>
      <c r="N5403" s="89" t="s">
        <v>315</v>
      </c>
      <c r="V5403" s="89" t="s">
        <v>1579</v>
      </c>
      <c r="W5403">
        <v>34178</v>
      </c>
    </row>
    <row r="5404" spans="7:23">
      <c r="G5404">
        <v>20115</v>
      </c>
      <c r="H5404" s="89" t="s">
        <v>1749</v>
      </c>
      <c r="I5404" s="89" t="s">
        <v>1943</v>
      </c>
      <c r="L5404">
        <v>40320</v>
      </c>
      <c r="M5404" s="89" t="s">
        <v>1755</v>
      </c>
      <c r="N5404" s="89" t="s">
        <v>315</v>
      </c>
      <c r="V5404" s="89" t="s">
        <v>1879</v>
      </c>
      <c r="W5404">
        <v>34176</v>
      </c>
    </row>
    <row r="5405" spans="7:23">
      <c r="G5405">
        <v>35538</v>
      </c>
      <c r="H5405" s="89" t="s">
        <v>1608</v>
      </c>
      <c r="I5405" s="89" t="s">
        <v>312</v>
      </c>
      <c r="L5405">
        <v>40321</v>
      </c>
      <c r="M5405" s="89" t="s">
        <v>1756</v>
      </c>
      <c r="N5405" s="89" t="s">
        <v>315</v>
      </c>
      <c r="V5405" s="89" t="s">
        <v>1880</v>
      </c>
      <c r="W5405">
        <v>34177</v>
      </c>
    </row>
    <row r="5406" spans="7:23">
      <c r="G5406">
        <v>34110</v>
      </c>
      <c r="H5406" s="89" t="s">
        <v>1750</v>
      </c>
      <c r="I5406" s="89" t="s">
        <v>1942</v>
      </c>
      <c r="L5406">
        <v>40322</v>
      </c>
      <c r="M5406" s="89" t="s">
        <v>1035</v>
      </c>
      <c r="N5406" s="89" t="s">
        <v>315</v>
      </c>
      <c r="V5406" s="89" t="s">
        <v>2665</v>
      </c>
      <c r="W5406">
        <v>204269</v>
      </c>
    </row>
    <row r="5407" spans="7:23">
      <c r="G5407">
        <v>20116</v>
      </c>
      <c r="H5407" s="89" t="s">
        <v>1750</v>
      </c>
      <c r="I5407" s="89" t="s">
        <v>1943</v>
      </c>
      <c r="L5407">
        <v>40325</v>
      </c>
      <c r="M5407" s="89" t="s">
        <v>1757</v>
      </c>
      <c r="N5407" s="89" t="s">
        <v>315</v>
      </c>
      <c r="V5407" s="89" t="s">
        <v>2666</v>
      </c>
      <c r="W5407">
        <v>162869</v>
      </c>
    </row>
    <row r="5408" spans="7:23">
      <c r="G5408">
        <v>35539</v>
      </c>
      <c r="H5408" s="89" t="s">
        <v>1609</v>
      </c>
      <c r="I5408" s="89" t="s">
        <v>312</v>
      </c>
      <c r="L5408">
        <v>40326</v>
      </c>
      <c r="M5408" s="89" t="s">
        <v>1758</v>
      </c>
      <c r="N5408" s="89" t="s">
        <v>315</v>
      </c>
      <c r="V5408" s="89" t="s">
        <v>2667</v>
      </c>
      <c r="W5408">
        <v>191269</v>
      </c>
    </row>
    <row r="5409" spans="7:23">
      <c r="G5409">
        <v>35540</v>
      </c>
      <c r="H5409" s="89" t="s">
        <v>1610</v>
      </c>
      <c r="I5409" s="89" t="s">
        <v>312</v>
      </c>
      <c r="L5409">
        <v>40327</v>
      </c>
      <c r="M5409" s="89" t="s">
        <v>1759</v>
      </c>
      <c r="N5409" s="89" t="s">
        <v>315</v>
      </c>
      <c r="V5409" s="89" t="s">
        <v>955</v>
      </c>
      <c r="W5409">
        <v>34181</v>
      </c>
    </row>
    <row r="5410" spans="7:23">
      <c r="G5410">
        <v>35541</v>
      </c>
      <c r="H5410" s="89" t="s">
        <v>1611</v>
      </c>
      <c r="I5410" s="89" t="s">
        <v>312</v>
      </c>
      <c r="L5410">
        <v>40328</v>
      </c>
      <c r="M5410" s="89" t="s">
        <v>1760</v>
      </c>
      <c r="N5410" s="89" t="s">
        <v>315</v>
      </c>
      <c r="V5410" s="89" t="s">
        <v>956</v>
      </c>
      <c r="W5410">
        <v>34183</v>
      </c>
    </row>
    <row r="5411" spans="7:23">
      <c r="G5411">
        <v>34114</v>
      </c>
      <c r="H5411" s="89" t="s">
        <v>1751</v>
      </c>
      <c r="I5411" s="89" t="s">
        <v>1942</v>
      </c>
      <c r="L5411">
        <v>40329</v>
      </c>
      <c r="M5411" s="89" t="s">
        <v>1761</v>
      </c>
      <c r="N5411" s="89" t="s">
        <v>315</v>
      </c>
      <c r="V5411" s="89" t="s">
        <v>957</v>
      </c>
      <c r="W5411">
        <v>34185</v>
      </c>
    </row>
    <row r="5412" spans="7:23">
      <c r="G5412">
        <v>20120</v>
      </c>
      <c r="H5412" s="89" t="s">
        <v>1751</v>
      </c>
      <c r="I5412" s="89" t="s">
        <v>1943</v>
      </c>
      <c r="L5412">
        <v>40330</v>
      </c>
      <c r="M5412" s="89" t="s">
        <v>1762</v>
      </c>
      <c r="N5412" s="89" t="s">
        <v>315</v>
      </c>
      <c r="V5412" s="89" t="s">
        <v>1881</v>
      </c>
      <c r="W5412">
        <v>34187</v>
      </c>
    </row>
    <row r="5413" spans="7:23">
      <c r="G5413">
        <v>35543</v>
      </c>
      <c r="H5413" s="89" t="s">
        <v>297</v>
      </c>
      <c r="I5413" s="89" t="s">
        <v>312</v>
      </c>
      <c r="L5413">
        <v>40334</v>
      </c>
      <c r="M5413" s="89" t="s">
        <v>1763</v>
      </c>
      <c r="N5413" s="89" t="s">
        <v>315</v>
      </c>
      <c r="V5413" s="89" t="s">
        <v>2668</v>
      </c>
      <c r="W5413">
        <v>162880</v>
      </c>
    </row>
    <row r="5414" spans="7:23">
      <c r="G5414">
        <v>34115</v>
      </c>
      <c r="H5414" s="89" t="s">
        <v>1752</v>
      </c>
      <c r="I5414" s="89" t="s">
        <v>1942</v>
      </c>
      <c r="L5414">
        <v>40335</v>
      </c>
      <c r="M5414" s="89" t="s">
        <v>1764</v>
      </c>
      <c r="N5414" s="89" t="s">
        <v>315</v>
      </c>
      <c r="V5414" s="89" t="s">
        <v>1882</v>
      </c>
      <c r="W5414">
        <v>58069</v>
      </c>
    </row>
    <row r="5415" spans="7:23">
      <c r="G5415">
        <v>20121</v>
      </c>
      <c r="H5415" s="89" t="s">
        <v>1752</v>
      </c>
      <c r="I5415" s="89" t="s">
        <v>1943</v>
      </c>
      <c r="L5415">
        <v>40336</v>
      </c>
      <c r="M5415" s="89" t="s">
        <v>1765</v>
      </c>
      <c r="N5415" s="89" t="s">
        <v>315</v>
      </c>
      <c r="V5415" s="89" t="s">
        <v>2669</v>
      </c>
      <c r="W5415">
        <v>190269</v>
      </c>
    </row>
    <row r="5416" spans="7:23">
      <c r="G5416">
        <v>34116</v>
      </c>
      <c r="H5416" s="89" t="s">
        <v>1753</v>
      </c>
      <c r="I5416" s="89" t="s">
        <v>1942</v>
      </c>
      <c r="L5416">
        <v>40337</v>
      </c>
      <c r="M5416" s="89" t="s">
        <v>1766</v>
      </c>
      <c r="N5416" s="89" t="s">
        <v>315</v>
      </c>
      <c r="V5416" s="89" t="s">
        <v>2169</v>
      </c>
      <c r="W5416">
        <v>217874</v>
      </c>
    </row>
    <row r="5417" spans="7:23">
      <c r="G5417">
        <v>20122</v>
      </c>
      <c r="H5417" s="89" t="s">
        <v>1753</v>
      </c>
      <c r="I5417" s="89" t="s">
        <v>1943</v>
      </c>
      <c r="L5417">
        <v>40338</v>
      </c>
      <c r="M5417" s="89" t="s">
        <v>1767</v>
      </c>
      <c r="N5417" s="89" t="s">
        <v>315</v>
      </c>
      <c r="V5417" s="89" t="s">
        <v>1883</v>
      </c>
      <c r="W5417">
        <v>34188</v>
      </c>
    </row>
    <row r="5418" spans="7:23">
      <c r="G5418">
        <v>34117</v>
      </c>
      <c r="H5418" s="89" t="s">
        <v>1754</v>
      </c>
      <c r="I5418" s="89" t="s">
        <v>1942</v>
      </c>
      <c r="L5418">
        <v>40341</v>
      </c>
      <c r="M5418" s="89" t="s">
        <v>1768</v>
      </c>
      <c r="N5418" s="89" t="s">
        <v>315</v>
      </c>
      <c r="V5418" s="89" t="s">
        <v>1884</v>
      </c>
      <c r="W5418">
        <v>34189</v>
      </c>
    </row>
    <row r="5419" spans="7:23">
      <c r="G5419">
        <v>20123</v>
      </c>
      <c r="H5419" s="89" t="s">
        <v>1754</v>
      </c>
      <c r="I5419" s="89" t="s">
        <v>1943</v>
      </c>
      <c r="L5419">
        <v>40342</v>
      </c>
      <c r="M5419" s="89" t="s">
        <v>1769</v>
      </c>
      <c r="N5419" s="89" t="s">
        <v>315</v>
      </c>
      <c r="V5419" s="89" t="s">
        <v>1885</v>
      </c>
      <c r="W5419">
        <v>34190</v>
      </c>
    </row>
    <row r="5420" spans="7:23">
      <c r="G5420">
        <v>34118</v>
      </c>
      <c r="H5420" s="89" t="s">
        <v>1755</v>
      </c>
      <c r="I5420" s="89" t="s">
        <v>1942</v>
      </c>
      <c r="L5420">
        <v>40343</v>
      </c>
      <c r="M5420" s="89" t="s">
        <v>1770</v>
      </c>
      <c r="N5420" s="89" t="s">
        <v>315</v>
      </c>
      <c r="V5420" s="89" t="s">
        <v>2670</v>
      </c>
      <c r="W5420">
        <v>182669</v>
      </c>
    </row>
    <row r="5421" spans="7:23">
      <c r="G5421">
        <v>20124</v>
      </c>
      <c r="H5421" s="89" t="s">
        <v>1755</v>
      </c>
      <c r="I5421" s="89" t="s">
        <v>1943</v>
      </c>
      <c r="L5421">
        <v>40344</v>
      </c>
      <c r="M5421" s="89" t="s">
        <v>1771</v>
      </c>
      <c r="N5421" s="89" t="s">
        <v>315</v>
      </c>
      <c r="V5421" s="89" t="s">
        <v>964</v>
      </c>
      <c r="W5421">
        <v>34192</v>
      </c>
    </row>
    <row r="5422" spans="7:23">
      <c r="G5422">
        <v>34119</v>
      </c>
      <c r="H5422" s="89" t="s">
        <v>1756</v>
      </c>
      <c r="I5422" s="89" t="s">
        <v>1942</v>
      </c>
      <c r="L5422">
        <v>40345</v>
      </c>
      <c r="M5422" s="89" t="s">
        <v>1772</v>
      </c>
      <c r="N5422" s="89" t="s">
        <v>315</v>
      </c>
      <c r="V5422" s="89" t="s">
        <v>1886</v>
      </c>
      <c r="W5422">
        <v>34179</v>
      </c>
    </row>
    <row r="5423" spans="7:23">
      <c r="G5423">
        <v>20125</v>
      </c>
      <c r="H5423" s="89" t="s">
        <v>1756</v>
      </c>
      <c r="I5423" s="89" t="s">
        <v>1943</v>
      </c>
      <c r="L5423">
        <v>40348</v>
      </c>
      <c r="M5423" s="89" t="s">
        <v>1773</v>
      </c>
      <c r="N5423" s="89" t="s">
        <v>315</v>
      </c>
      <c r="V5423" s="89" t="s">
        <v>1887</v>
      </c>
      <c r="W5423">
        <v>34180</v>
      </c>
    </row>
    <row r="5424" spans="7:23">
      <c r="G5424">
        <v>34120</v>
      </c>
      <c r="H5424" s="89" t="s">
        <v>1035</v>
      </c>
      <c r="I5424" s="89" t="s">
        <v>1942</v>
      </c>
      <c r="L5424">
        <v>40349</v>
      </c>
      <c r="M5424" s="89" t="s">
        <v>1774</v>
      </c>
      <c r="N5424" s="89" t="s">
        <v>315</v>
      </c>
      <c r="V5424" s="89" t="s">
        <v>968</v>
      </c>
      <c r="W5424">
        <v>58080</v>
      </c>
    </row>
    <row r="5425" spans="7:23">
      <c r="G5425">
        <v>20126</v>
      </c>
      <c r="H5425" s="89" t="s">
        <v>1035</v>
      </c>
      <c r="I5425" s="89" t="s">
        <v>1943</v>
      </c>
      <c r="L5425">
        <v>40350</v>
      </c>
      <c r="M5425" s="89" t="s">
        <v>1775</v>
      </c>
      <c r="N5425" s="89" t="s">
        <v>315</v>
      </c>
      <c r="V5425" s="89" t="s">
        <v>1888</v>
      </c>
      <c r="W5425">
        <v>34193</v>
      </c>
    </row>
    <row r="5426" spans="7:23">
      <c r="G5426">
        <v>34123</v>
      </c>
      <c r="H5426" s="89" t="s">
        <v>1757</v>
      </c>
      <c r="I5426" s="89" t="s">
        <v>1942</v>
      </c>
      <c r="L5426">
        <v>40351</v>
      </c>
      <c r="M5426" s="89" t="s">
        <v>1776</v>
      </c>
      <c r="N5426" s="89" t="s">
        <v>315</v>
      </c>
      <c r="V5426" s="89" t="s">
        <v>970</v>
      </c>
      <c r="W5426">
        <v>34182</v>
      </c>
    </row>
    <row r="5427" spans="7:23">
      <c r="G5427">
        <v>20129</v>
      </c>
      <c r="H5427" s="89" t="s">
        <v>1757</v>
      </c>
      <c r="I5427" s="89" t="s">
        <v>1943</v>
      </c>
      <c r="L5427">
        <v>40352</v>
      </c>
      <c r="M5427" s="89" t="s">
        <v>1777</v>
      </c>
      <c r="N5427" s="89" t="s">
        <v>315</v>
      </c>
      <c r="V5427" s="89" t="s">
        <v>971</v>
      </c>
      <c r="W5427">
        <v>34184</v>
      </c>
    </row>
    <row r="5428" spans="7:23">
      <c r="G5428">
        <v>20130</v>
      </c>
      <c r="H5428" s="89" t="s">
        <v>1758</v>
      </c>
      <c r="I5428" s="89" t="s">
        <v>1943</v>
      </c>
      <c r="L5428">
        <v>40353</v>
      </c>
      <c r="M5428" s="89" t="s">
        <v>1778</v>
      </c>
      <c r="N5428" s="89" t="s">
        <v>315</v>
      </c>
      <c r="V5428" s="89" t="s">
        <v>972</v>
      </c>
      <c r="W5428">
        <v>34186</v>
      </c>
    </row>
    <row r="5429" spans="7:23">
      <c r="G5429">
        <v>34124</v>
      </c>
      <c r="H5429" s="89" t="s">
        <v>1758</v>
      </c>
      <c r="I5429" s="89" t="s">
        <v>1942</v>
      </c>
      <c r="L5429">
        <v>40357</v>
      </c>
      <c r="M5429" s="89" t="s">
        <v>1779</v>
      </c>
      <c r="N5429" s="89" t="s">
        <v>315</v>
      </c>
      <c r="V5429" s="89" t="s">
        <v>2171</v>
      </c>
      <c r="W5429">
        <v>215269</v>
      </c>
    </row>
    <row r="5430" spans="7:23">
      <c r="G5430">
        <v>34125</v>
      </c>
      <c r="H5430" s="89" t="s">
        <v>1759</v>
      </c>
      <c r="I5430" s="89" t="s">
        <v>1942</v>
      </c>
      <c r="L5430">
        <v>40358</v>
      </c>
      <c r="M5430" s="89" t="s">
        <v>1780</v>
      </c>
      <c r="N5430" s="89" t="s">
        <v>315</v>
      </c>
      <c r="V5430" s="89" t="s">
        <v>2671</v>
      </c>
      <c r="W5430">
        <v>162891</v>
      </c>
    </row>
    <row r="5431" spans="7:23">
      <c r="G5431">
        <v>20131</v>
      </c>
      <c r="H5431" s="89" t="s">
        <v>1759</v>
      </c>
      <c r="I5431" s="89" t="s">
        <v>1943</v>
      </c>
      <c r="L5431">
        <v>40359</v>
      </c>
      <c r="M5431" s="89" t="s">
        <v>1781</v>
      </c>
      <c r="N5431" s="89" t="s">
        <v>315</v>
      </c>
      <c r="V5431" s="89" t="s">
        <v>974</v>
      </c>
      <c r="W5431">
        <v>58091</v>
      </c>
    </row>
    <row r="5432" spans="7:23">
      <c r="G5432">
        <v>34126</v>
      </c>
      <c r="H5432" s="89" t="s">
        <v>1760</v>
      </c>
      <c r="I5432" s="89" t="s">
        <v>1942</v>
      </c>
      <c r="L5432">
        <v>40360</v>
      </c>
      <c r="M5432" s="89" t="s">
        <v>1782</v>
      </c>
      <c r="N5432" s="89" t="s">
        <v>315</v>
      </c>
      <c r="V5432" s="89" t="s">
        <v>1889</v>
      </c>
      <c r="W5432">
        <v>34194</v>
      </c>
    </row>
    <row r="5433" spans="7:23">
      <c r="G5433">
        <v>20132</v>
      </c>
      <c r="H5433" s="89" t="s">
        <v>1760</v>
      </c>
      <c r="I5433" s="89" t="s">
        <v>1943</v>
      </c>
      <c r="L5433">
        <v>40361</v>
      </c>
      <c r="M5433" s="89" t="s">
        <v>1783</v>
      </c>
      <c r="N5433" s="89" t="s">
        <v>315</v>
      </c>
      <c r="V5433" s="89" t="s">
        <v>2172</v>
      </c>
      <c r="W5433">
        <v>216486</v>
      </c>
    </row>
    <row r="5434" spans="7:23">
      <c r="G5434">
        <v>34127</v>
      </c>
      <c r="H5434" s="89" t="s">
        <v>1761</v>
      </c>
      <c r="I5434" s="89" t="s">
        <v>1942</v>
      </c>
      <c r="L5434">
        <v>40362</v>
      </c>
      <c r="M5434" s="89" t="s">
        <v>1784</v>
      </c>
      <c r="N5434" s="89" t="s">
        <v>315</v>
      </c>
      <c r="V5434" s="89" t="s">
        <v>976</v>
      </c>
      <c r="W5434">
        <v>34191</v>
      </c>
    </row>
    <row r="5435" spans="7:23">
      <c r="G5435">
        <v>20133</v>
      </c>
      <c r="H5435" s="89" t="s">
        <v>1761</v>
      </c>
      <c r="I5435" s="89" t="s">
        <v>1943</v>
      </c>
      <c r="L5435">
        <v>40363</v>
      </c>
      <c r="M5435" s="89" t="s">
        <v>1785</v>
      </c>
      <c r="N5435" s="89" t="s">
        <v>315</v>
      </c>
      <c r="V5435" s="89" t="s">
        <v>2672</v>
      </c>
      <c r="W5435">
        <v>219880</v>
      </c>
    </row>
    <row r="5436" spans="7:23">
      <c r="G5436">
        <v>34128</v>
      </c>
      <c r="H5436" s="89" t="s">
        <v>1762</v>
      </c>
      <c r="I5436" s="89" t="s">
        <v>1942</v>
      </c>
      <c r="L5436">
        <v>40366</v>
      </c>
      <c r="M5436" s="89" t="s">
        <v>1786</v>
      </c>
      <c r="N5436" s="89" t="s">
        <v>315</v>
      </c>
      <c r="V5436" s="89" t="s">
        <v>1890</v>
      </c>
      <c r="W5436">
        <v>34196</v>
      </c>
    </row>
    <row r="5437" spans="7:23">
      <c r="G5437">
        <v>20134</v>
      </c>
      <c r="H5437" s="89" t="s">
        <v>1762</v>
      </c>
      <c r="I5437" s="89" t="s">
        <v>1943</v>
      </c>
      <c r="L5437">
        <v>40367</v>
      </c>
      <c r="M5437" s="89" t="s">
        <v>1787</v>
      </c>
      <c r="N5437" s="89" t="s">
        <v>315</v>
      </c>
      <c r="V5437" s="89" t="s">
        <v>1891</v>
      </c>
      <c r="W5437">
        <v>34224</v>
      </c>
    </row>
    <row r="5438" spans="7:23">
      <c r="G5438">
        <v>34132</v>
      </c>
      <c r="H5438" s="89" t="s">
        <v>1763</v>
      </c>
      <c r="I5438" s="89" t="s">
        <v>1942</v>
      </c>
      <c r="L5438">
        <v>40368</v>
      </c>
      <c r="M5438" s="89" t="s">
        <v>1788</v>
      </c>
      <c r="N5438" s="89" t="s">
        <v>315</v>
      </c>
      <c r="V5438" s="89" t="s">
        <v>1892</v>
      </c>
      <c r="W5438">
        <v>54289</v>
      </c>
    </row>
    <row r="5439" spans="7:23">
      <c r="G5439">
        <v>20138</v>
      </c>
      <c r="H5439" s="89" t="s">
        <v>1763</v>
      </c>
      <c r="I5439" s="89" t="s">
        <v>1943</v>
      </c>
      <c r="L5439">
        <v>40369</v>
      </c>
      <c r="M5439" s="89" t="s">
        <v>1789</v>
      </c>
      <c r="N5439" s="89" t="s">
        <v>315</v>
      </c>
      <c r="V5439" s="89" t="s">
        <v>1893</v>
      </c>
      <c r="W5439">
        <v>54691</v>
      </c>
    </row>
    <row r="5440" spans="7:23">
      <c r="G5440">
        <v>34133</v>
      </c>
      <c r="H5440" s="89" t="s">
        <v>1764</v>
      </c>
      <c r="I5440" s="89" t="s">
        <v>1942</v>
      </c>
      <c r="L5440">
        <v>40370</v>
      </c>
      <c r="M5440" s="89" t="s">
        <v>1790</v>
      </c>
      <c r="N5440" s="89" t="s">
        <v>315</v>
      </c>
      <c r="V5440" s="89" t="s">
        <v>1894</v>
      </c>
      <c r="W5440">
        <v>34271</v>
      </c>
    </row>
    <row r="5441" spans="7:23">
      <c r="G5441">
        <v>20139</v>
      </c>
      <c r="H5441" s="89" t="s">
        <v>1764</v>
      </c>
      <c r="I5441" s="89" t="s">
        <v>1943</v>
      </c>
      <c r="L5441">
        <v>40371</v>
      </c>
      <c r="M5441" s="89" t="s">
        <v>1791</v>
      </c>
      <c r="N5441" s="89" t="s">
        <v>315</v>
      </c>
      <c r="V5441" s="89" t="s">
        <v>1895</v>
      </c>
      <c r="W5441">
        <v>34272</v>
      </c>
    </row>
    <row r="5442" spans="7:23">
      <c r="G5442">
        <v>34134</v>
      </c>
      <c r="H5442" s="89" t="s">
        <v>1765</v>
      </c>
      <c r="I5442" s="89" t="s">
        <v>1942</v>
      </c>
      <c r="L5442">
        <v>40372</v>
      </c>
      <c r="M5442" s="89" t="s">
        <v>1792</v>
      </c>
      <c r="N5442" s="89" t="s">
        <v>315</v>
      </c>
      <c r="V5442" s="89" t="s">
        <v>1896</v>
      </c>
      <c r="W5442">
        <v>34273</v>
      </c>
    </row>
    <row r="5443" spans="7:23">
      <c r="G5443">
        <v>20140</v>
      </c>
      <c r="H5443" s="89" t="s">
        <v>1765</v>
      </c>
      <c r="I5443" s="89" t="s">
        <v>1943</v>
      </c>
      <c r="L5443">
        <v>40374</v>
      </c>
      <c r="M5443" s="89" t="s">
        <v>1569</v>
      </c>
      <c r="N5443" s="89" t="s">
        <v>315</v>
      </c>
      <c r="V5443" s="89" t="s">
        <v>1897</v>
      </c>
      <c r="W5443">
        <v>71683</v>
      </c>
    </row>
    <row r="5444" spans="7:23">
      <c r="G5444">
        <v>34135</v>
      </c>
      <c r="H5444" s="89" t="s">
        <v>1766</v>
      </c>
      <c r="I5444" s="89" t="s">
        <v>1942</v>
      </c>
      <c r="L5444">
        <v>40375</v>
      </c>
      <c r="M5444" s="89" t="s">
        <v>1871</v>
      </c>
      <c r="N5444" s="89" t="s">
        <v>315</v>
      </c>
      <c r="V5444" s="89" t="s">
        <v>1898</v>
      </c>
      <c r="W5444">
        <v>71661</v>
      </c>
    </row>
    <row r="5445" spans="7:23">
      <c r="G5445">
        <v>20141</v>
      </c>
      <c r="H5445" s="89" t="s">
        <v>1766</v>
      </c>
      <c r="I5445" s="89" t="s">
        <v>1943</v>
      </c>
      <c r="L5445">
        <v>40376</v>
      </c>
      <c r="M5445" s="89" t="s">
        <v>1575</v>
      </c>
      <c r="N5445" s="89" t="s">
        <v>315</v>
      </c>
      <c r="V5445" s="89" t="s">
        <v>1899</v>
      </c>
      <c r="W5445">
        <v>71089</v>
      </c>
    </row>
    <row r="5446" spans="7:23">
      <c r="G5446">
        <v>34136</v>
      </c>
      <c r="H5446" s="89" t="s">
        <v>1767</v>
      </c>
      <c r="I5446" s="89" t="s">
        <v>1942</v>
      </c>
      <c r="L5446">
        <v>40377</v>
      </c>
      <c r="M5446" s="89" t="s">
        <v>1574</v>
      </c>
      <c r="N5446" s="89" t="s">
        <v>315</v>
      </c>
      <c r="V5446" s="89" t="s">
        <v>1900</v>
      </c>
      <c r="W5446">
        <v>71078</v>
      </c>
    </row>
    <row r="5447" spans="7:23">
      <c r="G5447">
        <v>20142</v>
      </c>
      <c r="H5447" s="89" t="s">
        <v>1767</v>
      </c>
      <c r="I5447" s="89" t="s">
        <v>1943</v>
      </c>
      <c r="L5447">
        <v>40378</v>
      </c>
      <c r="M5447" s="89" t="s">
        <v>1879</v>
      </c>
      <c r="N5447" s="89" t="s">
        <v>315</v>
      </c>
      <c r="V5447" s="89" t="s">
        <v>1901</v>
      </c>
      <c r="W5447">
        <v>71067</v>
      </c>
    </row>
    <row r="5448" spans="7:23">
      <c r="G5448">
        <v>34139</v>
      </c>
      <c r="H5448" s="89" t="s">
        <v>1768</v>
      </c>
      <c r="I5448" s="89" t="s">
        <v>1942</v>
      </c>
      <c r="L5448">
        <v>40379</v>
      </c>
      <c r="M5448" s="89" t="s">
        <v>1880</v>
      </c>
      <c r="N5448" s="89" t="s">
        <v>315</v>
      </c>
      <c r="V5448" s="89" t="s">
        <v>1902</v>
      </c>
      <c r="W5448">
        <v>71056</v>
      </c>
    </row>
    <row r="5449" spans="7:23">
      <c r="G5449">
        <v>20145</v>
      </c>
      <c r="H5449" s="89" t="s">
        <v>1768</v>
      </c>
      <c r="I5449" s="89" t="s">
        <v>1943</v>
      </c>
      <c r="L5449">
        <v>40380</v>
      </c>
      <c r="M5449" s="89" t="s">
        <v>1579</v>
      </c>
      <c r="N5449" s="89" t="s">
        <v>315</v>
      </c>
      <c r="V5449" s="89" t="s">
        <v>1903</v>
      </c>
      <c r="W5449">
        <v>71045</v>
      </c>
    </row>
    <row r="5450" spans="7:23">
      <c r="G5450">
        <v>34140</v>
      </c>
      <c r="H5450" s="89" t="s">
        <v>1769</v>
      </c>
      <c r="I5450" s="89" t="s">
        <v>1942</v>
      </c>
      <c r="L5450">
        <v>40381</v>
      </c>
      <c r="M5450" s="89" t="s">
        <v>1886</v>
      </c>
      <c r="N5450" s="89" t="s">
        <v>315</v>
      </c>
      <c r="V5450" s="89" t="s">
        <v>1904</v>
      </c>
      <c r="W5450">
        <v>71111</v>
      </c>
    </row>
    <row r="5451" spans="7:23">
      <c r="G5451">
        <v>20146</v>
      </c>
      <c r="H5451" s="89" t="s">
        <v>1769</v>
      </c>
      <c r="I5451" s="89" t="s">
        <v>1943</v>
      </c>
      <c r="L5451">
        <v>40382</v>
      </c>
      <c r="M5451" s="89" t="s">
        <v>1887</v>
      </c>
      <c r="N5451" s="89" t="s">
        <v>315</v>
      </c>
      <c r="V5451" s="89" t="s">
        <v>1905</v>
      </c>
      <c r="W5451">
        <v>71034</v>
      </c>
    </row>
    <row r="5452" spans="7:23">
      <c r="G5452">
        <v>34141</v>
      </c>
      <c r="H5452" s="89" t="s">
        <v>1770</v>
      </c>
      <c r="I5452" s="89" t="s">
        <v>1942</v>
      </c>
      <c r="L5452">
        <v>40383</v>
      </c>
      <c r="M5452" s="89" t="s">
        <v>955</v>
      </c>
      <c r="N5452" s="89" t="s">
        <v>315</v>
      </c>
      <c r="V5452" s="89" t="s">
        <v>1906</v>
      </c>
      <c r="W5452">
        <v>71023</v>
      </c>
    </row>
    <row r="5453" spans="7:23">
      <c r="G5453">
        <v>20147</v>
      </c>
      <c r="H5453" s="89" t="s">
        <v>1770</v>
      </c>
      <c r="I5453" s="89" t="s">
        <v>1943</v>
      </c>
      <c r="L5453">
        <v>40384</v>
      </c>
      <c r="M5453" s="89" t="s">
        <v>970</v>
      </c>
      <c r="N5453" s="89" t="s">
        <v>315</v>
      </c>
      <c r="V5453" s="89" t="s">
        <v>1907</v>
      </c>
      <c r="W5453">
        <v>71100</v>
      </c>
    </row>
    <row r="5454" spans="7:23">
      <c r="G5454">
        <v>34142</v>
      </c>
      <c r="H5454" s="89" t="s">
        <v>1771</v>
      </c>
      <c r="I5454" s="89" t="s">
        <v>1942</v>
      </c>
      <c r="L5454">
        <v>40385</v>
      </c>
      <c r="M5454" s="89" t="s">
        <v>956</v>
      </c>
      <c r="N5454" s="89" t="s">
        <v>315</v>
      </c>
      <c r="V5454" s="89" t="s">
        <v>1908</v>
      </c>
      <c r="W5454">
        <v>71012</v>
      </c>
    </row>
    <row r="5455" spans="7:23">
      <c r="G5455">
        <v>20148</v>
      </c>
      <c r="H5455" s="89" t="s">
        <v>1771</v>
      </c>
      <c r="I5455" s="89" t="s">
        <v>1943</v>
      </c>
      <c r="L5455">
        <v>40386</v>
      </c>
      <c r="M5455" s="89" t="s">
        <v>971</v>
      </c>
      <c r="N5455" s="89" t="s">
        <v>315</v>
      </c>
      <c r="V5455" s="89" t="s">
        <v>1909</v>
      </c>
      <c r="W5455">
        <v>71001</v>
      </c>
    </row>
    <row r="5456" spans="7:23">
      <c r="G5456">
        <v>34143</v>
      </c>
      <c r="H5456" s="89" t="s">
        <v>1772</v>
      </c>
      <c r="I5456" s="89" t="s">
        <v>1942</v>
      </c>
      <c r="L5456">
        <v>40387</v>
      </c>
      <c r="M5456" s="89" t="s">
        <v>957</v>
      </c>
      <c r="N5456" s="89" t="s">
        <v>315</v>
      </c>
      <c r="V5456" s="89" t="s">
        <v>1910</v>
      </c>
      <c r="W5456">
        <v>70990</v>
      </c>
    </row>
    <row r="5457" spans="7:23">
      <c r="G5457">
        <v>20149</v>
      </c>
      <c r="H5457" s="89" t="s">
        <v>1772</v>
      </c>
      <c r="I5457" s="89" t="s">
        <v>1943</v>
      </c>
      <c r="L5457">
        <v>40388</v>
      </c>
      <c r="M5457" s="89" t="s">
        <v>972</v>
      </c>
      <c r="N5457" s="89" t="s">
        <v>315</v>
      </c>
      <c r="V5457" s="89" t="s">
        <v>1911</v>
      </c>
      <c r="W5457">
        <v>70979</v>
      </c>
    </row>
    <row r="5458" spans="7:23">
      <c r="G5458">
        <v>34146</v>
      </c>
      <c r="H5458" s="89" t="s">
        <v>1773</v>
      </c>
      <c r="I5458" s="89" t="s">
        <v>1942</v>
      </c>
      <c r="L5458">
        <v>40389</v>
      </c>
      <c r="M5458" s="89" t="s">
        <v>1881</v>
      </c>
      <c r="N5458" s="89" t="s">
        <v>315</v>
      </c>
      <c r="V5458" s="89" t="s">
        <v>1912</v>
      </c>
      <c r="W5458">
        <v>70968</v>
      </c>
    </row>
    <row r="5459" spans="7:23">
      <c r="G5459">
        <v>20152</v>
      </c>
      <c r="H5459" s="89" t="s">
        <v>1773</v>
      </c>
      <c r="I5459" s="89" t="s">
        <v>1943</v>
      </c>
      <c r="L5459">
        <v>40390</v>
      </c>
      <c r="M5459" s="89" t="s">
        <v>1883</v>
      </c>
      <c r="N5459" s="89" t="s">
        <v>315</v>
      </c>
      <c r="V5459" s="89" t="s">
        <v>119</v>
      </c>
      <c r="W5459">
        <v>70957</v>
      </c>
    </row>
    <row r="5460" spans="7:23">
      <c r="G5460">
        <v>34147</v>
      </c>
      <c r="H5460" s="89" t="s">
        <v>1774</v>
      </c>
      <c r="I5460" s="89" t="s">
        <v>1942</v>
      </c>
      <c r="L5460">
        <v>40391</v>
      </c>
      <c r="M5460" s="89" t="s">
        <v>1884</v>
      </c>
      <c r="N5460" s="89" t="s">
        <v>315</v>
      </c>
      <c r="V5460" s="89" t="s">
        <v>1913</v>
      </c>
      <c r="W5460">
        <v>70946</v>
      </c>
    </row>
    <row r="5461" spans="7:23">
      <c r="G5461">
        <v>20153</v>
      </c>
      <c r="H5461" s="89" t="s">
        <v>1774</v>
      </c>
      <c r="I5461" s="89" t="s">
        <v>1943</v>
      </c>
      <c r="L5461">
        <v>40392</v>
      </c>
      <c r="M5461" s="89" t="s">
        <v>1885</v>
      </c>
      <c r="N5461" s="89" t="s">
        <v>315</v>
      </c>
      <c r="V5461" s="89" t="s">
        <v>1914</v>
      </c>
      <c r="W5461">
        <v>70935</v>
      </c>
    </row>
    <row r="5462" spans="7:23">
      <c r="G5462">
        <v>34148</v>
      </c>
      <c r="H5462" s="89" t="s">
        <v>1775</v>
      </c>
      <c r="I5462" s="89" t="s">
        <v>1942</v>
      </c>
      <c r="L5462">
        <v>40393</v>
      </c>
      <c r="M5462" s="89" t="s">
        <v>976</v>
      </c>
      <c r="N5462" s="89" t="s">
        <v>315</v>
      </c>
      <c r="V5462" s="89" t="s">
        <v>1915</v>
      </c>
      <c r="W5462">
        <v>70924</v>
      </c>
    </row>
    <row r="5463" spans="7:23">
      <c r="G5463">
        <v>20154</v>
      </c>
      <c r="H5463" s="89" t="s">
        <v>1775</v>
      </c>
      <c r="I5463" s="89" t="s">
        <v>1943</v>
      </c>
      <c r="L5463">
        <v>40394</v>
      </c>
      <c r="M5463" s="89" t="s">
        <v>964</v>
      </c>
      <c r="N5463" s="89" t="s">
        <v>315</v>
      </c>
      <c r="V5463" s="89" t="s">
        <v>1916</v>
      </c>
      <c r="W5463">
        <v>70913</v>
      </c>
    </row>
    <row r="5464" spans="7:23">
      <c r="G5464">
        <v>34149</v>
      </c>
      <c r="H5464" s="89" t="s">
        <v>1776</v>
      </c>
      <c r="I5464" s="89" t="s">
        <v>1942</v>
      </c>
      <c r="L5464">
        <v>40395</v>
      </c>
      <c r="M5464" s="89" t="s">
        <v>1888</v>
      </c>
      <c r="N5464" s="89" t="s">
        <v>315</v>
      </c>
      <c r="V5464" s="89" t="s">
        <v>1917</v>
      </c>
      <c r="W5464">
        <v>70902</v>
      </c>
    </row>
    <row r="5465" spans="7:23">
      <c r="G5465">
        <v>20155</v>
      </c>
      <c r="H5465" s="89" t="s">
        <v>1776</v>
      </c>
      <c r="I5465" s="89" t="s">
        <v>1943</v>
      </c>
      <c r="L5465">
        <v>40396</v>
      </c>
      <c r="M5465" s="89" t="s">
        <v>1889</v>
      </c>
      <c r="N5465" s="89" t="s">
        <v>315</v>
      </c>
      <c r="V5465" s="89" t="s">
        <v>1918</v>
      </c>
      <c r="W5465">
        <v>70891</v>
      </c>
    </row>
    <row r="5466" spans="7:23">
      <c r="G5466">
        <v>34150</v>
      </c>
      <c r="H5466" s="89" t="s">
        <v>1777</v>
      </c>
      <c r="I5466" s="89" t="s">
        <v>1942</v>
      </c>
      <c r="L5466">
        <v>40398</v>
      </c>
      <c r="M5466" s="89" t="s">
        <v>1890</v>
      </c>
      <c r="N5466" s="89" t="s">
        <v>315</v>
      </c>
      <c r="V5466" s="89" t="s">
        <v>1919</v>
      </c>
      <c r="W5466">
        <v>70880</v>
      </c>
    </row>
    <row r="5467" spans="7:23">
      <c r="G5467">
        <v>20156</v>
      </c>
      <c r="H5467" s="89" t="s">
        <v>1777</v>
      </c>
      <c r="I5467" s="89" t="s">
        <v>1943</v>
      </c>
      <c r="L5467">
        <v>40404</v>
      </c>
      <c r="M5467" s="89" t="s">
        <v>1793</v>
      </c>
      <c r="N5467" s="89" t="s">
        <v>315</v>
      </c>
      <c r="V5467" s="89" t="s">
        <v>1920</v>
      </c>
      <c r="W5467">
        <v>71386</v>
      </c>
    </row>
    <row r="5468" spans="7:23">
      <c r="G5468">
        <v>34151</v>
      </c>
      <c r="H5468" s="89" t="s">
        <v>1778</v>
      </c>
      <c r="I5468" s="89" t="s">
        <v>1942</v>
      </c>
      <c r="L5468">
        <v>40405</v>
      </c>
      <c r="M5468" s="89" t="s">
        <v>1794</v>
      </c>
      <c r="N5468" s="89" t="s">
        <v>315</v>
      </c>
      <c r="V5468" s="89" t="s">
        <v>1921</v>
      </c>
      <c r="W5468">
        <v>71375</v>
      </c>
    </row>
    <row r="5469" spans="7:23">
      <c r="G5469">
        <v>31715</v>
      </c>
      <c r="H5469" s="89" t="s">
        <v>1778</v>
      </c>
      <c r="I5469" s="89" t="s">
        <v>1943</v>
      </c>
      <c r="L5469">
        <v>40406</v>
      </c>
      <c r="M5469" s="89" t="s">
        <v>1795</v>
      </c>
      <c r="N5469" s="89" t="s">
        <v>315</v>
      </c>
      <c r="V5469" s="89" t="s">
        <v>1922</v>
      </c>
      <c r="W5469">
        <v>70869</v>
      </c>
    </row>
    <row r="5470" spans="7:23">
      <c r="G5470">
        <v>35594</v>
      </c>
      <c r="H5470" s="89" t="s">
        <v>1612</v>
      </c>
      <c r="I5470" s="89" t="s">
        <v>312</v>
      </c>
      <c r="L5470">
        <v>40407</v>
      </c>
      <c r="M5470" s="89" t="s">
        <v>1796</v>
      </c>
      <c r="N5470" s="89" t="s">
        <v>315</v>
      </c>
      <c r="V5470" s="89" t="s">
        <v>1923</v>
      </c>
      <c r="W5470">
        <v>71276</v>
      </c>
    </row>
    <row r="5471" spans="7:23">
      <c r="G5471">
        <v>34155</v>
      </c>
      <c r="H5471" s="89" t="s">
        <v>1779</v>
      </c>
      <c r="I5471" s="89" t="s">
        <v>1942</v>
      </c>
      <c r="L5471">
        <v>40408</v>
      </c>
      <c r="M5471" s="89" t="s">
        <v>1797</v>
      </c>
      <c r="N5471" s="89" t="s">
        <v>315</v>
      </c>
      <c r="V5471" s="89" t="s">
        <v>278</v>
      </c>
      <c r="W5471">
        <v>71353</v>
      </c>
    </row>
    <row r="5472" spans="7:23">
      <c r="G5472">
        <v>20160</v>
      </c>
      <c r="H5472" s="89" t="s">
        <v>1779</v>
      </c>
      <c r="I5472" s="89" t="s">
        <v>1943</v>
      </c>
      <c r="L5472">
        <v>40409</v>
      </c>
      <c r="M5472" s="89" t="s">
        <v>1798</v>
      </c>
      <c r="N5472" s="89" t="s">
        <v>315</v>
      </c>
      <c r="V5472" s="89" t="s">
        <v>1924</v>
      </c>
      <c r="W5472">
        <v>71265</v>
      </c>
    </row>
    <row r="5473" spans="7:23">
      <c r="G5473">
        <v>35595</v>
      </c>
      <c r="H5473" s="89" t="s">
        <v>1161</v>
      </c>
      <c r="I5473" s="89" t="s">
        <v>312</v>
      </c>
      <c r="L5473">
        <v>40410</v>
      </c>
      <c r="M5473" s="89" t="s">
        <v>1799</v>
      </c>
      <c r="N5473" s="89" t="s">
        <v>315</v>
      </c>
      <c r="V5473" s="89" t="s">
        <v>1925</v>
      </c>
      <c r="W5473">
        <v>71254</v>
      </c>
    </row>
    <row r="5474" spans="7:23">
      <c r="G5474">
        <v>34156</v>
      </c>
      <c r="H5474" s="89" t="s">
        <v>1780</v>
      </c>
      <c r="I5474" s="89" t="s">
        <v>1942</v>
      </c>
      <c r="L5474">
        <v>40411</v>
      </c>
      <c r="M5474" s="89" t="s">
        <v>1800</v>
      </c>
      <c r="N5474" s="89" t="s">
        <v>315</v>
      </c>
      <c r="V5474" s="89" t="s">
        <v>1926</v>
      </c>
      <c r="W5474">
        <v>71243</v>
      </c>
    </row>
    <row r="5475" spans="7:23">
      <c r="G5475">
        <v>20161</v>
      </c>
      <c r="H5475" s="89" t="s">
        <v>1780</v>
      </c>
      <c r="I5475" s="89" t="s">
        <v>1943</v>
      </c>
      <c r="L5475">
        <v>40412</v>
      </c>
      <c r="M5475" s="89" t="s">
        <v>1801</v>
      </c>
      <c r="N5475" s="89" t="s">
        <v>315</v>
      </c>
      <c r="V5475" s="89" t="s">
        <v>1927</v>
      </c>
      <c r="W5475">
        <v>71320</v>
      </c>
    </row>
    <row r="5476" spans="7:23">
      <c r="G5476">
        <v>35596</v>
      </c>
      <c r="H5476" s="89" t="s">
        <v>1162</v>
      </c>
      <c r="I5476" s="89" t="s">
        <v>312</v>
      </c>
      <c r="L5476">
        <v>40415</v>
      </c>
      <c r="M5476" s="89" t="s">
        <v>1802</v>
      </c>
      <c r="N5476" s="89" t="s">
        <v>315</v>
      </c>
      <c r="V5476" s="89" t="s">
        <v>1899</v>
      </c>
      <c r="W5476">
        <v>71518</v>
      </c>
    </row>
    <row r="5477" spans="7:23">
      <c r="G5477">
        <v>34157</v>
      </c>
      <c r="H5477" s="89" t="s">
        <v>1781</v>
      </c>
      <c r="I5477" s="89" t="s">
        <v>1942</v>
      </c>
      <c r="L5477">
        <v>40416</v>
      </c>
      <c r="M5477" s="89" t="s">
        <v>1803</v>
      </c>
      <c r="N5477" s="89" t="s">
        <v>315</v>
      </c>
      <c r="V5477" s="89" t="s">
        <v>1902</v>
      </c>
      <c r="W5477">
        <v>71507</v>
      </c>
    </row>
    <row r="5478" spans="7:23">
      <c r="G5478">
        <v>20162</v>
      </c>
      <c r="H5478" s="89" t="s">
        <v>1781</v>
      </c>
      <c r="I5478" s="89" t="s">
        <v>1943</v>
      </c>
      <c r="L5478">
        <v>40417</v>
      </c>
      <c r="M5478" s="89" t="s">
        <v>1804</v>
      </c>
      <c r="N5478" s="89" t="s">
        <v>315</v>
      </c>
      <c r="V5478" s="89" t="s">
        <v>1928</v>
      </c>
      <c r="W5478">
        <v>71496</v>
      </c>
    </row>
    <row r="5479" spans="7:23">
      <c r="G5479">
        <v>35597</v>
      </c>
      <c r="H5479" s="89" t="s">
        <v>1163</v>
      </c>
      <c r="I5479" s="89" t="s">
        <v>312</v>
      </c>
      <c r="L5479">
        <v>40418</v>
      </c>
      <c r="M5479" s="89" t="s">
        <v>1805</v>
      </c>
      <c r="N5479" s="89" t="s">
        <v>315</v>
      </c>
      <c r="V5479" s="89" t="s">
        <v>1929</v>
      </c>
      <c r="W5479">
        <v>71617</v>
      </c>
    </row>
    <row r="5480" spans="7:23">
      <c r="G5480">
        <v>34158</v>
      </c>
      <c r="H5480" s="89" t="s">
        <v>1782</v>
      </c>
      <c r="I5480" s="89" t="s">
        <v>1942</v>
      </c>
      <c r="L5480">
        <v>40419</v>
      </c>
      <c r="M5480" s="89" t="s">
        <v>1806</v>
      </c>
      <c r="N5480" s="89" t="s">
        <v>315</v>
      </c>
      <c r="V5480" s="89" t="s">
        <v>1930</v>
      </c>
      <c r="W5480">
        <v>71606</v>
      </c>
    </row>
    <row r="5481" spans="7:23">
      <c r="G5481">
        <v>20163</v>
      </c>
      <c r="H5481" s="89" t="s">
        <v>1782</v>
      </c>
      <c r="I5481" s="89" t="s">
        <v>1943</v>
      </c>
      <c r="L5481">
        <v>40420</v>
      </c>
      <c r="M5481" s="89" t="s">
        <v>1807</v>
      </c>
      <c r="N5481" s="89" t="s">
        <v>315</v>
      </c>
      <c r="V5481" s="89" t="s">
        <v>59</v>
      </c>
      <c r="W5481">
        <v>71595</v>
      </c>
    </row>
    <row r="5482" spans="7:23">
      <c r="G5482">
        <v>35598</v>
      </c>
      <c r="H5482" s="89" t="s">
        <v>1613</v>
      </c>
      <c r="I5482" s="89" t="s">
        <v>312</v>
      </c>
      <c r="L5482">
        <v>40421</v>
      </c>
      <c r="M5482" s="89" t="s">
        <v>1808</v>
      </c>
      <c r="N5482" s="89" t="s">
        <v>315</v>
      </c>
      <c r="V5482" s="89" t="s">
        <v>1931</v>
      </c>
      <c r="W5482">
        <v>72080</v>
      </c>
    </row>
    <row r="5483" spans="7:23">
      <c r="G5483">
        <v>34159</v>
      </c>
      <c r="H5483" s="89" t="s">
        <v>1783</v>
      </c>
      <c r="I5483" s="89" t="s">
        <v>1942</v>
      </c>
      <c r="L5483">
        <v>40422</v>
      </c>
      <c r="M5483" s="89" t="s">
        <v>1809</v>
      </c>
      <c r="N5483" s="89" t="s">
        <v>315</v>
      </c>
      <c r="V5483" s="89" t="s">
        <v>60</v>
      </c>
      <c r="W5483">
        <v>71584</v>
      </c>
    </row>
    <row r="5484" spans="7:23">
      <c r="G5484">
        <v>20164</v>
      </c>
      <c r="H5484" s="89" t="s">
        <v>1783</v>
      </c>
      <c r="I5484" s="89" t="s">
        <v>1943</v>
      </c>
      <c r="L5484">
        <v>40423</v>
      </c>
      <c r="M5484" s="89" t="s">
        <v>1810</v>
      </c>
      <c r="N5484" s="89" t="s">
        <v>315</v>
      </c>
      <c r="V5484" s="89" t="s">
        <v>46</v>
      </c>
      <c r="W5484">
        <v>71463</v>
      </c>
    </row>
    <row r="5485" spans="7:23">
      <c r="G5485">
        <v>35599</v>
      </c>
      <c r="H5485" s="89" t="s">
        <v>1165</v>
      </c>
      <c r="I5485" s="89" t="s">
        <v>312</v>
      </c>
      <c r="L5485">
        <v>40424</v>
      </c>
      <c r="M5485" s="89" t="s">
        <v>1811</v>
      </c>
      <c r="N5485" s="89" t="s">
        <v>315</v>
      </c>
      <c r="V5485" s="89" t="s">
        <v>1932</v>
      </c>
      <c r="W5485">
        <v>71628</v>
      </c>
    </row>
    <row r="5486" spans="7:23">
      <c r="G5486">
        <v>34160</v>
      </c>
      <c r="H5486" s="89" t="s">
        <v>1784</v>
      </c>
      <c r="I5486" s="89" t="s">
        <v>1942</v>
      </c>
      <c r="L5486">
        <v>40425</v>
      </c>
      <c r="M5486" s="89" t="s">
        <v>1872</v>
      </c>
      <c r="N5486" s="89" t="s">
        <v>315</v>
      </c>
      <c r="V5486" s="89" t="s">
        <v>1912</v>
      </c>
      <c r="W5486">
        <v>71485</v>
      </c>
    </row>
    <row r="5487" spans="7:23">
      <c r="G5487">
        <v>20165</v>
      </c>
      <c r="H5487" s="89" t="s">
        <v>1784</v>
      </c>
      <c r="I5487" s="89" t="s">
        <v>1943</v>
      </c>
      <c r="L5487">
        <v>40426</v>
      </c>
      <c r="M5487" s="89" t="s">
        <v>1891</v>
      </c>
      <c r="N5487" s="89" t="s">
        <v>315</v>
      </c>
      <c r="V5487" s="89" t="s">
        <v>119</v>
      </c>
      <c r="W5487">
        <v>71474</v>
      </c>
    </row>
    <row r="5488" spans="7:23">
      <c r="G5488">
        <v>35600</v>
      </c>
      <c r="H5488" s="89" t="s">
        <v>1614</v>
      </c>
      <c r="I5488" s="89" t="s">
        <v>312</v>
      </c>
      <c r="L5488">
        <v>40430</v>
      </c>
      <c r="M5488" s="89" t="s">
        <v>1843</v>
      </c>
      <c r="N5488" s="89" t="s">
        <v>315</v>
      </c>
      <c r="V5488" s="89" t="s">
        <v>46</v>
      </c>
      <c r="W5488">
        <v>71452</v>
      </c>
    </row>
    <row r="5489" spans="7:23">
      <c r="G5489">
        <v>34161</v>
      </c>
      <c r="H5489" s="89" t="s">
        <v>1785</v>
      </c>
      <c r="I5489" s="89" t="s">
        <v>1942</v>
      </c>
      <c r="L5489">
        <v>40431</v>
      </c>
      <c r="M5489" s="89" t="s">
        <v>1844</v>
      </c>
      <c r="N5489" s="89" t="s">
        <v>315</v>
      </c>
      <c r="V5489" s="89" t="s">
        <v>1914</v>
      </c>
      <c r="W5489">
        <v>71441</v>
      </c>
    </row>
    <row r="5490" spans="7:23">
      <c r="G5490">
        <v>20166</v>
      </c>
      <c r="H5490" s="89" t="s">
        <v>1785</v>
      </c>
      <c r="I5490" s="89" t="s">
        <v>1943</v>
      </c>
      <c r="L5490">
        <v>40432</v>
      </c>
      <c r="M5490" s="89" t="s">
        <v>1845</v>
      </c>
      <c r="N5490" s="89" t="s">
        <v>315</v>
      </c>
      <c r="V5490" s="89" t="s">
        <v>1915</v>
      </c>
      <c r="W5490">
        <v>71309</v>
      </c>
    </row>
    <row r="5491" spans="7:23">
      <c r="G5491">
        <v>35601</v>
      </c>
      <c r="H5491" s="89" t="s">
        <v>1168</v>
      </c>
      <c r="I5491" s="89" t="s">
        <v>312</v>
      </c>
      <c r="L5491">
        <v>40433</v>
      </c>
      <c r="M5491" s="89" t="s">
        <v>1846</v>
      </c>
      <c r="N5491" s="89" t="s">
        <v>315</v>
      </c>
      <c r="V5491" s="89" t="s">
        <v>1916</v>
      </c>
      <c r="W5491">
        <v>71232</v>
      </c>
    </row>
    <row r="5492" spans="7:23">
      <c r="G5492">
        <v>35602</v>
      </c>
      <c r="H5492" s="89" t="s">
        <v>1615</v>
      </c>
      <c r="I5492" s="89" t="s">
        <v>312</v>
      </c>
      <c r="L5492">
        <v>40434</v>
      </c>
      <c r="M5492" s="89" t="s">
        <v>1847</v>
      </c>
      <c r="N5492" s="89" t="s">
        <v>315</v>
      </c>
      <c r="V5492" s="89" t="s">
        <v>1917</v>
      </c>
      <c r="W5492">
        <v>71782</v>
      </c>
    </row>
    <row r="5493" spans="7:23">
      <c r="G5493">
        <v>35603</v>
      </c>
      <c r="H5493" s="89" t="s">
        <v>1170</v>
      </c>
      <c r="I5493" s="89" t="s">
        <v>312</v>
      </c>
      <c r="L5493">
        <v>40435</v>
      </c>
      <c r="M5493" s="89" t="s">
        <v>1848</v>
      </c>
      <c r="N5493" s="89" t="s">
        <v>315</v>
      </c>
      <c r="V5493" s="89" t="s">
        <v>1918</v>
      </c>
      <c r="W5493">
        <v>71771</v>
      </c>
    </row>
    <row r="5494" spans="7:23">
      <c r="G5494">
        <v>34164</v>
      </c>
      <c r="H5494" s="89" t="s">
        <v>1786</v>
      </c>
      <c r="I5494" s="89" t="s">
        <v>1942</v>
      </c>
      <c r="L5494">
        <v>40438</v>
      </c>
      <c r="M5494" s="89" t="s">
        <v>1849</v>
      </c>
      <c r="N5494" s="89" t="s">
        <v>315</v>
      </c>
      <c r="V5494" s="89" t="s">
        <v>119</v>
      </c>
      <c r="W5494">
        <v>71760</v>
      </c>
    </row>
    <row r="5495" spans="7:23">
      <c r="G5495">
        <v>20169</v>
      </c>
      <c r="H5495" s="89" t="s">
        <v>1786</v>
      </c>
      <c r="I5495" s="89" t="s">
        <v>1943</v>
      </c>
      <c r="L5495">
        <v>40439</v>
      </c>
      <c r="M5495" s="89" t="s">
        <v>1850</v>
      </c>
      <c r="N5495" s="89" t="s">
        <v>315</v>
      </c>
      <c r="V5495" s="89" t="s">
        <v>1933</v>
      </c>
      <c r="W5495">
        <v>71749</v>
      </c>
    </row>
    <row r="5496" spans="7:23">
      <c r="G5496">
        <v>35604</v>
      </c>
      <c r="H5496" s="89" t="s">
        <v>1616</v>
      </c>
      <c r="I5496" s="89" t="s">
        <v>312</v>
      </c>
      <c r="L5496">
        <v>40440</v>
      </c>
      <c r="M5496" s="89" t="s">
        <v>1851</v>
      </c>
      <c r="N5496" s="89" t="s">
        <v>315</v>
      </c>
      <c r="V5496" s="89" t="s">
        <v>1920</v>
      </c>
      <c r="W5496">
        <v>71738</v>
      </c>
    </row>
    <row r="5497" spans="7:23">
      <c r="G5497">
        <v>34165</v>
      </c>
      <c r="H5497" s="89" t="s">
        <v>1787</v>
      </c>
      <c r="I5497" s="89" t="s">
        <v>1942</v>
      </c>
      <c r="L5497">
        <v>40441</v>
      </c>
      <c r="M5497" s="89" t="s">
        <v>1852</v>
      </c>
      <c r="N5497" s="89" t="s">
        <v>315</v>
      </c>
      <c r="V5497" s="89" t="s">
        <v>1934</v>
      </c>
      <c r="W5497">
        <v>71727</v>
      </c>
    </row>
    <row r="5498" spans="7:23">
      <c r="G5498">
        <v>20170</v>
      </c>
      <c r="H5498" s="89" t="s">
        <v>1787</v>
      </c>
      <c r="I5498" s="89" t="s">
        <v>1943</v>
      </c>
      <c r="L5498">
        <v>40444</v>
      </c>
      <c r="M5498" s="89" t="s">
        <v>1853</v>
      </c>
      <c r="N5498" s="89" t="s">
        <v>315</v>
      </c>
      <c r="V5498" s="89" t="s">
        <v>1935</v>
      </c>
      <c r="W5498">
        <v>71716</v>
      </c>
    </row>
    <row r="5499" spans="7:23">
      <c r="G5499">
        <v>35605</v>
      </c>
      <c r="H5499" s="89" t="s">
        <v>1171</v>
      </c>
      <c r="I5499" s="89" t="s">
        <v>312</v>
      </c>
      <c r="L5499">
        <v>40445</v>
      </c>
      <c r="M5499" s="89" t="s">
        <v>1854</v>
      </c>
      <c r="N5499" s="89" t="s">
        <v>315</v>
      </c>
      <c r="V5499" s="89" t="s">
        <v>1936</v>
      </c>
      <c r="W5499">
        <v>71936</v>
      </c>
    </row>
    <row r="5500" spans="7:23">
      <c r="G5500">
        <v>34166</v>
      </c>
      <c r="H5500" s="89" t="s">
        <v>1788</v>
      </c>
      <c r="I5500" s="89" t="s">
        <v>1942</v>
      </c>
      <c r="L5500">
        <v>40446</v>
      </c>
      <c r="M5500" s="89" t="s">
        <v>1855</v>
      </c>
      <c r="N5500" s="89" t="s">
        <v>315</v>
      </c>
      <c r="V5500" s="89" t="s">
        <v>46</v>
      </c>
      <c r="W5500">
        <v>71848</v>
      </c>
    </row>
    <row r="5501" spans="7:23">
      <c r="G5501">
        <v>20171</v>
      </c>
      <c r="H5501" s="89" t="s">
        <v>1788</v>
      </c>
      <c r="I5501" s="89" t="s">
        <v>1943</v>
      </c>
      <c r="L5501">
        <v>40447</v>
      </c>
      <c r="M5501" s="89" t="s">
        <v>1856</v>
      </c>
      <c r="N5501" s="89" t="s">
        <v>315</v>
      </c>
      <c r="V5501" s="89" t="s">
        <v>1922</v>
      </c>
      <c r="W5501">
        <v>71837</v>
      </c>
    </row>
    <row r="5502" spans="7:23">
      <c r="G5502">
        <v>35606</v>
      </c>
      <c r="H5502" s="89" t="s">
        <v>1172</v>
      </c>
      <c r="I5502" s="89" t="s">
        <v>312</v>
      </c>
      <c r="L5502">
        <v>40450</v>
      </c>
      <c r="M5502" s="89" t="s">
        <v>1857</v>
      </c>
      <c r="N5502" s="89" t="s">
        <v>315</v>
      </c>
      <c r="V5502" s="89" t="s">
        <v>1882</v>
      </c>
      <c r="W5502">
        <v>72102</v>
      </c>
    </row>
    <row r="5503" spans="7:23">
      <c r="G5503">
        <v>34167</v>
      </c>
      <c r="H5503" s="89" t="s">
        <v>1789</v>
      </c>
      <c r="I5503" s="89" t="s">
        <v>1942</v>
      </c>
      <c r="L5503">
        <v>40451</v>
      </c>
      <c r="M5503" s="89" t="s">
        <v>1858</v>
      </c>
      <c r="N5503" s="89" t="s">
        <v>315</v>
      </c>
      <c r="V5503" s="89" t="s">
        <v>968</v>
      </c>
      <c r="W5503">
        <v>72124</v>
      </c>
    </row>
    <row r="5504" spans="7:23">
      <c r="G5504">
        <v>20172</v>
      </c>
      <c r="H5504" s="89" t="s">
        <v>1789</v>
      </c>
      <c r="I5504" s="89" t="s">
        <v>1943</v>
      </c>
      <c r="L5504">
        <v>40452</v>
      </c>
      <c r="M5504" s="89" t="s">
        <v>1859</v>
      </c>
      <c r="N5504" s="89" t="s">
        <v>315</v>
      </c>
      <c r="V5504" s="89" t="s">
        <v>974</v>
      </c>
      <c r="W5504">
        <v>72113</v>
      </c>
    </row>
    <row r="5505" spans="7:23">
      <c r="G5505">
        <v>35607</v>
      </c>
      <c r="H5505" s="89" t="s">
        <v>2568</v>
      </c>
      <c r="I5505" s="89" t="s">
        <v>312</v>
      </c>
      <c r="L5505">
        <v>40453</v>
      </c>
      <c r="M5505" s="89" t="s">
        <v>1860</v>
      </c>
      <c r="N5505" s="89" t="s">
        <v>315</v>
      </c>
      <c r="V5505" s="89" t="s">
        <v>1923</v>
      </c>
      <c r="W5505">
        <v>71826</v>
      </c>
    </row>
    <row r="5506" spans="7:23">
      <c r="G5506">
        <v>34168</v>
      </c>
      <c r="H5506" s="89" t="s">
        <v>1790</v>
      </c>
      <c r="I5506" s="89" t="s">
        <v>1942</v>
      </c>
      <c r="L5506">
        <v>40454</v>
      </c>
      <c r="M5506" s="89" t="s">
        <v>1861</v>
      </c>
      <c r="N5506" s="89" t="s">
        <v>315</v>
      </c>
      <c r="V5506" s="89" t="s">
        <v>278</v>
      </c>
      <c r="W5506">
        <v>71815</v>
      </c>
    </row>
    <row r="5507" spans="7:23">
      <c r="G5507">
        <v>20173</v>
      </c>
      <c r="H5507" s="89" t="s">
        <v>1790</v>
      </c>
      <c r="I5507" s="89" t="s">
        <v>1943</v>
      </c>
      <c r="L5507">
        <v>40455</v>
      </c>
      <c r="M5507" s="89" t="s">
        <v>1862</v>
      </c>
      <c r="N5507" s="89" t="s">
        <v>315</v>
      </c>
      <c r="V5507" s="89" t="s">
        <v>1924</v>
      </c>
      <c r="W5507">
        <v>71804</v>
      </c>
    </row>
    <row r="5508" spans="7:23">
      <c r="G5508">
        <v>35609</v>
      </c>
      <c r="H5508" s="89" t="s">
        <v>1617</v>
      </c>
      <c r="I5508" s="89" t="s">
        <v>312</v>
      </c>
      <c r="L5508">
        <v>40456</v>
      </c>
      <c r="M5508" s="89" t="s">
        <v>1863</v>
      </c>
      <c r="N5508" s="89" t="s">
        <v>315</v>
      </c>
      <c r="V5508" s="89" t="s">
        <v>1925</v>
      </c>
      <c r="W5508">
        <v>71705</v>
      </c>
    </row>
    <row r="5509" spans="7:23">
      <c r="G5509">
        <v>34169</v>
      </c>
      <c r="H5509" s="89" t="s">
        <v>1791</v>
      </c>
      <c r="I5509" s="89" t="s">
        <v>1942</v>
      </c>
      <c r="L5509">
        <v>40457</v>
      </c>
      <c r="M5509" s="89" t="s">
        <v>1864</v>
      </c>
      <c r="N5509" s="89" t="s">
        <v>315</v>
      </c>
      <c r="V5509" s="89" t="s">
        <v>1937</v>
      </c>
      <c r="W5509">
        <v>71914</v>
      </c>
    </row>
    <row r="5510" spans="7:23">
      <c r="G5510">
        <v>20174</v>
      </c>
      <c r="H5510" s="89" t="s">
        <v>1791</v>
      </c>
      <c r="I5510" s="89" t="s">
        <v>1943</v>
      </c>
      <c r="L5510">
        <v>40458</v>
      </c>
      <c r="M5510" s="89" t="s">
        <v>1865</v>
      </c>
      <c r="N5510" s="89" t="s">
        <v>315</v>
      </c>
      <c r="V5510" s="89" t="s">
        <v>276</v>
      </c>
      <c r="W5510">
        <v>71903</v>
      </c>
    </row>
    <row r="5511" spans="7:23">
      <c r="G5511">
        <v>35610</v>
      </c>
      <c r="H5511" s="89" t="s">
        <v>1618</v>
      </c>
      <c r="I5511" s="89" t="s">
        <v>312</v>
      </c>
      <c r="L5511">
        <v>40459</v>
      </c>
      <c r="M5511" s="89" t="s">
        <v>1866</v>
      </c>
      <c r="N5511" s="89" t="s">
        <v>315</v>
      </c>
      <c r="V5511" s="89" t="s">
        <v>1938</v>
      </c>
      <c r="W5511">
        <v>58477</v>
      </c>
    </row>
    <row r="5512" spans="7:23">
      <c r="G5512">
        <v>34170</v>
      </c>
      <c r="H5512" s="89" t="s">
        <v>1792</v>
      </c>
      <c r="I5512" s="89" t="s">
        <v>1942</v>
      </c>
      <c r="L5512">
        <v>40460</v>
      </c>
      <c r="M5512" s="89" t="s">
        <v>1867</v>
      </c>
      <c r="N5512" s="89" t="s">
        <v>315</v>
      </c>
      <c r="V5512" s="89" t="s">
        <v>1939</v>
      </c>
      <c r="W5512">
        <v>34274</v>
      </c>
    </row>
    <row r="5513" spans="7:23">
      <c r="G5513">
        <v>20175</v>
      </c>
      <c r="H5513" s="89" t="s">
        <v>1792</v>
      </c>
      <c r="I5513" s="89" t="s">
        <v>1943</v>
      </c>
      <c r="L5513">
        <v>40461</v>
      </c>
      <c r="M5513" s="89" t="s">
        <v>1868</v>
      </c>
      <c r="N5513" s="89" t="s">
        <v>315</v>
      </c>
    </row>
    <row r="5514" spans="7:23">
      <c r="G5514">
        <v>35611</v>
      </c>
      <c r="H5514" s="89" t="s">
        <v>1619</v>
      </c>
      <c r="I5514" s="89" t="s">
        <v>312</v>
      </c>
      <c r="L5514">
        <v>40462</v>
      </c>
      <c r="M5514" s="89" t="s">
        <v>1869</v>
      </c>
      <c r="N5514" s="89" t="s">
        <v>315</v>
      </c>
    </row>
    <row r="5515" spans="7:23">
      <c r="G5515">
        <v>35612</v>
      </c>
      <c r="H5515" s="89" t="s">
        <v>1620</v>
      </c>
      <c r="I5515" s="89" t="s">
        <v>312</v>
      </c>
      <c r="L5515">
        <v>40465</v>
      </c>
      <c r="M5515" s="89" t="s">
        <v>1876</v>
      </c>
      <c r="N5515" s="89" t="s">
        <v>315</v>
      </c>
      <c r="V5515" s="89" t="s">
        <v>1291</v>
      </c>
      <c r="W5515">
        <v>29488</v>
      </c>
    </row>
    <row r="5516" spans="7:23">
      <c r="G5516">
        <v>35613</v>
      </c>
      <c r="H5516" s="89" t="s">
        <v>1176</v>
      </c>
      <c r="I5516" s="89" t="s">
        <v>312</v>
      </c>
      <c r="L5516">
        <v>40466</v>
      </c>
      <c r="M5516" s="89" t="s">
        <v>1878</v>
      </c>
      <c r="N5516" s="89" t="s">
        <v>315</v>
      </c>
      <c r="V5516" s="89" t="s">
        <v>1293</v>
      </c>
      <c r="W5516">
        <v>51869</v>
      </c>
    </row>
    <row r="5517" spans="7:23">
      <c r="G5517">
        <v>35614</v>
      </c>
      <c r="H5517" s="89" t="s">
        <v>1621</v>
      </c>
      <c r="I5517" s="89" t="s">
        <v>312</v>
      </c>
      <c r="L5517">
        <v>40473</v>
      </c>
      <c r="M5517" s="89" t="s">
        <v>1894</v>
      </c>
      <c r="N5517" s="89" t="s">
        <v>315</v>
      </c>
      <c r="V5517" s="89" t="s">
        <v>1294</v>
      </c>
      <c r="W5517">
        <v>51878</v>
      </c>
    </row>
    <row r="5518" spans="7:23">
      <c r="G5518">
        <v>35615</v>
      </c>
      <c r="H5518" s="89" t="s">
        <v>1622</v>
      </c>
      <c r="I5518" s="89" t="s">
        <v>312</v>
      </c>
      <c r="L5518">
        <v>40474</v>
      </c>
      <c r="M5518" s="89" t="s">
        <v>1895</v>
      </c>
      <c r="N5518" s="89" t="s">
        <v>315</v>
      </c>
      <c r="V5518" s="89" t="s">
        <v>1295</v>
      </c>
      <c r="W5518">
        <v>34504</v>
      </c>
    </row>
    <row r="5519" spans="7:23">
      <c r="G5519">
        <v>34202</v>
      </c>
      <c r="H5519" s="89" t="s">
        <v>1793</v>
      </c>
      <c r="I5519" s="89" t="s">
        <v>1942</v>
      </c>
      <c r="L5519">
        <v>40475</v>
      </c>
      <c r="M5519" s="89" t="s">
        <v>1896</v>
      </c>
      <c r="N5519" s="89" t="s">
        <v>315</v>
      </c>
      <c r="V5519" s="89" t="s">
        <v>1297</v>
      </c>
      <c r="W5519">
        <v>29479</v>
      </c>
    </row>
    <row r="5520" spans="7:23">
      <c r="G5520">
        <v>20206</v>
      </c>
      <c r="H5520" s="89" t="s">
        <v>1793</v>
      </c>
      <c r="I5520" s="89" t="s">
        <v>1943</v>
      </c>
      <c r="L5520">
        <v>40476</v>
      </c>
      <c r="M5520" s="89" t="s">
        <v>1939</v>
      </c>
      <c r="N5520" s="89" t="s">
        <v>315</v>
      </c>
      <c r="V5520" s="89" t="s">
        <v>1298</v>
      </c>
      <c r="W5520">
        <v>42677</v>
      </c>
    </row>
    <row r="5521" spans="7:23">
      <c r="G5521">
        <v>35616</v>
      </c>
      <c r="H5521" s="89" t="s">
        <v>1623</v>
      </c>
      <c r="I5521" s="89" t="s">
        <v>312</v>
      </c>
      <c r="L5521">
        <v>41066</v>
      </c>
      <c r="M5521" s="89" t="s">
        <v>324</v>
      </c>
      <c r="V5521" s="89" t="s">
        <v>1299</v>
      </c>
      <c r="W5521">
        <v>42669</v>
      </c>
    </row>
    <row r="5522" spans="7:23">
      <c r="G5522">
        <v>34203</v>
      </c>
      <c r="H5522" s="89" t="s">
        <v>1794</v>
      </c>
      <c r="I5522" s="89" t="s">
        <v>1942</v>
      </c>
      <c r="L5522">
        <v>41266</v>
      </c>
      <c r="M5522" s="89" t="s">
        <v>1300</v>
      </c>
      <c r="N5522" s="89" t="s">
        <v>1290</v>
      </c>
      <c r="V5522" s="89" t="s">
        <v>1300</v>
      </c>
      <c r="W5522">
        <v>29484</v>
      </c>
    </row>
    <row r="5523" spans="7:23">
      <c r="G5523">
        <v>20207</v>
      </c>
      <c r="H5523" s="89" t="s">
        <v>1794</v>
      </c>
      <c r="I5523" s="89" t="s">
        <v>1943</v>
      </c>
      <c r="L5523">
        <v>41267</v>
      </c>
      <c r="M5523" s="89" t="s">
        <v>1300</v>
      </c>
      <c r="N5523" s="89" t="s">
        <v>322</v>
      </c>
      <c r="V5523" s="89" t="s">
        <v>1711</v>
      </c>
      <c r="W5523">
        <v>20081</v>
      </c>
    </row>
    <row r="5524" spans="7:23">
      <c r="G5524">
        <v>35617</v>
      </c>
      <c r="H5524" s="89" t="s">
        <v>1182</v>
      </c>
      <c r="I5524" s="89" t="s">
        <v>312</v>
      </c>
      <c r="L5524">
        <v>41268</v>
      </c>
      <c r="M5524" s="89" t="s">
        <v>1300</v>
      </c>
      <c r="N5524" s="89" t="s">
        <v>316</v>
      </c>
      <c r="V5524" s="89" t="s">
        <v>1712</v>
      </c>
      <c r="W5524">
        <v>20082</v>
      </c>
    </row>
    <row r="5525" spans="7:23">
      <c r="G5525">
        <v>34204</v>
      </c>
      <c r="H5525" s="89" t="s">
        <v>1795</v>
      </c>
      <c r="I5525" s="89" t="s">
        <v>1942</v>
      </c>
      <c r="L5525">
        <v>41269</v>
      </c>
      <c r="M5525" s="89" t="s">
        <v>1300</v>
      </c>
      <c r="N5525" s="89" t="s">
        <v>1582</v>
      </c>
      <c r="V5525" s="89" t="s">
        <v>1713</v>
      </c>
      <c r="W5525">
        <v>20083</v>
      </c>
    </row>
    <row r="5526" spans="7:23">
      <c r="G5526">
        <v>20208</v>
      </c>
      <c r="H5526" s="89" t="s">
        <v>1795</v>
      </c>
      <c r="I5526" s="89" t="s">
        <v>1943</v>
      </c>
      <c r="L5526">
        <v>41270</v>
      </c>
      <c r="M5526" s="89" t="s">
        <v>1300</v>
      </c>
      <c r="N5526" s="89" t="s">
        <v>323</v>
      </c>
      <c r="V5526" s="89" t="s">
        <v>1714</v>
      </c>
      <c r="W5526">
        <v>20084</v>
      </c>
    </row>
    <row r="5527" spans="7:23">
      <c r="G5527">
        <v>35618</v>
      </c>
      <c r="H5527" s="89" t="s">
        <v>1624</v>
      </c>
      <c r="I5527" s="89" t="s">
        <v>312</v>
      </c>
      <c r="L5527">
        <v>41271</v>
      </c>
      <c r="M5527" s="89" t="s">
        <v>1300</v>
      </c>
      <c r="N5527" s="89" t="s">
        <v>325</v>
      </c>
      <c r="V5527" s="89" t="s">
        <v>1715</v>
      </c>
      <c r="W5527">
        <v>53515</v>
      </c>
    </row>
    <row r="5528" spans="7:23">
      <c r="G5528">
        <v>34205</v>
      </c>
      <c r="H5528" s="89" t="s">
        <v>1796</v>
      </c>
      <c r="I5528" s="89" t="s">
        <v>1942</v>
      </c>
      <c r="L5528">
        <v>41272</v>
      </c>
      <c r="M5528" s="89" t="s">
        <v>1300</v>
      </c>
      <c r="N5528" s="89" t="s">
        <v>317</v>
      </c>
      <c r="V5528" s="89" t="s">
        <v>1716</v>
      </c>
      <c r="W5528">
        <v>53726</v>
      </c>
    </row>
    <row r="5529" spans="7:23">
      <c r="G5529">
        <v>20209</v>
      </c>
      <c r="H5529" s="89" t="s">
        <v>1796</v>
      </c>
      <c r="I5529" s="89" t="s">
        <v>1943</v>
      </c>
      <c r="L5529">
        <v>41273</v>
      </c>
      <c r="M5529" s="89" t="s">
        <v>1300</v>
      </c>
      <c r="N5529" s="89" t="s">
        <v>1583</v>
      </c>
      <c r="V5529" s="89" t="s">
        <v>1717</v>
      </c>
      <c r="W5529">
        <v>53737</v>
      </c>
    </row>
    <row r="5530" spans="7:23">
      <c r="G5530">
        <v>35619</v>
      </c>
      <c r="H5530" s="89" t="s">
        <v>1625</v>
      </c>
      <c r="I5530" s="89" t="s">
        <v>312</v>
      </c>
      <c r="L5530">
        <v>41274</v>
      </c>
      <c r="M5530" s="89" t="s">
        <v>1299</v>
      </c>
      <c r="N5530" s="89" t="s">
        <v>1290</v>
      </c>
      <c r="V5530" s="89" t="s">
        <v>1718</v>
      </c>
      <c r="W5530">
        <v>53748</v>
      </c>
    </row>
    <row r="5531" spans="7:23">
      <c r="G5531">
        <v>34206</v>
      </c>
      <c r="H5531" s="89" t="s">
        <v>1797</v>
      </c>
      <c r="I5531" s="89" t="s">
        <v>1942</v>
      </c>
      <c r="L5531">
        <v>41275</v>
      </c>
      <c r="M5531" s="89" t="s">
        <v>1299</v>
      </c>
      <c r="N5531" s="89" t="s">
        <v>322</v>
      </c>
      <c r="V5531" s="89" t="s">
        <v>1719</v>
      </c>
      <c r="W5531">
        <v>20085</v>
      </c>
    </row>
    <row r="5532" spans="7:23">
      <c r="G5532">
        <v>20210</v>
      </c>
      <c r="H5532" s="89" t="s">
        <v>1797</v>
      </c>
      <c r="I5532" s="89" t="s">
        <v>1943</v>
      </c>
      <c r="L5532">
        <v>41276</v>
      </c>
      <c r="M5532" s="89" t="s">
        <v>1299</v>
      </c>
      <c r="N5532" s="89" t="s">
        <v>316</v>
      </c>
      <c r="V5532" s="89" t="s">
        <v>1720</v>
      </c>
      <c r="W5532">
        <v>31711</v>
      </c>
    </row>
    <row r="5533" spans="7:23">
      <c r="G5533">
        <v>35620</v>
      </c>
      <c r="H5533" s="89" t="s">
        <v>1185</v>
      </c>
      <c r="I5533" s="89" t="s">
        <v>312</v>
      </c>
      <c r="L5533">
        <v>41277</v>
      </c>
      <c r="M5533" s="89" t="s">
        <v>1299</v>
      </c>
      <c r="N5533" s="89" t="s">
        <v>1582</v>
      </c>
      <c r="V5533" s="89" t="s">
        <v>1721</v>
      </c>
      <c r="W5533">
        <v>20086</v>
      </c>
    </row>
    <row r="5534" spans="7:23">
      <c r="G5534">
        <v>34207</v>
      </c>
      <c r="H5534" s="89" t="s">
        <v>1798</v>
      </c>
      <c r="I5534" s="89" t="s">
        <v>1942</v>
      </c>
      <c r="L5534">
        <v>41278</v>
      </c>
      <c r="M5534" s="89" t="s">
        <v>1299</v>
      </c>
      <c r="N5534" s="89" t="s">
        <v>323</v>
      </c>
      <c r="V5534" s="89" t="s">
        <v>1722</v>
      </c>
      <c r="W5534">
        <v>53902</v>
      </c>
    </row>
    <row r="5535" spans="7:23">
      <c r="G5535">
        <v>20211</v>
      </c>
      <c r="H5535" s="89" t="s">
        <v>1798</v>
      </c>
      <c r="I5535" s="89" t="s">
        <v>1943</v>
      </c>
      <c r="L5535">
        <v>41279</v>
      </c>
      <c r="M5535" s="89" t="s">
        <v>1299</v>
      </c>
      <c r="N5535" s="89" t="s">
        <v>325</v>
      </c>
      <c r="V5535" s="89" t="s">
        <v>1723</v>
      </c>
      <c r="W5535">
        <v>63975</v>
      </c>
    </row>
    <row r="5536" spans="7:23">
      <c r="G5536">
        <v>35621</v>
      </c>
      <c r="H5536" s="89" t="s">
        <v>1186</v>
      </c>
      <c r="I5536" s="89" t="s">
        <v>312</v>
      </c>
      <c r="L5536">
        <v>41280</v>
      </c>
      <c r="M5536" s="89" t="s">
        <v>1299</v>
      </c>
      <c r="N5536" s="89" t="s">
        <v>317</v>
      </c>
      <c r="V5536" s="89" t="s">
        <v>1724</v>
      </c>
      <c r="W5536">
        <v>20087</v>
      </c>
    </row>
    <row r="5537" spans="7:23">
      <c r="G5537">
        <v>20212</v>
      </c>
      <c r="H5537" s="89" t="s">
        <v>1799</v>
      </c>
      <c r="I5537" s="89" t="s">
        <v>1943</v>
      </c>
      <c r="L5537">
        <v>41281</v>
      </c>
      <c r="M5537" s="89" t="s">
        <v>1299</v>
      </c>
      <c r="N5537" s="89" t="s">
        <v>1583</v>
      </c>
      <c r="V5537" s="89" t="s">
        <v>1725</v>
      </c>
      <c r="W5537">
        <v>20089</v>
      </c>
    </row>
    <row r="5538" spans="7:23">
      <c r="G5538">
        <v>34208</v>
      </c>
      <c r="H5538" s="89" t="s">
        <v>1799</v>
      </c>
      <c r="I5538" s="89" t="s">
        <v>1942</v>
      </c>
      <c r="L5538">
        <v>41282</v>
      </c>
      <c r="M5538" s="89" t="s">
        <v>3595</v>
      </c>
      <c r="V5538" s="89" t="s">
        <v>1726</v>
      </c>
      <c r="W5538">
        <v>20090</v>
      </c>
    </row>
    <row r="5539" spans="7:23">
      <c r="G5539">
        <v>35622</v>
      </c>
      <c r="H5539" s="89" t="s">
        <v>1187</v>
      </c>
      <c r="I5539" s="89" t="s">
        <v>312</v>
      </c>
      <c r="L5539">
        <v>41466</v>
      </c>
      <c r="M5539" s="89" t="s">
        <v>1300</v>
      </c>
      <c r="N5539" s="89" t="s">
        <v>1584</v>
      </c>
      <c r="V5539" s="89" t="s">
        <v>1727</v>
      </c>
      <c r="W5539">
        <v>20093</v>
      </c>
    </row>
    <row r="5540" spans="7:23">
      <c r="G5540">
        <v>20213</v>
      </c>
      <c r="H5540" s="89" t="s">
        <v>1800</v>
      </c>
      <c r="I5540" s="89" t="s">
        <v>1943</v>
      </c>
      <c r="L5540">
        <v>41467</v>
      </c>
      <c r="M5540" s="89" t="s">
        <v>1300</v>
      </c>
      <c r="N5540" s="89" t="s">
        <v>1699</v>
      </c>
      <c r="V5540" s="89" t="s">
        <v>1728</v>
      </c>
      <c r="W5540">
        <v>20094</v>
      </c>
    </row>
    <row r="5541" spans="7:23">
      <c r="G5541">
        <v>34209</v>
      </c>
      <c r="H5541" s="89" t="s">
        <v>1800</v>
      </c>
      <c r="I5541" s="89" t="s">
        <v>1942</v>
      </c>
      <c r="L5541">
        <v>41468</v>
      </c>
      <c r="M5541" s="89" t="s">
        <v>1300</v>
      </c>
      <c r="N5541" s="89" t="s">
        <v>312</v>
      </c>
      <c r="V5541" s="89" t="s">
        <v>1729</v>
      </c>
      <c r="W5541">
        <v>20095</v>
      </c>
    </row>
    <row r="5542" spans="7:23">
      <c r="G5542">
        <v>35623</v>
      </c>
      <c r="H5542" s="89" t="s">
        <v>2569</v>
      </c>
      <c r="I5542" s="89" t="s">
        <v>312</v>
      </c>
      <c r="L5542">
        <v>41469</v>
      </c>
      <c r="M5542" s="89" t="s">
        <v>1300</v>
      </c>
      <c r="N5542" s="89" t="s">
        <v>1700</v>
      </c>
      <c r="V5542" s="89" t="s">
        <v>1730</v>
      </c>
      <c r="W5542">
        <v>20096</v>
      </c>
    </row>
    <row r="5543" spans="7:23">
      <c r="G5543">
        <v>34210</v>
      </c>
      <c r="H5543" s="89" t="s">
        <v>1801</v>
      </c>
      <c r="I5543" s="89" t="s">
        <v>1942</v>
      </c>
      <c r="L5543">
        <v>41470</v>
      </c>
      <c r="M5543" s="89" t="s">
        <v>1300</v>
      </c>
      <c r="N5543" s="89" t="s">
        <v>337</v>
      </c>
      <c r="V5543" s="89" t="s">
        <v>1731</v>
      </c>
      <c r="W5543">
        <v>53803</v>
      </c>
    </row>
    <row r="5544" spans="7:23">
      <c r="G5544">
        <v>20214</v>
      </c>
      <c r="H5544" s="89" t="s">
        <v>1801</v>
      </c>
      <c r="I5544" s="89" t="s">
        <v>1943</v>
      </c>
      <c r="L5544">
        <v>41471</v>
      </c>
      <c r="M5544" s="89" t="s">
        <v>1300</v>
      </c>
      <c r="N5544" s="89" t="s">
        <v>338</v>
      </c>
      <c r="V5544" s="89" t="s">
        <v>1732</v>
      </c>
      <c r="W5544">
        <v>53814</v>
      </c>
    </row>
    <row r="5545" spans="7:23">
      <c r="G5545">
        <v>35625</v>
      </c>
      <c r="H5545" s="89" t="s">
        <v>1626</v>
      </c>
      <c r="I5545" s="89" t="s">
        <v>312</v>
      </c>
      <c r="L5545">
        <v>41472</v>
      </c>
      <c r="M5545" s="89" t="s">
        <v>1300</v>
      </c>
      <c r="N5545" s="89" t="s">
        <v>313</v>
      </c>
      <c r="V5545" s="89" t="s">
        <v>1733</v>
      </c>
      <c r="W5545">
        <v>53825</v>
      </c>
    </row>
    <row r="5546" spans="7:23">
      <c r="G5546">
        <v>35626</v>
      </c>
      <c r="H5546" s="89" t="s">
        <v>1627</v>
      </c>
      <c r="I5546" s="89" t="s">
        <v>312</v>
      </c>
      <c r="L5546">
        <v>41473</v>
      </c>
      <c r="M5546" s="89" t="s">
        <v>1300</v>
      </c>
      <c r="N5546" s="89" t="s">
        <v>339</v>
      </c>
      <c r="V5546" s="89" t="s">
        <v>1734</v>
      </c>
      <c r="W5546">
        <v>53836</v>
      </c>
    </row>
    <row r="5547" spans="7:23">
      <c r="G5547">
        <v>34213</v>
      </c>
      <c r="H5547" s="89" t="s">
        <v>1802</v>
      </c>
      <c r="I5547" s="89" t="s">
        <v>1942</v>
      </c>
      <c r="L5547">
        <v>41474</v>
      </c>
      <c r="M5547" s="89" t="s">
        <v>1299</v>
      </c>
      <c r="N5547" s="89" t="s">
        <v>1584</v>
      </c>
      <c r="V5547" s="89" t="s">
        <v>1735</v>
      </c>
      <c r="W5547">
        <v>53858</v>
      </c>
    </row>
    <row r="5548" spans="7:23">
      <c r="G5548">
        <v>20217</v>
      </c>
      <c r="H5548" s="89" t="s">
        <v>1802</v>
      </c>
      <c r="I5548" s="89" t="s">
        <v>1943</v>
      </c>
      <c r="L5548">
        <v>41475</v>
      </c>
      <c r="M5548" s="89" t="s">
        <v>1299</v>
      </c>
      <c r="N5548" s="89" t="s">
        <v>1699</v>
      </c>
      <c r="V5548" s="89" t="s">
        <v>1736</v>
      </c>
      <c r="W5548">
        <v>53869</v>
      </c>
    </row>
    <row r="5549" spans="7:23">
      <c r="G5549">
        <v>35627</v>
      </c>
      <c r="H5549" s="89" t="s">
        <v>1189</v>
      </c>
      <c r="I5549" s="89" t="s">
        <v>312</v>
      </c>
      <c r="L5549">
        <v>41476</v>
      </c>
      <c r="M5549" s="89" t="s">
        <v>1299</v>
      </c>
      <c r="N5549" s="89" t="s">
        <v>312</v>
      </c>
      <c r="V5549" s="89" t="s">
        <v>1737</v>
      </c>
      <c r="W5549">
        <v>20097</v>
      </c>
    </row>
    <row r="5550" spans="7:23">
      <c r="G5550">
        <v>34214</v>
      </c>
      <c r="H5550" s="89" t="s">
        <v>1803</v>
      </c>
      <c r="I5550" s="89" t="s">
        <v>1942</v>
      </c>
      <c r="L5550">
        <v>41477</v>
      </c>
      <c r="M5550" s="89" t="s">
        <v>1299</v>
      </c>
      <c r="N5550" s="89" t="s">
        <v>1700</v>
      </c>
      <c r="V5550" s="89" t="s">
        <v>1738</v>
      </c>
      <c r="W5550">
        <v>20098</v>
      </c>
    </row>
    <row r="5551" spans="7:23">
      <c r="G5551">
        <v>20218</v>
      </c>
      <c r="H5551" s="89" t="s">
        <v>1803</v>
      </c>
      <c r="I5551" s="89" t="s">
        <v>1943</v>
      </c>
      <c r="L5551">
        <v>41478</v>
      </c>
      <c r="M5551" s="89" t="s">
        <v>1299</v>
      </c>
      <c r="N5551" s="89" t="s">
        <v>337</v>
      </c>
      <c r="V5551" s="89" t="s">
        <v>1739</v>
      </c>
      <c r="W5551">
        <v>20103</v>
      </c>
    </row>
    <row r="5552" spans="7:23">
      <c r="G5552">
        <v>35628</v>
      </c>
      <c r="H5552" s="89" t="s">
        <v>1190</v>
      </c>
      <c r="I5552" s="89" t="s">
        <v>312</v>
      </c>
      <c r="L5552">
        <v>41479</v>
      </c>
      <c r="M5552" s="89" t="s">
        <v>1299</v>
      </c>
      <c r="N5552" s="89" t="s">
        <v>338</v>
      </c>
      <c r="V5552" s="89" t="s">
        <v>1740</v>
      </c>
      <c r="W5552">
        <v>20104</v>
      </c>
    </row>
    <row r="5553" spans="7:23">
      <c r="G5553">
        <v>34215</v>
      </c>
      <c r="H5553" s="89" t="s">
        <v>1804</v>
      </c>
      <c r="I5553" s="89" t="s">
        <v>1942</v>
      </c>
      <c r="L5553">
        <v>41480</v>
      </c>
      <c r="M5553" s="89" t="s">
        <v>1299</v>
      </c>
      <c r="N5553" s="89" t="s">
        <v>313</v>
      </c>
      <c r="V5553" s="89" t="s">
        <v>1741</v>
      </c>
      <c r="W5553">
        <v>20105</v>
      </c>
    </row>
    <row r="5554" spans="7:23">
      <c r="G5554">
        <v>20219</v>
      </c>
      <c r="H5554" s="89" t="s">
        <v>1804</v>
      </c>
      <c r="I5554" s="89" t="s">
        <v>1943</v>
      </c>
      <c r="L5554">
        <v>41481</v>
      </c>
      <c r="M5554" s="89" t="s">
        <v>1299</v>
      </c>
      <c r="N5554" s="89" t="s">
        <v>339</v>
      </c>
      <c r="V5554" s="89" t="s">
        <v>1742</v>
      </c>
      <c r="W5554">
        <v>20106</v>
      </c>
    </row>
    <row r="5555" spans="7:23">
      <c r="G5555">
        <v>35629</v>
      </c>
      <c r="H5555" s="89" t="s">
        <v>1628</v>
      </c>
      <c r="I5555" s="89" t="s">
        <v>312</v>
      </c>
      <c r="L5555">
        <v>41484</v>
      </c>
      <c r="M5555" s="89" t="s">
        <v>1291</v>
      </c>
      <c r="N5555" s="89" t="s">
        <v>324</v>
      </c>
      <c r="V5555" s="89" t="s">
        <v>1743</v>
      </c>
      <c r="W5555">
        <v>20107</v>
      </c>
    </row>
    <row r="5556" spans="7:23">
      <c r="G5556">
        <v>34216</v>
      </c>
      <c r="H5556" s="89" t="s">
        <v>1805</v>
      </c>
      <c r="I5556" s="89" t="s">
        <v>1942</v>
      </c>
      <c r="L5556">
        <v>41485</v>
      </c>
      <c r="M5556" s="89" t="s">
        <v>1295</v>
      </c>
      <c r="N5556" s="89" t="s">
        <v>324</v>
      </c>
      <c r="V5556" s="89" t="s">
        <v>1744</v>
      </c>
      <c r="W5556">
        <v>20108</v>
      </c>
    </row>
    <row r="5557" spans="7:23">
      <c r="G5557">
        <v>20220</v>
      </c>
      <c r="H5557" s="89" t="s">
        <v>1805</v>
      </c>
      <c r="I5557" s="89" t="s">
        <v>1943</v>
      </c>
      <c r="L5557">
        <v>41486</v>
      </c>
      <c r="M5557" s="89" t="s">
        <v>1297</v>
      </c>
      <c r="N5557" s="89" t="s">
        <v>324</v>
      </c>
      <c r="V5557" s="89" t="s">
        <v>1745</v>
      </c>
      <c r="W5557">
        <v>20111</v>
      </c>
    </row>
    <row r="5558" spans="7:23">
      <c r="G5558">
        <v>35630</v>
      </c>
      <c r="H5558" s="89" t="s">
        <v>1203</v>
      </c>
      <c r="I5558" s="89" t="s">
        <v>312</v>
      </c>
      <c r="L5558">
        <v>41487</v>
      </c>
      <c r="M5558" s="89" t="s">
        <v>1298</v>
      </c>
      <c r="N5558" s="89" t="s">
        <v>324</v>
      </c>
      <c r="V5558" s="89" t="s">
        <v>1746</v>
      </c>
      <c r="W5558">
        <v>20112</v>
      </c>
    </row>
    <row r="5559" spans="7:23">
      <c r="G5559">
        <v>34217</v>
      </c>
      <c r="H5559" s="89" t="s">
        <v>1806</v>
      </c>
      <c r="I5559" s="89" t="s">
        <v>1942</v>
      </c>
      <c r="L5559">
        <v>41488</v>
      </c>
      <c r="M5559" s="89" t="s">
        <v>1299</v>
      </c>
      <c r="N5559" s="89" t="s">
        <v>324</v>
      </c>
      <c r="V5559" s="89" t="s">
        <v>1747</v>
      </c>
      <c r="W5559">
        <v>20113</v>
      </c>
    </row>
    <row r="5560" spans="7:23">
      <c r="G5560">
        <v>20221</v>
      </c>
      <c r="H5560" s="89" t="s">
        <v>1806</v>
      </c>
      <c r="I5560" s="89" t="s">
        <v>1943</v>
      </c>
      <c r="L5560">
        <v>41489</v>
      </c>
      <c r="M5560" s="89" t="s">
        <v>1300</v>
      </c>
      <c r="N5560" s="89" t="s">
        <v>324</v>
      </c>
      <c r="V5560" s="89" t="s">
        <v>1748</v>
      </c>
      <c r="W5560">
        <v>20114</v>
      </c>
    </row>
    <row r="5561" spans="7:23">
      <c r="G5561">
        <v>35631</v>
      </c>
      <c r="H5561" s="89" t="s">
        <v>1629</v>
      </c>
      <c r="I5561" s="89" t="s">
        <v>312</v>
      </c>
      <c r="L5561">
        <v>41493</v>
      </c>
      <c r="M5561" s="89" t="s">
        <v>1301</v>
      </c>
      <c r="N5561" s="89" t="s">
        <v>324</v>
      </c>
      <c r="V5561" s="89" t="s">
        <v>1749</v>
      </c>
      <c r="W5561">
        <v>20115</v>
      </c>
    </row>
    <row r="5562" spans="7:23">
      <c r="G5562">
        <v>34218</v>
      </c>
      <c r="H5562" s="89" t="s">
        <v>1807</v>
      </c>
      <c r="I5562" s="89" t="s">
        <v>1942</v>
      </c>
      <c r="L5562">
        <v>41494</v>
      </c>
      <c r="M5562" s="89" t="s">
        <v>1302</v>
      </c>
      <c r="N5562" s="89" t="s">
        <v>324</v>
      </c>
      <c r="V5562" s="89" t="s">
        <v>1750</v>
      </c>
      <c r="W5562">
        <v>20116</v>
      </c>
    </row>
    <row r="5563" spans="7:23">
      <c r="G5563">
        <v>20222</v>
      </c>
      <c r="H5563" s="89" t="s">
        <v>1807</v>
      </c>
      <c r="I5563" s="89" t="s">
        <v>1943</v>
      </c>
      <c r="L5563">
        <v>41495</v>
      </c>
      <c r="M5563" s="89" t="s">
        <v>2342</v>
      </c>
      <c r="N5563" s="89" t="s">
        <v>324</v>
      </c>
      <c r="V5563" s="89" t="s">
        <v>1751</v>
      </c>
      <c r="W5563">
        <v>20120</v>
      </c>
    </row>
    <row r="5564" spans="7:23">
      <c r="G5564">
        <v>35632</v>
      </c>
      <c r="H5564" s="89" t="s">
        <v>1630</v>
      </c>
      <c r="I5564" s="89" t="s">
        <v>312</v>
      </c>
      <c r="L5564">
        <v>41496</v>
      </c>
      <c r="M5564" s="89" t="s">
        <v>2343</v>
      </c>
      <c r="N5564" s="89" t="s">
        <v>324</v>
      </c>
      <c r="V5564" s="89" t="s">
        <v>1752</v>
      </c>
      <c r="W5564">
        <v>20121</v>
      </c>
    </row>
    <row r="5565" spans="7:23">
      <c r="G5565">
        <v>34219</v>
      </c>
      <c r="H5565" s="89" t="s">
        <v>1808</v>
      </c>
      <c r="I5565" s="89" t="s">
        <v>1942</v>
      </c>
      <c r="L5565">
        <v>41497</v>
      </c>
      <c r="M5565" s="89" t="s">
        <v>1303</v>
      </c>
      <c r="N5565" s="89" t="s">
        <v>324</v>
      </c>
      <c r="V5565" s="89" t="s">
        <v>1753</v>
      </c>
      <c r="W5565">
        <v>20122</v>
      </c>
    </row>
    <row r="5566" spans="7:23">
      <c r="G5566">
        <v>20223</v>
      </c>
      <c r="H5566" s="89" t="s">
        <v>1808</v>
      </c>
      <c r="I5566" s="89" t="s">
        <v>1943</v>
      </c>
      <c r="L5566">
        <v>41500</v>
      </c>
      <c r="M5566" s="89" t="s">
        <v>1304</v>
      </c>
      <c r="N5566" s="89" t="s">
        <v>324</v>
      </c>
      <c r="V5566" s="89" t="s">
        <v>1754</v>
      </c>
      <c r="W5566">
        <v>20123</v>
      </c>
    </row>
    <row r="5567" spans="7:23">
      <c r="G5567">
        <v>35633</v>
      </c>
      <c r="H5567" s="89" t="s">
        <v>1210</v>
      </c>
      <c r="I5567" s="89" t="s">
        <v>312</v>
      </c>
      <c r="L5567">
        <v>41501</v>
      </c>
      <c r="M5567" s="89" t="s">
        <v>1305</v>
      </c>
      <c r="N5567" s="89" t="s">
        <v>324</v>
      </c>
      <c r="V5567" s="89" t="s">
        <v>1755</v>
      </c>
      <c r="W5567">
        <v>20124</v>
      </c>
    </row>
    <row r="5568" spans="7:23">
      <c r="G5568">
        <v>34220</v>
      </c>
      <c r="H5568" s="89" t="s">
        <v>1809</v>
      </c>
      <c r="I5568" s="89" t="s">
        <v>1942</v>
      </c>
      <c r="L5568">
        <v>41502</v>
      </c>
      <c r="M5568" s="89" t="s">
        <v>1306</v>
      </c>
      <c r="N5568" s="89" t="s">
        <v>324</v>
      </c>
      <c r="V5568" s="89" t="s">
        <v>1756</v>
      </c>
      <c r="W5568">
        <v>20125</v>
      </c>
    </row>
    <row r="5569" spans="7:23">
      <c r="G5569">
        <v>20224</v>
      </c>
      <c r="H5569" s="89" t="s">
        <v>1809</v>
      </c>
      <c r="I5569" s="89" t="s">
        <v>1943</v>
      </c>
      <c r="L5569">
        <v>41503</v>
      </c>
      <c r="M5569" s="89" t="s">
        <v>1307</v>
      </c>
      <c r="N5569" s="89" t="s">
        <v>324</v>
      </c>
      <c r="V5569" s="89" t="s">
        <v>1035</v>
      </c>
      <c r="W5569">
        <v>20126</v>
      </c>
    </row>
    <row r="5570" spans="7:23">
      <c r="G5570">
        <v>172481</v>
      </c>
      <c r="H5570" s="89" t="s">
        <v>2201</v>
      </c>
      <c r="I5570" s="89" t="s">
        <v>312</v>
      </c>
      <c r="L5570">
        <v>41504</v>
      </c>
      <c r="M5570" s="89" t="s">
        <v>1308</v>
      </c>
      <c r="N5570" s="89" t="s">
        <v>324</v>
      </c>
      <c r="V5570" s="89" t="s">
        <v>1757</v>
      </c>
      <c r="W5570">
        <v>20129</v>
      </c>
    </row>
    <row r="5571" spans="7:23">
      <c r="G5571">
        <v>34221</v>
      </c>
      <c r="H5571" s="89" t="s">
        <v>1810</v>
      </c>
      <c r="I5571" s="89" t="s">
        <v>1942</v>
      </c>
      <c r="L5571">
        <v>41505</v>
      </c>
      <c r="M5571" s="89" t="s">
        <v>1309</v>
      </c>
      <c r="N5571" s="89" t="s">
        <v>324</v>
      </c>
      <c r="V5571" s="89" t="s">
        <v>1758</v>
      </c>
      <c r="W5571">
        <v>20130</v>
      </c>
    </row>
    <row r="5572" spans="7:23">
      <c r="G5572">
        <v>20225</v>
      </c>
      <c r="H5572" s="89" t="s">
        <v>1810</v>
      </c>
      <c r="I5572" s="89" t="s">
        <v>1943</v>
      </c>
      <c r="L5572">
        <v>41506</v>
      </c>
      <c r="M5572" s="89" t="s">
        <v>1310</v>
      </c>
      <c r="N5572" s="89" t="s">
        <v>324</v>
      </c>
      <c r="V5572" s="89" t="s">
        <v>1759</v>
      </c>
      <c r="W5572">
        <v>20131</v>
      </c>
    </row>
    <row r="5573" spans="7:23">
      <c r="G5573">
        <v>172470</v>
      </c>
      <c r="H5573" s="89" t="s">
        <v>2202</v>
      </c>
      <c r="I5573" s="89" t="s">
        <v>312</v>
      </c>
      <c r="L5573">
        <v>41509</v>
      </c>
      <c r="M5573" s="89" t="s">
        <v>1311</v>
      </c>
      <c r="N5573" s="89" t="s">
        <v>324</v>
      </c>
      <c r="V5573" s="89" t="s">
        <v>1760</v>
      </c>
      <c r="W5573">
        <v>20132</v>
      </c>
    </row>
    <row r="5574" spans="7:23">
      <c r="G5574">
        <v>34222</v>
      </c>
      <c r="H5574" s="89" t="s">
        <v>1811</v>
      </c>
      <c r="I5574" s="89" t="s">
        <v>1942</v>
      </c>
      <c r="L5574">
        <v>41510</v>
      </c>
      <c r="M5574" s="89" t="s">
        <v>1312</v>
      </c>
      <c r="N5574" s="89" t="s">
        <v>324</v>
      </c>
      <c r="V5574" s="89" t="s">
        <v>1761</v>
      </c>
      <c r="W5574">
        <v>20133</v>
      </c>
    </row>
    <row r="5575" spans="7:23">
      <c r="G5575">
        <v>20226</v>
      </c>
      <c r="H5575" s="89" t="s">
        <v>1811</v>
      </c>
      <c r="I5575" s="89" t="s">
        <v>1943</v>
      </c>
      <c r="L5575">
        <v>41511</v>
      </c>
      <c r="M5575" s="89" t="s">
        <v>1313</v>
      </c>
      <c r="N5575" s="89" t="s">
        <v>324</v>
      </c>
      <c r="V5575" s="89" t="s">
        <v>1762</v>
      </c>
      <c r="W5575">
        <v>20134</v>
      </c>
    </row>
    <row r="5576" spans="7:23">
      <c r="G5576">
        <v>189670</v>
      </c>
      <c r="H5576" s="89" t="s">
        <v>2205</v>
      </c>
      <c r="I5576" s="89" t="s">
        <v>312</v>
      </c>
      <c r="L5576">
        <v>41512</v>
      </c>
      <c r="M5576" s="89" t="s">
        <v>1314</v>
      </c>
      <c r="N5576" s="89" t="s">
        <v>324</v>
      </c>
      <c r="V5576" s="89" t="s">
        <v>1763</v>
      </c>
      <c r="W5576">
        <v>20138</v>
      </c>
    </row>
    <row r="5577" spans="7:23">
      <c r="G5577">
        <v>189681</v>
      </c>
      <c r="H5577" s="89" t="s">
        <v>2206</v>
      </c>
      <c r="I5577" s="89" t="s">
        <v>312</v>
      </c>
      <c r="L5577">
        <v>41513</v>
      </c>
      <c r="M5577" s="89" t="s">
        <v>1315</v>
      </c>
      <c r="N5577" s="89" t="s">
        <v>324</v>
      </c>
      <c r="V5577" s="89" t="s">
        <v>1764</v>
      </c>
      <c r="W5577">
        <v>20139</v>
      </c>
    </row>
    <row r="5578" spans="7:23">
      <c r="G5578">
        <v>189692</v>
      </c>
      <c r="H5578" s="89" t="s">
        <v>2207</v>
      </c>
      <c r="I5578" s="89" t="s">
        <v>312</v>
      </c>
      <c r="L5578">
        <v>41514</v>
      </c>
      <c r="M5578" s="89" t="s">
        <v>1316</v>
      </c>
      <c r="N5578" s="89" t="s">
        <v>324</v>
      </c>
      <c r="V5578" s="89" t="s">
        <v>1765</v>
      </c>
      <c r="W5578">
        <v>20140</v>
      </c>
    </row>
    <row r="5579" spans="7:23">
      <c r="G5579">
        <v>189703</v>
      </c>
      <c r="H5579" s="89" t="s">
        <v>2208</v>
      </c>
      <c r="I5579" s="89" t="s">
        <v>312</v>
      </c>
      <c r="L5579">
        <v>41515</v>
      </c>
      <c r="M5579" s="89" t="s">
        <v>1317</v>
      </c>
      <c r="N5579" s="89" t="s">
        <v>324</v>
      </c>
      <c r="V5579" s="89" t="s">
        <v>1766</v>
      </c>
      <c r="W5579">
        <v>20141</v>
      </c>
    </row>
    <row r="5580" spans="7:23">
      <c r="G5580">
        <v>54104</v>
      </c>
      <c r="H5580" s="89" t="s">
        <v>1812</v>
      </c>
      <c r="I5580" s="89" t="s">
        <v>1943</v>
      </c>
      <c r="L5580">
        <v>41516</v>
      </c>
      <c r="M5580" s="89" t="s">
        <v>1318</v>
      </c>
      <c r="N5580" s="89" t="s">
        <v>324</v>
      </c>
      <c r="V5580" s="89" t="s">
        <v>1767</v>
      </c>
      <c r="W5580">
        <v>20142</v>
      </c>
    </row>
    <row r="5581" spans="7:23">
      <c r="G5581">
        <v>54102</v>
      </c>
      <c r="H5581" s="89" t="s">
        <v>1812</v>
      </c>
      <c r="I5581" s="89" t="s">
        <v>1942</v>
      </c>
      <c r="L5581">
        <v>41519</v>
      </c>
      <c r="M5581" s="89" t="s">
        <v>1320</v>
      </c>
      <c r="N5581" s="89" t="s">
        <v>324</v>
      </c>
      <c r="V5581" s="89" t="s">
        <v>1768</v>
      </c>
      <c r="W5581">
        <v>20145</v>
      </c>
    </row>
    <row r="5582" spans="7:23">
      <c r="G5582">
        <v>189714</v>
      </c>
      <c r="H5582" s="89" t="s">
        <v>2209</v>
      </c>
      <c r="I5582" s="89" t="s">
        <v>312</v>
      </c>
      <c r="L5582">
        <v>41520</v>
      </c>
      <c r="M5582" s="89" t="s">
        <v>1321</v>
      </c>
      <c r="N5582" s="89" t="s">
        <v>324</v>
      </c>
      <c r="V5582" s="89" t="s">
        <v>1769</v>
      </c>
      <c r="W5582">
        <v>20146</v>
      </c>
    </row>
    <row r="5583" spans="7:23">
      <c r="G5583">
        <v>199492</v>
      </c>
      <c r="H5583" s="89" t="s">
        <v>2570</v>
      </c>
      <c r="I5583" s="89" t="s">
        <v>312</v>
      </c>
      <c r="L5583">
        <v>41521</v>
      </c>
      <c r="M5583" s="89" t="s">
        <v>1322</v>
      </c>
      <c r="N5583" s="89" t="s">
        <v>324</v>
      </c>
      <c r="V5583" s="89" t="s">
        <v>1770</v>
      </c>
      <c r="W5583">
        <v>20147</v>
      </c>
    </row>
    <row r="5584" spans="7:23">
      <c r="G5584">
        <v>54126</v>
      </c>
      <c r="H5584" s="89" t="s">
        <v>1813</v>
      </c>
      <c r="I5584" s="89" t="s">
        <v>1943</v>
      </c>
      <c r="L5584">
        <v>41522</v>
      </c>
      <c r="M5584" s="89" t="s">
        <v>1323</v>
      </c>
      <c r="N5584" s="89" t="s">
        <v>324</v>
      </c>
      <c r="V5584" s="89" t="s">
        <v>1771</v>
      </c>
      <c r="W5584">
        <v>20148</v>
      </c>
    </row>
    <row r="5585" spans="7:23">
      <c r="G5585">
        <v>54124</v>
      </c>
      <c r="H5585" s="89" t="s">
        <v>1813</v>
      </c>
      <c r="I5585" s="89" t="s">
        <v>1942</v>
      </c>
      <c r="L5585">
        <v>41523</v>
      </c>
      <c r="M5585" s="89" t="s">
        <v>1324</v>
      </c>
      <c r="N5585" s="89" t="s">
        <v>324</v>
      </c>
      <c r="V5585" s="89" t="s">
        <v>1772</v>
      </c>
      <c r="W5585">
        <v>20149</v>
      </c>
    </row>
    <row r="5586" spans="7:23">
      <c r="G5586">
        <v>199481</v>
      </c>
      <c r="H5586" s="89" t="s">
        <v>2211</v>
      </c>
      <c r="I5586" s="89" t="s">
        <v>312</v>
      </c>
      <c r="L5586">
        <v>41524</v>
      </c>
      <c r="M5586" s="89" t="s">
        <v>1325</v>
      </c>
      <c r="N5586" s="89" t="s">
        <v>324</v>
      </c>
      <c r="V5586" s="89" t="s">
        <v>1773</v>
      </c>
      <c r="W5586">
        <v>20152</v>
      </c>
    </row>
    <row r="5587" spans="7:23">
      <c r="G5587">
        <v>54115</v>
      </c>
      <c r="H5587" s="89" t="s">
        <v>1814</v>
      </c>
      <c r="I5587" s="89" t="s">
        <v>1943</v>
      </c>
      <c r="L5587">
        <v>41525</v>
      </c>
      <c r="M5587" s="89" t="s">
        <v>1326</v>
      </c>
      <c r="N5587" s="89" t="s">
        <v>324</v>
      </c>
      <c r="V5587" s="89" t="s">
        <v>1774</v>
      </c>
      <c r="W5587">
        <v>20153</v>
      </c>
    </row>
    <row r="5588" spans="7:23">
      <c r="G5588">
        <v>54113</v>
      </c>
      <c r="H5588" s="89" t="s">
        <v>1814</v>
      </c>
      <c r="I5588" s="89" t="s">
        <v>1942</v>
      </c>
      <c r="L5588">
        <v>41526</v>
      </c>
      <c r="M5588" s="89" t="s">
        <v>1327</v>
      </c>
      <c r="N5588" s="89" t="s">
        <v>324</v>
      </c>
      <c r="V5588" s="89" t="s">
        <v>1775</v>
      </c>
      <c r="W5588">
        <v>20154</v>
      </c>
    </row>
    <row r="5589" spans="7:23">
      <c r="G5589">
        <v>199470</v>
      </c>
      <c r="H5589" s="89" t="s">
        <v>2212</v>
      </c>
      <c r="I5589" s="89" t="s">
        <v>312</v>
      </c>
      <c r="L5589">
        <v>41527</v>
      </c>
      <c r="M5589" s="89" t="s">
        <v>232</v>
      </c>
      <c r="N5589" s="89" t="s">
        <v>324</v>
      </c>
      <c r="V5589" s="89" t="s">
        <v>1776</v>
      </c>
      <c r="W5589">
        <v>20155</v>
      </c>
    </row>
    <row r="5590" spans="7:23">
      <c r="G5590">
        <v>54137</v>
      </c>
      <c r="H5590" s="89" t="s">
        <v>1815</v>
      </c>
      <c r="I5590" s="89" t="s">
        <v>1943</v>
      </c>
      <c r="L5590">
        <v>41530</v>
      </c>
      <c r="M5590" s="89" t="s">
        <v>1332</v>
      </c>
      <c r="N5590" s="89" t="s">
        <v>324</v>
      </c>
      <c r="V5590" s="89" t="s">
        <v>1777</v>
      </c>
      <c r="W5590">
        <v>20156</v>
      </c>
    </row>
    <row r="5591" spans="7:23">
      <c r="G5591">
        <v>54135</v>
      </c>
      <c r="H5591" s="89" t="s">
        <v>1815</v>
      </c>
      <c r="I5591" s="89" t="s">
        <v>1942</v>
      </c>
      <c r="L5591">
        <v>41531</v>
      </c>
      <c r="M5591" s="89" t="s">
        <v>1343</v>
      </c>
      <c r="N5591" s="89" t="s">
        <v>324</v>
      </c>
      <c r="V5591" s="89" t="s">
        <v>1778</v>
      </c>
      <c r="W5591">
        <v>31715</v>
      </c>
    </row>
    <row r="5592" spans="7:23">
      <c r="G5592">
        <v>217079</v>
      </c>
      <c r="H5592" s="89" t="s">
        <v>2213</v>
      </c>
      <c r="I5592" s="89" t="s">
        <v>312</v>
      </c>
      <c r="L5592">
        <v>41532</v>
      </c>
      <c r="M5592" s="89" t="s">
        <v>1344</v>
      </c>
      <c r="N5592" s="89" t="s">
        <v>324</v>
      </c>
      <c r="V5592" s="89" t="s">
        <v>1779</v>
      </c>
      <c r="W5592">
        <v>20160</v>
      </c>
    </row>
    <row r="5593" spans="7:23">
      <c r="G5593">
        <v>54159</v>
      </c>
      <c r="H5593" s="89" t="s">
        <v>1816</v>
      </c>
      <c r="I5593" s="89" t="s">
        <v>1943</v>
      </c>
      <c r="L5593">
        <v>41533</v>
      </c>
      <c r="M5593" s="89" t="s">
        <v>1345</v>
      </c>
      <c r="N5593" s="89" t="s">
        <v>324</v>
      </c>
      <c r="V5593" s="89" t="s">
        <v>1780</v>
      </c>
      <c r="W5593">
        <v>20161</v>
      </c>
    </row>
    <row r="5594" spans="7:23">
      <c r="G5594">
        <v>54157</v>
      </c>
      <c r="H5594" s="89" t="s">
        <v>1816</v>
      </c>
      <c r="I5594" s="89" t="s">
        <v>1942</v>
      </c>
      <c r="L5594">
        <v>41534</v>
      </c>
      <c r="M5594" s="89" t="s">
        <v>1346</v>
      </c>
      <c r="N5594" s="89" t="s">
        <v>324</v>
      </c>
      <c r="V5594" s="89" t="s">
        <v>1781</v>
      </c>
      <c r="W5594">
        <v>20162</v>
      </c>
    </row>
    <row r="5595" spans="7:23">
      <c r="G5595">
        <v>217676</v>
      </c>
      <c r="H5595" s="89" t="s">
        <v>2214</v>
      </c>
      <c r="I5595" s="89" t="s">
        <v>312</v>
      </c>
      <c r="L5595">
        <v>41535</v>
      </c>
      <c r="M5595" s="89" t="s">
        <v>1347</v>
      </c>
      <c r="N5595" s="89" t="s">
        <v>324</v>
      </c>
      <c r="V5595" s="89" t="s">
        <v>1782</v>
      </c>
      <c r="W5595">
        <v>20163</v>
      </c>
    </row>
    <row r="5596" spans="7:23">
      <c r="G5596">
        <v>54170</v>
      </c>
      <c r="H5596" s="89" t="s">
        <v>1817</v>
      </c>
      <c r="I5596" s="89" t="s">
        <v>1943</v>
      </c>
      <c r="L5596">
        <v>41536</v>
      </c>
      <c r="M5596" s="89" t="s">
        <v>1348</v>
      </c>
      <c r="N5596" s="89" t="s">
        <v>324</v>
      </c>
      <c r="V5596" s="89" t="s">
        <v>1783</v>
      </c>
      <c r="W5596">
        <v>20164</v>
      </c>
    </row>
    <row r="5597" spans="7:23">
      <c r="G5597">
        <v>54168</v>
      </c>
      <c r="H5597" s="89" t="s">
        <v>1817</v>
      </c>
      <c r="I5597" s="89" t="s">
        <v>1942</v>
      </c>
      <c r="L5597">
        <v>41537</v>
      </c>
      <c r="M5597" s="89" t="s">
        <v>1349</v>
      </c>
      <c r="N5597" s="89" t="s">
        <v>324</v>
      </c>
      <c r="V5597" s="89" t="s">
        <v>1784</v>
      </c>
      <c r="W5597">
        <v>20165</v>
      </c>
    </row>
    <row r="5598" spans="7:23">
      <c r="G5598">
        <v>54181</v>
      </c>
      <c r="H5598" s="89" t="s">
        <v>1818</v>
      </c>
      <c r="I5598" s="89" t="s">
        <v>1943</v>
      </c>
      <c r="L5598">
        <v>41538</v>
      </c>
      <c r="M5598" s="89" t="s">
        <v>1350</v>
      </c>
      <c r="N5598" s="89" t="s">
        <v>324</v>
      </c>
      <c r="V5598" s="89" t="s">
        <v>1785</v>
      </c>
      <c r="W5598">
        <v>20166</v>
      </c>
    </row>
    <row r="5599" spans="7:23">
      <c r="G5599">
        <v>54179</v>
      </c>
      <c r="H5599" s="89" t="s">
        <v>1818</v>
      </c>
      <c r="I5599" s="89" t="s">
        <v>1942</v>
      </c>
      <c r="L5599">
        <v>41539</v>
      </c>
      <c r="M5599" s="89" t="s">
        <v>1351</v>
      </c>
      <c r="N5599" s="89" t="s">
        <v>324</v>
      </c>
      <c r="V5599" s="89" t="s">
        <v>1786</v>
      </c>
      <c r="W5599">
        <v>20169</v>
      </c>
    </row>
    <row r="5600" spans="7:23">
      <c r="G5600">
        <v>204076</v>
      </c>
      <c r="H5600" s="89" t="s">
        <v>2664</v>
      </c>
      <c r="I5600" s="89" t="s">
        <v>1943</v>
      </c>
      <c r="L5600">
        <v>41542</v>
      </c>
      <c r="M5600" s="89" t="s">
        <v>1352</v>
      </c>
      <c r="N5600" s="89" t="s">
        <v>324</v>
      </c>
      <c r="V5600" s="89" t="s">
        <v>1787</v>
      </c>
      <c r="W5600">
        <v>20170</v>
      </c>
    </row>
    <row r="5601" spans="7:23">
      <c r="G5601">
        <v>35635</v>
      </c>
      <c r="H5601" s="89" t="s">
        <v>204</v>
      </c>
      <c r="I5601" s="89" t="s">
        <v>312</v>
      </c>
      <c r="L5601">
        <v>41543</v>
      </c>
      <c r="M5601" s="89" t="s">
        <v>1353</v>
      </c>
      <c r="N5601" s="89" t="s">
        <v>324</v>
      </c>
      <c r="V5601" s="89" t="s">
        <v>1788</v>
      </c>
      <c r="W5601">
        <v>20171</v>
      </c>
    </row>
    <row r="5602" spans="7:23">
      <c r="G5602">
        <v>204074</v>
      </c>
      <c r="H5602" s="89" t="s">
        <v>2664</v>
      </c>
      <c r="I5602" s="89" t="s">
        <v>1942</v>
      </c>
      <c r="L5602">
        <v>41544</v>
      </c>
      <c r="M5602" s="89" t="s">
        <v>1354</v>
      </c>
      <c r="N5602" s="89" t="s">
        <v>324</v>
      </c>
      <c r="V5602" s="89" t="s">
        <v>1789</v>
      </c>
      <c r="W5602">
        <v>20172</v>
      </c>
    </row>
    <row r="5603" spans="7:23">
      <c r="G5603">
        <v>54190</v>
      </c>
      <c r="H5603" s="89" t="s">
        <v>121</v>
      </c>
      <c r="I5603" s="89" t="s">
        <v>1942</v>
      </c>
      <c r="L5603">
        <v>41545</v>
      </c>
      <c r="M5603" s="89" t="s">
        <v>1355</v>
      </c>
      <c r="N5603" s="89" t="s">
        <v>324</v>
      </c>
      <c r="V5603" s="89" t="s">
        <v>1790</v>
      </c>
      <c r="W5603">
        <v>20173</v>
      </c>
    </row>
    <row r="5604" spans="7:23">
      <c r="G5604">
        <v>54192</v>
      </c>
      <c r="H5604" s="89" t="s">
        <v>121</v>
      </c>
      <c r="I5604" s="89" t="s">
        <v>1943</v>
      </c>
      <c r="L5604">
        <v>41546</v>
      </c>
      <c r="M5604" s="89" t="s">
        <v>1356</v>
      </c>
      <c r="N5604" s="89" t="s">
        <v>324</v>
      </c>
      <c r="V5604" s="89" t="s">
        <v>1791</v>
      </c>
      <c r="W5604">
        <v>20174</v>
      </c>
    </row>
    <row r="5605" spans="7:23">
      <c r="G5605">
        <v>35638</v>
      </c>
      <c r="H5605" s="89" t="s">
        <v>1191</v>
      </c>
      <c r="I5605" s="89" t="s">
        <v>312</v>
      </c>
      <c r="L5605">
        <v>41547</v>
      </c>
      <c r="M5605" s="89" t="s">
        <v>1357</v>
      </c>
      <c r="N5605" s="89" t="s">
        <v>324</v>
      </c>
      <c r="V5605" s="89" t="s">
        <v>1792</v>
      </c>
      <c r="W5605">
        <v>20175</v>
      </c>
    </row>
    <row r="5606" spans="7:23">
      <c r="G5606">
        <v>54225</v>
      </c>
      <c r="H5606" s="89" t="s">
        <v>1819</v>
      </c>
      <c r="I5606" s="89" t="s">
        <v>1943</v>
      </c>
      <c r="L5606">
        <v>41548</v>
      </c>
      <c r="M5606" s="89" t="s">
        <v>1358</v>
      </c>
      <c r="N5606" s="89" t="s">
        <v>324</v>
      </c>
      <c r="V5606" s="89" t="s">
        <v>1793</v>
      </c>
      <c r="W5606">
        <v>20206</v>
      </c>
    </row>
    <row r="5607" spans="7:23">
      <c r="G5607">
        <v>54223</v>
      </c>
      <c r="H5607" s="89" t="s">
        <v>1819</v>
      </c>
      <c r="I5607" s="89" t="s">
        <v>1942</v>
      </c>
      <c r="L5607">
        <v>41549</v>
      </c>
      <c r="M5607" s="89" t="s">
        <v>1359</v>
      </c>
      <c r="N5607" s="89" t="s">
        <v>324</v>
      </c>
      <c r="V5607" s="89" t="s">
        <v>1794</v>
      </c>
      <c r="W5607">
        <v>20207</v>
      </c>
    </row>
    <row r="5608" spans="7:23">
      <c r="G5608">
        <v>35639</v>
      </c>
      <c r="H5608" s="89" t="s">
        <v>1192</v>
      </c>
      <c r="I5608" s="89" t="s">
        <v>312</v>
      </c>
      <c r="L5608">
        <v>41550</v>
      </c>
      <c r="M5608" s="89" t="s">
        <v>1360</v>
      </c>
      <c r="N5608" s="89" t="s">
        <v>324</v>
      </c>
      <c r="V5608" s="89" t="s">
        <v>1795</v>
      </c>
      <c r="W5608">
        <v>20208</v>
      </c>
    </row>
    <row r="5609" spans="7:23">
      <c r="G5609">
        <v>54247</v>
      </c>
      <c r="H5609" s="89" t="s">
        <v>1820</v>
      </c>
      <c r="I5609" s="89" t="s">
        <v>1943</v>
      </c>
      <c r="L5609">
        <v>41551</v>
      </c>
      <c r="M5609" s="89" t="s">
        <v>1361</v>
      </c>
      <c r="N5609" s="89" t="s">
        <v>324</v>
      </c>
      <c r="V5609" s="89" t="s">
        <v>1796</v>
      </c>
      <c r="W5609">
        <v>20209</v>
      </c>
    </row>
    <row r="5610" spans="7:23">
      <c r="G5610">
        <v>54245</v>
      </c>
      <c r="H5610" s="89" t="s">
        <v>1820</v>
      </c>
      <c r="I5610" s="89" t="s">
        <v>1942</v>
      </c>
      <c r="L5610">
        <v>41552</v>
      </c>
      <c r="M5610" s="89" t="s">
        <v>1362</v>
      </c>
      <c r="N5610" s="89" t="s">
        <v>324</v>
      </c>
      <c r="V5610" s="89" t="s">
        <v>1797</v>
      </c>
      <c r="W5610">
        <v>20210</v>
      </c>
    </row>
    <row r="5611" spans="7:23">
      <c r="G5611">
        <v>35640</v>
      </c>
      <c r="H5611" s="89" t="s">
        <v>1193</v>
      </c>
      <c r="I5611" s="89" t="s">
        <v>312</v>
      </c>
      <c r="L5611">
        <v>41553</v>
      </c>
      <c r="M5611" s="89" t="s">
        <v>1363</v>
      </c>
      <c r="N5611" s="89" t="s">
        <v>324</v>
      </c>
      <c r="V5611" s="89" t="s">
        <v>1798</v>
      </c>
      <c r="W5611">
        <v>20211</v>
      </c>
    </row>
    <row r="5612" spans="7:23">
      <c r="G5612">
        <v>54236</v>
      </c>
      <c r="H5612" s="89" t="s">
        <v>1821</v>
      </c>
      <c r="I5612" s="89" t="s">
        <v>1943</v>
      </c>
      <c r="L5612">
        <v>41554</v>
      </c>
      <c r="M5612" s="89" t="s">
        <v>1364</v>
      </c>
      <c r="N5612" s="89" t="s">
        <v>324</v>
      </c>
      <c r="V5612" s="89" t="s">
        <v>1799</v>
      </c>
      <c r="W5612">
        <v>20212</v>
      </c>
    </row>
    <row r="5613" spans="7:23">
      <c r="G5613">
        <v>54234</v>
      </c>
      <c r="H5613" s="89" t="s">
        <v>1821</v>
      </c>
      <c r="I5613" s="89" t="s">
        <v>1942</v>
      </c>
      <c r="L5613">
        <v>41557</v>
      </c>
      <c r="M5613" s="89" t="s">
        <v>1379</v>
      </c>
      <c r="N5613" s="89" t="s">
        <v>324</v>
      </c>
      <c r="V5613" s="89" t="s">
        <v>1800</v>
      </c>
      <c r="W5613">
        <v>20213</v>
      </c>
    </row>
    <row r="5614" spans="7:23">
      <c r="G5614">
        <v>35641</v>
      </c>
      <c r="H5614" s="89" t="s">
        <v>1194</v>
      </c>
      <c r="I5614" s="89" t="s">
        <v>312</v>
      </c>
      <c r="L5614">
        <v>41558</v>
      </c>
      <c r="M5614" s="89" t="s">
        <v>1380</v>
      </c>
      <c r="N5614" s="89" t="s">
        <v>324</v>
      </c>
      <c r="V5614" s="89" t="s">
        <v>1801</v>
      </c>
      <c r="W5614">
        <v>20214</v>
      </c>
    </row>
    <row r="5615" spans="7:23">
      <c r="G5615">
        <v>54256</v>
      </c>
      <c r="H5615" s="89" t="s">
        <v>1822</v>
      </c>
      <c r="I5615" s="89" t="s">
        <v>1942</v>
      </c>
      <c r="L5615">
        <v>41559</v>
      </c>
      <c r="M5615" s="89" t="s">
        <v>1381</v>
      </c>
      <c r="N5615" s="89" t="s">
        <v>324</v>
      </c>
      <c r="V5615" s="89" t="s">
        <v>1802</v>
      </c>
      <c r="W5615">
        <v>20217</v>
      </c>
    </row>
    <row r="5616" spans="7:23">
      <c r="G5616">
        <v>54258</v>
      </c>
      <c r="H5616" s="89" t="s">
        <v>1822</v>
      </c>
      <c r="I5616" s="89" t="s">
        <v>1943</v>
      </c>
      <c r="L5616">
        <v>41560</v>
      </c>
      <c r="M5616" s="89" t="s">
        <v>1382</v>
      </c>
      <c r="N5616" s="89" t="s">
        <v>324</v>
      </c>
      <c r="V5616" s="89" t="s">
        <v>1803</v>
      </c>
      <c r="W5616">
        <v>20218</v>
      </c>
    </row>
    <row r="5617" spans="7:23">
      <c r="G5617">
        <v>35642</v>
      </c>
      <c r="H5617" s="89" t="s">
        <v>1195</v>
      </c>
      <c r="I5617" s="89" t="s">
        <v>312</v>
      </c>
      <c r="L5617">
        <v>41561</v>
      </c>
      <c r="M5617" s="89" t="s">
        <v>1383</v>
      </c>
      <c r="N5617" s="89" t="s">
        <v>324</v>
      </c>
      <c r="V5617" s="89" t="s">
        <v>1804</v>
      </c>
      <c r="W5617">
        <v>20219</v>
      </c>
    </row>
    <row r="5618" spans="7:23">
      <c r="G5618">
        <v>35643</v>
      </c>
      <c r="H5618" s="89" t="s">
        <v>1196</v>
      </c>
      <c r="I5618" s="89" t="s">
        <v>312</v>
      </c>
      <c r="L5618">
        <v>41562</v>
      </c>
      <c r="M5618" s="89" t="s">
        <v>1384</v>
      </c>
      <c r="N5618" s="89" t="s">
        <v>324</v>
      </c>
      <c r="V5618" s="89" t="s">
        <v>1805</v>
      </c>
      <c r="W5618">
        <v>20220</v>
      </c>
    </row>
    <row r="5619" spans="7:23">
      <c r="G5619">
        <v>35645</v>
      </c>
      <c r="H5619" s="89" t="s">
        <v>1198</v>
      </c>
      <c r="I5619" s="89" t="s">
        <v>312</v>
      </c>
      <c r="L5619">
        <v>41563</v>
      </c>
      <c r="M5619" s="89" t="s">
        <v>1385</v>
      </c>
      <c r="N5619" s="89" t="s">
        <v>324</v>
      </c>
      <c r="V5619" s="89" t="s">
        <v>1806</v>
      </c>
      <c r="W5619">
        <v>20221</v>
      </c>
    </row>
    <row r="5620" spans="7:23">
      <c r="G5620">
        <v>35646</v>
      </c>
      <c r="H5620" s="89" t="s">
        <v>1199</v>
      </c>
      <c r="I5620" s="89" t="s">
        <v>312</v>
      </c>
      <c r="L5620">
        <v>41564</v>
      </c>
      <c r="M5620" s="89" t="s">
        <v>1386</v>
      </c>
      <c r="N5620" s="89" t="s">
        <v>324</v>
      </c>
      <c r="V5620" s="89" t="s">
        <v>1807</v>
      </c>
      <c r="W5620">
        <v>20222</v>
      </c>
    </row>
    <row r="5621" spans="7:23">
      <c r="G5621">
        <v>54390</v>
      </c>
      <c r="H5621" s="89" t="s">
        <v>1823</v>
      </c>
      <c r="I5621" s="89" t="s">
        <v>1943</v>
      </c>
      <c r="L5621">
        <v>41565</v>
      </c>
      <c r="M5621" s="89" t="s">
        <v>1387</v>
      </c>
      <c r="N5621" s="89" t="s">
        <v>324</v>
      </c>
      <c r="V5621" s="89" t="s">
        <v>1808</v>
      </c>
      <c r="W5621">
        <v>20223</v>
      </c>
    </row>
    <row r="5622" spans="7:23">
      <c r="G5622">
        <v>54388</v>
      </c>
      <c r="H5622" s="89" t="s">
        <v>1823</v>
      </c>
      <c r="I5622" s="89" t="s">
        <v>1942</v>
      </c>
      <c r="L5622">
        <v>41566</v>
      </c>
      <c r="M5622" s="89" t="s">
        <v>1388</v>
      </c>
      <c r="N5622" s="89" t="s">
        <v>324</v>
      </c>
      <c r="V5622" s="89" t="s">
        <v>1809</v>
      </c>
      <c r="W5622">
        <v>20224</v>
      </c>
    </row>
    <row r="5623" spans="7:23">
      <c r="G5623">
        <v>35647</v>
      </c>
      <c r="H5623" s="89" t="s">
        <v>1200</v>
      </c>
      <c r="I5623" s="89" t="s">
        <v>312</v>
      </c>
      <c r="L5623">
        <v>41567</v>
      </c>
      <c r="M5623" s="89" t="s">
        <v>271</v>
      </c>
      <c r="N5623" s="89" t="s">
        <v>324</v>
      </c>
      <c r="V5623" s="89" t="s">
        <v>1810</v>
      </c>
      <c r="W5623">
        <v>20225</v>
      </c>
    </row>
    <row r="5624" spans="7:23">
      <c r="G5624">
        <v>54401</v>
      </c>
      <c r="H5624" s="89" t="s">
        <v>1824</v>
      </c>
      <c r="I5624" s="89" t="s">
        <v>1943</v>
      </c>
      <c r="L5624">
        <v>41570</v>
      </c>
      <c r="M5624" s="89" t="s">
        <v>1389</v>
      </c>
      <c r="N5624" s="89" t="s">
        <v>324</v>
      </c>
      <c r="V5624" s="89" t="s">
        <v>1811</v>
      </c>
      <c r="W5624">
        <v>20226</v>
      </c>
    </row>
    <row r="5625" spans="7:23">
      <c r="G5625">
        <v>54399</v>
      </c>
      <c r="H5625" s="89" t="s">
        <v>1824</v>
      </c>
      <c r="I5625" s="89" t="s">
        <v>1942</v>
      </c>
      <c r="L5625">
        <v>41572</v>
      </c>
      <c r="M5625" s="89" t="s">
        <v>1390</v>
      </c>
      <c r="N5625" s="89" t="s">
        <v>324</v>
      </c>
      <c r="V5625" s="89" t="s">
        <v>1812</v>
      </c>
      <c r="W5625">
        <v>54104</v>
      </c>
    </row>
    <row r="5626" spans="7:23">
      <c r="G5626">
        <v>35648</v>
      </c>
      <c r="H5626" s="89" t="s">
        <v>1201</v>
      </c>
      <c r="I5626" s="89" t="s">
        <v>312</v>
      </c>
      <c r="L5626">
        <v>41573</v>
      </c>
      <c r="M5626" s="89" t="s">
        <v>1391</v>
      </c>
      <c r="N5626" s="89" t="s">
        <v>324</v>
      </c>
      <c r="V5626" s="89" t="s">
        <v>1813</v>
      </c>
      <c r="W5626">
        <v>54126</v>
      </c>
    </row>
    <row r="5627" spans="7:23">
      <c r="G5627">
        <v>54412</v>
      </c>
      <c r="H5627" s="89" t="s">
        <v>1825</v>
      </c>
      <c r="I5627" s="89" t="s">
        <v>1943</v>
      </c>
      <c r="L5627">
        <v>41574</v>
      </c>
      <c r="M5627" s="89" t="s">
        <v>1392</v>
      </c>
      <c r="N5627" s="89" t="s">
        <v>324</v>
      </c>
      <c r="V5627" s="89" t="s">
        <v>1814</v>
      </c>
      <c r="W5627">
        <v>54115</v>
      </c>
    </row>
    <row r="5628" spans="7:23">
      <c r="G5628">
        <v>54410</v>
      </c>
      <c r="H5628" s="89" t="s">
        <v>1825</v>
      </c>
      <c r="I5628" s="89" t="s">
        <v>1942</v>
      </c>
      <c r="L5628">
        <v>41578</v>
      </c>
      <c r="M5628" s="89" t="s">
        <v>1393</v>
      </c>
      <c r="N5628" s="89" t="s">
        <v>324</v>
      </c>
      <c r="V5628" s="89" t="s">
        <v>1815</v>
      </c>
      <c r="W5628">
        <v>54137</v>
      </c>
    </row>
    <row r="5629" spans="7:23">
      <c r="G5629">
        <v>35649</v>
      </c>
      <c r="H5629" s="89" t="s">
        <v>1202</v>
      </c>
      <c r="I5629" s="89" t="s">
        <v>312</v>
      </c>
      <c r="L5629">
        <v>41579</v>
      </c>
      <c r="M5629" s="89" t="s">
        <v>1394</v>
      </c>
      <c r="N5629" s="89" t="s">
        <v>324</v>
      </c>
      <c r="V5629" s="89" t="s">
        <v>1816</v>
      </c>
      <c r="W5629">
        <v>54159</v>
      </c>
    </row>
    <row r="5630" spans="7:23">
      <c r="G5630">
        <v>54423</v>
      </c>
      <c r="H5630" s="89" t="s">
        <v>1826</v>
      </c>
      <c r="I5630" s="89" t="s">
        <v>1943</v>
      </c>
      <c r="L5630">
        <v>41580</v>
      </c>
      <c r="M5630" s="89" t="s">
        <v>2437</v>
      </c>
      <c r="N5630" s="89" t="s">
        <v>324</v>
      </c>
      <c r="V5630" s="89" t="s">
        <v>1817</v>
      </c>
      <c r="W5630">
        <v>54170</v>
      </c>
    </row>
    <row r="5631" spans="7:23">
      <c r="G5631">
        <v>54421</v>
      </c>
      <c r="H5631" s="89" t="s">
        <v>1826</v>
      </c>
      <c r="I5631" s="89" t="s">
        <v>1942</v>
      </c>
      <c r="L5631">
        <v>41581</v>
      </c>
      <c r="M5631" s="89" t="s">
        <v>2439</v>
      </c>
      <c r="N5631" s="89" t="s">
        <v>324</v>
      </c>
      <c r="V5631" s="89" t="s">
        <v>1818</v>
      </c>
      <c r="W5631">
        <v>54181</v>
      </c>
    </row>
    <row r="5632" spans="7:23">
      <c r="G5632">
        <v>35650</v>
      </c>
      <c r="H5632" s="89" t="s">
        <v>1631</v>
      </c>
      <c r="I5632" s="89" t="s">
        <v>312</v>
      </c>
      <c r="L5632">
        <v>41582</v>
      </c>
      <c r="M5632" s="89" t="s">
        <v>1303</v>
      </c>
      <c r="N5632" s="89" t="s">
        <v>324</v>
      </c>
      <c r="V5632" s="89" t="s">
        <v>2664</v>
      </c>
      <c r="W5632">
        <v>204076</v>
      </c>
    </row>
    <row r="5633" spans="7:23">
      <c r="G5633">
        <v>54434</v>
      </c>
      <c r="H5633" s="89" t="s">
        <v>1827</v>
      </c>
      <c r="I5633" s="89" t="s">
        <v>1943</v>
      </c>
      <c r="L5633">
        <v>41585</v>
      </c>
      <c r="M5633" s="89" t="s">
        <v>1395</v>
      </c>
      <c r="N5633" s="89" t="s">
        <v>324</v>
      </c>
      <c r="V5633" s="89" t="s">
        <v>121</v>
      </c>
      <c r="W5633">
        <v>54192</v>
      </c>
    </row>
    <row r="5634" spans="7:23">
      <c r="G5634">
        <v>54432</v>
      </c>
      <c r="H5634" s="89" t="s">
        <v>1827</v>
      </c>
      <c r="I5634" s="89" t="s">
        <v>1942</v>
      </c>
      <c r="L5634">
        <v>41586</v>
      </c>
      <c r="M5634" s="89" t="s">
        <v>1396</v>
      </c>
      <c r="N5634" s="89" t="s">
        <v>324</v>
      </c>
      <c r="V5634" s="89" t="s">
        <v>1819</v>
      </c>
      <c r="W5634">
        <v>54225</v>
      </c>
    </row>
    <row r="5635" spans="7:23">
      <c r="G5635">
        <v>35651</v>
      </c>
      <c r="H5635" s="89" t="s">
        <v>1205</v>
      </c>
      <c r="I5635" s="89" t="s">
        <v>312</v>
      </c>
      <c r="L5635">
        <v>41587</v>
      </c>
      <c r="M5635" s="89" t="s">
        <v>1397</v>
      </c>
      <c r="N5635" s="89" t="s">
        <v>324</v>
      </c>
      <c r="V5635" s="89" t="s">
        <v>1820</v>
      </c>
      <c r="W5635">
        <v>54247</v>
      </c>
    </row>
    <row r="5636" spans="7:23">
      <c r="G5636">
        <v>54445</v>
      </c>
      <c r="H5636" s="89" t="s">
        <v>1828</v>
      </c>
      <c r="I5636" s="89" t="s">
        <v>1943</v>
      </c>
      <c r="L5636">
        <v>41588</v>
      </c>
      <c r="M5636" s="89" t="s">
        <v>1398</v>
      </c>
      <c r="N5636" s="89" t="s">
        <v>324</v>
      </c>
      <c r="V5636" s="89" t="s">
        <v>1821</v>
      </c>
      <c r="W5636">
        <v>54236</v>
      </c>
    </row>
    <row r="5637" spans="7:23">
      <c r="G5637">
        <v>54443</v>
      </c>
      <c r="H5637" s="89" t="s">
        <v>1828</v>
      </c>
      <c r="I5637" s="89" t="s">
        <v>1942</v>
      </c>
      <c r="L5637">
        <v>41589</v>
      </c>
      <c r="M5637" s="89" t="s">
        <v>1399</v>
      </c>
      <c r="N5637" s="89" t="s">
        <v>324</v>
      </c>
      <c r="V5637" s="89" t="s">
        <v>1822</v>
      </c>
      <c r="W5637">
        <v>54258</v>
      </c>
    </row>
    <row r="5638" spans="7:23">
      <c r="G5638">
        <v>35652</v>
      </c>
      <c r="H5638" s="89" t="s">
        <v>2571</v>
      </c>
      <c r="I5638" s="89" t="s">
        <v>312</v>
      </c>
      <c r="L5638">
        <v>41590</v>
      </c>
      <c r="M5638" s="89" t="s">
        <v>1400</v>
      </c>
      <c r="N5638" s="89" t="s">
        <v>324</v>
      </c>
      <c r="V5638" s="89" t="s">
        <v>1823</v>
      </c>
      <c r="W5638">
        <v>54390</v>
      </c>
    </row>
    <row r="5639" spans="7:23">
      <c r="G5639">
        <v>54456</v>
      </c>
      <c r="H5639" s="89" t="s">
        <v>1829</v>
      </c>
      <c r="I5639" s="89" t="s">
        <v>1943</v>
      </c>
      <c r="L5639">
        <v>41591</v>
      </c>
      <c r="M5639" s="89" t="s">
        <v>1310</v>
      </c>
      <c r="N5639" s="89" t="s">
        <v>324</v>
      </c>
      <c r="V5639" s="89" t="s">
        <v>1824</v>
      </c>
      <c r="W5639">
        <v>54401</v>
      </c>
    </row>
    <row r="5640" spans="7:23">
      <c r="G5640">
        <v>54454</v>
      </c>
      <c r="H5640" s="89" t="s">
        <v>1829</v>
      </c>
      <c r="I5640" s="89" t="s">
        <v>1942</v>
      </c>
      <c r="L5640">
        <v>41594</v>
      </c>
      <c r="M5640" s="89" t="s">
        <v>1401</v>
      </c>
      <c r="N5640" s="89" t="s">
        <v>324</v>
      </c>
      <c r="V5640" s="89" t="s">
        <v>1825</v>
      </c>
      <c r="W5640">
        <v>54412</v>
      </c>
    </row>
    <row r="5641" spans="7:23">
      <c r="G5641">
        <v>35653</v>
      </c>
      <c r="H5641" s="89" t="s">
        <v>2572</v>
      </c>
      <c r="I5641" s="89" t="s">
        <v>312</v>
      </c>
      <c r="L5641">
        <v>41595</v>
      </c>
      <c r="M5641" s="89" t="s">
        <v>1402</v>
      </c>
      <c r="N5641" s="89" t="s">
        <v>324</v>
      </c>
      <c r="V5641" s="89" t="s">
        <v>1826</v>
      </c>
      <c r="W5641">
        <v>54423</v>
      </c>
    </row>
    <row r="5642" spans="7:23">
      <c r="G5642">
        <v>54467</v>
      </c>
      <c r="H5642" s="89" t="s">
        <v>1830</v>
      </c>
      <c r="I5642" s="89" t="s">
        <v>1943</v>
      </c>
      <c r="L5642">
        <v>41596</v>
      </c>
      <c r="M5642" s="89" t="s">
        <v>1403</v>
      </c>
      <c r="N5642" s="89" t="s">
        <v>324</v>
      </c>
      <c r="V5642" s="89" t="s">
        <v>1827</v>
      </c>
      <c r="W5642">
        <v>54434</v>
      </c>
    </row>
    <row r="5643" spans="7:23">
      <c r="G5643">
        <v>54465</v>
      </c>
      <c r="H5643" s="89" t="s">
        <v>1830</v>
      </c>
      <c r="I5643" s="89" t="s">
        <v>1942</v>
      </c>
      <c r="L5643">
        <v>41597</v>
      </c>
      <c r="M5643" s="89" t="s">
        <v>1404</v>
      </c>
      <c r="N5643" s="89" t="s">
        <v>324</v>
      </c>
      <c r="V5643" s="89" t="s">
        <v>1828</v>
      </c>
      <c r="W5643">
        <v>54445</v>
      </c>
    </row>
    <row r="5644" spans="7:23">
      <c r="G5644">
        <v>35654</v>
      </c>
      <c r="H5644" s="89" t="s">
        <v>1207</v>
      </c>
      <c r="I5644" s="89" t="s">
        <v>312</v>
      </c>
      <c r="L5644">
        <v>41598</v>
      </c>
      <c r="M5644" s="89" t="s">
        <v>1405</v>
      </c>
      <c r="N5644" s="89" t="s">
        <v>324</v>
      </c>
      <c r="V5644" s="89" t="s">
        <v>1829</v>
      </c>
      <c r="W5644">
        <v>54456</v>
      </c>
    </row>
    <row r="5645" spans="7:23">
      <c r="G5645">
        <v>35655</v>
      </c>
      <c r="H5645" s="89" t="s">
        <v>1632</v>
      </c>
      <c r="I5645" s="89" t="s">
        <v>312</v>
      </c>
      <c r="L5645">
        <v>41599</v>
      </c>
      <c r="M5645" s="89" t="s">
        <v>1406</v>
      </c>
      <c r="N5645" s="89" t="s">
        <v>324</v>
      </c>
      <c r="V5645" s="89" t="s">
        <v>1830</v>
      </c>
      <c r="W5645">
        <v>54467</v>
      </c>
    </row>
    <row r="5646" spans="7:23">
      <c r="G5646">
        <v>54478</v>
      </c>
      <c r="H5646" s="89" t="s">
        <v>1831</v>
      </c>
      <c r="I5646" s="89" t="s">
        <v>1943</v>
      </c>
      <c r="L5646">
        <v>41600</v>
      </c>
      <c r="M5646" s="89" t="s">
        <v>1407</v>
      </c>
      <c r="N5646" s="89" t="s">
        <v>324</v>
      </c>
      <c r="V5646" s="89" t="s">
        <v>1831</v>
      </c>
      <c r="W5646">
        <v>54478</v>
      </c>
    </row>
    <row r="5647" spans="7:23">
      <c r="G5647">
        <v>54476</v>
      </c>
      <c r="H5647" s="89" t="s">
        <v>1831</v>
      </c>
      <c r="I5647" s="89" t="s">
        <v>1942</v>
      </c>
      <c r="L5647">
        <v>41601</v>
      </c>
      <c r="M5647" s="89" t="s">
        <v>1318</v>
      </c>
      <c r="N5647" s="89" t="s">
        <v>324</v>
      </c>
      <c r="V5647" s="89" t="s">
        <v>1832</v>
      </c>
      <c r="W5647">
        <v>54489</v>
      </c>
    </row>
    <row r="5648" spans="7:23">
      <c r="G5648">
        <v>54489</v>
      </c>
      <c r="H5648" s="89" t="s">
        <v>1832</v>
      </c>
      <c r="I5648" s="89" t="s">
        <v>1943</v>
      </c>
      <c r="L5648">
        <v>41604</v>
      </c>
      <c r="M5648" s="89" t="s">
        <v>1409</v>
      </c>
      <c r="N5648" s="89" t="s">
        <v>324</v>
      </c>
      <c r="V5648" s="89" t="s">
        <v>1833</v>
      </c>
      <c r="W5648">
        <v>54511</v>
      </c>
    </row>
    <row r="5649" spans="7:23">
      <c r="G5649">
        <v>54487</v>
      </c>
      <c r="H5649" s="89" t="s">
        <v>1832</v>
      </c>
      <c r="I5649" s="89" t="s">
        <v>1942</v>
      </c>
      <c r="L5649">
        <v>41605</v>
      </c>
      <c r="M5649" s="89" t="s">
        <v>1410</v>
      </c>
      <c r="N5649" s="89" t="s">
        <v>324</v>
      </c>
      <c r="V5649" s="89" t="s">
        <v>1834</v>
      </c>
      <c r="W5649">
        <v>54522</v>
      </c>
    </row>
    <row r="5650" spans="7:23">
      <c r="G5650">
        <v>35656</v>
      </c>
      <c r="H5650" s="89" t="s">
        <v>1208</v>
      </c>
      <c r="I5650" s="89" t="s">
        <v>312</v>
      </c>
      <c r="L5650">
        <v>41606</v>
      </c>
      <c r="M5650" s="89" t="s">
        <v>1411</v>
      </c>
      <c r="N5650" s="89" t="s">
        <v>324</v>
      </c>
      <c r="V5650" s="89" t="s">
        <v>1835</v>
      </c>
      <c r="W5650">
        <v>54533</v>
      </c>
    </row>
    <row r="5651" spans="7:23">
      <c r="G5651">
        <v>35657</v>
      </c>
      <c r="H5651" s="89" t="s">
        <v>1211</v>
      </c>
      <c r="I5651" s="89" t="s">
        <v>312</v>
      </c>
      <c r="L5651">
        <v>41607</v>
      </c>
      <c r="M5651" s="89" t="s">
        <v>1412</v>
      </c>
      <c r="N5651" s="89" t="s">
        <v>324</v>
      </c>
      <c r="V5651" s="89" t="s">
        <v>1836</v>
      </c>
      <c r="W5651">
        <v>54544</v>
      </c>
    </row>
    <row r="5652" spans="7:23">
      <c r="G5652">
        <v>101281</v>
      </c>
      <c r="H5652" s="89" t="s">
        <v>2199</v>
      </c>
      <c r="I5652" s="89" t="s">
        <v>312</v>
      </c>
      <c r="L5652">
        <v>41608</v>
      </c>
      <c r="M5652" s="89" t="s">
        <v>1413</v>
      </c>
      <c r="N5652" s="89" t="s">
        <v>324</v>
      </c>
      <c r="V5652" s="89" t="s">
        <v>1837</v>
      </c>
      <c r="W5652">
        <v>54566</v>
      </c>
    </row>
    <row r="5653" spans="7:23">
      <c r="G5653">
        <v>54511</v>
      </c>
      <c r="H5653" s="89" t="s">
        <v>1833</v>
      </c>
      <c r="I5653" s="89" t="s">
        <v>1943</v>
      </c>
      <c r="L5653">
        <v>41609</v>
      </c>
      <c r="M5653" s="89" t="s">
        <v>1414</v>
      </c>
      <c r="N5653" s="89" t="s">
        <v>324</v>
      </c>
      <c r="V5653" s="89" t="s">
        <v>1838</v>
      </c>
      <c r="W5653">
        <v>54555</v>
      </c>
    </row>
    <row r="5654" spans="7:23">
      <c r="G5654">
        <v>54509</v>
      </c>
      <c r="H5654" s="89" t="s">
        <v>1833</v>
      </c>
      <c r="I5654" s="89" t="s">
        <v>1942</v>
      </c>
      <c r="L5654">
        <v>41610</v>
      </c>
      <c r="M5654" s="89" t="s">
        <v>1415</v>
      </c>
      <c r="N5654" s="89" t="s">
        <v>324</v>
      </c>
      <c r="V5654" s="89" t="s">
        <v>1839</v>
      </c>
      <c r="W5654">
        <v>54577</v>
      </c>
    </row>
    <row r="5655" spans="7:23">
      <c r="G5655">
        <v>101270</v>
      </c>
      <c r="H5655" s="89" t="s">
        <v>2200</v>
      </c>
      <c r="I5655" s="89" t="s">
        <v>312</v>
      </c>
      <c r="L5655">
        <v>41611</v>
      </c>
      <c r="M5655" s="89" t="s">
        <v>1327</v>
      </c>
      <c r="N5655" s="89" t="s">
        <v>324</v>
      </c>
      <c r="V5655" s="89" t="s">
        <v>1840</v>
      </c>
      <c r="W5655">
        <v>54588</v>
      </c>
    </row>
    <row r="5656" spans="7:23">
      <c r="G5656">
        <v>54522</v>
      </c>
      <c r="H5656" s="89" t="s">
        <v>1834</v>
      </c>
      <c r="I5656" s="89" t="s">
        <v>1943</v>
      </c>
      <c r="L5656">
        <v>41612</v>
      </c>
      <c r="M5656" s="89" t="s">
        <v>232</v>
      </c>
      <c r="N5656" s="89" t="s">
        <v>324</v>
      </c>
      <c r="V5656" s="89" t="s">
        <v>1841</v>
      </c>
      <c r="W5656">
        <v>54599</v>
      </c>
    </row>
    <row r="5657" spans="7:23">
      <c r="G5657">
        <v>54520</v>
      </c>
      <c r="H5657" s="89" t="s">
        <v>1834</v>
      </c>
      <c r="I5657" s="89" t="s">
        <v>1942</v>
      </c>
      <c r="L5657">
        <v>41615</v>
      </c>
      <c r="M5657" s="89" t="s">
        <v>1420</v>
      </c>
      <c r="N5657" s="89" t="s">
        <v>324</v>
      </c>
      <c r="V5657" s="89" t="s">
        <v>1842</v>
      </c>
      <c r="W5657">
        <v>54621</v>
      </c>
    </row>
    <row r="5658" spans="7:23">
      <c r="G5658">
        <v>182070</v>
      </c>
      <c r="H5658" s="89" t="s">
        <v>2203</v>
      </c>
      <c r="I5658" s="89" t="s">
        <v>312</v>
      </c>
      <c r="L5658">
        <v>41616</v>
      </c>
      <c r="M5658" s="89" t="s">
        <v>1431</v>
      </c>
      <c r="N5658" s="89" t="s">
        <v>324</v>
      </c>
      <c r="V5658" s="89" t="s">
        <v>1843</v>
      </c>
      <c r="W5658">
        <v>20232</v>
      </c>
    </row>
    <row r="5659" spans="7:23">
      <c r="G5659">
        <v>54533</v>
      </c>
      <c r="H5659" s="89" t="s">
        <v>1835</v>
      </c>
      <c r="I5659" s="89" t="s">
        <v>1943</v>
      </c>
      <c r="L5659">
        <v>41617</v>
      </c>
      <c r="M5659" s="89" t="s">
        <v>1432</v>
      </c>
      <c r="N5659" s="89" t="s">
        <v>324</v>
      </c>
      <c r="V5659" s="89" t="s">
        <v>1844</v>
      </c>
      <c r="W5659">
        <v>20233</v>
      </c>
    </row>
    <row r="5660" spans="7:23">
      <c r="G5660">
        <v>54531</v>
      </c>
      <c r="H5660" s="89" t="s">
        <v>1835</v>
      </c>
      <c r="I5660" s="89" t="s">
        <v>1942</v>
      </c>
      <c r="L5660">
        <v>41618</v>
      </c>
      <c r="M5660" s="89" t="s">
        <v>1433</v>
      </c>
      <c r="N5660" s="89" t="s">
        <v>324</v>
      </c>
      <c r="V5660" s="89" t="s">
        <v>1845</v>
      </c>
      <c r="W5660">
        <v>20234</v>
      </c>
    </row>
    <row r="5661" spans="7:23">
      <c r="G5661">
        <v>189471</v>
      </c>
      <c r="H5661" s="89" t="s">
        <v>2204</v>
      </c>
      <c r="I5661" s="89" t="s">
        <v>312</v>
      </c>
      <c r="L5661">
        <v>41619</v>
      </c>
      <c r="M5661" s="89" t="s">
        <v>1434</v>
      </c>
      <c r="N5661" s="89" t="s">
        <v>324</v>
      </c>
      <c r="V5661" s="89" t="s">
        <v>1846</v>
      </c>
      <c r="W5661">
        <v>20235</v>
      </c>
    </row>
    <row r="5662" spans="7:23">
      <c r="G5662">
        <v>54544</v>
      </c>
      <c r="H5662" s="89" t="s">
        <v>1836</v>
      </c>
      <c r="I5662" s="89" t="s">
        <v>1943</v>
      </c>
      <c r="L5662">
        <v>41620</v>
      </c>
      <c r="M5662" s="89" t="s">
        <v>1435</v>
      </c>
      <c r="N5662" s="89" t="s">
        <v>324</v>
      </c>
      <c r="V5662" s="89" t="s">
        <v>1847</v>
      </c>
      <c r="W5662">
        <v>20236</v>
      </c>
    </row>
    <row r="5663" spans="7:23">
      <c r="G5663">
        <v>54542</v>
      </c>
      <c r="H5663" s="89" t="s">
        <v>1836</v>
      </c>
      <c r="I5663" s="89" t="s">
        <v>1942</v>
      </c>
      <c r="L5663">
        <v>41621</v>
      </c>
      <c r="M5663" s="89" t="s">
        <v>1436</v>
      </c>
      <c r="N5663" s="89" t="s">
        <v>324</v>
      </c>
      <c r="V5663" s="89" t="s">
        <v>1848</v>
      </c>
      <c r="W5663">
        <v>20237</v>
      </c>
    </row>
    <row r="5664" spans="7:23">
      <c r="G5664">
        <v>54566</v>
      </c>
      <c r="H5664" s="89" t="s">
        <v>1837</v>
      </c>
      <c r="I5664" s="89" t="s">
        <v>1943</v>
      </c>
      <c r="L5664">
        <v>41622</v>
      </c>
      <c r="M5664" s="89" t="s">
        <v>1437</v>
      </c>
      <c r="N5664" s="89" t="s">
        <v>324</v>
      </c>
      <c r="V5664" s="89" t="s">
        <v>1849</v>
      </c>
      <c r="W5664">
        <v>20240</v>
      </c>
    </row>
    <row r="5665" spans="7:23">
      <c r="G5665">
        <v>54564</v>
      </c>
      <c r="H5665" s="89" t="s">
        <v>1837</v>
      </c>
      <c r="I5665" s="89" t="s">
        <v>1942</v>
      </c>
      <c r="L5665">
        <v>41623</v>
      </c>
      <c r="M5665" s="89" t="s">
        <v>1438</v>
      </c>
      <c r="N5665" s="89" t="s">
        <v>324</v>
      </c>
      <c r="V5665" s="89" t="s">
        <v>1850</v>
      </c>
      <c r="W5665">
        <v>20241</v>
      </c>
    </row>
    <row r="5666" spans="7:23">
      <c r="G5666">
        <v>35658</v>
      </c>
      <c r="H5666" s="89" t="s">
        <v>206</v>
      </c>
      <c r="I5666" s="89" t="s">
        <v>312</v>
      </c>
      <c r="L5666">
        <v>41624</v>
      </c>
      <c r="M5666" s="89" t="s">
        <v>2469</v>
      </c>
      <c r="N5666" s="89" t="s">
        <v>324</v>
      </c>
      <c r="V5666" s="89" t="s">
        <v>1851</v>
      </c>
      <c r="W5666">
        <v>20242</v>
      </c>
    </row>
    <row r="5667" spans="7:23">
      <c r="G5667">
        <v>54553</v>
      </c>
      <c r="H5667" s="89" t="s">
        <v>1838</v>
      </c>
      <c r="I5667" s="89" t="s">
        <v>1942</v>
      </c>
      <c r="L5667">
        <v>41627</v>
      </c>
      <c r="M5667" s="89" t="s">
        <v>1439</v>
      </c>
      <c r="N5667" s="89" t="s">
        <v>324</v>
      </c>
      <c r="V5667" s="89" t="s">
        <v>1852</v>
      </c>
      <c r="W5667">
        <v>20243</v>
      </c>
    </row>
    <row r="5668" spans="7:23">
      <c r="G5668">
        <v>54555</v>
      </c>
      <c r="H5668" s="89" t="s">
        <v>1838</v>
      </c>
      <c r="I5668" s="89" t="s">
        <v>1943</v>
      </c>
      <c r="L5668">
        <v>41628</v>
      </c>
      <c r="M5668" s="89" t="s">
        <v>1440</v>
      </c>
      <c r="N5668" s="89" t="s">
        <v>324</v>
      </c>
      <c r="V5668" s="89" t="s">
        <v>1853</v>
      </c>
      <c r="W5668">
        <v>20246</v>
      </c>
    </row>
    <row r="5669" spans="7:23">
      <c r="G5669">
        <v>55876</v>
      </c>
      <c r="H5669" s="89" t="s">
        <v>2573</v>
      </c>
      <c r="I5669" s="89" t="s">
        <v>312</v>
      </c>
      <c r="L5669">
        <v>41629</v>
      </c>
      <c r="M5669" s="89" t="s">
        <v>1441</v>
      </c>
      <c r="N5669" s="89" t="s">
        <v>324</v>
      </c>
      <c r="V5669" s="89" t="s">
        <v>1854</v>
      </c>
      <c r="W5669">
        <v>20247</v>
      </c>
    </row>
    <row r="5670" spans="7:23">
      <c r="G5670">
        <v>54577</v>
      </c>
      <c r="H5670" s="89" t="s">
        <v>1839</v>
      </c>
      <c r="I5670" s="89" t="s">
        <v>1943</v>
      </c>
      <c r="L5670">
        <v>41630</v>
      </c>
      <c r="M5670" s="89" t="s">
        <v>1442</v>
      </c>
      <c r="N5670" s="89" t="s">
        <v>324</v>
      </c>
      <c r="V5670" s="89" t="s">
        <v>1855</v>
      </c>
      <c r="W5670">
        <v>20248</v>
      </c>
    </row>
    <row r="5671" spans="7:23">
      <c r="G5671">
        <v>54575</v>
      </c>
      <c r="H5671" s="89" t="s">
        <v>1839</v>
      </c>
      <c r="I5671" s="89" t="s">
        <v>1942</v>
      </c>
      <c r="L5671">
        <v>41631</v>
      </c>
      <c r="M5671" s="89" t="s">
        <v>1443</v>
      </c>
      <c r="N5671" s="89" t="s">
        <v>324</v>
      </c>
      <c r="V5671" s="89" t="s">
        <v>1856</v>
      </c>
      <c r="W5671">
        <v>20249</v>
      </c>
    </row>
    <row r="5672" spans="7:23">
      <c r="G5672">
        <v>54588</v>
      </c>
      <c r="H5672" s="89" t="s">
        <v>1840</v>
      </c>
      <c r="I5672" s="89" t="s">
        <v>1943</v>
      </c>
      <c r="L5672">
        <v>41632</v>
      </c>
      <c r="M5672" s="89" t="s">
        <v>1444</v>
      </c>
      <c r="N5672" s="89" t="s">
        <v>324</v>
      </c>
      <c r="V5672" s="89" t="s">
        <v>1857</v>
      </c>
      <c r="W5672">
        <v>20252</v>
      </c>
    </row>
    <row r="5673" spans="7:23">
      <c r="G5673">
        <v>54586</v>
      </c>
      <c r="H5673" s="89" t="s">
        <v>1840</v>
      </c>
      <c r="I5673" s="89" t="s">
        <v>1942</v>
      </c>
      <c r="L5673">
        <v>41633</v>
      </c>
      <c r="M5673" s="89" t="s">
        <v>1445</v>
      </c>
      <c r="N5673" s="89" t="s">
        <v>324</v>
      </c>
      <c r="V5673" s="89" t="s">
        <v>1858</v>
      </c>
      <c r="W5673">
        <v>20253</v>
      </c>
    </row>
    <row r="5674" spans="7:23">
      <c r="G5674">
        <v>54599</v>
      </c>
      <c r="H5674" s="89" t="s">
        <v>1841</v>
      </c>
      <c r="I5674" s="89" t="s">
        <v>1943</v>
      </c>
      <c r="L5674">
        <v>41634</v>
      </c>
      <c r="M5674" s="89" t="s">
        <v>1446</v>
      </c>
      <c r="N5674" s="89" t="s">
        <v>324</v>
      </c>
      <c r="V5674" s="89" t="s">
        <v>1859</v>
      </c>
      <c r="W5674">
        <v>20254</v>
      </c>
    </row>
    <row r="5675" spans="7:23">
      <c r="G5675">
        <v>54597</v>
      </c>
      <c r="H5675" s="89" t="s">
        <v>1841</v>
      </c>
      <c r="I5675" s="89" t="s">
        <v>1942</v>
      </c>
      <c r="L5675">
        <v>41635</v>
      </c>
      <c r="M5675" s="89" t="s">
        <v>1447</v>
      </c>
      <c r="N5675" s="89" t="s">
        <v>324</v>
      </c>
      <c r="V5675" s="89" t="s">
        <v>1860</v>
      </c>
      <c r="W5675">
        <v>20255</v>
      </c>
    </row>
    <row r="5676" spans="7:23">
      <c r="G5676">
        <v>54621</v>
      </c>
      <c r="H5676" s="89" t="s">
        <v>1842</v>
      </c>
      <c r="I5676" s="89" t="s">
        <v>1943</v>
      </c>
      <c r="L5676">
        <v>41636</v>
      </c>
      <c r="M5676" s="89" t="s">
        <v>1448</v>
      </c>
      <c r="N5676" s="89" t="s">
        <v>324</v>
      </c>
      <c r="V5676" s="89" t="s">
        <v>1861</v>
      </c>
      <c r="W5676">
        <v>20256</v>
      </c>
    </row>
    <row r="5677" spans="7:23">
      <c r="G5677">
        <v>54619</v>
      </c>
      <c r="H5677" s="89" t="s">
        <v>1842</v>
      </c>
      <c r="I5677" s="89" t="s">
        <v>1942</v>
      </c>
      <c r="L5677">
        <v>41637</v>
      </c>
      <c r="M5677" s="89" t="s">
        <v>1449</v>
      </c>
      <c r="N5677" s="89" t="s">
        <v>324</v>
      </c>
      <c r="V5677" s="89" t="s">
        <v>1862</v>
      </c>
      <c r="W5677">
        <v>20257</v>
      </c>
    </row>
    <row r="5678" spans="7:23">
      <c r="G5678">
        <v>35644</v>
      </c>
      <c r="H5678" s="89" t="s">
        <v>2574</v>
      </c>
      <c r="I5678" s="89" t="s">
        <v>312</v>
      </c>
      <c r="L5678">
        <v>41638</v>
      </c>
      <c r="M5678" s="89" t="s">
        <v>1450</v>
      </c>
      <c r="N5678" s="89" t="s">
        <v>324</v>
      </c>
      <c r="V5678" s="89" t="s">
        <v>1863</v>
      </c>
      <c r="W5678">
        <v>20258</v>
      </c>
    </row>
    <row r="5679" spans="7:23">
      <c r="G5679">
        <v>189504</v>
      </c>
      <c r="H5679" s="89" t="s">
        <v>2575</v>
      </c>
      <c r="I5679" s="89" t="s">
        <v>312</v>
      </c>
      <c r="L5679">
        <v>41639</v>
      </c>
      <c r="M5679" s="89" t="s">
        <v>2480</v>
      </c>
      <c r="N5679" s="89" t="s">
        <v>324</v>
      </c>
      <c r="V5679" s="89" t="s">
        <v>1864</v>
      </c>
      <c r="W5679">
        <v>20259</v>
      </c>
    </row>
    <row r="5680" spans="7:23">
      <c r="G5680">
        <v>20232</v>
      </c>
      <c r="H5680" s="89" t="s">
        <v>1843</v>
      </c>
      <c r="I5680" s="89" t="s">
        <v>1943</v>
      </c>
      <c r="L5680">
        <v>41642</v>
      </c>
      <c r="M5680" s="89" t="s">
        <v>1464</v>
      </c>
      <c r="N5680" s="89" t="s">
        <v>324</v>
      </c>
      <c r="V5680" s="89" t="s">
        <v>1865</v>
      </c>
      <c r="W5680">
        <v>20260</v>
      </c>
    </row>
    <row r="5681" spans="7:23">
      <c r="G5681">
        <v>34228</v>
      </c>
      <c r="H5681" s="89" t="s">
        <v>1843</v>
      </c>
      <c r="I5681" s="89" t="s">
        <v>1942</v>
      </c>
      <c r="L5681">
        <v>41643</v>
      </c>
      <c r="M5681" s="89" t="s">
        <v>1465</v>
      </c>
      <c r="N5681" s="89" t="s">
        <v>324</v>
      </c>
      <c r="V5681" s="89" t="s">
        <v>1866</v>
      </c>
      <c r="W5681">
        <v>20261</v>
      </c>
    </row>
    <row r="5682" spans="7:23">
      <c r="G5682">
        <v>35662</v>
      </c>
      <c r="H5682" s="89" t="s">
        <v>1633</v>
      </c>
      <c r="I5682" s="89" t="s">
        <v>312</v>
      </c>
      <c r="L5682">
        <v>41644</v>
      </c>
      <c r="M5682" s="89" t="s">
        <v>1466</v>
      </c>
      <c r="N5682" s="89" t="s">
        <v>324</v>
      </c>
      <c r="V5682" s="89" t="s">
        <v>1867</v>
      </c>
      <c r="W5682">
        <v>20262</v>
      </c>
    </row>
    <row r="5683" spans="7:23">
      <c r="G5683">
        <v>20233</v>
      </c>
      <c r="H5683" s="89" t="s">
        <v>1844</v>
      </c>
      <c r="I5683" s="89" t="s">
        <v>1943</v>
      </c>
      <c r="L5683">
        <v>41645</v>
      </c>
      <c r="M5683" s="89" t="s">
        <v>1467</v>
      </c>
      <c r="N5683" s="89" t="s">
        <v>324</v>
      </c>
      <c r="V5683" s="89" t="s">
        <v>1868</v>
      </c>
      <c r="W5683">
        <v>20263</v>
      </c>
    </row>
    <row r="5684" spans="7:23">
      <c r="G5684">
        <v>34229</v>
      </c>
      <c r="H5684" s="89" t="s">
        <v>1844</v>
      </c>
      <c r="I5684" s="89" t="s">
        <v>1942</v>
      </c>
      <c r="L5684">
        <v>41646</v>
      </c>
      <c r="M5684" s="89" t="s">
        <v>1468</v>
      </c>
      <c r="N5684" s="89" t="s">
        <v>324</v>
      </c>
      <c r="V5684" s="89" t="s">
        <v>1869</v>
      </c>
      <c r="W5684">
        <v>20264</v>
      </c>
    </row>
    <row r="5685" spans="7:23">
      <c r="G5685">
        <v>35667</v>
      </c>
      <c r="H5685" s="89" t="s">
        <v>1634</v>
      </c>
      <c r="I5685" s="89" t="s">
        <v>312</v>
      </c>
      <c r="L5685">
        <v>41647</v>
      </c>
      <c r="M5685" s="89" t="s">
        <v>1469</v>
      </c>
      <c r="N5685" s="89" t="s">
        <v>324</v>
      </c>
      <c r="V5685" s="89" t="s">
        <v>1870</v>
      </c>
      <c r="W5685">
        <v>54335</v>
      </c>
    </row>
    <row r="5686" spans="7:23">
      <c r="G5686">
        <v>34230</v>
      </c>
      <c r="H5686" s="89" t="s">
        <v>1845</v>
      </c>
      <c r="I5686" s="89" t="s">
        <v>1942</v>
      </c>
      <c r="L5686">
        <v>41648</v>
      </c>
      <c r="M5686" s="89" t="s">
        <v>1470</v>
      </c>
      <c r="N5686" s="89" t="s">
        <v>324</v>
      </c>
      <c r="V5686" s="89" t="s">
        <v>1569</v>
      </c>
      <c r="W5686">
        <v>20177</v>
      </c>
    </row>
    <row r="5687" spans="7:23">
      <c r="G5687">
        <v>20234</v>
      </c>
      <c r="H5687" s="89" t="s">
        <v>1845</v>
      </c>
      <c r="I5687" s="89" t="s">
        <v>1943</v>
      </c>
      <c r="L5687">
        <v>41649</v>
      </c>
      <c r="M5687" s="89" t="s">
        <v>1471</v>
      </c>
      <c r="N5687" s="89" t="s">
        <v>324</v>
      </c>
      <c r="V5687" s="89" t="s">
        <v>1871</v>
      </c>
      <c r="W5687">
        <v>20178</v>
      </c>
    </row>
    <row r="5688" spans="7:23">
      <c r="G5688">
        <v>34231</v>
      </c>
      <c r="H5688" s="89" t="s">
        <v>1846</v>
      </c>
      <c r="I5688" s="89" t="s">
        <v>1942</v>
      </c>
      <c r="L5688">
        <v>41650</v>
      </c>
      <c r="M5688" s="89" t="s">
        <v>1472</v>
      </c>
      <c r="N5688" s="89" t="s">
        <v>324</v>
      </c>
      <c r="V5688" s="89" t="s">
        <v>1872</v>
      </c>
      <c r="W5688">
        <v>20227</v>
      </c>
    </row>
    <row r="5689" spans="7:23">
      <c r="G5689">
        <v>20235</v>
      </c>
      <c r="H5689" s="89" t="s">
        <v>1846</v>
      </c>
      <c r="I5689" s="89" t="s">
        <v>1943</v>
      </c>
      <c r="L5689">
        <v>41651</v>
      </c>
      <c r="M5689" s="89" t="s">
        <v>1473</v>
      </c>
      <c r="N5689" s="89" t="s">
        <v>324</v>
      </c>
      <c r="V5689" s="89" t="s">
        <v>1873</v>
      </c>
      <c r="W5689">
        <v>72317</v>
      </c>
    </row>
    <row r="5690" spans="7:23">
      <c r="G5690">
        <v>35672</v>
      </c>
      <c r="H5690" s="89" t="s">
        <v>1635</v>
      </c>
      <c r="I5690" s="89" t="s">
        <v>312</v>
      </c>
      <c r="L5690">
        <v>41652</v>
      </c>
      <c r="M5690" s="89" t="s">
        <v>271</v>
      </c>
      <c r="N5690" s="89" t="s">
        <v>324</v>
      </c>
      <c r="V5690" s="89" t="s">
        <v>1874</v>
      </c>
      <c r="W5690">
        <v>72306</v>
      </c>
    </row>
    <row r="5691" spans="7:23">
      <c r="G5691">
        <v>34232</v>
      </c>
      <c r="H5691" s="89" t="s">
        <v>1847</v>
      </c>
      <c r="I5691" s="89" t="s">
        <v>1942</v>
      </c>
      <c r="L5691">
        <v>41655</v>
      </c>
      <c r="M5691" s="89" t="s">
        <v>1389</v>
      </c>
      <c r="N5691" s="89" t="s">
        <v>324</v>
      </c>
      <c r="V5691" s="89" t="s">
        <v>1875</v>
      </c>
      <c r="W5691">
        <v>66271</v>
      </c>
    </row>
    <row r="5692" spans="7:23">
      <c r="G5692">
        <v>20236</v>
      </c>
      <c r="H5692" s="89" t="s">
        <v>1847</v>
      </c>
      <c r="I5692" s="89" t="s">
        <v>1943</v>
      </c>
      <c r="L5692">
        <v>41658</v>
      </c>
      <c r="M5692" s="89" t="s">
        <v>1476</v>
      </c>
      <c r="N5692" s="89" t="s">
        <v>324</v>
      </c>
      <c r="V5692" s="89" t="s">
        <v>1574</v>
      </c>
      <c r="W5692">
        <v>20180</v>
      </c>
    </row>
    <row r="5693" spans="7:23">
      <c r="G5693">
        <v>34233</v>
      </c>
      <c r="H5693" s="89" t="s">
        <v>1848</v>
      </c>
      <c r="I5693" s="89" t="s">
        <v>1942</v>
      </c>
      <c r="L5693">
        <v>41659</v>
      </c>
      <c r="M5693" s="89" t="s">
        <v>1477</v>
      </c>
      <c r="N5693" s="89" t="s">
        <v>324</v>
      </c>
      <c r="V5693" s="89" t="s">
        <v>1575</v>
      </c>
      <c r="W5693">
        <v>20179</v>
      </c>
    </row>
    <row r="5694" spans="7:23">
      <c r="G5694">
        <v>20237</v>
      </c>
      <c r="H5694" s="89" t="s">
        <v>1848</v>
      </c>
      <c r="I5694" s="89" t="s">
        <v>1943</v>
      </c>
      <c r="L5694">
        <v>41660</v>
      </c>
      <c r="M5694" s="89" t="s">
        <v>1478</v>
      </c>
      <c r="N5694" s="89" t="s">
        <v>324</v>
      </c>
      <c r="V5694" s="89" t="s">
        <v>1876</v>
      </c>
      <c r="W5694">
        <v>20267</v>
      </c>
    </row>
    <row r="5695" spans="7:23">
      <c r="G5695">
        <v>34236</v>
      </c>
      <c r="H5695" s="89" t="s">
        <v>1849</v>
      </c>
      <c r="I5695" s="89" t="s">
        <v>1942</v>
      </c>
      <c r="L5695">
        <v>41661</v>
      </c>
      <c r="M5695" s="89" t="s">
        <v>2496</v>
      </c>
      <c r="N5695" s="89" t="s">
        <v>324</v>
      </c>
      <c r="V5695" s="89" t="s">
        <v>1877</v>
      </c>
      <c r="W5695">
        <v>54302</v>
      </c>
    </row>
    <row r="5696" spans="7:23">
      <c r="G5696">
        <v>20240</v>
      </c>
      <c r="H5696" s="89" t="s">
        <v>1849</v>
      </c>
      <c r="I5696" s="89" t="s">
        <v>1943</v>
      </c>
      <c r="L5696">
        <v>41662</v>
      </c>
      <c r="M5696" s="89" t="s">
        <v>1479</v>
      </c>
      <c r="N5696" s="89" t="s">
        <v>324</v>
      </c>
      <c r="V5696" s="89" t="s">
        <v>1878</v>
      </c>
      <c r="W5696">
        <v>20268</v>
      </c>
    </row>
    <row r="5697" spans="7:23">
      <c r="G5697">
        <v>35677</v>
      </c>
      <c r="H5697" s="89" t="s">
        <v>1636</v>
      </c>
      <c r="I5697" s="89" t="s">
        <v>312</v>
      </c>
      <c r="L5697">
        <v>41663</v>
      </c>
      <c r="M5697" s="89" t="s">
        <v>1480</v>
      </c>
      <c r="N5697" s="89" t="s">
        <v>324</v>
      </c>
      <c r="V5697" s="89" t="s">
        <v>1579</v>
      </c>
      <c r="W5697">
        <v>20183</v>
      </c>
    </row>
    <row r="5698" spans="7:23">
      <c r="G5698">
        <v>34237</v>
      </c>
      <c r="H5698" s="89" t="s">
        <v>1850</v>
      </c>
      <c r="I5698" s="89" t="s">
        <v>1942</v>
      </c>
      <c r="L5698">
        <v>41664</v>
      </c>
      <c r="M5698" s="89" t="s">
        <v>1481</v>
      </c>
      <c r="N5698" s="89" t="s">
        <v>324</v>
      </c>
      <c r="V5698" s="89" t="s">
        <v>1879</v>
      </c>
      <c r="W5698">
        <v>20181</v>
      </c>
    </row>
    <row r="5699" spans="7:23">
      <c r="G5699">
        <v>20241</v>
      </c>
      <c r="H5699" s="89" t="s">
        <v>1850</v>
      </c>
      <c r="I5699" s="89" t="s">
        <v>1943</v>
      </c>
      <c r="L5699">
        <v>41665</v>
      </c>
      <c r="M5699" s="89" t="s">
        <v>2512</v>
      </c>
      <c r="N5699" s="89" t="s">
        <v>324</v>
      </c>
      <c r="V5699" s="89" t="s">
        <v>1880</v>
      </c>
      <c r="W5699">
        <v>20182</v>
      </c>
    </row>
    <row r="5700" spans="7:23">
      <c r="G5700">
        <v>35678</v>
      </c>
      <c r="H5700" s="89" t="s">
        <v>1637</v>
      </c>
      <c r="I5700" s="89" t="s">
        <v>312</v>
      </c>
      <c r="L5700">
        <v>41666</v>
      </c>
      <c r="M5700" s="89" t="s">
        <v>1482</v>
      </c>
      <c r="N5700" s="89" t="s">
        <v>324</v>
      </c>
      <c r="V5700" s="89" t="s">
        <v>2665</v>
      </c>
      <c r="W5700">
        <v>204271</v>
      </c>
    </row>
    <row r="5701" spans="7:23">
      <c r="G5701">
        <v>34238</v>
      </c>
      <c r="H5701" s="89" t="s">
        <v>1851</v>
      </c>
      <c r="I5701" s="89" t="s">
        <v>1942</v>
      </c>
      <c r="L5701">
        <v>41669</v>
      </c>
      <c r="M5701" s="89" t="s">
        <v>1483</v>
      </c>
      <c r="N5701" s="89" t="s">
        <v>324</v>
      </c>
      <c r="V5701" s="89" t="s">
        <v>2666</v>
      </c>
      <c r="W5701">
        <v>162871</v>
      </c>
    </row>
    <row r="5702" spans="7:23">
      <c r="G5702">
        <v>20242</v>
      </c>
      <c r="H5702" s="89" t="s">
        <v>1851</v>
      </c>
      <c r="I5702" s="89" t="s">
        <v>1943</v>
      </c>
      <c r="L5702">
        <v>41670</v>
      </c>
      <c r="M5702" s="89" t="s">
        <v>1484</v>
      </c>
      <c r="N5702" s="89" t="s">
        <v>324</v>
      </c>
      <c r="V5702" s="89" t="s">
        <v>2667</v>
      </c>
      <c r="W5702">
        <v>191271</v>
      </c>
    </row>
    <row r="5703" spans="7:23">
      <c r="G5703">
        <v>34239</v>
      </c>
      <c r="H5703" s="89" t="s">
        <v>1852</v>
      </c>
      <c r="I5703" s="89" t="s">
        <v>1942</v>
      </c>
      <c r="L5703">
        <v>41671</v>
      </c>
      <c r="M5703" s="89" t="s">
        <v>2521</v>
      </c>
      <c r="N5703" s="89" t="s">
        <v>324</v>
      </c>
      <c r="V5703" s="89" t="s">
        <v>955</v>
      </c>
      <c r="W5703">
        <v>20186</v>
      </c>
    </row>
    <row r="5704" spans="7:23">
      <c r="G5704">
        <v>35679</v>
      </c>
      <c r="H5704" s="89" t="s">
        <v>1638</v>
      </c>
      <c r="I5704" s="89" t="s">
        <v>312</v>
      </c>
      <c r="L5704">
        <v>41672</v>
      </c>
      <c r="M5704" s="89" t="s">
        <v>1485</v>
      </c>
      <c r="N5704" s="89" t="s">
        <v>324</v>
      </c>
      <c r="V5704" s="89" t="s">
        <v>956</v>
      </c>
      <c r="W5704">
        <v>20188</v>
      </c>
    </row>
    <row r="5705" spans="7:23">
      <c r="G5705">
        <v>20243</v>
      </c>
      <c r="H5705" s="89" t="s">
        <v>1852</v>
      </c>
      <c r="I5705" s="89" t="s">
        <v>1943</v>
      </c>
      <c r="L5705">
        <v>41673</v>
      </c>
      <c r="M5705" s="89" t="s">
        <v>1486</v>
      </c>
      <c r="N5705" s="89" t="s">
        <v>324</v>
      </c>
      <c r="V5705" s="89" t="s">
        <v>957</v>
      </c>
      <c r="W5705">
        <v>20190</v>
      </c>
    </row>
    <row r="5706" spans="7:23">
      <c r="G5706">
        <v>35680</v>
      </c>
      <c r="H5706" s="89" t="s">
        <v>1639</v>
      </c>
      <c r="I5706" s="89" t="s">
        <v>312</v>
      </c>
      <c r="L5706">
        <v>41675</v>
      </c>
      <c r="M5706" s="89" t="s">
        <v>1487</v>
      </c>
      <c r="N5706" s="89" t="s">
        <v>324</v>
      </c>
      <c r="V5706" s="89" t="s">
        <v>1881</v>
      </c>
      <c r="W5706">
        <v>20192</v>
      </c>
    </row>
    <row r="5707" spans="7:23">
      <c r="G5707">
        <v>35681</v>
      </c>
      <c r="H5707" s="89" t="s">
        <v>1640</v>
      </c>
      <c r="I5707" s="89" t="s">
        <v>312</v>
      </c>
      <c r="L5707">
        <v>41680</v>
      </c>
      <c r="M5707" s="89" t="s">
        <v>1291</v>
      </c>
      <c r="N5707" s="89" t="s">
        <v>3595</v>
      </c>
      <c r="V5707" s="89" t="s">
        <v>2668</v>
      </c>
      <c r="W5707">
        <v>162882</v>
      </c>
    </row>
    <row r="5708" spans="7:23">
      <c r="G5708">
        <v>34242</v>
      </c>
      <c r="H5708" s="89" t="s">
        <v>1853</v>
      </c>
      <c r="I5708" s="89" t="s">
        <v>1942</v>
      </c>
      <c r="L5708">
        <v>41681</v>
      </c>
      <c r="M5708" s="89" t="s">
        <v>1295</v>
      </c>
      <c r="N5708" s="89" t="s">
        <v>3595</v>
      </c>
      <c r="V5708" s="89" t="s">
        <v>1882</v>
      </c>
      <c r="W5708">
        <v>58071</v>
      </c>
    </row>
    <row r="5709" spans="7:23">
      <c r="G5709">
        <v>20246</v>
      </c>
      <c r="H5709" s="89" t="s">
        <v>1853</v>
      </c>
      <c r="I5709" s="89" t="s">
        <v>1943</v>
      </c>
      <c r="L5709">
        <v>41682</v>
      </c>
      <c r="M5709" s="89" t="s">
        <v>1297</v>
      </c>
      <c r="N5709" s="89" t="s">
        <v>3595</v>
      </c>
      <c r="V5709" s="89" t="s">
        <v>2669</v>
      </c>
      <c r="W5709">
        <v>190271</v>
      </c>
    </row>
    <row r="5710" spans="7:23">
      <c r="G5710">
        <v>35683</v>
      </c>
      <c r="H5710" s="89" t="s">
        <v>2576</v>
      </c>
      <c r="I5710" s="89" t="s">
        <v>312</v>
      </c>
      <c r="L5710">
        <v>41683</v>
      </c>
      <c r="M5710" s="89" t="s">
        <v>1298</v>
      </c>
      <c r="N5710" s="89" t="s">
        <v>3595</v>
      </c>
      <c r="V5710" s="89" t="s">
        <v>2169</v>
      </c>
      <c r="W5710">
        <v>217876</v>
      </c>
    </row>
    <row r="5711" spans="7:23">
      <c r="G5711">
        <v>34243</v>
      </c>
      <c r="H5711" s="89" t="s">
        <v>1854</v>
      </c>
      <c r="I5711" s="89" t="s">
        <v>1942</v>
      </c>
      <c r="L5711">
        <v>41684</v>
      </c>
      <c r="M5711" s="89" t="s">
        <v>1299</v>
      </c>
      <c r="N5711" s="89" t="s">
        <v>3595</v>
      </c>
      <c r="V5711" s="89" t="s">
        <v>1883</v>
      </c>
      <c r="W5711">
        <v>20193</v>
      </c>
    </row>
    <row r="5712" spans="7:23">
      <c r="G5712">
        <v>20247</v>
      </c>
      <c r="H5712" s="89" t="s">
        <v>1854</v>
      </c>
      <c r="I5712" s="89" t="s">
        <v>1943</v>
      </c>
      <c r="L5712">
        <v>41685</v>
      </c>
      <c r="M5712" s="89" t="s">
        <v>1300</v>
      </c>
      <c r="N5712" s="89" t="s">
        <v>3595</v>
      </c>
      <c r="V5712" s="89" t="s">
        <v>1884</v>
      </c>
      <c r="W5712">
        <v>20194</v>
      </c>
    </row>
    <row r="5713" spans="7:23">
      <c r="G5713">
        <v>34244</v>
      </c>
      <c r="H5713" s="89" t="s">
        <v>1855</v>
      </c>
      <c r="I5713" s="89" t="s">
        <v>1942</v>
      </c>
      <c r="L5713">
        <v>41690</v>
      </c>
      <c r="M5713" s="89" t="s">
        <v>2558</v>
      </c>
      <c r="N5713" s="89" t="s">
        <v>3595</v>
      </c>
      <c r="V5713" s="89" t="s">
        <v>1885</v>
      </c>
      <c r="W5713">
        <v>20195</v>
      </c>
    </row>
    <row r="5714" spans="7:23">
      <c r="G5714">
        <v>20248</v>
      </c>
      <c r="H5714" s="89" t="s">
        <v>1855</v>
      </c>
      <c r="I5714" s="89" t="s">
        <v>1943</v>
      </c>
      <c r="L5714">
        <v>41691</v>
      </c>
      <c r="M5714" s="89" t="s">
        <v>2561</v>
      </c>
      <c r="N5714" s="89" t="s">
        <v>3595</v>
      </c>
      <c r="V5714" s="89" t="s">
        <v>2670</v>
      </c>
      <c r="W5714">
        <v>182671</v>
      </c>
    </row>
    <row r="5715" spans="7:23">
      <c r="G5715">
        <v>187558</v>
      </c>
      <c r="H5715" s="89" t="s">
        <v>2577</v>
      </c>
      <c r="I5715" s="89" t="s">
        <v>312</v>
      </c>
      <c r="L5715">
        <v>41692</v>
      </c>
      <c r="M5715" s="89" t="s">
        <v>2562</v>
      </c>
      <c r="N5715" s="89" t="s">
        <v>3595</v>
      </c>
      <c r="V5715" s="89" t="s">
        <v>964</v>
      </c>
      <c r="W5715">
        <v>20197</v>
      </c>
    </row>
    <row r="5716" spans="7:23">
      <c r="G5716">
        <v>34245</v>
      </c>
      <c r="H5716" s="89" t="s">
        <v>1856</v>
      </c>
      <c r="I5716" s="89" t="s">
        <v>1942</v>
      </c>
      <c r="L5716">
        <v>41693</v>
      </c>
      <c r="M5716" s="89" t="s">
        <v>1585</v>
      </c>
      <c r="N5716" s="89" t="s">
        <v>3595</v>
      </c>
      <c r="V5716" s="89" t="s">
        <v>1886</v>
      </c>
      <c r="W5716">
        <v>20184</v>
      </c>
    </row>
    <row r="5717" spans="7:23">
      <c r="G5717">
        <v>20249</v>
      </c>
      <c r="H5717" s="89" t="s">
        <v>1856</v>
      </c>
      <c r="I5717" s="89" t="s">
        <v>1943</v>
      </c>
      <c r="L5717">
        <v>41694</v>
      </c>
      <c r="M5717" s="89" t="s">
        <v>1586</v>
      </c>
      <c r="N5717" s="89" t="s">
        <v>3595</v>
      </c>
      <c r="V5717" s="89" t="s">
        <v>1887</v>
      </c>
      <c r="W5717">
        <v>20185</v>
      </c>
    </row>
    <row r="5718" spans="7:23">
      <c r="G5718">
        <v>34248</v>
      </c>
      <c r="H5718" s="89" t="s">
        <v>1857</v>
      </c>
      <c r="I5718" s="89" t="s">
        <v>1942</v>
      </c>
      <c r="L5718">
        <v>41696</v>
      </c>
      <c r="M5718" s="89" t="s">
        <v>1587</v>
      </c>
      <c r="N5718" s="89" t="s">
        <v>3595</v>
      </c>
      <c r="V5718" s="89" t="s">
        <v>968</v>
      </c>
      <c r="W5718">
        <v>58082</v>
      </c>
    </row>
    <row r="5719" spans="7:23">
      <c r="G5719">
        <v>20252</v>
      </c>
      <c r="H5719" s="89" t="s">
        <v>1857</v>
      </c>
      <c r="I5719" s="89" t="s">
        <v>1943</v>
      </c>
      <c r="L5719">
        <v>41700</v>
      </c>
      <c r="M5719" s="89" t="s">
        <v>1588</v>
      </c>
      <c r="N5719" s="89" t="s">
        <v>3595</v>
      </c>
      <c r="V5719" s="89" t="s">
        <v>1888</v>
      </c>
      <c r="W5719">
        <v>20198</v>
      </c>
    </row>
    <row r="5720" spans="7:23">
      <c r="G5720">
        <v>34249</v>
      </c>
      <c r="H5720" s="89" t="s">
        <v>1858</v>
      </c>
      <c r="I5720" s="89" t="s">
        <v>1942</v>
      </c>
      <c r="L5720">
        <v>41701</v>
      </c>
      <c r="M5720" s="89" t="s">
        <v>1589</v>
      </c>
      <c r="N5720" s="89" t="s">
        <v>3595</v>
      </c>
      <c r="V5720" s="89" t="s">
        <v>970</v>
      </c>
      <c r="W5720">
        <v>20187</v>
      </c>
    </row>
    <row r="5721" spans="7:23">
      <c r="G5721">
        <v>20253</v>
      </c>
      <c r="H5721" s="89" t="s">
        <v>1858</v>
      </c>
      <c r="I5721" s="89" t="s">
        <v>1943</v>
      </c>
      <c r="L5721">
        <v>41702</v>
      </c>
      <c r="M5721" s="89" t="s">
        <v>1590</v>
      </c>
      <c r="N5721" s="89" t="s">
        <v>3595</v>
      </c>
      <c r="V5721" s="89" t="s">
        <v>971</v>
      </c>
      <c r="W5721">
        <v>20189</v>
      </c>
    </row>
    <row r="5722" spans="7:23">
      <c r="G5722">
        <v>34250</v>
      </c>
      <c r="H5722" s="89" t="s">
        <v>1859</v>
      </c>
      <c r="I5722" s="89" t="s">
        <v>1942</v>
      </c>
      <c r="L5722">
        <v>41703</v>
      </c>
      <c r="M5722" s="89" t="s">
        <v>1591</v>
      </c>
      <c r="N5722" s="89" t="s">
        <v>3595</v>
      </c>
      <c r="V5722" s="89" t="s">
        <v>972</v>
      </c>
      <c r="W5722">
        <v>20191</v>
      </c>
    </row>
    <row r="5723" spans="7:23">
      <c r="G5723">
        <v>20254</v>
      </c>
      <c r="H5723" s="89" t="s">
        <v>1859</v>
      </c>
      <c r="I5723" s="89" t="s">
        <v>1943</v>
      </c>
      <c r="L5723">
        <v>41704</v>
      </c>
      <c r="M5723" s="89" t="s">
        <v>1592</v>
      </c>
      <c r="N5723" s="89" t="s">
        <v>3595</v>
      </c>
      <c r="V5723" s="89" t="s">
        <v>2171</v>
      </c>
      <c r="W5723">
        <v>215271</v>
      </c>
    </row>
    <row r="5724" spans="7:23">
      <c r="G5724">
        <v>34251</v>
      </c>
      <c r="H5724" s="89" t="s">
        <v>1860</v>
      </c>
      <c r="I5724" s="89" t="s">
        <v>1942</v>
      </c>
      <c r="L5724">
        <v>41705</v>
      </c>
      <c r="M5724" s="89" t="s">
        <v>1593</v>
      </c>
      <c r="N5724" s="89" t="s">
        <v>3595</v>
      </c>
      <c r="V5724" s="89" t="s">
        <v>2671</v>
      </c>
      <c r="W5724">
        <v>162893</v>
      </c>
    </row>
    <row r="5725" spans="7:23">
      <c r="G5725">
        <v>20255</v>
      </c>
      <c r="H5725" s="89" t="s">
        <v>1860</v>
      </c>
      <c r="I5725" s="89" t="s">
        <v>1943</v>
      </c>
      <c r="L5725">
        <v>41706</v>
      </c>
      <c r="M5725" s="89" t="s">
        <v>1594</v>
      </c>
      <c r="N5725" s="89" t="s">
        <v>3595</v>
      </c>
      <c r="V5725" s="89" t="s">
        <v>974</v>
      </c>
      <c r="W5725">
        <v>58093</v>
      </c>
    </row>
    <row r="5726" spans="7:23">
      <c r="G5726">
        <v>20256</v>
      </c>
      <c r="H5726" s="89" t="s">
        <v>1861</v>
      </c>
      <c r="I5726" s="89" t="s">
        <v>1943</v>
      </c>
      <c r="L5726">
        <v>41707</v>
      </c>
      <c r="M5726" s="89" t="s">
        <v>1595</v>
      </c>
      <c r="N5726" s="89" t="s">
        <v>3595</v>
      </c>
      <c r="V5726" s="89" t="s">
        <v>1889</v>
      </c>
      <c r="W5726">
        <v>20199</v>
      </c>
    </row>
    <row r="5727" spans="7:23">
      <c r="G5727">
        <v>34252</v>
      </c>
      <c r="H5727" s="89" t="s">
        <v>1861</v>
      </c>
      <c r="I5727" s="89" t="s">
        <v>1942</v>
      </c>
      <c r="L5727">
        <v>41708</v>
      </c>
      <c r="M5727" s="89" t="s">
        <v>1596</v>
      </c>
      <c r="N5727" s="89" t="s">
        <v>3595</v>
      </c>
      <c r="V5727" s="89" t="s">
        <v>2172</v>
      </c>
      <c r="W5727">
        <v>216488</v>
      </c>
    </row>
    <row r="5728" spans="7:23">
      <c r="G5728">
        <v>34253</v>
      </c>
      <c r="H5728" s="89" t="s">
        <v>1862</v>
      </c>
      <c r="I5728" s="89" t="s">
        <v>1942</v>
      </c>
      <c r="L5728">
        <v>41709</v>
      </c>
      <c r="M5728" s="89" t="s">
        <v>1597</v>
      </c>
      <c r="N5728" s="89" t="s">
        <v>3595</v>
      </c>
      <c r="V5728" s="89" t="s">
        <v>976</v>
      </c>
      <c r="W5728">
        <v>20196</v>
      </c>
    </row>
    <row r="5729" spans="7:23">
      <c r="G5729">
        <v>20257</v>
      </c>
      <c r="H5729" s="89" t="s">
        <v>1862</v>
      </c>
      <c r="I5729" s="89" t="s">
        <v>1943</v>
      </c>
      <c r="L5729">
        <v>41710</v>
      </c>
      <c r="M5729" s="89" t="s">
        <v>1598</v>
      </c>
      <c r="N5729" s="89" t="s">
        <v>3595</v>
      </c>
      <c r="V5729" s="89" t="s">
        <v>2672</v>
      </c>
      <c r="W5729">
        <v>219882</v>
      </c>
    </row>
    <row r="5730" spans="7:23">
      <c r="G5730">
        <v>34254</v>
      </c>
      <c r="H5730" s="89" t="s">
        <v>1863</v>
      </c>
      <c r="I5730" s="89" t="s">
        <v>1942</v>
      </c>
      <c r="L5730">
        <v>41711</v>
      </c>
      <c r="M5730" s="89" t="s">
        <v>1599</v>
      </c>
      <c r="N5730" s="89" t="s">
        <v>3595</v>
      </c>
      <c r="V5730" s="89" t="s">
        <v>1890</v>
      </c>
      <c r="W5730">
        <v>20200</v>
      </c>
    </row>
    <row r="5731" spans="7:23">
      <c r="G5731">
        <v>20258</v>
      </c>
      <c r="H5731" s="89" t="s">
        <v>1863</v>
      </c>
      <c r="I5731" s="89" t="s">
        <v>1943</v>
      </c>
      <c r="L5731">
        <v>41712</v>
      </c>
      <c r="M5731" s="89" t="s">
        <v>1600</v>
      </c>
      <c r="N5731" s="89" t="s">
        <v>3595</v>
      </c>
      <c r="V5731" s="89" t="s">
        <v>1891</v>
      </c>
      <c r="W5731">
        <v>20228</v>
      </c>
    </row>
    <row r="5732" spans="7:23">
      <c r="G5732">
        <v>34255</v>
      </c>
      <c r="H5732" s="89" t="s">
        <v>1864</v>
      </c>
      <c r="I5732" s="89" t="s">
        <v>1942</v>
      </c>
      <c r="L5732">
        <v>41714</v>
      </c>
      <c r="M5732" s="89" t="s">
        <v>1601</v>
      </c>
      <c r="N5732" s="89" t="s">
        <v>3595</v>
      </c>
      <c r="V5732" s="89" t="s">
        <v>1892</v>
      </c>
      <c r="W5732">
        <v>54291</v>
      </c>
    </row>
    <row r="5733" spans="7:23">
      <c r="G5733">
        <v>20259</v>
      </c>
      <c r="H5733" s="89" t="s">
        <v>1864</v>
      </c>
      <c r="I5733" s="89" t="s">
        <v>1943</v>
      </c>
      <c r="L5733">
        <v>41718</v>
      </c>
      <c r="M5733" s="89" t="s">
        <v>1602</v>
      </c>
      <c r="N5733" s="89" t="s">
        <v>3595</v>
      </c>
      <c r="V5733" s="89" t="s">
        <v>1893</v>
      </c>
      <c r="W5733">
        <v>54693</v>
      </c>
    </row>
    <row r="5734" spans="7:23">
      <c r="G5734">
        <v>34256</v>
      </c>
      <c r="H5734" s="89" t="s">
        <v>1865</v>
      </c>
      <c r="I5734" s="89" t="s">
        <v>1942</v>
      </c>
      <c r="L5734">
        <v>41719</v>
      </c>
      <c r="M5734" s="89" t="s">
        <v>1603</v>
      </c>
      <c r="N5734" s="89" t="s">
        <v>3595</v>
      </c>
      <c r="V5734" s="89" t="s">
        <v>1894</v>
      </c>
      <c r="W5734">
        <v>20274</v>
      </c>
    </row>
    <row r="5735" spans="7:23">
      <c r="G5735">
        <v>20260</v>
      </c>
      <c r="H5735" s="89" t="s">
        <v>1865</v>
      </c>
      <c r="I5735" s="89" t="s">
        <v>1943</v>
      </c>
      <c r="L5735">
        <v>41720</v>
      </c>
      <c r="M5735" s="89" t="s">
        <v>1604</v>
      </c>
      <c r="N5735" s="89" t="s">
        <v>3595</v>
      </c>
      <c r="V5735" s="89" t="s">
        <v>1895</v>
      </c>
      <c r="W5735">
        <v>20275</v>
      </c>
    </row>
    <row r="5736" spans="7:23">
      <c r="G5736">
        <v>34257</v>
      </c>
      <c r="H5736" s="89" t="s">
        <v>1866</v>
      </c>
      <c r="I5736" s="89" t="s">
        <v>1942</v>
      </c>
      <c r="L5736">
        <v>41722</v>
      </c>
      <c r="M5736" s="89" t="s">
        <v>1605</v>
      </c>
      <c r="N5736" s="89" t="s">
        <v>3595</v>
      </c>
      <c r="V5736" s="89" t="s">
        <v>1896</v>
      </c>
      <c r="W5736">
        <v>20276</v>
      </c>
    </row>
    <row r="5737" spans="7:23">
      <c r="G5737">
        <v>20261</v>
      </c>
      <c r="H5737" s="89" t="s">
        <v>1866</v>
      </c>
      <c r="I5737" s="89" t="s">
        <v>1943</v>
      </c>
      <c r="L5737">
        <v>41726</v>
      </c>
      <c r="M5737" s="89" t="s">
        <v>1606</v>
      </c>
      <c r="N5737" s="89" t="s">
        <v>3595</v>
      </c>
      <c r="V5737" s="89" t="s">
        <v>1897</v>
      </c>
      <c r="W5737">
        <v>71685</v>
      </c>
    </row>
    <row r="5738" spans="7:23">
      <c r="G5738">
        <v>34258</v>
      </c>
      <c r="H5738" s="89" t="s">
        <v>1867</v>
      </c>
      <c r="I5738" s="89" t="s">
        <v>1942</v>
      </c>
      <c r="L5738">
        <v>41727</v>
      </c>
      <c r="M5738" s="89" t="s">
        <v>1608</v>
      </c>
      <c r="N5738" s="89" t="s">
        <v>3595</v>
      </c>
      <c r="V5738" s="89" t="s">
        <v>1898</v>
      </c>
      <c r="W5738">
        <v>71663</v>
      </c>
    </row>
    <row r="5739" spans="7:23">
      <c r="G5739">
        <v>20262</v>
      </c>
      <c r="H5739" s="89" t="s">
        <v>1867</v>
      </c>
      <c r="I5739" s="89" t="s">
        <v>1943</v>
      </c>
      <c r="L5739">
        <v>41728</v>
      </c>
      <c r="M5739" s="89" t="s">
        <v>1609</v>
      </c>
      <c r="N5739" s="89" t="s">
        <v>3595</v>
      </c>
      <c r="V5739" s="89" t="s">
        <v>1899</v>
      </c>
      <c r="W5739">
        <v>71091</v>
      </c>
    </row>
    <row r="5740" spans="7:23">
      <c r="G5740">
        <v>34259</v>
      </c>
      <c r="H5740" s="89" t="s">
        <v>1868</v>
      </c>
      <c r="I5740" s="89" t="s">
        <v>1942</v>
      </c>
      <c r="L5740">
        <v>41729</v>
      </c>
      <c r="M5740" s="89" t="s">
        <v>1610</v>
      </c>
      <c r="N5740" s="89" t="s">
        <v>3595</v>
      </c>
      <c r="V5740" s="89" t="s">
        <v>1900</v>
      </c>
      <c r="W5740">
        <v>71080</v>
      </c>
    </row>
    <row r="5741" spans="7:23">
      <c r="G5741">
        <v>20263</v>
      </c>
      <c r="H5741" s="89" t="s">
        <v>1868</v>
      </c>
      <c r="I5741" s="89" t="s">
        <v>1943</v>
      </c>
      <c r="L5741">
        <v>41730</v>
      </c>
      <c r="M5741" s="89" t="s">
        <v>1611</v>
      </c>
      <c r="N5741" s="89" t="s">
        <v>3595</v>
      </c>
      <c r="V5741" s="89" t="s">
        <v>1901</v>
      </c>
      <c r="W5741">
        <v>71069</v>
      </c>
    </row>
    <row r="5742" spans="7:23">
      <c r="G5742">
        <v>20264</v>
      </c>
      <c r="H5742" s="89" t="s">
        <v>1869</v>
      </c>
      <c r="I5742" s="89" t="s">
        <v>1943</v>
      </c>
      <c r="L5742">
        <v>41732</v>
      </c>
      <c r="M5742" s="89" t="s">
        <v>297</v>
      </c>
      <c r="N5742" s="89" t="s">
        <v>3595</v>
      </c>
      <c r="V5742" s="89" t="s">
        <v>1902</v>
      </c>
      <c r="W5742">
        <v>71058</v>
      </c>
    </row>
    <row r="5743" spans="7:23">
      <c r="G5743">
        <v>34260</v>
      </c>
      <c r="H5743" s="89" t="s">
        <v>1869</v>
      </c>
      <c r="I5743" s="89" t="s">
        <v>1942</v>
      </c>
      <c r="L5743">
        <v>41783</v>
      </c>
      <c r="M5743" s="89" t="s">
        <v>1612</v>
      </c>
      <c r="N5743" s="89" t="s">
        <v>3595</v>
      </c>
      <c r="V5743" s="89" t="s">
        <v>1903</v>
      </c>
      <c r="W5743">
        <v>71047</v>
      </c>
    </row>
    <row r="5744" spans="7:23">
      <c r="G5744">
        <v>54335</v>
      </c>
      <c r="H5744" s="89" t="s">
        <v>1870</v>
      </c>
      <c r="I5744" s="89" t="s">
        <v>1943</v>
      </c>
      <c r="L5744">
        <v>41784</v>
      </c>
      <c r="M5744" s="89" t="s">
        <v>1161</v>
      </c>
      <c r="N5744" s="89" t="s">
        <v>3595</v>
      </c>
      <c r="V5744" s="89" t="s">
        <v>1904</v>
      </c>
      <c r="W5744">
        <v>71113</v>
      </c>
    </row>
    <row r="5745" spans="7:23">
      <c r="G5745">
        <v>54333</v>
      </c>
      <c r="H5745" s="89" t="s">
        <v>1870</v>
      </c>
      <c r="I5745" s="89" t="s">
        <v>1942</v>
      </c>
      <c r="L5745">
        <v>41785</v>
      </c>
      <c r="M5745" s="89" t="s">
        <v>1162</v>
      </c>
      <c r="N5745" s="89" t="s">
        <v>3595</v>
      </c>
      <c r="V5745" s="89" t="s">
        <v>1905</v>
      </c>
      <c r="W5745">
        <v>71036</v>
      </c>
    </row>
    <row r="5746" spans="7:23">
      <c r="G5746">
        <v>34172</v>
      </c>
      <c r="H5746" s="89" t="s">
        <v>1569</v>
      </c>
      <c r="I5746" s="89" t="s">
        <v>1942</v>
      </c>
      <c r="L5746">
        <v>41786</v>
      </c>
      <c r="M5746" s="89" t="s">
        <v>1163</v>
      </c>
      <c r="N5746" s="89" t="s">
        <v>3595</v>
      </c>
      <c r="V5746" s="89" t="s">
        <v>1906</v>
      </c>
      <c r="W5746">
        <v>71025</v>
      </c>
    </row>
    <row r="5747" spans="7:23">
      <c r="G5747">
        <v>20177</v>
      </c>
      <c r="H5747" s="89" t="s">
        <v>1569</v>
      </c>
      <c r="I5747" s="89" t="s">
        <v>1943</v>
      </c>
      <c r="L5747">
        <v>41787</v>
      </c>
      <c r="M5747" s="89" t="s">
        <v>1613</v>
      </c>
      <c r="N5747" s="89" t="s">
        <v>3595</v>
      </c>
      <c r="V5747" s="89" t="s">
        <v>1907</v>
      </c>
      <c r="W5747">
        <v>71102</v>
      </c>
    </row>
    <row r="5748" spans="7:23">
      <c r="G5748">
        <v>34173</v>
      </c>
      <c r="H5748" s="89" t="s">
        <v>1871</v>
      </c>
      <c r="I5748" s="89" t="s">
        <v>1942</v>
      </c>
      <c r="L5748">
        <v>41788</v>
      </c>
      <c r="M5748" s="89" t="s">
        <v>1165</v>
      </c>
      <c r="N5748" s="89" t="s">
        <v>3595</v>
      </c>
      <c r="V5748" s="89" t="s">
        <v>1908</v>
      </c>
      <c r="W5748">
        <v>71014</v>
      </c>
    </row>
    <row r="5749" spans="7:23">
      <c r="G5749">
        <v>20178</v>
      </c>
      <c r="H5749" s="89" t="s">
        <v>1871</v>
      </c>
      <c r="I5749" s="89" t="s">
        <v>1943</v>
      </c>
      <c r="L5749">
        <v>41789</v>
      </c>
      <c r="M5749" s="89" t="s">
        <v>1614</v>
      </c>
      <c r="N5749" s="89" t="s">
        <v>3595</v>
      </c>
      <c r="V5749" s="89" t="s">
        <v>1909</v>
      </c>
      <c r="W5749">
        <v>71003</v>
      </c>
    </row>
    <row r="5750" spans="7:23">
      <c r="G5750">
        <v>34223</v>
      </c>
      <c r="H5750" s="89" t="s">
        <v>1872</v>
      </c>
      <c r="I5750" s="89" t="s">
        <v>1942</v>
      </c>
      <c r="L5750">
        <v>41790</v>
      </c>
      <c r="M5750" s="89" t="s">
        <v>1168</v>
      </c>
      <c r="N5750" s="89" t="s">
        <v>3595</v>
      </c>
      <c r="V5750" s="89" t="s">
        <v>1910</v>
      </c>
      <c r="W5750">
        <v>70992</v>
      </c>
    </row>
    <row r="5751" spans="7:23">
      <c r="G5751">
        <v>20227</v>
      </c>
      <c r="H5751" s="89" t="s">
        <v>1872</v>
      </c>
      <c r="I5751" s="89" t="s">
        <v>1943</v>
      </c>
      <c r="L5751">
        <v>41791</v>
      </c>
      <c r="M5751" s="89" t="s">
        <v>1615</v>
      </c>
      <c r="N5751" s="89" t="s">
        <v>3595</v>
      </c>
      <c r="V5751" s="89" t="s">
        <v>1911</v>
      </c>
      <c r="W5751">
        <v>70981</v>
      </c>
    </row>
    <row r="5752" spans="7:23">
      <c r="G5752">
        <v>72317</v>
      </c>
      <c r="H5752" s="89" t="s">
        <v>1873</v>
      </c>
      <c r="I5752" s="89" t="s">
        <v>1943</v>
      </c>
      <c r="L5752">
        <v>41792</v>
      </c>
      <c r="M5752" s="89" t="s">
        <v>1170</v>
      </c>
      <c r="N5752" s="89" t="s">
        <v>3595</v>
      </c>
      <c r="V5752" s="89" t="s">
        <v>1912</v>
      </c>
      <c r="W5752">
        <v>70970</v>
      </c>
    </row>
    <row r="5753" spans="7:23">
      <c r="G5753">
        <v>72315</v>
      </c>
      <c r="H5753" s="89" t="s">
        <v>1873</v>
      </c>
      <c r="I5753" s="89" t="s">
        <v>1942</v>
      </c>
      <c r="L5753">
        <v>41793</v>
      </c>
      <c r="M5753" s="89" t="s">
        <v>1616</v>
      </c>
      <c r="N5753" s="89" t="s">
        <v>3595</v>
      </c>
      <c r="V5753" s="89" t="s">
        <v>119</v>
      </c>
      <c r="W5753">
        <v>70959</v>
      </c>
    </row>
    <row r="5754" spans="7:23">
      <c r="G5754">
        <v>72306</v>
      </c>
      <c r="H5754" s="89" t="s">
        <v>1874</v>
      </c>
      <c r="I5754" s="89" t="s">
        <v>1943</v>
      </c>
      <c r="L5754">
        <v>41794</v>
      </c>
      <c r="M5754" s="89" t="s">
        <v>1171</v>
      </c>
      <c r="N5754" s="89" t="s">
        <v>3595</v>
      </c>
      <c r="V5754" s="89" t="s">
        <v>1913</v>
      </c>
      <c r="W5754">
        <v>70948</v>
      </c>
    </row>
    <row r="5755" spans="7:23">
      <c r="G5755">
        <v>72304</v>
      </c>
      <c r="H5755" s="89" t="s">
        <v>1874</v>
      </c>
      <c r="I5755" s="89" t="s">
        <v>1942</v>
      </c>
      <c r="L5755">
        <v>41795</v>
      </c>
      <c r="M5755" s="89" t="s">
        <v>1172</v>
      </c>
      <c r="N5755" s="89" t="s">
        <v>3595</v>
      </c>
      <c r="V5755" s="89" t="s">
        <v>1914</v>
      </c>
      <c r="W5755">
        <v>70937</v>
      </c>
    </row>
    <row r="5756" spans="7:23">
      <c r="G5756">
        <v>66271</v>
      </c>
      <c r="H5756" s="89" t="s">
        <v>1875</v>
      </c>
      <c r="I5756" s="89" t="s">
        <v>1943</v>
      </c>
      <c r="L5756">
        <v>41796</v>
      </c>
      <c r="M5756" s="89" t="s">
        <v>2568</v>
      </c>
      <c r="N5756" s="89" t="s">
        <v>3595</v>
      </c>
      <c r="V5756" s="89" t="s">
        <v>1915</v>
      </c>
      <c r="W5756">
        <v>70926</v>
      </c>
    </row>
    <row r="5757" spans="7:23">
      <c r="G5757">
        <v>66269</v>
      </c>
      <c r="H5757" s="89" t="s">
        <v>1875</v>
      </c>
      <c r="I5757" s="89" t="s">
        <v>1942</v>
      </c>
      <c r="L5757">
        <v>41798</v>
      </c>
      <c r="M5757" s="89" t="s">
        <v>1617</v>
      </c>
      <c r="N5757" s="89" t="s">
        <v>3595</v>
      </c>
      <c r="V5757" s="89" t="s">
        <v>1916</v>
      </c>
      <c r="W5757">
        <v>70915</v>
      </c>
    </row>
    <row r="5758" spans="7:23">
      <c r="G5758">
        <v>34175</v>
      </c>
      <c r="H5758" s="89" t="s">
        <v>1574</v>
      </c>
      <c r="I5758" s="89" t="s">
        <v>1942</v>
      </c>
      <c r="L5758">
        <v>41799</v>
      </c>
      <c r="M5758" s="89" t="s">
        <v>1618</v>
      </c>
      <c r="N5758" s="89" t="s">
        <v>3595</v>
      </c>
      <c r="V5758" s="89" t="s">
        <v>1917</v>
      </c>
      <c r="W5758">
        <v>70904</v>
      </c>
    </row>
    <row r="5759" spans="7:23">
      <c r="G5759">
        <v>20180</v>
      </c>
      <c r="H5759" s="89" t="s">
        <v>1574</v>
      </c>
      <c r="I5759" s="89" t="s">
        <v>1943</v>
      </c>
      <c r="L5759">
        <v>41800</v>
      </c>
      <c r="M5759" s="89" t="s">
        <v>1619</v>
      </c>
      <c r="N5759" s="89" t="s">
        <v>3595</v>
      </c>
      <c r="V5759" s="89" t="s">
        <v>1918</v>
      </c>
      <c r="W5759">
        <v>70893</v>
      </c>
    </row>
    <row r="5760" spans="7:23">
      <c r="G5760">
        <v>34174</v>
      </c>
      <c r="H5760" s="89" t="s">
        <v>1575</v>
      </c>
      <c r="I5760" s="89" t="s">
        <v>1942</v>
      </c>
      <c r="L5760">
        <v>41801</v>
      </c>
      <c r="M5760" s="89" t="s">
        <v>1620</v>
      </c>
      <c r="N5760" s="89" t="s">
        <v>3595</v>
      </c>
      <c r="V5760" s="89" t="s">
        <v>1919</v>
      </c>
      <c r="W5760">
        <v>70882</v>
      </c>
    </row>
    <row r="5761" spans="7:23">
      <c r="G5761">
        <v>20179</v>
      </c>
      <c r="H5761" s="89" t="s">
        <v>1575</v>
      </c>
      <c r="I5761" s="89" t="s">
        <v>1943</v>
      </c>
      <c r="L5761">
        <v>41802</v>
      </c>
      <c r="M5761" s="89" t="s">
        <v>1176</v>
      </c>
      <c r="N5761" s="89" t="s">
        <v>3595</v>
      </c>
      <c r="V5761" s="89" t="s">
        <v>1920</v>
      </c>
      <c r="W5761">
        <v>71388</v>
      </c>
    </row>
    <row r="5762" spans="7:23">
      <c r="G5762">
        <v>34263</v>
      </c>
      <c r="H5762" s="89" t="s">
        <v>1876</v>
      </c>
      <c r="I5762" s="89" t="s">
        <v>1942</v>
      </c>
      <c r="L5762">
        <v>41803</v>
      </c>
      <c r="M5762" s="89" t="s">
        <v>1621</v>
      </c>
      <c r="N5762" s="89" t="s">
        <v>3595</v>
      </c>
      <c r="V5762" s="89" t="s">
        <v>1921</v>
      </c>
      <c r="W5762">
        <v>71377</v>
      </c>
    </row>
    <row r="5763" spans="7:23">
      <c r="G5763">
        <v>20267</v>
      </c>
      <c r="H5763" s="89" t="s">
        <v>1876</v>
      </c>
      <c r="I5763" s="89" t="s">
        <v>1943</v>
      </c>
      <c r="L5763">
        <v>41804</v>
      </c>
      <c r="M5763" s="89" t="s">
        <v>1622</v>
      </c>
      <c r="N5763" s="89" t="s">
        <v>3595</v>
      </c>
      <c r="V5763" s="89" t="s">
        <v>1922</v>
      </c>
      <c r="W5763">
        <v>70871</v>
      </c>
    </row>
    <row r="5764" spans="7:23">
      <c r="G5764">
        <v>54300</v>
      </c>
      <c r="H5764" s="89" t="s">
        <v>1877</v>
      </c>
      <c r="I5764" s="89" t="s">
        <v>1942</v>
      </c>
      <c r="L5764">
        <v>41805</v>
      </c>
      <c r="M5764" s="89" t="s">
        <v>1623</v>
      </c>
      <c r="N5764" s="89" t="s">
        <v>3595</v>
      </c>
      <c r="V5764" s="89" t="s">
        <v>1923</v>
      </c>
      <c r="W5764">
        <v>71278</v>
      </c>
    </row>
    <row r="5765" spans="7:23">
      <c r="G5765">
        <v>54302</v>
      </c>
      <c r="H5765" s="89" t="s">
        <v>1877</v>
      </c>
      <c r="I5765" s="89" t="s">
        <v>1943</v>
      </c>
      <c r="L5765">
        <v>41806</v>
      </c>
      <c r="M5765" s="89" t="s">
        <v>1182</v>
      </c>
      <c r="N5765" s="89" t="s">
        <v>3595</v>
      </c>
      <c r="V5765" s="89" t="s">
        <v>278</v>
      </c>
      <c r="W5765">
        <v>71355</v>
      </c>
    </row>
    <row r="5766" spans="7:23">
      <c r="G5766">
        <v>34264</v>
      </c>
      <c r="H5766" s="89" t="s">
        <v>1878</v>
      </c>
      <c r="I5766" s="89" t="s">
        <v>1942</v>
      </c>
      <c r="L5766">
        <v>41807</v>
      </c>
      <c r="M5766" s="89" t="s">
        <v>1624</v>
      </c>
      <c r="N5766" s="89" t="s">
        <v>3595</v>
      </c>
      <c r="V5766" s="89" t="s">
        <v>1924</v>
      </c>
      <c r="W5766">
        <v>71267</v>
      </c>
    </row>
    <row r="5767" spans="7:23">
      <c r="G5767">
        <v>20268</v>
      </c>
      <c r="H5767" s="89" t="s">
        <v>1878</v>
      </c>
      <c r="I5767" s="89" t="s">
        <v>1943</v>
      </c>
      <c r="L5767">
        <v>41808</v>
      </c>
      <c r="M5767" s="89" t="s">
        <v>1625</v>
      </c>
      <c r="N5767" s="89" t="s">
        <v>3595</v>
      </c>
      <c r="V5767" s="89" t="s">
        <v>1925</v>
      </c>
      <c r="W5767">
        <v>71256</v>
      </c>
    </row>
    <row r="5768" spans="7:23">
      <c r="G5768">
        <v>20183</v>
      </c>
      <c r="H5768" s="89" t="s">
        <v>1579</v>
      </c>
      <c r="I5768" s="89" t="s">
        <v>1943</v>
      </c>
      <c r="L5768">
        <v>41809</v>
      </c>
      <c r="M5768" s="89" t="s">
        <v>1185</v>
      </c>
      <c r="N5768" s="89" t="s">
        <v>3595</v>
      </c>
      <c r="V5768" s="89" t="s">
        <v>1926</v>
      </c>
      <c r="W5768">
        <v>71245</v>
      </c>
    </row>
    <row r="5769" spans="7:23">
      <c r="G5769">
        <v>34178</v>
      </c>
      <c r="H5769" s="89" t="s">
        <v>1579</v>
      </c>
      <c r="I5769" s="89" t="s">
        <v>1942</v>
      </c>
      <c r="L5769">
        <v>41810</v>
      </c>
      <c r="M5769" s="89" t="s">
        <v>1186</v>
      </c>
      <c r="N5769" s="89" t="s">
        <v>3595</v>
      </c>
      <c r="V5769" s="89" t="s">
        <v>1927</v>
      </c>
      <c r="W5769">
        <v>71322</v>
      </c>
    </row>
    <row r="5770" spans="7:23">
      <c r="G5770">
        <v>34176</v>
      </c>
      <c r="H5770" s="89" t="s">
        <v>1879</v>
      </c>
      <c r="I5770" s="89" t="s">
        <v>1942</v>
      </c>
      <c r="L5770">
        <v>41811</v>
      </c>
      <c r="M5770" s="89" t="s">
        <v>1187</v>
      </c>
      <c r="N5770" s="89" t="s">
        <v>3595</v>
      </c>
      <c r="V5770" s="89" t="s">
        <v>1899</v>
      </c>
      <c r="W5770">
        <v>71520</v>
      </c>
    </row>
    <row r="5771" spans="7:23">
      <c r="G5771">
        <v>20181</v>
      </c>
      <c r="H5771" s="89" t="s">
        <v>1879</v>
      </c>
      <c r="I5771" s="89" t="s">
        <v>1943</v>
      </c>
      <c r="L5771">
        <v>41812</v>
      </c>
      <c r="M5771" s="89" t="s">
        <v>2569</v>
      </c>
      <c r="N5771" s="89" t="s">
        <v>3595</v>
      </c>
      <c r="V5771" s="89" t="s">
        <v>1902</v>
      </c>
      <c r="W5771">
        <v>71509</v>
      </c>
    </row>
    <row r="5772" spans="7:23">
      <c r="G5772">
        <v>34177</v>
      </c>
      <c r="H5772" s="89" t="s">
        <v>1880</v>
      </c>
      <c r="I5772" s="89" t="s">
        <v>1942</v>
      </c>
      <c r="L5772">
        <v>41814</v>
      </c>
      <c r="M5772" s="89" t="s">
        <v>1626</v>
      </c>
      <c r="N5772" s="89" t="s">
        <v>3595</v>
      </c>
      <c r="V5772" s="89" t="s">
        <v>1928</v>
      </c>
      <c r="W5772">
        <v>71498</v>
      </c>
    </row>
    <row r="5773" spans="7:23">
      <c r="G5773">
        <v>20182</v>
      </c>
      <c r="H5773" s="89" t="s">
        <v>1880</v>
      </c>
      <c r="I5773" s="89" t="s">
        <v>1943</v>
      </c>
      <c r="L5773">
        <v>41815</v>
      </c>
      <c r="M5773" s="89" t="s">
        <v>1627</v>
      </c>
      <c r="N5773" s="89" t="s">
        <v>3595</v>
      </c>
      <c r="V5773" s="89" t="s">
        <v>1929</v>
      </c>
      <c r="W5773">
        <v>71619</v>
      </c>
    </row>
    <row r="5774" spans="7:23">
      <c r="G5774">
        <v>204271</v>
      </c>
      <c r="H5774" s="89" t="s">
        <v>2665</v>
      </c>
      <c r="I5774" s="89" t="s">
        <v>1943</v>
      </c>
      <c r="L5774">
        <v>41816</v>
      </c>
      <c r="M5774" s="89" t="s">
        <v>1189</v>
      </c>
      <c r="N5774" s="89" t="s">
        <v>3595</v>
      </c>
      <c r="V5774" s="89" t="s">
        <v>1930</v>
      </c>
      <c r="W5774">
        <v>71608</v>
      </c>
    </row>
    <row r="5775" spans="7:23">
      <c r="G5775">
        <v>204269</v>
      </c>
      <c r="H5775" s="89" t="s">
        <v>2665</v>
      </c>
      <c r="I5775" s="89" t="s">
        <v>1942</v>
      </c>
      <c r="L5775">
        <v>41817</v>
      </c>
      <c r="M5775" s="89" t="s">
        <v>1190</v>
      </c>
      <c r="N5775" s="89" t="s">
        <v>3595</v>
      </c>
      <c r="V5775" s="89" t="s">
        <v>59</v>
      </c>
      <c r="W5775">
        <v>71597</v>
      </c>
    </row>
    <row r="5776" spans="7:23">
      <c r="G5776">
        <v>162871</v>
      </c>
      <c r="H5776" s="89" t="s">
        <v>2666</v>
      </c>
      <c r="I5776" s="89" t="s">
        <v>1943</v>
      </c>
      <c r="L5776">
        <v>41818</v>
      </c>
      <c r="M5776" s="89" t="s">
        <v>1628</v>
      </c>
      <c r="N5776" s="89" t="s">
        <v>3595</v>
      </c>
      <c r="V5776" s="89" t="s">
        <v>1931</v>
      </c>
      <c r="W5776">
        <v>72082</v>
      </c>
    </row>
    <row r="5777" spans="7:23">
      <c r="G5777">
        <v>162869</v>
      </c>
      <c r="H5777" s="89" t="s">
        <v>2666</v>
      </c>
      <c r="I5777" s="89" t="s">
        <v>1942</v>
      </c>
      <c r="L5777">
        <v>41819</v>
      </c>
      <c r="M5777" s="89" t="s">
        <v>1203</v>
      </c>
      <c r="N5777" s="89" t="s">
        <v>3595</v>
      </c>
      <c r="V5777" s="89" t="s">
        <v>60</v>
      </c>
      <c r="W5777">
        <v>71586</v>
      </c>
    </row>
    <row r="5778" spans="7:23">
      <c r="G5778">
        <v>191271</v>
      </c>
      <c r="H5778" s="89" t="s">
        <v>2667</v>
      </c>
      <c r="I5778" s="89" t="s">
        <v>1943</v>
      </c>
      <c r="L5778">
        <v>41820</v>
      </c>
      <c r="M5778" s="89" t="s">
        <v>1629</v>
      </c>
      <c r="N5778" s="89" t="s">
        <v>3595</v>
      </c>
      <c r="V5778" s="89" t="s">
        <v>46</v>
      </c>
      <c r="W5778">
        <v>71465</v>
      </c>
    </row>
    <row r="5779" spans="7:23">
      <c r="G5779">
        <v>191269</v>
      </c>
      <c r="H5779" s="89" t="s">
        <v>2667</v>
      </c>
      <c r="I5779" s="89" t="s">
        <v>1942</v>
      </c>
      <c r="L5779">
        <v>41821</v>
      </c>
      <c r="M5779" s="89" t="s">
        <v>1630</v>
      </c>
      <c r="N5779" s="89" t="s">
        <v>3595</v>
      </c>
      <c r="V5779" s="89" t="s">
        <v>1932</v>
      </c>
      <c r="W5779">
        <v>71630</v>
      </c>
    </row>
    <row r="5780" spans="7:23">
      <c r="G5780">
        <v>34181</v>
      </c>
      <c r="H5780" s="89" t="s">
        <v>955</v>
      </c>
      <c r="I5780" s="89" t="s">
        <v>1942</v>
      </c>
      <c r="L5780">
        <v>41822</v>
      </c>
      <c r="M5780" s="89" t="s">
        <v>1210</v>
      </c>
      <c r="N5780" s="89" t="s">
        <v>3595</v>
      </c>
      <c r="V5780" s="89" t="s">
        <v>1912</v>
      </c>
      <c r="W5780">
        <v>71487</v>
      </c>
    </row>
    <row r="5781" spans="7:23">
      <c r="G5781">
        <v>20186</v>
      </c>
      <c r="H5781" s="89" t="s">
        <v>955</v>
      </c>
      <c r="I5781" s="89" t="s">
        <v>1943</v>
      </c>
      <c r="L5781">
        <v>41824</v>
      </c>
      <c r="M5781" s="89" t="s">
        <v>204</v>
      </c>
      <c r="N5781" s="89" t="s">
        <v>3595</v>
      </c>
      <c r="V5781" s="89" t="s">
        <v>119</v>
      </c>
      <c r="W5781">
        <v>71476</v>
      </c>
    </row>
    <row r="5782" spans="7:23">
      <c r="G5782">
        <v>34183</v>
      </c>
      <c r="H5782" s="89" t="s">
        <v>956</v>
      </c>
      <c r="I5782" s="89" t="s">
        <v>1942</v>
      </c>
      <c r="L5782">
        <v>41827</v>
      </c>
      <c r="M5782" s="89" t="s">
        <v>1191</v>
      </c>
      <c r="N5782" s="89" t="s">
        <v>3595</v>
      </c>
      <c r="V5782" s="89" t="s">
        <v>46</v>
      </c>
      <c r="W5782">
        <v>71454</v>
      </c>
    </row>
    <row r="5783" spans="7:23">
      <c r="G5783">
        <v>20188</v>
      </c>
      <c r="H5783" s="89" t="s">
        <v>956</v>
      </c>
      <c r="I5783" s="89" t="s">
        <v>1943</v>
      </c>
      <c r="L5783">
        <v>41828</v>
      </c>
      <c r="M5783" s="89" t="s">
        <v>1192</v>
      </c>
      <c r="N5783" s="89" t="s">
        <v>3595</v>
      </c>
      <c r="V5783" s="89" t="s">
        <v>1914</v>
      </c>
      <c r="W5783">
        <v>71443</v>
      </c>
    </row>
    <row r="5784" spans="7:23">
      <c r="G5784">
        <v>34185</v>
      </c>
      <c r="H5784" s="89" t="s">
        <v>957</v>
      </c>
      <c r="I5784" s="89" t="s">
        <v>1942</v>
      </c>
      <c r="L5784">
        <v>41829</v>
      </c>
      <c r="M5784" s="89" t="s">
        <v>1193</v>
      </c>
      <c r="N5784" s="89" t="s">
        <v>3595</v>
      </c>
      <c r="V5784" s="89" t="s">
        <v>1915</v>
      </c>
      <c r="W5784">
        <v>71311</v>
      </c>
    </row>
    <row r="5785" spans="7:23">
      <c r="G5785">
        <v>20190</v>
      </c>
      <c r="H5785" s="89" t="s">
        <v>957</v>
      </c>
      <c r="I5785" s="89" t="s">
        <v>1943</v>
      </c>
      <c r="L5785">
        <v>41830</v>
      </c>
      <c r="M5785" s="89" t="s">
        <v>1194</v>
      </c>
      <c r="N5785" s="89" t="s">
        <v>3595</v>
      </c>
      <c r="V5785" s="89" t="s">
        <v>1916</v>
      </c>
      <c r="W5785">
        <v>71234</v>
      </c>
    </row>
    <row r="5786" spans="7:23">
      <c r="G5786">
        <v>34187</v>
      </c>
      <c r="H5786" s="89" t="s">
        <v>1881</v>
      </c>
      <c r="I5786" s="89" t="s">
        <v>1942</v>
      </c>
      <c r="L5786">
        <v>41831</v>
      </c>
      <c r="M5786" s="89" t="s">
        <v>1195</v>
      </c>
      <c r="N5786" s="89" t="s">
        <v>3595</v>
      </c>
      <c r="V5786" s="89" t="s">
        <v>1917</v>
      </c>
      <c r="W5786">
        <v>71784</v>
      </c>
    </row>
    <row r="5787" spans="7:23">
      <c r="G5787">
        <v>20192</v>
      </c>
      <c r="H5787" s="89" t="s">
        <v>1881</v>
      </c>
      <c r="I5787" s="89" t="s">
        <v>1943</v>
      </c>
      <c r="L5787">
        <v>41832</v>
      </c>
      <c r="M5787" s="89" t="s">
        <v>1196</v>
      </c>
      <c r="N5787" s="89" t="s">
        <v>3595</v>
      </c>
      <c r="V5787" s="89" t="s">
        <v>1918</v>
      </c>
      <c r="W5787">
        <v>71773</v>
      </c>
    </row>
    <row r="5788" spans="7:23">
      <c r="G5788">
        <v>162882</v>
      </c>
      <c r="H5788" s="89" t="s">
        <v>2668</v>
      </c>
      <c r="I5788" s="89" t="s">
        <v>1943</v>
      </c>
      <c r="L5788">
        <v>41833</v>
      </c>
      <c r="M5788" s="89" t="s">
        <v>2574</v>
      </c>
      <c r="N5788" s="89" t="s">
        <v>3595</v>
      </c>
      <c r="V5788" s="89" t="s">
        <v>119</v>
      </c>
      <c r="W5788">
        <v>71762</v>
      </c>
    </row>
    <row r="5789" spans="7:23">
      <c r="G5789">
        <v>162880</v>
      </c>
      <c r="H5789" s="89" t="s">
        <v>2668</v>
      </c>
      <c r="I5789" s="89" t="s">
        <v>1942</v>
      </c>
      <c r="L5789">
        <v>41834</v>
      </c>
      <c r="M5789" s="89" t="s">
        <v>1198</v>
      </c>
      <c r="N5789" s="89" t="s">
        <v>3595</v>
      </c>
      <c r="V5789" s="89" t="s">
        <v>1933</v>
      </c>
      <c r="W5789">
        <v>71751</v>
      </c>
    </row>
    <row r="5790" spans="7:23">
      <c r="G5790">
        <v>58069</v>
      </c>
      <c r="H5790" s="89" t="s">
        <v>1882</v>
      </c>
      <c r="I5790" s="89" t="s">
        <v>1942</v>
      </c>
      <c r="L5790">
        <v>41835</v>
      </c>
      <c r="M5790" s="89" t="s">
        <v>1199</v>
      </c>
      <c r="N5790" s="89" t="s">
        <v>3595</v>
      </c>
      <c r="V5790" s="89" t="s">
        <v>1920</v>
      </c>
      <c r="W5790">
        <v>71740</v>
      </c>
    </row>
    <row r="5791" spans="7:23">
      <c r="G5791">
        <v>58071</v>
      </c>
      <c r="H5791" s="89" t="s">
        <v>1882</v>
      </c>
      <c r="I5791" s="89" t="s">
        <v>1943</v>
      </c>
      <c r="L5791">
        <v>41836</v>
      </c>
      <c r="M5791" s="89" t="s">
        <v>1200</v>
      </c>
      <c r="N5791" s="89" t="s">
        <v>3595</v>
      </c>
      <c r="V5791" s="89" t="s">
        <v>1934</v>
      </c>
      <c r="W5791">
        <v>71729</v>
      </c>
    </row>
    <row r="5792" spans="7:23">
      <c r="G5792">
        <v>190271</v>
      </c>
      <c r="H5792" s="89" t="s">
        <v>2669</v>
      </c>
      <c r="I5792" s="89" t="s">
        <v>1943</v>
      </c>
      <c r="L5792">
        <v>41837</v>
      </c>
      <c r="M5792" s="89" t="s">
        <v>1201</v>
      </c>
      <c r="N5792" s="89" t="s">
        <v>3595</v>
      </c>
      <c r="V5792" s="89" t="s">
        <v>1935</v>
      </c>
      <c r="W5792">
        <v>71718</v>
      </c>
    </row>
    <row r="5793" spans="7:23">
      <c r="G5793">
        <v>190269</v>
      </c>
      <c r="H5793" s="89" t="s">
        <v>2669</v>
      </c>
      <c r="I5793" s="89" t="s">
        <v>1942</v>
      </c>
      <c r="L5793">
        <v>41838</v>
      </c>
      <c r="M5793" s="89" t="s">
        <v>1202</v>
      </c>
      <c r="N5793" s="89" t="s">
        <v>3595</v>
      </c>
      <c r="V5793" s="89" t="s">
        <v>1936</v>
      </c>
      <c r="W5793">
        <v>71938</v>
      </c>
    </row>
    <row r="5794" spans="7:23">
      <c r="G5794">
        <v>217876</v>
      </c>
      <c r="H5794" s="89" t="s">
        <v>2169</v>
      </c>
      <c r="I5794" s="89" t="s">
        <v>1943</v>
      </c>
      <c r="L5794">
        <v>41839</v>
      </c>
      <c r="M5794" s="89" t="s">
        <v>1631</v>
      </c>
      <c r="N5794" s="89" t="s">
        <v>3595</v>
      </c>
      <c r="V5794" s="89" t="s">
        <v>46</v>
      </c>
      <c r="W5794">
        <v>71850</v>
      </c>
    </row>
    <row r="5795" spans="7:23">
      <c r="G5795">
        <v>217874</v>
      </c>
      <c r="H5795" s="89" t="s">
        <v>2169</v>
      </c>
      <c r="I5795" s="89" t="s">
        <v>1942</v>
      </c>
      <c r="L5795">
        <v>41840</v>
      </c>
      <c r="M5795" s="89" t="s">
        <v>1205</v>
      </c>
      <c r="N5795" s="89" t="s">
        <v>3595</v>
      </c>
      <c r="V5795" s="89" t="s">
        <v>1922</v>
      </c>
      <c r="W5795">
        <v>71839</v>
      </c>
    </row>
    <row r="5796" spans="7:23">
      <c r="G5796">
        <v>187969</v>
      </c>
      <c r="H5796" s="89" t="s">
        <v>2578</v>
      </c>
      <c r="I5796" s="89" t="s">
        <v>312</v>
      </c>
      <c r="L5796">
        <v>41841</v>
      </c>
      <c r="M5796" s="89" t="s">
        <v>2571</v>
      </c>
      <c r="N5796" s="89" t="s">
        <v>3595</v>
      </c>
      <c r="V5796" s="89" t="s">
        <v>1882</v>
      </c>
      <c r="W5796">
        <v>72104</v>
      </c>
    </row>
    <row r="5797" spans="7:23">
      <c r="G5797">
        <v>34188</v>
      </c>
      <c r="H5797" s="89" t="s">
        <v>1883</v>
      </c>
      <c r="I5797" s="89" t="s">
        <v>1942</v>
      </c>
      <c r="L5797">
        <v>41842</v>
      </c>
      <c r="M5797" s="89" t="s">
        <v>2572</v>
      </c>
      <c r="N5797" s="89" t="s">
        <v>3595</v>
      </c>
      <c r="V5797" s="89" t="s">
        <v>968</v>
      </c>
      <c r="W5797">
        <v>72126</v>
      </c>
    </row>
    <row r="5798" spans="7:23">
      <c r="G5798">
        <v>20193</v>
      </c>
      <c r="H5798" s="89" t="s">
        <v>1883</v>
      </c>
      <c r="I5798" s="89" t="s">
        <v>1943</v>
      </c>
      <c r="L5798">
        <v>41843</v>
      </c>
      <c r="M5798" s="89" t="s">
        <v>1207</v>
      </c>
      <c r="N5798" s="89" t="s">
        <v>3595</v>
      </c>
      <c r="V5798" s="89" t="s">
        <v>974</v>
      </c>
      <c r="W5798">
        <v>72115</v>
      </c>
    </row>
    <row r="5799" spans="7:23">
      <c r="G5799">
        <v>35686</v>
      </c>
      <c r="H5799" s="89" t="s">
        <v>1641</v>
      </c>
      <c r="I5799" s="89" t="s">
        <v>312</v>
      </c>
      <c r="L5799">
        <v>41844</v>
      </c>
      <c r="M5799" s="89" t="s">
        <v>1632</v>
      </c>
      <c r="N5799" s="89" t="s">
        <v>3595</v>
      </c>
      <c r="V5799" s="89" t="s">
        <v>1923</v>
      </c>
      <c r="W5799">
        <v>71828</v>
      </c>
    </row>
    <row r="5800" spans="7:23">
      <c r="G5800">
        <v>34189</v>
      </c>
      <c r="H5800" s="89" t="s">
        <v>1884</v>
      </c>
      <c r="I5800" s="89" t="s">
        <v>1942</v>
      </c>
      <c r="L5800">
        <v>41845</v>
      </c>
      <c r="M5800" s="89" t="s">
        <v>1208</v>
      </c>
      <c r="N5800" s="89" t="s">
        <v>3595</v>
      </c>
      <c r="V5800" s="89" t="s">
        <v>278</v>
      </c>
      <c r="W5800">
        <v>71817</v>
      </c>
    </row>
    <row r="5801" spans="7:23">
      <c r="G5801">
        <v>20194</v>
      </c>
      <c r="H5801" s="89" t="s">
        <v>1884</v>
      </c>
      <c r="I5801" s="89" t="s">
        <v>1943</v>
      </c>
      <c r="L5801">
        <v>41846</v>
      </c>
      <c r="M5801" s="89" t="s">
        <v>1211</v>
      </c>
      <c r="N5801" s="89" t="s">
        <v>3595</v>
      </c>
      <c r="V5801" s="89" t="s">
        <v>1924</v>
      </c>
      <c r="W5801">
        <v>71806</v>
      </c>
    </row>
    <row r="5802" spans="7:23">
      <c r="G5802">
        <v>35687</v>
      </c>
      <c r="H5802" s="89" t="s">
        <v>1642</v>
      </c>
      <c r="I5802" s="89" t="s">
        <v>312</v>
      </c>
      <c r="L5802">
        <v>41847</v>
      </c>
      <c r="M5802" s="89" t="s">
        <v>206</v>
      </c>
      <c r="N5802" s="89" t="s">
        <v>3595</v>
      </c>
      <c r="V5802" s="89" t="s">
        <v>1925</v>
      </c>
      <c r="W5802">
        <v>71707</v>
      </c>
    </row>
    <row r="5803" spans="7:23">
      <c r="G5803">
        <v>34190</v>
      </c>
      <c r="H5803" s="89" t="s">
        <v>1885</v>
      </c>
      <c r="I5803" s="89" t="s">
        <v>1942</v>
      </c>
      <c r="L5803">
        <v>41851</v>
      </c>
      <c r="M5803" s="89" t="s">
        <v>1633</v>
      </c>
      <c r="N5803" s="89" t="s">
        <v>3595</v>
      </c>
      <c r="V5803" s="89" t="s">
        <v>1937</v>
      </c>
      <c r="W5803">
        <v>71916</v>
      </c>
    </row>
    <row r="5804" spans="7:23">
      <c r="G5804">
        <v>20195</v>
      </c>
      <c r="H5804" s="89" t="s">
        <v>1885</v>
      </c>
      <c r="I5804" s="89" t="s">
        <v>1943</v>
      </c>
      <c r="L5804">
        <v>41856</v>
      </c>
      <c r="M5804" s="89" t="s">
        <v>1634</v>
      </c>
      <c r="N5804" s="89" t="s">
        <v>3595</v>
      </c>
      <c r="V5804" s="89" t="s">
        <v>276</v>
      </c>
      <c r="W5804">
        <v>71905</v>
      </c>
    </row>
    <row r="5805" spans="7:23">
      <c r="G5805">
        <v>182671</v>
      </c>
      <c r="H5805" s="89" t="s">
        <v>2670</v>
      </c>
      <c r="I5805" s="89" t="s">
        <v>1943</v>
      </c>
      <c r="L5805">
        <v>41861</v>
      </c>
      <c r="M5805" s="89" t="s">
        <v>1635</v>
      </c>
      <c r="N5805" s="89" t="s">
        <v>3595</v>
      </c>
      <c r="V5805" s="89" t="s">
        <v>1938</v>
      </c>
      <c r="W5805">
        <v>58479</v>
      </c>
    </row>
    <row r="5806" spans="7:23">
      <c r="G5806">
        <v>182669</v>
      </c>
      <c r="H5806" s="89" t="s">
        <v>2670</v>
      </c>
      <c r="I5806" s="89" t="s">
        <v>1942</v>
      </c>
      <c r="L5806">
        <v>42066</v>
      </c>
      <c r="M5806" s="89" t="s">
        <v>1636</v>
      </c>
      <c r="N5806" s="89" t="s">
        <v>3595</v>
      </c>
      <c r="V5806" s="89" t="s">
        <v>1939</v>
      </c>
      <c r="W5806">
        <v>32472</v>
      </c>
    </row>
    <row r="5807" spans="7:23">
      <c r="G5807">
        <v>35688</v>
      </c>
      <c r="H5807" s="89" t="s">
        <v>1643</v>
      </c>
      <c r="I5807" s="89" t="s">
        <v>312</v>
      </c>
      <c r="L5807">
        <v>42067</v>
      </c>
      <c r="M5807" s="89" t="s">
        <v>1637</v>
      </c>
      <c r="N5807" s="89" t="s">
        <v>3595</v>
      </c>
    </row>
    <row r="5808" spans="7:23">
      <c r="G5808">
        <v>35689</v>
      </c>
      <c r="H5808" s="89" t="s">
        <v>1644</v>
      </c>
      <c r="I5808" s="89" t="s">
        <v>312</v>
      </c>
      <c r="L5808">
        <v>42068</v>
      </c>
      <c r="M5808" s="89" t="s">
        <v>1638</v>
      </c>
      <c r="N5808" s="89" t="s">
        <v>3595</v>
      </c>
    </row>
    <row r="5809" spans="7:23">
      <c r="G5809">
        <v>34192</v>
      </c>
      <c r="H5809" s="89" t="s">
        <v>964</v>
      </c>
      <c r="I5809" s="89" t="s">
        <v>1942</v>
      </c>
      <c r="L5809">
        <v>42069</v>
      </c>
      <c r="M5809" s="89" t="s">
        <v>1639</v>
      </c>
      <c r="N5809" s="89" t="s">
        <v>3595</v>
      </c>
      <c r="V5809" s="89" t="s">
        <v>1291</v>
      </c>
      <c r="W5809">
        <v>35493</v>
      </c>
    </row>
    <row r="5810" spans="7:23">
      <c r="G5810">
        <v>20197</v>
      </c>
      <c r="H5810" s="89" t="s">
        <v>964</v>
      </c>
      <c r="I5810" s="89" t="s">
        <v>1943</v>
      </c>
      <c r="L5810">
        <v>42070</v>
      </c>
      <c r="M5810" s="89" t="s">
        <v>1640</v>
      </c>
      <c r="N5810" s="89" t="s">
        <v>3595</v>
      </c>
      <c r="V5810" s="89" t="s">
        <v>1293</v>
      </c>
      <c r="W5810">
        <v>50729</v>
      </c>
    </row>
    <row r="5811" spans="7:23">
      <c r="G5811">
        <v>35690</v>
      </c>
      <c r="H5811" s="89" t="s">
        <v>1645</v>
      </c>
      <c r="I5811" s="89" t="s">
        <v>312</v>
      </c>
      <c r="L5811">
        <v>42072</v>
      </c>
      <c r="M5811" s="89" t="s">
        <v>2576</v>
      </c>
      <c r="N5811" s="89" t="s">
        <v>3595</v>
      </c>
      <c r="V5811" s="89" t="s">
        <v>1294</v>
      </c>
      <c r="W5811">
        <v>51269</v>
      </c>
    </row>
    <row r="5812" spans="7:23">
      <c r="G5812">
        <v>34179</v>
      </c>
      <c r="H5812" s="89" t="s">
        <v>1886</v>
      </c>
      <c r="I5812" s="89" t="s">
        <v>1942</v>
      </c>
      <c r="L5812">
        <v>42075</v>
      </c>
      <c r="M5812" s="89" t="s">
        <v>1641</v>
      </c>
      <c r="N5812" s="89" t="s">
        <v>3595</v>
      </c>
      <c r="V5812" s="89" t="s">
        <v>1295</v>
      </c>
      <c r="W5812">
        <v>35494</v>
      </c>
    </row>
    <row r="5813" spans="7:23">
      <c r="G5813">
        <v>20184</v>
      </c>
      <c r="H5813" s="89" t="s">
        <v>1886</v>
      </c>
      <c r="I5813" s="89" t="s">
        <v>1943</v>
      </c>
      <c r="L5813">
        <v>42076</v>
      </c>
      <c r="M5813" s="89" t="s">
        <v>1642</v>
      </c>
      <c r="N5813" s="89" t="s">
        <v>3595</v>
      </c>
      <c r="V5813" s="89" t="s">
        <v>1297</v>
      </c>
      <c r="W5813">
        <v>35496</v>
      </c>
    </row>
    <row r="5814" spans="7:23">
      <c r="G5814">
        <v>34180</v>
      </c>
      <c r="H5814" s="89" t="s">
        <v>1887</v>
      </c>
      <c r="I5814" s="89" t="s">
        <v>1942</v>
      </c>
      <c r="L5814">
        <v>42077</v>
      </c>
      <c r="M5814" s="89" t="s">
        <v>1643</v>
      </c>
      <c r="N5814" s="89" t="s">
        <v>3595</v>
      </c>
      <c r="V5814" s="89" t="s">
        <v>1298</v>
      </c>
      <c r="W5814">
        <v>35495</v>
      </c>
    </row>
    <row r="5815" spans="7:23">
      <c r="G5815">
        <v>20185</v>
      </c>
      <c r="H5815" s="89" t="s">
        <v>1887</v>
      </c>
      <c r="I5815" s="89" t="s">
        <v>1943</v>
      </c>
      <c r="L5815">
        <v>42078</v>
      </c>
      <c r="M5815" s="89" t="s">
        <v>1644</v>
      </c>
      <c r="N5815" s="89" t="s">
        <v>3595</v>
      </c>
      <c r="V5815" s="89" t="s">
        <v>1299</v>
      </c>
      <c r="W5815">
        <v>41476</v>
      </c>
    </row>
    <row r="5816" spans="7:23">
      <c r="G5816">
        <v>58082</v>
      </c>
      <c r="H5816" s="89" t="s">
        <v>968</v>
      </c>
      <c r="I5816" s="89" t="s">
        <v>1943</v>
      </c>
      <c r="L5816">
        <v>42079</v>
      </c>
      <c r="M5816" s="89" t="s">
        <v>1645</v>
      </c>
      <c r="N5816" s="89" t="s">
        <v>3595</v>
      </c>
      <c r="V5816" s="89" t="s">
        <v>1300</v>
      </c>
      <c r="W5816">
        <v>41468</v>
      </c>
    </row>
    <row r="5817" spans="7:23">
      <c r="G5817">
        <v>58080</v>
      </c>
      <c r="H5817" s="89" t="s">
        <v>968</v>
      </c>
      <c r="I5817" s="89" t="s">
        <v>1942</v>
      </c>
      <c r="L5817">
        <v>42081</v>
      </c>
      <c r="M5817" s="89" t="s">
        <v>2579</v>
      </c>
      <c r="N5817" s="89" t="s">
        <v>3595</v>
      </c>
      <c r="V5817" s="89" t="s">
        <v>1234</v>
      </c>
      <c r="W5817">
        <v>185988</v>
      </c>
    </row>
    <row r="5818" spans="7:23">
      <c r="G5818">
        <v>35692</v>
      </c>
      <c r="H5818" s="89" t="s">
        <v>2579</v>
      </c>
      <c r="I5818" s="89" t="s">
        <v>312</v>
      </c>
      <c r="L5818">
        <v>42083</v>
      </c>
      <c r="M5818" s="89" t="s">
        <v>1646</v>
      </c>
      <c r="N5818" s="89" t="s">
        <v>3595</v>
      </c>
      <c r="V5818" s="89" t="s">
        <v>2329</v>
      </c>
      <c r="W5818">
        <v>187692</v>
      </c>
    </row>
    <row r="5819" spans="7:23">
      <c r="G5819">
        <v>34193</v>
      </c>
      <c r="H5819" s="89" t="s">
        <v>1888</v>
      </c>
      <c r="I5819" s="89" t="s">
        <v>1942</v>
      </c>
      <c r="L5819">
        <v>42087</v>
      </c>
      <c r="M5819" s="89" t="s">
        <v>1487</v>
      </c>
      <c r="N5819" s="89" t="s">
        <v>3595</v>
      </c>
      <c r="V5819" s="89" t="s">
        <v>2330</v>
      </c>
      <c r="W5819">
        <v>187681</v>
      </c>
    </row>
    <row r="5820" spans="7:23">
      <c r="G5820">
        <v>20198</v>
      </c>
      <c r="H5820" s="89" t="s">
        <v>1888</v>
      </c>
      <c r="I5820" s="89" t="s">
        <v>1943</v>
      </c>
      <c r="L5820">
        <v>42090</v>
      </c>
      <c r="M5820" s="89" t="s">
        <v>2580</v>
      </c>
      <c r="N5820" s="89" t="s">
        <v>3595</v>
      </c>
      <c r="V5820" s="89" t="s">
        <v>1235</v>
      </c>
      <c r="W5820">
        <v>185977</v>
      </c>
    </row>
    <row r="5821" spans="7:23">
      <c r="G5821">
        <v>35694</v>
      </c>
      <c r="H5821" s="89" t="s">
        <v>1646</v>
      </c>
      <c r="I5821" s="89" t="s">
        <v>312</v>
      </c>
      <c r="L5821">
        <v>42091</v>
      </c>
      <c r="M5821" s="89" t="s">
        <v>1647</v>
      </c>
      <c r="N5821" s="89" t="s">
        <v>3595</v>
      </c>
      <c r="V5821" s="89" t="s">
        <v>1236</v>
      </c>
      <c r="W5821">
        <v>185999</v>
      </c>
    </row>
    <row r="5822" spans="7:23">
      <c r="G5822">
        <v>20187</v>
      </c>
      <c r="H5822" s="89" t="s">
        <v>970</v>
      </c>
      <c r="I5822" s="89" t="s">
        <v>1943</v>
      </c>
      <c r="L5822">
        <v>42092</v>
      </c>
      <c r="M5822" s="89" t="s">
        <v>1648</v>
      </c>
      <c r="N5822" s="89" t="s">
        <v>3595</v>
      </c>
      <c r="V5822" s="89" t="s">
        <v>1237</v>
      </c>
      <c r="W5822">
        <v>187670</v>
      </c>
    </row>
    <row r="5823" spans="7:23">
      <c r="G5823">
        <v>34182</v>
      </c>
      <c r="H5823" s="89" t="s">
        <v>970</v>
      </c>
      <c r="I5823" s="89" t="s">
        <v>1942</v>
      </c>
      <c r="L5823">
        <v>42093</v>
      </c>
      <c r="M5823" s="89" t="s">
        <v>1649</v>
      </c>
      <c r="N5823" s="89" t="s">
        <v>3595</v>
      </c>
      <c r="V5823" s="89" t="s">
        <v>2556</v>
      </c>
      <c r="W5823">
        <v>61991</v>
      </c>
    </row>
    <row r="5824" spans="7:23">
      <c r="G5824">
        <v>34184</v>
      </c>
      <c r="H5824" s="89" t="s">
        <v>971</v>
      </c>
      <c r="I5824" s="89" t="s">
        <v>1942</v>
      </c>
      <c r="L5824">
        <v>42094</v>
      </c>
      <c r="M5824" s="89" t="s">
        <v>1650</v>
      </c>
      <c r="N5824" s="89" t="s">
        <v>3595</v>
      </c>
      <c r="V5824" s="89" t="s">
        <v>2557</v>
      </c>
      <c r="W5824">
        <v>216681</v>
      </c>
    </row>
    <row r="5825" spans="7:23">
      <c r="G5825">
        <v>20189</v>
      </c>
      <c r="H5825" s="89" t="s">
        <v>971</v>
      </c>
      <c r="I5825" s="89" t="s">
        <v>1943</v>
      </c>
      <c r="L5825">
        <v>42095</v>
      </c>
      <c r="M5825" s="89" t="s">
        <v>1651</v>
      </c>
      <c r="N5825" s="89" t="s">
        <v>3595</v>
      </c>
      <c r="V5825" s="89" t="s">
        <v>2558</v>
      </c>
      <c r="W5825">
        <v>35501</v>
      </c>
    </row>
    <row r="5826" spans="7:23">
      <c r="G5826">
        <v>34186</v>
      </c>
      <c r="H5826" s="89" t="s">
        <v>972</v>
      </c>
      <c r="I5826" s="89" t="s">
        <v>1942</v>
      </c>
      <c r="L5826">
        <v>42096</v>
      </c>
      <c r="M5826" s="89" t="s">
        <v>1652</v>
      </c>
      <c r="N5826" s="89" t="s">
        <v>3595</v>
      </c>
      <c r="V5826" s="89" t="s">
        <v>2559</v>
      </c>
      <c r="W5826">
        <v>81881</v>
      </c>
    </row>
    <row r="5827" spans="7:23">
      <c r="G5827">
        <v>20191</v>
      </c>
      <c r="H5827" s="89" t="s">
        <v>972</v>
      </c>
      <c r="I5827" s="89" t="s">
        <v>1943</v>
      </c>
      <c r="L5827">
        <v>42097</v>
      </c>
      <c r="M5827" s="89" t="s">
        <v>1653</v>
      </c>
      <c r="N5827" s="89" t="s">
        <v>3595</v>
      </c>
      <c r="V5827" s="89" t="s">
        <v>2560</v>
      </c>
      <c r="W5827">
        <v>107270</v>
      </c>
    </row>
    <row r="5828" spans="7:23">
      <c r="G5828">
        <v>215271</v>
      </c>
      <c r="H5828" s="89" t="s">
        <v>2171</v>
      </c>
      <c r="I5828" s="89" t="s">
        <v>1943</v>
      </c>
      <c r="L5828">
        <v>42098</v>
      </c>
      <c r="M5828" s="89" t="s">
        <v>1654</v>
      </c>
      <c r="N5828" s="89" t="s">
        <v>3595</v>
      </c>
      <c r="V5828" s="89" t="s">
        <v>2561</v>
      </c>
      <c r="W5828">
        <v>35502</v>
      </c>
    </row>
    <row r="5829" spans="7:23">
      <c r="G5829">
        <v>215269</v>
      </c>
      <c r="H5829" s="89" t="s">
        <v>2171</v>
      </c>
      <c r="I5829" s="89" t="s">
        <v>1942</v>
      </c>
      <c r="L5829">
        <v>42099</v>
      </c>
      <c r="M5829" s="89" t="s">
        <v>1655</v>
      </c>
      <c r="N5829" s="89" t="s">
        <v>3595</v>
      </c>
      <c r="V5829" s="89" t="s">
        <v>2562</v>
      </c>
      <c r="W5829">
        <v>35503</v>
      </c>
    </row>
    <row r="5830" spans="7:23">
      <c r="G5830">
        <v>162893</v>
      </c>
      <c r="H5830" s="89" t="s">
        <v>2671</v>
      </c>
      <c r="I5830" s="89" t="s">
        <v>1943</v>
      </c>
      <c r="L5830">
        <v>42100</v>
      </c>
      <c r="M5830" s="89" t="s">
        <v>2587</v>
      </c>
      <c r="N5830" s="89" t="s">
        <v>3595</v>
      </c>
      <c r="V5830" s="89" t="s">
        <v>2563</v>
      </c>
      <c r="W5830">
        <v>213875</v>
      </c>
    </row>
    <row r="5831" spans="7:23">
      <c r="G5831">
        <v>162891</v>
      </c>
      <c r="H5831" s="89" t="s">
        <v>2671</v>
      </c>
      <c r="I5831" s="89" t="s">
        <v>1942</v>
      </c>
      <c r="L5831">
        <v>42101</v>
      </c>
      <c r="M5831" s="89" t="s">
        <v>1656</v>
      </c>
      <c r="N5831" s="89" t="s">
        <v>3595</v>
      </c>
      <c r="V5831" s="89" t="s">
        <v>1585</v>
      </c>
      <c r="W5831">
        <v>35504</v>
      </c>
    </row>
    <row r="5832" spans="7:23">
      <c r="G5832">
        <v>58093</v>
      </c>
      <c r="H5832" s="89" t="s">
        <v>974</v>
      </c>
      <c r="I5832" s="89" t="s">
        <v>1943</v>
      </c>
      <c r="L5832">
        <v>42102</v>
      </c>
      <c r="M5832" s="89" t="s">
        <v>1657</v>
      </c>
      <c r="N5832" s="89" t="s">
        <v>3595</v>
      </c>
      <c r="V5832" s="89" t="s">
        <v>1586</v>
      </c>
      <c r="W5832">
        <v>35505</v>
      </c>
    </row>
    <row r="5833" spans="7:23">
      <c r="G5833">
        <v>58091</v>
      </c>
      <c r="H5833" s="89" t="s">
        <v>974</v>
      </c>
      <c r="I5833" s="89" t="s">
        <v>1942</v>
      </c>
      <c r="L5833">
        <v>42105</v>
      </c>
      <c r="M5833" s="89" t="s">
        <v>2588</v>
      </c>
      <c r="N5833" s="89" t="s">
        <v>3595</v>
      </c>
      <c r="V5833" s="89" t="s">
        <v>1587</v>
      </c>
      <c r="W5833">
        <v>35507</v>
      </c>
    </row>
    <row r="5834" spans="7:23">
      <c r="G5834">
        <v>35698</v>
      </c>
      <c r="H5834" s="89" t="s">
        <v>1487</v>
      </c>
      <c r="I5834" s="89" t="s">
        <v>312</v>
      </c>
      <c r="L5834">
        <v>42106</v>
      </c>
      <c r="M5834" s="89" t="s">
        <v>1658</v>
      </c>
      <c r="N5834" s="89" t="s">
        <v>3595</v>
      </c>
      <c r="V5834" s="89" t="s">
        <v>1588</v>
      </c>
      <c r="W5834">
        <v>35511</v>
      </c>
    </row>
    <row r="5835" spans="7:23">
      <c r="G5835">
        <v>34194</v>
      </c>
      <c r="H5835" s="89" t="s">
        <v>1889</v>
      </c>
      <c r="I5835" s="89" t="s">
        <v>1942</v>
      </c>
      <c r="L5835">
        <v>42107</v>
      </c>
      <c r="M5835" s="89" t="s">
        <v>1659</v>
      </c>
      <c r="N5835" s="89" t="s">
        <v>3595</v>
      </c>
      <c r="V5835" s="89" t="s">
        <v>1589</v>
      </c>
      <c r="W5835">
        <v>35512</v>
      </c>
    </row>
    <row r="5836" spans="7:23">
      <c r="G5836">
        <v>20199</v>
      </c>
      <c r="H5836" s="89" t="s">
        <v>1889</v>
      </c>
      <c r="I5836" s="89" t="s">
        <v>1943</v>
      </c>
      <c r="L5836">
        <v>42108</v>
      </c>
      <c r="M5836" s="89" t="s">
        <v>1660</v>
      </c>
      <c r="N5836" s="89" t="s">
        <v>3595</v>
      </c>
      <c r="V5836" s="89" t="s">
        <v>1590</v>
      </c>
      <c r="W5836">
        <v>35513</v>
      </c>
    </row>
    <row r="5837" spans="7:23">
      <c r="G5837">
        <v>216488</v>
      </c>
      <c r="H5837" s="89" t="s">
        <v>2172</v>
      </c>
      <c r="I5837" s="89" t="s">
        <v>1943</v>
      </c>
      <c r="L5837">
        <v>42109</v>
      </c>
      <c r="M5837" s="89" t="s">
        <v>1661</v>
      </c>
      <c r="N5837" s="89" t="s">
        <v>3595</v>
      </c>
      <c r="V5837" s="89" t="s">
        <v>1591</v>
      </c>
      <c r="W5837">
        <v>35514</v>
      </c>
    </row>
    <row r="5838" spans="7:23">
      <c r="G5838">
        <v>216486</v>
      </c>
      <c r="H5838" s="89" t="s">
        <v>2172</v>
      </c>
      <c r="I5838" s="89" t="s">
        <v>1942</v>
      </c>
      <c r="L5838">
        <v>42110</v>
      </c>
      <c r="M5838" s="89" t="s">
        <v>1662</v>
      </c>
      <c r="N5838" s="89" t="s">
        <v>3595</v>
      </c>
      <c r="V5838" s="89" t="s">
        <v>1592</v>
      </c>
      <c r="W5838">
        <v>35515</v>
      </c>
    </row>
    <row r="5839" spans="7:23">
      <c r="G5839">
        <v>35701</v>
      </c>
      <c r="H5839" s="89" t="s">
        <v>2580</v>
      </c>
      <c r="I5839" s="89" t="s">
        <v>312</v>
      </c>
      <c r="L5839">
        <v>42111</v>
      </c>
      <c r="M5839" s="89" t="s">
        <v>2590</v>
      </c>
      <c r="N5839" s="89" t="s">
        <v>3595</v>
      </c>
      <c r="V5839" s="89" t="s">
        <v>1593</v>
      </c>
      <c r="W5839">
        <v>35516</v>
      </c>
    </row>
    <row r="5840" spans="7:23">
      <c r="G5840">
        <v>34191</v>
      </c>
      <c r="H5840" s="89" t="s">
        <v>976</v>
      </c>
      <c r="I5840" s="89" t="s">
        <v>1942</v>
      </c>
      <c r="L5840">
        <v>42112</v>
      </c>
      <c r="M5840" s="89" t="s">
        <v>1663</v>
      </c>
      <c r="N5840" s="89" t="s">
        <v>3595</v>
      </c>
      <c r="V5840" s="89" t="s">
        <v>1594</v>
      </c>
      <c r="W5840">
        <v>35517</v>
      </c>
    </row>
    <row r="5841" spans="7:23">
      <c r="G5841">
        <v>20196</v>
      </c>
      <c r="H5841" s="89" t="s">
        <v>976</v>
      </c>
      <c r="I5841" s="89" t="s">
        <v>1943</v>
      </c>
      <c r="L5841">
        <v>42113</v>
      </c>
      <c r="M5841" s="89" t="s">
        <v>1664</v>
      </c>
      <c r="N5841" s="89" t="s">
        <v>3595</v>
      </c>
      <c r="V5841" s="89" t="s">
        <v>1595</v>
      </c>
      <c r="W5841">
        <v>35518</v>
      </c>
    </row>
    <row r="5842" spans="7:23">
      <c r="G5842">
        <v>219882</v>
      </c>
      <c r="H5842" s="89" t="s">
        <v>2672</v>
      </c>
      <c r="I5842" s="89" t="s">
        <v>1943</v>
      </c>
      <c r="L5842">
        <v>42114</v>
      </c>
      <c r="M5842" s="89" t="s">
        <v>1289</v>
      </c>
      <c r="N5842" s="89" t="s">
        <v>3595</v>
      </c>
      <c r="V5842" s="89" t="s">
        <v>1596</v>
      </c>
      <c r="W5842">
        <v>35519</v>
      </c>
    </row>
    <row r="5843" spans="7:23">
      <c r="G5843">
        <v>219880</v>
      </c>
      <c r="H5843" s="89" t="s">
        <v>2672</v>
      </c>
      <c r="I5843" s="89" t="s">
        <v>1942</v>
      </c>
      <c r="L5843">
        <v>42115</v>
      </c>
      <c r="M5843" s="89" t="s">
        <v>2595</v>
      </c>
      <c r="N5843" s="89" t="s">
        <v>3595</v>
      </c>
      <c r="V5843" s="89" t="s">
        <v>2564</v>
      </c>
      <c r="W5843">
        <v>81870</v>
      </c>
    </row>
    <row r="5844" spans="7:23">
      <c r="G5844">
        <v>35705</v>
      </c>
      <c r="H5844" s="89" t="s">
        <v>1650</v>
      </c>
      <c r="I5844" s="89" t="s">
        <v>312</v>
      </c>
      <c r="L5844">
        <v>42116</v>
      </c>
      <c r="M5844" s="89" t="s">
        <v>1665</v>
      </c>
      <c r="N5844" s="89" t="s">
        <v>3595</v>
      </c>
      <c r="V5844" s="89" t="s">
        <v>1597</v>
      </c>
      <c r="W5844">
        <v>35520</v>
      </c>
    </row>
    <row r="5845" spans="7:23">
      <c r="G5845">
        <v>163470</v>
      </c>
      <c r="H5845" s="89" t="s">
        <v>2581</v>
      </c>
      <c r="I5845" s="89" t="s">
        <v>312</v>
      </c>
      <c r="L5845">
        <v>42117</v>
      </c>
      <c r="M5845" s="89" t="s">
        <v>1666</v>
      </c>
      <c r="N5845" s="89" t="s">
        <v>3595</v>
      </c>
      <c r="V5845" s="89" t="s">
        <v>1598</v>
      </c>
      <c r="W5845">
        <v>35521</v>
      </c>
    </row>
    <row r="5846" spans="7:23">
      <c r="G5846">
        <v>201270</v>
      </c>
      <c r="H5846" s="89" t="s">
        <v>2582</v>
      </c>
      <c r="I5846" s="89" t="s">
        <v>312</v>
      </c>
      <c r="L5846">
        <v>42118</v>
      </c>
      <c r="M5846" s="89" t="s">
        <v>1667</v>
      </c>
      <c r="N5846" s="89" t="s">
        <v>3595</v>
      </c>
      <c r="V5846" s="89" t="s">
        <v>2565</v>
      </c>
      <c r="W5846">
        <v>182270</v>
      </c>
    </row>
    <row r="5847" spans="7:23">
      <c r="G5847">
        <v>34196</v>
      </c>
      <c r="H5847" s="89" t="s">
        <v>1890</v>
      </c>
      <c r="I5847" s="89" t="s">
        <v>1942</v>
      </c>
      <c r="L5847">
        <v>42119</v>
      </c>
      <c r="M5847" s="89" t="s">
        <v>1668</v>
      </c>
      <c r="N5847" s="89" t="s">
        <v>3595</v>
      </c>
      <c r="V5847" s="89" t="s">
        <v>1599</v>
      </c>
      <c r="W5847">
        <v>35522</v>
      </c>
    </row>
    <row r="5848" spans="7:23">
      <c r="G5848">
        <v>20200</v>
      </c>
      <c r="H5848" s="89" t="s">
        <v>1890</v>
      </c>
      <c r="I5848" s="89" t="s">
        <v>1943</v>
      </c>
      <c r="L5848">
        <v>42120</v>
      </c>
      <c r="M5848" s="89" t="s">
        <v>1669</v>
      </c>
      <c r="N5848" s="89" t="s">
        <v>3595</v>
      </c>
      <c r="V5848" s="89" t="s">
        <v>1600</v>
      </c>
      <c r="W5848">
        <v>35523</v>
      </c>
    </row>
    <row r="5849" spans="7:23">
      <c r="G5849">
        <v>35702</v>
      </c>
      <c r="H5849" s="89" t="s">
        <v>1647</v>
      </c>
      <c r="I5849" s="89" t="s">
        <v>312</v>
      </c>
      <c r="L5849">
        <v>42121</v>
      </c>
      <c r="M5849" s="89" t="s">
        <v>1670</v>
      </c>
      <c r="N5849" s="89" t="s">
        <v>3595</v>
      </c>
      <c r="V5849" s="89" t="s">
        <v>2566</v>
      </c>
      <c r="W5849">
        <v>205291</v>
      </c>
    </row>
    <row r="5850" spans="7:23">
      <c r="G5850">
        <v>34224</v>
      </c>
      <c r="H5850" s="89" t="s">
        <v>1891</v>
      </c>
      <c r="I5850" s="89" t="s">
        <v>1942</v>
      </c>
      <c r="L5850">
        <v>42122</v>
      </c>
      <c r="M5850" s="89" t="s">
        <v>1671</v>
      </c>
      <c r="N5850" s="89" t="s">
        <v>3595</v>
      </c>
      <c r="V5850" s="89" t="s">
        <v>2567</v>
      </c>
      <c r="W5850">
        <v>205280</v>
      </c>
    </row>
    <row r="5851" spans="7:23">
      <c r="G5851">
        <v>20228</v>
      </c>
      <c r="H5851" s="89" t="s">
        <v>1891</v>
      </c>
      <c r="I5851" s="89" t="s">
        <v>1943</v>
      </c>
      <c r="L5851">
        <v>42123</v>
      </c>
      <c r="M5851" s="89" t="s">
        <v>1672</v>
      </c>
      <c r="N5851" s="89" t="s">
        <v>3595</v>
      </c>
      <c r="V5851" s="89" t="s">
        <v>1601</v>
      </c>
      <c r="W5851">
        <v>35525</v>
      </c>
    </row>
    <row r="5852" spans="7:23">
      <c r="G5852">
        <v>54291</v>
      </c>
      <c r="H5852" s="89" t="s">
        <v>1892</v>
      </c>
      <c r="I5852" s="89" t="s">
        <v>1943</v>
      </c>
      <c r="L5852">
        <v>42124</v>
      </c>
      <c r="M5852" s="89" t="s">
        <v>2597</v>
      </c>
      <c r="N5852" s="89" t="s">
        <v>3595</v>
      </c>
      <c r="V5852" s="89" t="s">
        <v>1602</v>
      </c>
      <c r="W5852">
        <v>35529</v>
      </c>
    </row>
    <row r="5853" spans="7:23">
      <c r="G5853">
        <v>54289</v>
      </c>
      <c r="H5853" s="89" t="s">
        <v>1892</v>
      </c>
      <c r="I5853" s="89" t="s">
        <v>1942</v>
      </c>
      <c r="L5853">
        <v>42126</v>
      </c>
      <c r="M5853" s="89" t="s">
        <v>258</v>
      </c>
      <c r="N5853" s="89" t="s">
        <v>3595</v>
      </c>
      <c r="V5853" s="89" t="s">
        <v>1603</v>
      </c>
      <c r="W5853">
        <v>35530</v>
      </c>
    </row>
    <row r="5854" spans="7:23">
      <c r="G5854">
        <v>35703</v>
      </c>
      <c r="H5854" s="89" t="s">
        <v>1648</v>
      </c>
      <c r="I5854" s="89" t="s">
        <v>312</v>
      </c>
      <c r="L5854">
        <v>42129</v>
      </c>
      <c r="M5854" s="89" t="s">
        <v>1689</v>
      </c>
      <c r="N5854" s="89" t="s">
        <v>3595</v>
      </c>
      <c r="V5854" s="89" t="s">
        <v>1604</v>
      </c>
      <c r="W5854">
        <v>35531</v>
      </c>
    </row>
    <row r="5855" spans="7:23">
      <c r="G5855">
        <v>54693</v>
      </c>
      <c r="H5855" s="89" t="s">
        <v>1893</v>
      </c>
      <c r="I5855" s="89" t="s">
        <v>1943</v>
      </c>
      <c r="L5855">
        <v>42130</v>
      </c>
      <c r="M5855" s="89" t="s">
        <v>1690</v>
      </c>
      <c r="N5855" s="89" t="s">
        <v>3595</v>
      </c>
      <c r="V5855" s="89" t="s">
        <v>1605</v>
      </c>
      <c r="W5855">
        <v>35533</v>
      </c>
    </row>
    <row r="5856" spans="7:23">
      <c r="G5856">
        <v>54691</v>
      </c>
      <c r="H5856" s="89" t="s">
        <v>1893</v>
      </c>
      <c r="I5856" s="89" t="s">
        <v>1942</v>
      </c>
      <c r="L5856">
        <v>42131</v>
      </c>
      <c r="M5856" s="89" t="s">
        <v>1691</v>
      </c>
      <c r="N5856" s="89" t="s">
        <v>3595</v>
      </c>
      <c r="V5856" s="89" t="s">
        <v>1606</v>
      </c>
      <c r="W5856">
        <v>35537</v>
      </c>
    </row>
    <row r="5857" spans="7:23">
      <c r="G5857">
        <v>35704</v>
      </c>
      <c r="H5857" s="89" t="s">
        <v>1649</v>
      </c>
      <c r="I5857" s="89" t="s">
        <v>312</v>
      </c>
      <c r="L5857">
        <v>42132</v>
      </c>
      <c r="M5857" s="89" t="s">
        <v>1692</v>
      </c>
      <c r="N5857" s="89" t="s">
        <v>3595</v>
      </c>
      <c r="V5857" s="89" t="s">
        <v>1607</v>
      </c>
      <c r="W5857">
        <v>56670</v>
      </c>
    </row>
    <row r="5858" spans="7:23">
      <c r="G5858">
        <v>201281</v>
      </c>
      <c r="H5858" s="89" t="s">
        <v>2583</v>
      </c>
      <c r="I5858" s="89" t="s">
        <v>312</v>
      </c>
      <c r="L5858">
        <v>42137</v>
      </c>
      <c r="M5858" s="89" t="s">
        <v>1944</v>
      </c>
      <c r="V5858" s="89" t="s">
        <v>1608</v>
      </c>
      <c r="W5858">
        <v>35538</v>
      </c>
    </row>
    <row r="5859" spans="7:23">
      <c r="G5859">
        <v>34271</v>
      </c>
      <c r="H5859" s="89" t="s">
        <v>1894</v>
      </c>
      <c r="I5859" s="89" t="s">
        <v>1942</v>
      </c>
      <c r="L5859">
        <v>42666</v>
      </c>
      <c r="M5859" s="89" t="s">
        <v>1299</v>
      </c>
      <c r="N5859" s="89" t="s">
        <v>1710</v>
      </c>
      <c r="V5859" s="89" t="s">
        <v>1609</v>
      </c>
      <c r="W5859">
        <v>35539</v>
      </c>
    </row>
    <row r="5860" spans="7:23">
      <c r="G5860">
        <v>20274</v>
      </c>
      <c r="H5860" s="89" t="s">
        <v>1894</v>
      </c>
      <c r="I5860" s="89" t="s">
        <v>1943</v>
      </c>
      <c r="L5860">
        <v>42667</v>
      </c>
      <c r="M5860" s="89" t="s">
        <v>1299</v>
      </c>
      <c r="N5860" s="89" t="s">
        <v>1942</v>
      </c>
      <c r="V5860" s="89" t="s">
        <v>1610</v>
      </c>
      <c r="W5860">
        <v>35540</v>
      </c>
    </row>
    <row r="5861" spans="7:23">
      <c r="G5861">
        <v>174070</v>
      </c>
      <c r="H5861" s="89" t="s">
        <v>2584</v>
      </c>
      <c r="I5861" s="89" t="s">
        <v>312</v>
      </c>
      <c r="L5861">
        <v>42668</v>
      </c>
      <c r="M5861" s="89" t="s">
        <v>1299</v>
      </c>
      <c r="N5861" s="89" t="s">
        <v>314</v>
      </c>
      <c r="V5861" s="89" t="s">
        <v>1611</v>
      </c>
      <c r="W5861">
        <v>35541</v>
      </c>
    </row>
    <row r="5862" spans="7:23">
      <c r="G5862">
        <v>20275</v>
      </c>
      <c r="H5862" s="89" t="s">
        <v>1895</v>
      </c>
      <c r="I5862" s="89" t="s">
        <v>1943</v>
      </c>
      <c r="L5862">
        <v>42669</v>
      </c>
      <c r="M5862" s="89" t="s">
        <v>1299</v>
      </c>
      <c r="N5862" s="89" t="s">
        <v>1943</v>
      </c>
      <c r="V5862" s="89" t="s">
        <v>297</v>
      </c>
      <c r="W5862">
        <v>35543</v>
      </c>
    </row>
    <row r="5863" spans="7:23">
      <c r="G5863">
        <v>34272</v>
      </c>
      <c r="H5863" s="89" t="s">
        <v>1895</v>
      </c>
      <c r="I5863" s="89" t="s">
        <v>1942</v>
      </c>
      <c r="L5863">
        <v>42670</v>
      </c>
      <c r="M5863" s="89" t="s">
        <v>1299</v>
      </c>
      <c r="N5863" s="89" t="s">
        <v>1945</v>
      </c>
      <c r="V5863" s="89" t="s">
        <v>1612</v>
      </c>
      <c r="W5863">
        <v>35594</v>
      </c>
    </row>
    <row r="5864" spans="7:23">
      <c r="G5864">
        <v>35712</v>
      </c>
      <c r="H5864" s="89" t="s">
        <v>1656</v>
      </c>
      <c r="I5864" s="89" t="s">
        <v>312</v>
      </c>
      <c r="L5864">
        <v>42671</v>
      </c>
      <c r="M5864" s="89" t="s">
        <v>1299</v>
      </c>
      <c r="N5864" s="89" t="s">
        <v>1946</v>
      </c>
      <c r="V5864" s="89" t="s">
        <v>1161</v>
      </c>
      <c r="W5864">
        <v>35595</v>
      </c>
    </row>
    <row r="5865" spans="7:23">
      <c r="G5865">
        <v>20276</v>
      </c>
      <c r="H5865" s="89" t="s">
        <v>1896</v>
      </c>
      <c r="I5865" s="89" t="s">
        <v>1943</v>
      </c>
      <c r="L5865">
        <v>42672</v>
      </c>
      <c r="M5865" s="89" t="s">
        <v>1299</v>
      </c>
      <c r="N5865" s="89" t="s">
        <v>315</v>
      </c>
      <c r="V5865" s="89" t="s">
        <v>1162</v>
      </c>
      <c r="W5865">
        <v>35596</v>
      </c>
    </row>
    <row r="5866" spans="7:23">
      <c r="G5866">
        <v>34273</v>
      </c>
      <c r="H5866" s="89" t="s">
        <v>1896</v>
      </c>
      <c r="I5866" s="89" t="s">
        <v>1942</v>
      </c>
      <c r="L5866">
        <v>42673</v>
      </c>
      <c r="M5866" s="89" t="s">
        <v>1299</v>
      </c>
      <c r="N5866" s="89" t="s">
        <v>1947</v>
      </c>
      <c r="V5866" s="89" t="s">
        <v>1163</v>
      </c>
      <c r="W5866">
        <v>35597</v>
      </c>
    </row>
    <row r="5867" spans="7:23">
      <c r="G5867">
        <v>201292</v>
      </c>
      <c r="H5867" s="89" t="s">
        <v>2585</v>
      </c>
      <c r="I5867" s="89" t="s">
        <v>312</v>
      </c>
      <c r="L5867">
        <v>42674</v>
      </c>
      <c r="M5867" s="89" t="s">
        <v>1298</v>
      </c>
      <c r="N5867" s="89" t="s">
        <v>1710</v>
      </c>
      <c r="V5867" s="89" t="s">
        <v>1613</v>
      </c>
      <c r="W5867">
        <v>35598</v>
      </c>
    </row>
    <row r="5868" spans="7:23">
      <c r="G5868">
        <v>71685</v>
      </c>
      <c r="H5868" s="89" t="s">
        <v>1897</v>
      </c>
      <c r="I5868" s="89" t="s">
        <v>1943</v>
      </c>
      <c r="L5868">
        <v>42675</v>
      </c>
      <c r="M5868" s="89" t="s">
        <v>1298</v>
      </c>
      <c r="N5868" s="89" t="s">
        <v>1942</v>
      </c>
      <c r="V5868" s="89" t="s">
        <v>1165</v>
      </c>
      <c r="W5868">
        <v>35599</v>
      </c>
    </row>
    <row r="5869" spans="7:23">
      <c r="G5869">
        <v>71683</v>
      </c>
      <c r="H5869" s="89" t="s">
        <v>1897</v>
      </c>
      <c r="I5869" s="89" t="s">
        <v>1942</v>
      </c>
      <c r="L5869">
        <v>42676</v>
      </c>
      <c r="M5869" s="89" t="s">
        <v>1298</v>
      </c>
      <c r="N5869" s="89" t="s">
        <v>314</v>
      </c>
      <c r="V5869" s="89" t="s">
        <v>1614</v>
      </c>
      <c r="W5869">
        <v>35600</v>
      </c>
    </row>
    <row r="5870" spans="7:23">
      <c r="G5870">
        <v>35706</v>
      </c>
      <c r="H5870" s="89" t="s">
        <v>1651</v>
      </c>
      <c r="I5870" s="89" t="s">
        <v>312</v>
      </c>
      <c r="L5870">
        <v>42677</v>
      </c>
      <c r="M5870" s="89" t="s">
        <v>1298</v>
      </c>
      <c r="N5870" s="89" t="s">
        <v>1943</v>
      </c>
      <c r="V5870" s="89" t="s">
        <v>1168</v>
      </c>
      <c r="W5870">
        <v>35601</v>
      </c>
    </row>
    <row r="5871" spans="7:23">
      <c r="G5871">
        <v>71663</v>
      </c>
      <c r="H5871" s="89" t="s">
        <v>1898</v>
      </c>
      <c r="I5871" s="89" t="s">
        <v>1943</v>
      </c>
      <c r="L5871">
        <v>42678</v>
      </c>
      <c r="M5871" s="89" t="s">
        <v>1298</v>
      </c>
      <c r="N5871" s="89" t="s">
        <v>1945</v>
      </c>
      <c r="V5871" s="89" t="s">
        <v>1615</v>
      </c>
      <c r="W5871">
        <v>35602</v>
      </c>
    </row>
    <row r="5872" spans="7:23">
      <c r="G5872">
        <v>71661</v>
      </c>
      <c r="H5872" s="89" t="s">
        <v>1898</v>
      </c>
      <c r="I5872" s="89" t="s">
        <v>1942</v>
      </c>
      <c r="L5872">
        <v>42679</v>
      </c>
      <c r="M5872" s="89" t="s">
        <v>1298</v>
      </c>
      <c r="N5872" s="89" t="s">
        <v>1946</v>
      </c>
      <c r="V5872" s="89" t="s">
        <v>1170</v>
      </c>
      <c r="W5872">
        <v>35603</v>
      </c>
    </row>
    <row r="5873" spans="7:23">
      <c r="G5873">
        <v>35707</v>
      </c>
      <c r="H5873" s="89" t="s">
        <v>1652</v>
      </c>
      <c r="I5873" s="89" t="s">
        <v>312</v>
      </c>
      <c r="L5873">
        <v>42680</v>
      </c>
      <c r="M5873" s="89" t="s">
        <v>1298</v>
      </c>
      <c r="N5873" s="89" t="s">
        <v>315</v>
      </c>
      <c r="V5873" s="89" t="s">
        <v>1616</v>
      </c>
      <c r="W5873">
        <v>35604</v>
      </c>
    </row>
    <row r="5874" spans="7:23">
      <c r="G5874">
        <v>35708</v>
      </c>
      <c r="H5874" s="89" t="s">
        <v>1653</v>
      </c>
      <c r="I5874" s="89" t="s">
        <v>312</v>
      </c>
      <c r="L5874">
        <v>42681</v>
      </c>
      <c r="M5874" s="89" t="s">
        <v>1298</v>
      </c>
      <c r="N5874" s="89" t="s">
        <v>1947</v>
      </c>
      <c r="V5874" s="89" t="s">
        <v>1171</v>
      </c>
      <c r="W5874">
        <v>35605</v>
      </c>
    </row>
    <row r="5875" spans="7:23">
      <c r="G5875">
        <v>192070</v>
      </c>
      <c r="H5875" s="89" t="s">
        <v>2586</v>
      </c>
      <c r="I5875" s="89" t="s">
        <v>312</v>
      </c>
      <c r="L5875">
        <v>42684</v>
      </c>
      <c r="M5875" s="89" t="s">
        <v>1291</v>
      </c>
      <c r="N5875" s="89" t="s">
        <v>1944</v>
      </c>
      <c r="V5875" s="89" t="s">
        <v>1172</v>
      </c>
      <c r="W5875">
        <v>35606</v>
      </c>
    </row>
    <row r="5876" spans="7:23">
      <c r="G5876">
        <v>35709</v>
      </c>
      <c r="H5876" s="89" t="s">
        <v>1654</v>
      </c>
      <c r="I5876" s="89" t="s">
        <v>312</v>
      </c>
      <c r="L5876">
        <v>42685</v>
      </c>
      <c r="M5876" s="89" t="s">
        <v>1295</v>
      </c>
      <c r="N5876" s="89" t="s">
        <v>1944</v>
      </c>
      <c r="V5876" s="89" t="s">
        <v>2568</v>
      </c>
      <c r="W5876">
        <v>35607</v>
      </c>
    </row>
    <row r="5877" spans="7:23">
      <c r="G5877">
        <v>35710</v>
      </c>
      <c r="H5877" s="89" t="s">
        <v>1655</v>
      </c>
      <c r="I5877" s="89" t="s">
        <v>312</v>
      </c>
      <c r="L5877">
        <v>42686</v>
      </c>
      <c r="M5877" s="89" t="s">
        <v>1297</v>
      </c>
      <c r="N5877" s="89" t="s">
        <v>1944</v>
      </c>
      <c r="V5877" s="89" t="s">
        <v>1617</v>
      </c>
      <c r="W5877">
        <v>35609</v>
      </c>
    </row>
    <row r="5878" spans="7:23">
      <c r="G5878">
        <v>35711</v>
      </c>
      <c r="H5878" s="89" t="s">
        <v>2587</v>
      </c>
      <c r="I5878" s="89" t="s">
        <v>312</v>
      </c>
      <c r="L5878">
        <v>42687</v>
      </c>
      <c r="M5878" s="89" t="s">
        <v>1298</v>
      </c>
      <c r="N5878" s="89" t="s">
        <v>1944</v>
      </c>
      <c r="V5878" s="89" t="s">
        <v>1618</v>
      </c>
      <c r="W5878">
        <v>35610</v>
      </c>
    </row>
    <row r="5879" spans="7:23">
      <c r="G5879">
        <v>71089</v>
      </c>
      <c r="H5879" s="89" t="s">
        <v>1899</v>
      </c>
      <c r="I5879" s="89" t="s">
        <v>1942</v>
      </c>
      <c r="L5879">
        <v>42688</v>
      </c>
      <c r="M5879" s="89" t="s">
        <v>1299</v>
      </c>
      <c r="N5879" s="89" t="s">
        <v>1944</v>
      </c>
      <c r="V5879" s="89" t="s">
        <v>1619</v>
      </c>
      <c r="W5879">
        <v>35611</v>
      </c>
    </row>
    <row r="5880" spans="7:23">
      <c r="G5880">
        <v>35713</v>
      </c>
      <c r="H5880" s="89" t="s">
        <v>1657</v>
      </c>
      <c r="I5880" s="89" t="s">
        <v>312</v>
      </c>
      <c r="L5880">
        <v>42689</v>
      </c>
      <c r="M5880" s="89" t="s">
        <v>1300</v>
      </c>
      <c r="N5880" s="89" t="s">
        <v>1944</v>
      </c>
      <c r="V5880" s="89" t="s">
        <v>1620</v>
      </c>
      <c r="W5880">
        <v>35612</v>
      </c>
    </row>
    <row r="5881" spans="7:23">
      <c r="G5881">
        <v>71091</v>
      </c>
      <c r="H5881" s="89" t="s">
        <v>1899</v>
      </c>
      <c r="I5881" s="89" t="s">
        <v>1943</v>
      </c>
      <c r="L5881">
        <v>42694</v>
      </c>
      <c r="M5881" s="89" t="s">
        <v>1711</v>
      </c>
      <c r="N5881" s="89" t="s">
        <v>1944</v>
      </c>
      <c r="V5881" s="89" t="s">
        <v>1176</v>
      </c>
      <c r="W5881">
        <v>35613</v>
      </c>
    </row>
    <row r="5882" spans="7:23">
      <c r="G5882">
        <v>71080</v>
      </c>
      <c r="H5882" s="89" t="s">
        <v>1900</v>
      </c>
      <c r="I5882" s="89" t="s">
        <v>1943</v>
      </c>
      <c r="L5882">
        <v>42695</v>
      </c>
      <c r="M5882" s="89" t="s">
        <v>1712</v>
      </c>
      <c r="N5882" s="89" t="s">
        <v>1944</v>
      </c>
      <c r="V5882" s="89" t="s">
        <v>1621</v>
      </c>
      <c r="W5882">
        <v>35614</v>
      </c>
    </row>
    <row r="5883" spans="7:23">
      <c r="G5883">
        <v>71078</v>
      </c>
      <c r="H5883" s="89" t="s">
        <v>1900</v>
      </c>
      <c r="I5883" s="89" t="s">
        <v>1942</v>
      </c>
      <c r="L5883">
        <v>42696</v>
      </c>
      <c r="M5883" s="89" t="s">
        <v>1713</v>
      </c>
      <c r="N5883" s="89" t="s">
        <v>1944</v>
      </c>
      <c r="V5883" s="89" t="s">
        <v>1622</v>
      </c>
      <c r="W5883">
        <v>35615</v>
      </c>
    </row>
    <row r="5884" spans="7:23">
      <c r="G5884">
        <v>71069</v>
      </c>
      <c r="H5884" s="89" t="s">
        <v>1901</v>
      </c>
      <c r="I5884" s="89" t="s">
        <v>1943</v>
      </c>
      <c r="L5884">
        <v>42697</v>
      </c>
      <c r="M5884" s="89" t="s">
        <v>1714</v>
      </c>
      <c r="N5884" s="89" t="s">
        <v>1944</v>
      </c>
      <c r="V5884" s="89" t="s">
        <v>1623</v>
      </c>
      <c r="W5884">
        <v>35616</v>
      </c>
    </row>
    <row r="5885" spans="7:23">
      <c r="G5885">
        <v>71067</v>
      </c>
      <c r="H5885" s="89" t="s">
        <v>1901</v>
      </c>
      <c r="I5885" s="89" t="s">
        <v>1942</v>
      </c>
      <c r="L5885">
        <v>42698</v>
      </c>
      <c r="M5885" s="89" t="s">
        <v>1719</v>
      </c>
      <c r="N5885" s="89" t="s">
        <v>1944</v>
      </c>
      <c r="V5885" s="89" t="s">
        <v>1182</v>
      </c>
      <c r="W5885">
        <v>35617</v>
      </c>
    </row>
    <row r="5886" spans="7:23">
      <c r="G5886">
        <v>71058</v>
      </c>
      <c r="H5886" s="89" t="s">
        <v>1902</v>
      </c>
      <c r="I5886" s="89" t="s">
        <v>1943</v>
      </c>
      <c r="L5886">
        <v>42699</v>
      </c>
      <c r="M5886" s="89" t="s">
        <v>1720</v>
      </c>
      <c r="N5886" s="89" t="s">
        <v>1944</v>
      </c>
      <c r="V5886" s="89" t="s">
        <v>1624</v>
      </c>
      <c r="W5886">
        <v>35618</v>
      </c>
    </row>
    <row r="5887" spans="7:23">
      <c r="G5887">
        <v>71056</v>
      </c>
      <c r="H5887" s="89" t="s">
        <v>1902</v>
      </c>
      <c r="I5887" s="89" t="s">
        <v>1942</v>
      </c>
      <c r="L5887">
        <v>42700</v>
      </c>
      <c r="M5887" s="89" t="s">
        <v>1721</v>
      </c>
      <c r="N5887" s="89" t="s">
        <v>1944</v>
      </c>
      <c r="V5887" s="89" t="s">
        <v>1625</v>
      </c>
      <c r="W5887">
        <v>35619</v>
      </c>
    </row>
    <row r="5888" spans="7:23">
      <c r="G5888">
        <v>35716</v>
      </c>
      <c r="H5888" s="89" t="s">
        <v>2588</v>
      </c>
      <c r="I5888" s="89" t="s">
        <v>312</v>
      </c>
      <c r="L5888">
        <v>42701</v>
      </c>
      <c r="M5888" s="89" t="s">
        <v>1724</v>
      </c>
      <c r="N5888" s="89" t="s">
        <v>1944</v>
      </c>
      <c r="V5888" s="89" t="s">
        <v>1185</v>
      </c>
      <c r="W5888">
        <v>35620</v>
      </c>
    </row>
    <row r="5889" spans="7:23">
      <c r="G5889">
        <v>71047</v>
      </c>
      <c r="H5889" s="89" t="s">
        <v>1903</v>
      </c>
      <c r="I5889" s="89" t="s">
        <v>1943</v>
      </c>
      <c r="L5889">
        <v>42703</v>
      </c>
      <c r="M5889" s="89" t="s">
        <v>1725</v>
      </c>
      <c r="N5889" s="89" t="s">
        <v>1944</v>
      </c>
      <c r="V5889" s="89" t="s">
        <v>1186</v>
      </c>
      <c r="W5889">
        <v>35621</v>
      </c>
    </row>
    <row r="5890" spans="7:23">
      <c r="G5890">
        <v>71045</v>
      </c>
      <c r="H5890" s="89" t="s">
        <v>1903</v>
      </c>
      <c r="I5890" s="89" t="s">
        <v>1942</v>
      </c>
      <c r="L5890">
        <v>42704</v>
      </c>
      <c r="M5890" s="89" t="s">
        <v>1726</v>
      </c>
      <c r="N5890" s="89" t="s">
        <v>1944</v>
      </c>
      <c r="V5890" s="89" t="s">
        <v>1187</v>
      </c>
      <c r="W5890">
        <v>35622</v>
      </c>
    </row>
    <row r="5891" spans="7:23">
      <c r="G5891">
        <v>35718</v>
      </c>
      <c r="H5891" s="89" t="s">
        <v>1659</v>
      </c>
      <c r="I5891" s="89" t="s">
        <v>312</v>
      </c>
      <c r="L5891">
        <v>42707</v>
      </c>
      <c r="M5891" s="89" t="s">
        <v>1727</v>
      </c>
      <c r="N5891" s="89" t="s">
        <v>1944</v>
      </c>
      <c r="V5891" s="89" t="s">
        <v>2569</v>
      </c>
      <c r="W5891">
        <v>35623</v>
      </c>
    </row>
    <row r="5892" spans="7:23">
      <c r="G5892">
        <v>35717</v>
      </c>
      <c r="H5892" s="89" t="s">
        <v>1658</v>
      </c>
      <c r="I5892" s="89" t="s">
        <v>312</v>
      </c>
      <c r="L5892">
        <v>42708</v>
      </c>
      <c r="M5892" s="89" t="s">
        <v>1728</v>
      </c>
      <c r="N5892" s="89" t="s">
        <v>1944</v>
      </c>
      <c r="V5892" s="89" t="s">
        <v>1626</v>
      </c>
      <c r="W5892">
        <v>35625</v>
      </c>
    </row>
    <row r="5893" spans="7:23">
      <c r="G5893">
        <v>35719</v>
      </c>
      <c r="H5893" s="89" t="s">
        <v>1660</v>
      </c>
      <c r="I5893" s="89" t="s">
        <v>312</v>
      </c>
      <c r="L5893">
        <v>42709</v>
      </c>
      <c r="M5893" s="89" t="s">
        <v>1729</v>
      </c>
      <c r="N5893" s="89" t="s">
        <v>1944</v>
      </c>
      <c r="V5893" s="89" t="s">
        <v>1627</v>
      </c>
      <c r="W5893">
        <v>35626</v>
      </c>
    </row>
    <row r="5894" spans="7:23">
      <c r="G5894">
        <v>35724</v>
      </c>
      <c r="H5894" s="89" t="s">
        <v>1664</v>
      </c>
      <c r="I5894" s="89" t="s">
        <v>312</v>
      </c>
      <c r="L5894">
        <v>42710</v>
      </c>
      <c r="M5894" s="89" t="s">
        <v>1730</v>
      </c>
      <c r="N5894" s="89" t="s">
        <v>1944</v>
      </c>
      <c r="V5894" s="89" t="s">
        <v>1189</v>
      </c>
      <c r="W5894">
        <v>35627</v>
      </c>
    </row>
    <row r="5895" spans="7:23">
      <c r="G5895">
        <v>71113</v>
      </c>
      <c r="H5895" s="89" t="s">
        <v>1904</v>
      </c>
      <c r="I5895" s="89" t="s">
        <v>1943</v>
      </c>
      <c r="L5895">
        <v>42711</v>
      </c>
      <c r="M5895" s="89" t="s">
        <v>1737</v>
      </c>
      <c r="N5895" s="89" t="s">
        <v>1944</v>
      </c>
      <c r="V5895" s="89" t="s">
        <v>1190</v>
      </c>
      <c r="W5895">
        <v>35628</v>
      </c>
    </row>
    <row r="5896" spans="7:23">
      <c r="G5896">
        <v>71111</v>
      </c>
      <c r="H5896" s="89" t="s">
        <v>1904</v>
      </c>
      <c r="I5896" s="89" t="s">
        <v>1942</v>
      </c>
      <c r="L5896">
        <v>42712</v>
      </c>
      <c r="M5896" s="89" t="s">
        <v>1738</v>
      </c>
      <c r="N5896" s="89" t="s">
        <v>1944</v>
      </c>
      <c r="V5896" s="89" t="s">
        <v>1628</v>
      </c>
      <c r="W5896">
        <v>35629</v>
      </c>
    </row>
    <row r="5897" spans="7:23">
      <c r="G5897">
        <v>164072</v>
      </c>
      <c r="H5897" s="89" t="s">
        <v>2589</v>
      </c>
      <c r="I5897" s="89" t="s">
        <v>312</v>
      </c>
      <c r="L5897">
        <v>42717</v>
      </c>
      <c r="M5897" s="89" t="s">
        <v>1739</v>
      </c>
      <c r="N5897" s="89" t="s">
        <v>1944</v>
      </c>
      <c r="V5897" s="89" t="s">
        <v>1203</v>
      </c>
      <c r="W5897">
        <v>35630</v>
      </c>
    </row>
    <row r="5898" spans="7:23">
      <c r="G5898">
        <v>71036</v>
      </c>
      <c r="H5898" s="89" t="s">
        <v>1905</v>
      </c>
      <c r="I5898" s="89" t="s">
        <v>1943</v>
      </c>
      <c r="L5898">
        <v>42718</v>
      </c>
      <c r="M5898" s="89" t="s">
        <v>1740</v>
      </c>
      <c r="N5898" s="89" t="s">
        <v>1944</v>
      </c>
      <c r="V5898" s="89" t="s">
        <v>1629</v>
      </c>
      <c r="W5898">
        <v>35631</v>
      </c>
    </row>
    <row r="5899" spans="7:23">
      <c r="G5899">
        <v>71034</v>
      </c>
      <c r="H5899" s="89" t="s">
        <v>1905</v>
      </c>
      <c r="I5899" s="89" t="s">
        <v>1942</v>
      </c>
      <c r="L5899">
        <v>42719</v>
      </c>
      <c r="M5899" s="89" t="s">
        <v>1741</v>
      </c>
      <c r="N5899" s="89" t="s">
        <v>1944</v>
      </c>
      <c r="V5899" s="89" t="s">
        <v>1630</v>
      </c>
      <c r="W5899">
        <v>35632</v>
      </c>
    </row>
    <row r="5900" spans="7:23">
      <c r="G5900">
        <v>71025</v>
      </c>
      <c r="H5900" s="89" t="s">
        <v>1906</v>
      </c>
      <c r="I5900" s="89" t="s">
        <v>1943</v>
      </c>
      <c r="L5900">
        <v>42720</v>
      </c>
      <c r="M5900" s="89" t="s">
        <v>1742</v>
      </c>
      <c r="N5900" s="89" t="s">
        <v>1944</v>
      </c>
      <c r="V5900" s="89" t="s">
        <v>1210</v>
      </c>
      <c r="W5900">
        <v>35633</v>
      </c>
    </row>
    <row r="5901" spans="7:23">
      <c r="G5901">
        <v>71023</v>
      </c>
      <c r="H5901" s="89" t="s">
        <v>1906</v>
      </c>
      <c r="I5901" s="89" t="s">
        <v>1942</v>
      </c>
      <c r="L5901">
        <v>42721</v>
      </c>
      <c r="M5901" s="89" t="s">
        <v>1743</v>
      </c>
      <c r="N5901" s="89" t="s">
        <v>1944</v>
      </c>
      <c r="V5901" s="89" t="s">
        <v>2201</v>
      </c>
      <c r="W5901">
        <v>172481</v>
      </c>
    </row>
    <row r="5902" spans="7:23">
      <c r="G5902">
        <v>35720</v>
      </c>
      <c r="H5902" s="89" t="s">
        <v>1661</v>
      </c>
      <c r="I5902" s="89" t="s">
        <v>312</v>
      </c>
      <c r="L5902">
        <v>42722</v>
      </c>
      <c r="M5902" s="89" t="s">
        <v>1744</v>
      </c>
      <c r="N5902" s="89" t="s">
        <v>1944</v>
      </c>
      <c r="V5902" s="89" t="s">
        <v>2202</v>
      </c>
      <c r="W5902">
        <v>172470</v>
      </c>
    </row>
    <row r="5903" spans="7:23">
      <c r="G5903">
        <v>71102</v>
      </c>
      <c r="H5903" s="89" t="s">
        <v>1907</v>
      </c>
      <c r="I5903" s="89" t="s">
        <v>1943</v>
      </c>
      <c r="L5903">
        <v>42725</v>
      </c>
      <c r="M5903" s="89" t="s">
        <v>1745</v>
      </c>
      <c r="N5903" s="89" t="s">
        <v>1944</v>
      </c>
      <c r="V5903" s="89" t="s">
        <v>2205</v>
      </c>
      <c r="W5903">
        <v>189670</v>
      </c>
    </row>
    <row r="5904" spans="7:23">
      <c r="G5904">
        <v>71100</v>
      </c>
      <c r="H5904" s="89" t="s">
        <v>1907</v>
      </c>
      <c r="I5904" s="89" t="s">
        <v>1942</v>
      </c>
      <c r="L5904">
        <v>42726</v>
      </c>
      <c r="M5904" s="89" t="s">
        <v>1746</v>
      </c>
      <c r="N5904" s="89" t="s">
        <v>1944</v>
      </c>
      <c r="V5904" s="89" t="s">
        <v>2206</v>
      </c>
      <c r="W5904">
        <v>189681</v>
      </c>
    </row>
    <row r="5905" spans="7:23">
      <c r="G5905">
        <v>35722</v>
      </c>
      <c r="H5905" s="89" t="s">
        <v>2590</v>
      </c>
      <c r="I5905" s="89" t="s">
        <v>312</v>
      </c>
      <c r="L5905">
        <v>42727</v>
      </c>
      <c r="M5905" s="89" t="s">
        <v>1747</v>
      </c>
      <c r="N5905" s="89" t="s">
        <v>1944</v>
      </c>
      <c r="V5905" s="89" t="s">
        <v>2207</v>
      </c>
      <c r="W5905">
        <v>189692</v>
      </c>
    </row>
    <row r="5906" spans="7:23">
      <c r="G5906">
        <v>174081</v>
      </c>
      <c r="H5906" s="89" t="s">
        <v>2591</v>
      </c>
      <c r="I5906" s="89" t="s">
        <v>312</v>
      </c>
      <c r="L5906">
        <v>42728</v>
      </c>
      <c r="M5906" s="89" t="s">
        <v>1748</v>
      </c>
      <c r="N5906" s="89" t="s">
        <v>1944</v>
      </c>
      <c r="V5906" s="89" t="s">
        <v>2208</v>
      </c>
      <c r="W5906">
        <v>189703</v>
      </c>
    </row>
    <row r="5907" spans="7:23">
      <c r="G5907">
        <v>71012</v>
      </c>
      <c r="H5907" s="89" t="s">
        <v>1908</v>
      </c>
      <c r="I5907" s="89" t="s">
        <v>1942</v>
      </c>
      <c r="L5907">
        <v>42729</v>
      </c>
      <c r="M5907" s="89" t="s">
        <v>1749</v>
      </c>
      <c r="N5907" s="89" t="s">
        <v>1944</v>
      </c>
      <c r="V5907" s="89" t="s">
        <v>2209</v>
      </c>
      <c r="W5907">
        <v>189714</v>
      </c>
    </row>
    <row r="5908" spans="7:23">
      <c r="G5908">
        <v>71014</v>
      </c>
      <c r="H5908" s="89" t="s">
        <v>1908</v>
      </c>
      <c r="I5908" s="89" t="s">
        <v>1943</v>
      </c>
      <c r="L5908">
        <v>42730</v>
      </c>
      <c r="M5908" s="89" t="s">
        <v>1750</v>
      </c>
      <c r="N5908" s="89" t="s">
        <v>1944</v>
      </c>
      <c r="V5908" s="89" t="s">
        <v>2570</v>
      </c>
      <c r="W5908">
        <v>199492</v>
      </c>
    </row>
    <row r="5909" spans="7:23">
      <c r="G5909">
        <v>72292</v>
      </c>
      <c r="H5909" s="89" t="s">
        <v>1673</v>
      </c>
      <c r="I5909" s="89" t="s">
        <v>312</v>
      </c>
      <c r="L5909">
        <v>42734</v>
      </c>
      <c r="M5909" s="89" t="s">
        <v>1751</v>
      </c>
      <c r="N5909" s="89" t="s">
        <v>1944</v>
      </c>
      <c r="V5909" s="89" t="s">
        <v>2211</v>
      </c>
      <c r="W5909">
        <v>199481</v>
      </c>
    </row>
    <row r="5910" spans="7:23">
      <c r="G5910">
        <v>72281</v>
      </c>
      <c r="H5910" s="89" t="s">
        <v>1674</v>
      </c>
      <c r="I5910" s="89" t="s">
        <v>312</v>
      </c>
      <c r="L5910">
        <v>42735</v>
      </c>
      <c r="M5910" s="89" t="s">
        <v>1752</v>
      </c>
      <c r="N5910" s="89" t="s">
        <v>1944</v>
      </c>
      <c r="V5910" s="89" t="s">
        <v>2212</v>
      </c>
      <c r="W5910">
        <v>199470</v>
      </c>
    </row>
    <row r="5911" spans="7:23">
      <c r="G5911">
        <v>71003</v>
      </c>
      <c r="H5911" s="89" t="s">
        <v>1909</v>
      </c>
      <c r="I5911" s="89" t="s">
        <v>1943</v>
      </c>
      <c r="L5911">
        <v>42736</v>
      </c>
      <c r="M5911" s="89" t="s">
        <v>1753</v>
      </c>
      <c r="N5911" s="89" t="s">
        <v>1944</v>
      </c>
      <c r="V5911" s="89" t="s">
        <v>2213</v>
      </c>
      <c r="W5911">
        <v>217079</v>
      </c>
    </row>
    <row r="5912" spans="7:23">
      <c r="G5912">
        <v>71001</v>
      </c>
      <c r="H5912" s="89" t="s">
        <v>1909</v>
      </c>
      <c r="I5912" s="89" t="s">
        <v>1942</v>
      </c>
      <c r="L5912">
        <v>42737</v>
      </c>
      <c r="M5912" s="89" t="s">
        <v>1754</v>
      </c>
      <c r="N5912" s="89" t="s">
        <v>1944</v>
      </c>
      <c r="V5912" s="89" t="s">
        <v>2214</v>
      </c>
      <c r="W5912">
        <v>217676</v>
      </c>
    </row>
    <row r="5913" spans="7:23">
      <c r="G5913">
        <v>72270</v>
      </c>
      <c r="H5913" s="89" t="s">
        <v>1675</v>
      </c>
      <c r="I5913" s="89" t="s">
        <v>312</v>
      </c>
      <c r="L5913">
        <v>42738</v>
      </c>
      <c r="M5913" s="89" t="s">
        <v>1755</v>
      </c>
      <c r="N5913" s="89" t="s">
        <v>1944</v>
      </c>
      <c r="V5913" s="89" t="s">
        <v>204</v>
      </c>
      <c r="W5913">
        <v>35635</v>
      </c>
    </row>
    <row r="5914" spans="7:23">
      <c r="G5914">
        <v>70992</v>
      </c>
      <c r="H5914" s="89" t="s">
        <v>1910</v>
      </c>
      <c r="I5914" s="89" t="s">
        <v>1943</v>
      </c>
      <c r="L5914">
        <v>42739</v>
      </c>
      <c r="M5914" s="89" t="s">
        <v>1756</v>
      </c>
      <c r="N5914" s="89" t="s">
        <v>1944</v>
      </c>
      <c r="V5914" s="89" t="s">
        <v>1191</v>
      </c>
      <c r="W5914">
        <v>35638</v>
      </c>
    </row>
    <row r="5915" spans="7:23">
      <c r="G5915">
        <v>70990</v>
      </c>
      <c r="H5915" s="89" t="s">
        <v>1910</v>
      </c>
      <c r="I5915" s="89" t="s">
        <v>1942</v>
      </c>
      <c r="L5915">
        <v>42740</v>
      </c>
      <c r="M5915" s="89" t="s">
        <v>1035</v>
      </c>
      <c r="N5915" s="89" t="s">
        <v>1944</v>
      </c>
      <c r="V5915" s="89" t="s">
        <v>1192</v>
      </c>
      <c r="W5915">
        <v>35639</v>
      </c>
    </row>
    <row r="5916" spans="7:23">
      <c r="G5916">
        <v>192081</v>
      </c>
      <c r="H5916" s="89" t="s">
        <v>2592</v>
      </c>
      <c r="I5916" s="89" t="s">
        <v>312</v>
      </c>
      <c r="L5916">
        <v>42743</v>
      </c>
      <c r="M5916" s="89" t="s">
        <v>1757</v>
      </c>
      <c r="N5916" s="89" t="s">
        <v>1944</v>
      </c>
      <c r="V5916" s="89" t="s">
        <v>1193</v>
      </c>
      <c r="W5916">
        <v>35640</v>
      </c>
    </row>
    <row r="5917" spans="7:23">
      <c r="G5917">
        <v>70981</v>
      </c>
      <c r="H5917" s="89" t="s">
        <v>1911</v>
      </c>
      <c r="I5917" s="89" t="s">
        <v>1943</v>
      </c>
      <c r="L5917">
        <v>42744</v>
      </c>
      <c r="M5917" s="89" t="s">
        <v>1758</v>
      </c>
      <c r="N5917" s="89" t="s">
        <v>1944</v>
      </c>
      <c r="V5917" s="89" t="s">
        <v>1194</v>
      </c>
      <c r="W5917">
        <v>35641</v>
      </c>
    </row>
    <row r="5918" spans="7:23">
      <c r="G5918">
        <v>70979</v>
      </c>
      <c r="H5918" s="89" t="s">
        <v>1911</v>
      </c>
      <c r="I5918" s="89" t="s">
        <v>1942</v>
      </c>
      <c r="L5918">
        <v>42745</v>
      </c>
      <c r="M5918" s="89" t="s">
        <v>1759</v>
      </c>
      <c r="N5918" s="89" t="s">
        <v>1944</v>
      </c>
      <c r="V5918" s="89" t="s">
        <v>1195</v>
      </c>
      <c r="W5918">
        <v>35642</v>
      </c>
    </row>
    <row r="5919" spans="7:23">
      <c r="G5919">
        <v>35727</v>
      </c>
      <c r="H5919" s="89" t="s">
        <v>1665</v>
      </c>
      <c r="I5919" s="89" t="s">
        <v>312</v>
      </c>
      <c r="L5919">
        <v>42746</v>
      </c>
      <c r="M5919" s="89" t="s">
        <v>1760</v>
      </c>
      <c r="N5919" s="89" t="s">
        <v>1944</v>
      </c>
      <c r="V5919" s="89" t="s">
        <v>1196</v>
      </c>
      <c r="W5919">
        <v>35643</v>
      </c>
    </row>
    <row r="5920" spans="7:23">
      <c r="G5920">
        <v>70970</v>
      </c>
      <c r="H5920" s="89" t="s">
        <v>1912</v>
      </c>
      <c r="I5920" s="89" t="s">
        <v>1943</v>
      </c>
      <c r="L5920">
        <v>42747</v>
      </c>
      <c r="M5920" s="89" t="s">
        <v>1761</v>
      </c>
      <c r="N5920" s="89" t="s">
        <v>1944</v>
      </c>
      <c r="V5920" s="89" t="s">
        <v>1198</v>
      </c>
      <c r="W5920">
        <v>35645</v>
      </c>
    </row>
    <row r="5921" spans="7:23">
      <c r="G5921">
        <v>70968</v>
      </c>
      <c r="H5921" s="89" t="s">
        <v>1912</v>
      </c>
      <c r="I5921" s="89" t="s">
        <v>1942</v>
      </c>
      <c r="L5921">
        <v>42748</v>
      </c>
      <c r="M5921" s="89" t="s">
        <v>1762</v>
      </c>
      <c r="N5921" s="89" t="s">
        <v>1944</v>
      </c>
      <c r="V5921" s="89" t="s">
        <v>1199</v>
      </c>
      <c r="W5921">
        <v>35646</v>
      </c>
    </row>
    <row r="5922" spans="7:23">
      <c r="G5922">
        <v>35728</v>
      </c>
      <c r="H5922" s="89" t="s">
        <v>1666</v>
      </c>
      <c r="I5922" s="89" t="s">
        <v>312</v>
      </c>
      <c r="L5922">
        <v>42752</v>
      </c>
      <c r="M5922" s="89" t="s">
        <v>1763</v>
      </c>
      <c r="N5922" s="89" t="s">
        <v>1944</v>
      </c>
      <c r="V5922" s="89" t="s">
        <v>1200</v>
      </c>
      <c r="W5922">
        <v>35647</v>
      </c>
    </row>
    <row r="5923" spans="7:23">
      <c r="G5923">
        <v>70959</v>
      </c>
      <c r="H5923" s="89" t="s">
        <v>119</v>
      </c>
      <c r="I5923" s="89" t="s">
        <v>1943</v>
      </c>
      <c r="L5923">
        <v>42753</v>
      </c>
      <c r="M5923" s="89" t="s">
        <v>1764</v>
      </c>
      <c r="N5923" s="89" t="s">
        <v>1944</v>
      </c>
      <c r="V5923" s="89" t="s">
        <v>1201</v>
      </c>
      <c r="W5923">
        <v>35648</v>
      </c>
    </row>
    <row r="5924" spans="7:23">
      <c r="G5924">
        <v>70957</v>
      </c>
      <c r="H5924" s="89" t="s">
        <v>119</v>
      </c>
      <c r="I5924" s="89" t="s">
        <v>1942</v>
      </c>
      <c r="L5924">
        <v>42754</v>
      </c>
      <c r="M5924" s="89" t="s">
        <v>1765</v>
      </c>
      <c r="N5924" s="89" t="s">
        <v>1944</v>
      </c>
      <c r="V5924" s="89" t="s">
        <v>1202</v>
      </c>
      <c r="W5924">
        <v>35649</v>
      </c>
    </row>
    <row r="5925" spans="7:23">
      <c r="G5925">
        <v>35729</v>
      </c>
      <c r="H5925" s="89" t="s">
        <v>1667</v>
      </c>
      <c r="I5925" s="89" t="s">
        <v>312</v>
      </c>
      <c r="L5925">
        <v>42755</v>
      </c>
      <c r="M5925" s="89" t="s">
        <v>1766</v>
      </c>
      <c r="N5925" s="89" t="s">
        <v>1944</v>
      </c>
      <c r="V5925" s="89" t="s">
        <v>1631</v>
      </c>
      <c r="W5925">
        <v>35650</v>
      </c>
    </row>
    <row r="5926" spans="7:23">
      <c r="G5926">
        <v>200870</v>
      </c>
      <c r="H5926" s="89" t="s">
        <v>2593</v>
      </c>
      <c r="I5926" s="89" t="s">
        <v>312</v>
      </c>
      <c r="L5926">
        <v>42756</v>
      </c>
      <c r="M5926" s="89" t="s">
        <v>1767</v>
      </c>
      <c r="N5926" s="89" t="s">
        <v>1944</v>
      </c>
      <c r="V5926" s="89" t="s">
        <v>1205</v>
      </c>
      <c r="W5926">
        <v>35651</v>
      </c>
    </row>
    <row r="5927" spans="7:23">
      <c r="G5927">
        <v>70948</v>
      </c>
      <c r="H5927" s="89" t="s">
        <v>1913</v>
      </c>
      <c r="I5927" s="89" t="s">
        <v>1943</v>
      </c>
      <c r="L5927">
        <v>42759</v>
      </c>
      <c r="M5927" s="89" t="s">
        <v>1768</v>
      </c>
      <c r="N5927" s="89" t="s">
        <v>1944</v>
      </c>
      <c r="V5927" s="89" t="s">
        <v>2571</v>
      </c>
      <c r="W5927">
        <v>35652</v>
      </c>
    </row>
    <row r="5928" spans="7:23">
      <c r="G5928">
        <v>70946</v>
      </c>
      <c r="H5928" s="89" t="s">
        <v>1913</v>
      </c>
      <c r="I5928" s="89" t="s">
        <v>1942</v>
      </c>
      <c r="L5928">
        <v>42760</v>
      </c>
      <c r="M5928" s="89" t="s">
        <v>1769</v>
      </c>
      <c r="N5928" s="89" t="s">
        <v>1944</v>
      </c>
      <c r="V5928" s="89" t="s">
        <v>2572</v>
      </c>
      <c r="W5928">
        <v>35653</v>
      </c>
    </row>
    <row r="5929" spans="7:23">
      <c r="G5929">
        <v>70937</v>
      </c>
      <c r="H5929" s="89" t="s">
        <v>1914</v>
      </c>
      <c r="I5929" s="89" t="s">
        <v>1943</v>
      </c>
      <c r="L5929">
        <v>42761</v>
      </c>
      <c r="M5929" s="89" t="s">
        <v>1770</v>
      </c>
      <c r="N5929" s="89" t="s">
        <v>1944</v>
      </c>
      <c r="V5929" s="89" t="s">
        <v>1207</v>
      </c>
      <c r="W5929">
        <v>35654</v>
      </c>
    </row>
    <row r="5930" spans="7:23">
      <c r="G5930">
        <v>70935</v>
      </c>
      <c r="H5930" s="89" t="s">
        <v>1914</v>
      </c>
      <c r="I5930" s="89" t="s">
        <v>1942</v>
      </c>
      <c r="L5930">
        <v>42762</v>
      </c>
      <c r="M5930" s="89" t="s">
        <v>1771</v>
      </c>
      <c r="N5930" s="89" t="s">
        <v>1944</v>
      </c>
      <c r="V5930" s="89" t="s">
        <v>1632</v>
      </c>
      <c r="W5930">
        <v>35655</v>
      </c>
    </row>
    <row r="5931" spans="7:23">
      <c r="G5931">
        <v>35730</v>
      </c>
      <c r="H5931" s="89" t="s">
        <v>1668</v>
      </c>
      <c r="I5931" s="89" t="s">
        <v>312</v>
      </c>
      <c r="L5931">
        <v>42763</v>
      </c>
      <c r="M5931" s="89" t="s">
        <v>1772</v>
      </c>
      <c r="N5931" s="89" t="s">
        <v>1944</v>
      </c>
      <c r="V5931" s="89" t="s">
        <v>1208</v>
      </c>
      <c r="W5931">
        <v>35656</v>
      </c>
    </row>
    <row r="5932" spans="7:23">
      <c r="G5932">
        <v>35723</v>
      </c>
      <c r="H5932" s="89" t="s">
        <v>1663</v>
      </c>
      <c r="I5932" s="89" t="s">
        <v>312</v>
      </c>
      <c r="L5932">
        <v>42766</v>
      </c>
      <c r="M5932" s="89" t="s">
        <v>1773</v>
      </c>
      <c r="N5932" s="89" t="s">
        <v>1944</v>
      </c>
      <c r="V5932" s="89" t="s">
        <v>1211</v>
      </c>
      <c r="W5932">
        <v>35657</v>
      </c>
    </row>
    <row r="5933" spans="7:23">
      <c r="G5933">
        <v>70926</v>
      </c>
      <c r="H5933" s="89" t="s">
        <v>1915</v>
      </c>
      <c r="I5933" s="89" t="s">
        <v>1943</v>
      </c>
      <c r="L5933">
        <v>42767</v>
      </c>
      <c r="M5933" s="89" t="s">
        <v>1774</v>
      </c>
      <c r="N5933" s="89" t="s">
        <v>1944</v>
      </c>
      <c r="V5933" s="89" t="s">
        <v>2199</v>
      </c>
      <c r="W5933">
        <v>101281</v>
      </c>
    </row>
    <row r="5934" spans="7:23">
      <c r="G5934">
        <v>70924</v>
      </c>
      <c r="H5934" s="89" t="s">
        <v>1915</v>
      </c>
      <c r="I5934" s="89" t="s">
        <v>1942</v>
      </c>
      <c r="L5934">
        <v>42768</v>
      </c>
      <c r="M5934" s="89" t="s">
        <v>1775</v>
      </c>
      <c r="N5934" s="89" t="s">
        <v>1944</v>
      </c>
      <c r="V5934" s="89" t="s">
        <v>2200</v>
      </c>
      <c r="W5934">
        <v>101270</v>
      </c>
    </row>
    <row r="5935" spans="7:23">
      <c r="G5935">
        <v>35732</v>
      </c>
      <c r="H5935" s="89" t="s">
        <v>1670</v>
      </c>
      <c r="I5935" s="89" t="s">
        <v>312</v>
      </c>
      <c r="L5935">
        <v>42769</v>
      </c>
      <c r="M5935" s="89" t="s">
        <v>1776</v>
      </c>
      <c r="N5935" s="89" t="s">
        <v>1944</v>
      </c>
      <c r="V5935" s="89" t="s">
        <v>2203</v>
      </c>
      <c r="W5935">
        <v>182070</v>
      </c>
    </row>
    <row r="5936" spans="7:23">
      <c r="G5936">
        <v>70915</v>
      </c>
      <c r="H5936" s="89" t="s">
        <v>1916</v>
      </c>
      <c r="I5936" s="89" t="s">
        <v>1943</v>
      </c>
      <c r="L5936">
        <v>42770</v>
      </c>
      <c r="M5936" s="89" t="s">
        <v>1777</v>
      </c>
      <c r="N5936" s="89" t="s">
        <v>1944</v>
      </c>
      <c r="V5936" s="89" t="s">
        <v>2204</v>
      </c>
      <c r="W5936">
        <v>189471</v>
      </c>
    </row>
    <row r="5937" spans="7:23">
      <c r="G5937">
        <v>70913</v>
      </c>
      <c r="H5937" s="89" t="s">
        <v>1916</v>
      </c>
      <c r="I5937" s="89" t="s">
        <v>1942</v>
      </c>
      <c r="L5937">
        <v>42771</v>
      </c>
      <c r="M5937" s="89" t="s">
        <v>1778</v>
      </c>
      <c r="N5937" s="89" t="s">
        <v>1944</v>
      </c>
      <c r="V5937" s="89" t="s">
        <v>206</v>
      </c>
      <c r="W5937">
        <v>35658</v>
      </c>
    </row>
    <row r="5938" spans="7:23">
      <c r="G5938">
        <v>35731</v>
      </c>
      <c r="H5938" s="89" t="s">
        <v>1669</v>
      </c>
      <c r="I5938" s="89" t="s">
        <v>312</v>
      </c>
      <c r="L5938">
        <v>42775</v>
      </c>
      <c r="M5938" s="89" t="s">
        <v>1779</v>
      </c>
      <c r="N5938" s="89" t="s">
        <v>1944</v>
      </c>
      <c r="V5938" s="89" t="s">
        <v>2573</v>
      </c>
      <c r="W5938">
        <v>55876</v>
      </c>
    </row>
    <row r="5939" spans="7:23">
      <c r="G5939">
        <v>70904</v>
      </c>
      <c r="H5939" s="89" t="s">
        <v>1917</v>
      </c>
      <c r="I5939" s="89" t="s">
        <v>1943</v>
      </c>
      <c r="L5939">
        <v>42776</v>
      </c>
      <c r="M5939" s="89" t="s">
        <v>1780</v>
      </c>
      <c r="N5939" s="89" t="s">
        <v>1944</v>
      </c>
      <c r="V5939" s="89" t="s">
        <v>2574</v>
      </c>
      <c r="W5939">
        <v>35644</v>
      </c>
    </row>
    <row r="5940" spans="7:23">
      <c r="G5940">
        <v>70902</v>
      </c>
      <c r="H5940" s="89" t="s">
        <v>1917</v>
      </c>
      <c r="I5940" s="89" t="s">
        <v>1942</v>
      </c>
      <c r="L5940">
        <v>42777</v>
      </c>
      <c r="M5940" s="89" t="s">
        <v>1781</v>
      </c>
      <c r="N5940" s="89" t="s">
        <v>1944</v>
      </c>
      <c r="V5940" s="89" t="s">
        <v>2575</v>
      </c>
      <c r="W5940">
        <v>189504</v>
      </c>
    </row>
    <row r="5941" spans="7:23">
      <c r="G5941">
        <v>35721</v>
      </c>
      <c r="H5941" s="89" t="s">
        <v>1662</v>
      </c>
      <c r="I5941" s="89" t="s">
        <v>312</v>
      </c>
      <c r="L5941">
        <v>42778</v>
      </c>
      <c r="M5941" s="89" t="s">
        <v>1782</v>
      </c>
      <c r="N5941" s="89" t="s">
        <v>1944</v>
      </c>
      <c r="V5941" s="89" t="s">
        <v>1633</v>
      </c>
      <c r="W5941">
        <v>35662</v>
      </c>
    </row>
    <row r="5942" spans="7:23">
      <c r="G5942">
        <v>35733</v>
      </c>
      <c r="H5942" s="89" t="s">
        <v>1671</v>
      </c>
      <c r="I5942" s="89" t="s">
        <v>312</v>
      </c>
      <c r="L5942">
        <v>42779</v>
      </c>
      <c r="M5942" s="89" t="s">
        <v>1783</v>
      </c>
      <c r="N5942" s="89" t="s">
        <v>1944</v>
      </c>
      <c r="V5942" s="89" t="s">
        <v>1634</v>
      </c>
      <c r="W5942">
        <v>35667</v>
      </c>
    </row>
    <row r="5943" spans="7:23">
      <c r="G5943">
        <v>219470</v>
      </c>
      <c r="H5943" s="89" t="s">
        <v>2594</v>
      </c>
      <c r="I5943" s="89" t="s">
        <v>312</v>
      </c>
      <c r="L5943">
        <v>42780</v>
      </c>
      <c r="M5943" s="89" t="s">
        <v>1784</v>
      </c>
      <c r="N5943" s="89" t="s">
        <v>1944</v>
      </c>
      <c r="V5943" s="89" t="s">
        <v>1635</v>
      </c>
      <c r="W5943">
        <v>35672</v>
      </c>
    </row>
    <row r="5944" spans="7:23">
      <c r="G5944">
        <v>70893</v>
      </c>
      <c r="H5944" s="89" t="s">
        <v>1918</v>
      </c>
      <c r="I5944" s="89" t="s">
        <v>1943</v>
      </c>
      <c r="L5944">
        <v>42781</v>
      </c>
      <c r="M5944" s="89" t="s">
        <v>1785</v>
      </c>
      <c r="N5944" s="89" t="s">
        <v>1944</v>
      </c>
      <c r="V5944" s="89" t="s">
        <v>1636</v>
      </c>
      <c r="W5944">
        <v>35677</v>
      </c>
    </row>
    <row r="5945" spans="7:23">
      <c r="G5945">
        <v>70891</v>
      </c>
      <c r="H5945" s="89" t="s">
        <v>1918</v>
      </c>
      <c r="I5945" s="89" t="s">
        <v>1942</v>
      </c>
      <c r="L5945">
        <v>42784</v>
      </c>
      <c r="M5945" s="89" t="s">
        <v>1786</v>
      </c>
      <c r="N5945" s="89" t="s">
        <v>1944</v>
      </c>
      <c r="V5945" s="89" t="s">
        <v>1637</v>
      </c>
      <c r="W5945">
        <v>35678</v>
      </c>
    </row>
    <row r="5946" spans="7:23">
      <c r="G5946">
        <v>70882</v>
      </c>
      <c r="H5946" s="89" t="s">
        <v>1919</v>
      </c>
      <c r="I5946" s="89" t="s">
        <v>1943</v>
      </c>
      <c r="L5946">
        <v>42785</v>
      </c>
      <c r="M5946" s="89" t="s">
        <v>1787</v>
      </c>
      <c r="N5946" s="89" t="s">
        <v>1944</v>
      </c>
      <c r="V5946" s="89" t="s">
        <v>1638</v>
      </c>
      <c r="W5946">
        <v>35679</v>
      </c>
    </row>
    <row r="5947" spans="7:23">
      <c r="G5947">
        <v>70880</v>
      </c>
      <c r="H5947" s="89" t="s">
        <v>1919</v>
      </c>
      <c r="I5947" s="89" t="s">
        <v>1942</v>
      </c>
      <c r="L5947">
        <v>42786</v>
      </c>
      <c r="M5947" s="89" t="s">
        <v>1788</v>
      </c>
      <c r="N5947" s="89" t="s">
        <v>1944</v>
      </c>
      <c r="V5947" s="89" t="s">
        <v>1639</v>
      </c>
      <c r="W5947">
        <v>35680</v>
      </c>
    </row>
    <row r="5948" spans="7:23">
      <c r="G5948">
        <v>35734</v>
      </c>
      <c r="H5948" s="89" t="s">
        <v>1672</v>
      </c>
      <c r="I5948" s="89" t="s">
        <v>312</v>
      </c>
      <c r="L5948">
        <v>42787</v>
      </c>
      <c r="M5948" s="89" t="s">
        <v>1789</v>
      </c>
      <c r="N5948" s="89" t="s">
        <v>1944</v>
      </c>
      <c r="V5948" s="89" t="s">
        <v>1640</v>
      </c>
      <c r="W5948">
        <v>35681</v>
      </c>
    </row>
    <row r="5949" spans="7:23">
      <c r="G5949">
        <v>71388</v>
      </c>
      <c r="H5949" s="89" t="s">
        <v>1920</v>
      </c>
      <c r="I5949" s="89" t="s">
        <v>1943</v>
      </c>
      <c r="L5949">
        <v>42788</v>
      </c>
      <c r="M5949" s="89" t="s">
        <v>1790</v>
      </c>
      <c r="N5949" s="89" t="s">
        <v>1944</v>
      </c>
      <c r="V5949" s="89" t="s">
        <v>2576</v>
      </c>
      <c r="W5949">
        <v>35683</v>
      </c>
    </row>
    <row r="5950" spans="7:23">
      <c r="G5950">
        <v>71386</v>
      </c>
      <c r="H5950" s="89" t="s">
        <v>1920</v>
      </c>
      <c r="I5950" s="89" t="s">
        <v>1942</v>
      </c>
      <c r="L5950">
        <v>42789</v>
      </c>
      <c r="M5950" s="89" t="s">
        <v>1791</v>
      </c>
      <c r="N5950" s="89" t="s">
        <v>1944</v>
      </c>
      <c r="V5950" s="89" t="s">
        <v>2577</v>
      </c>
      <c r="W5950">
        <v>187558</v>
      </c>
    </row>
    <row r="5951" spans="7:23">
      <c r="G5951">
        <v>35725</v>
      </c>
      <c r="H5951" s="89" t="s">
        <v>1289</v>
      </c>
      <c r="I5951" s="89" t="s">
        <v>312</v>
      </c>
      <c r="L5951">
        <v>42790</v>
      </c>
      <c r="M5951" s="89" t="s">
        <v>1792</v>
      </c>
      <c r="N5951" s="89" t="s">
        <v>1944</v>
      </c>
      <c r="V5951" s="89" t="s">
        <v>2578</v>
      </c>
      <c r="W5951">
        <v>187969</v>
      </c>
    </row>
    <row r="5952" spans="7:23">
      <c r="G5952">
        <v>71377</v>
      </c>
      <c r="H5952" s="89" t="s">
        <v>1921</v>
      </c>
      <c r="I5952" s="89" t="s">
        <v>1943</v>
      </c>
      <c r="L5952">
        <v>42792</v>
      </c>
      <c r="M5952" s="89" t="s">
        <v>1569</v>
      </c>
      <c r="N5952" s="89" t="s">
        <v>1944</v>
      </c>
      <c r="V5952" s="89" t="s">
        <v>1641</v>
      </c>
      <c r="W5952">
        <v>35686</v>
      </c>
    </row>
    <row r="5953" spans="7:23">
      <c r="G5953">
        <v>71375</v>
      </c>
      <c r="H5953" s="89" t="s">
        <v>1921</v>
      </c>
      <c r="I5953" s="89" t="s">
        <v>1942</v>
      </c>
      <c r="L5953">
        <v>42793</v>
      </c>
      <c r="M5953" s="89" t="s">
        <v>1871</v>
      </c>
      <c r="N5953" s="89" t="s">
        <v>1944</v>
      </c>
      <c r="V5953" s="89" t="s">
        <v>1642</v>
      </c>
      <c r="W5953">
        <v>35687</v>
      </c>
    </row>
    <row r="5954" spans="7:23">
      <c r="G5954">
        <v>35726</v>
      </c>
      <c r="H5954" s="89" t="s">
        <v>2595</v>
      </c>
      <c r="I5954" s="89" t="s">
        <v>312</v>
      </c>
      <c r="L5954">
        <v>42794</v>
      </c>
      <c r="M5954" s="89" t="s">
        <v>1575</v>
      </c>
      <c r="N5954" s="89" t="s">
        <v>1944</v>
      </c>
      <c r="V5954" s="89" t="s">
        <v>1643</v>
      </c>
      <c r="W5954">
        <v>35688</v>
      </c>
    </row>
    <row r="5955" spans="7:23">
      <c r="G5955">
        <v>70871</v>
      </c>
      <c r="H5955" s="89" t="s">
        <v>1922</v>
      </c>
      <c r="I5955" s="89" t="s">
        <v>1943</v>
      </c>
      <c r="L5955">
        <v>42795</v>
      </c>
      <c r="M5955" s="89" t="s">
        <v>1574</v>
      </c>
      <c r="N5955" s="89" t="s">
        <v>1944</v>
      </c>
      <c r="V5955" s="89" t="s">
        <v>1644</v>
      </c>
      <c r="W5955">
        <v>35689</v>
      </c>
    </row>
    <row r="5956" spans="7:23">
      <c r="G5956">
        <v>70869</v>
      </c>
      <c r="H5956" s="89" t="s">
        <v>1922</v>
      </c>
      <c r="I5956" s="89" t="s">
        <v>1942</v>
      </c>
      <c r="L5956">
        <v>42796</v>
      </c>
      <c r="M5956" s="89" t="s">
        <v>1879</v>
      </c>
      <c r="N5956" s="89" t="s">
        <v>1944</v>
      </c>
      <c r="V5956" s="89" t="s">
        <v>1645</v>
      </c>
      <c r="W5956">
        <v>35690</v>
      </c>
    </row>
    <row r="5957" spans="7:23">
      <c r="G5957">
        <v>216725</v>
      </c>
      <c r="H5957" s="89" t="s">
        <v>2596</v>
      </c>
      <c r="I5957" s="89" t="s">
        <v>312</v>
      </c>
      <c r="L5957">
        <v>42797</v>
      </c>
      <c r="M5957" s="89" t="s">
        <v>1880</v>
      </c>
      <c r="N5957" s="89" t="s">
        <v>1944</v>
      </c>
      <c r="V5957" s="89" t="s">
        <v>2579</v>
      </c>
      <c r="W5957">
        <v>35692</v>
      </c>
    </row>
    <row r="5958" spans="7:23">
      <c r="G5958">
        <v>71278</v>
      </c>
      <c r="H5958" s="89" t="s">
        <v>1923</v>
      </c>
      <c r="I5958" s="89" t="s">
        <v>1943</v>
      </c>
      <c r="L5958">
        <v>42798</v>
      </c>
      <c r="M5958" s="89" t="s">
        <v>1579</v>
      </c>
      <c r="N5958" s="89" t="s">
        <v>1944</v>
      </c>
      <c r="V5958" s="89" t="s">
        <v>1646</v>
      </c>
      <c r="W5958">
        <v>35694</v>
      </c>
    </row>
    <row r="5959" spans="7:23">
      <c r="G5959">
        <v>71276</v>
      </c>
      <c r="H5959" s="89" t="s">
        <v>1923</v>
      </c>
      <c r="I5959" s="89" t="s">
        <v>1942</v>
      </c>
      <c r="L5959">
        <v>42799</v>
      </c>
      <c r="M5959" s="89" t="s">
        <v>1886</v>
      </c>
      <c r="N5959" s="89" t="s">
        <v>1944</v>
      </c>
      <c r="V5959" s="89" t="s">
        <v>1487</v>
      </c>
      <c r="W5959">
        <v>35698</v>
      </c>
    </row>
    <row r="5960" spans="7:23">
      <c r="G5960">
        <v>35735</v>
      </c>
      <c r="H5960" s="89" t="s">
        <v>2597</v>
      </c>
      <c r="I5960" s="89" t="s">
        <v>312</v>
      </c>
      <c r="L5960">
        <v>42800</v>
      </c>
      <c r="M5960" s="89" t="s">
        <v>1887</v>
      </c>
      <c r="N5960" s="89" t="s">
        <v>1944</v>
      </c>
      <c r="V5960" s="89" t="s">
        <v>2580</v>
      </c>
      <c r="W5960">
        <v>35701</v>
      </c>
    </row>
    <row r="5961" spans="7:23">
      <c r="G5961">
        <v>71355</v>
      </c>
      <c r="H5961" s="89" t="s">
        <v>278</v>
      </c>
      <c r="I5961" s="89" t="s">
        <v>1943</v>
      </c>
      <c r="L5961">
        <v>42801</v>
      </c>
      <c r="M5961" s="89" t="s">
        <v>955</v>
      </c>
      <c r="N5961" s="89" t="s">
        <v>1944</v>
      </c>
      <c r="V5961" s="89" t="s">
        <v>1650</v>
      </c>
      <c r="W5961">
        <v>35705</v>
      </c>
    </row>
    <row r="5962" spans="7:23">
      <c r="G5962">
        <v>71353</v>
      </c>
      <c r="H5962" s="89" t="s">
        <v>278</v>
      </c>
      <c r="I5962" s="89" t="s">
        <v>1942</v>
      </c>
      <c r="L5962">
        <v>42802</v>
      </c>
      <c r="M5962" s="89" t="s">
        <v>970</v>
      </c>
      <c r="N5962" s="89" t="s">
        <v>1944</v>
      </c>
      <c r="V5962" s="89" t="s">
        <v>2581</v>
      </c>
      <c r="W5962">
        <v>163470</v>
      </c>
    </row>
    <row r="5963" spans="7:23">
      <c r="G5963">
        <v>195126</v>
      </c>
      <c r="H5963" s="89" t="s">
        <v>2598</v>
      </c>
      <c r="I5963" s="89" t="s">
        <v>312</v>
      </c>
      <c r="L5963">
        <v>42803</v>
      </c>
      <c r="M5963" s="89" t="s">
        <v>956</v>
      </c>
      <c r="N5963" s="89" t="s">
        <v>1944</v>
      </c>
      <c r="V5963" s="89" t="s">
        <v>2582</v>
      </c>
      <c r="W5963">
        <v>201270</v>
      </c>
    </row>
    <row r="5964" spans="7:23">
      <c r="G5964">
        <v>71267</v>
      </c>
      <c r="H5964" s="89" t="s">
        <v>1924</v>
      </c>
      <c r="I5964" s="89" t="s">
        <v>1943</v>
      </c>
      <c r="L5964">
        <v>42804</v>
      </c>
      <c r="M5964" s="89" t="s">
        <v>971</v>
      </c>
      <c r="N5964" s="89" t="s">
        <v>1944</v>
      </c>
      <c r="V5964" s="89" t="s">
        <v>1647</v>
      </c>
      <c r="W5964">
        <v>35702</v>
      </c>
    </row>
    <row r="5965" spans="7:23">
      <c r="G5965">
        <v>71265</v>
      </c>
      <c r="H5965" s="89" t="s">
        <v>1924</v>
      </c>
      <c r="I5965" s="89" t="s">
        <v>1942</v>
      </c>
      <c r="L5965">
        <v>42805</v>
      </c>
      <c r="M5965" s="89" t="s">
        <v>957</v>
      </c>
      <c r="N5965" s="89" t="s">
        <v>1944</v>
      </c>
      <c r="V5965" s="89" t="s">
        <v>1648</v>
      </c>
      <c r="W5965">
        <v>35703</v>
      </c>
    </row>
    <row r="5966" spans="7:23">
      <c r="G5966">
        <v>195115</v>
      </c>
      <c r="H5966" s="89" t="s">
        <v>2599</v>
      </c>
      <c r="I5966" s="89" t="s">
        <v>312</v>
      </c>
      <c r="L5966">
        <v>42806</v>
      </c>
      <c r="M5966" s="89" t="s">
        <v>972</v>
      </c>
      <c r="N5966" s="89" t="s">
        <v>1944</v>
      </c>
      <c r="V5966" s="89" t="s">
        <v>1649</v>
      </c>
      <c r="W5966">
        <v>35704</v>
      </c>
    </row>
    <row r="5967" spans="7:23">
      <c r="G5967">
        <v>71256</v>
      </c>
      <c r="H5967" s="89" t="s">
        <v>1925</v>
      </c>
      <c r="I5967" s="89" t="s">
        <v>1943</v>
      </c>
      <c r="L5967">
        <v>42807</v>
      </c>
      <c r="M5967" s="89" t="s">
        <v>1881</v>
      </c>
      <c r="N5967" s="89" t="s">
        <v>1944</v>
      </c>
      <c r="V5967" s="89" t="s">
        <v>2583</v>
      </c>
      <c r="W5967">
        <v>201281</v>
      </c>
    </row>
    <row r="5968" spans="7:23">
      <c r="G5968">
        <v>71254</v>
      </c>
      <c r="H5968" s="89" t="s">
        <v>1925</v>
      </c>
      <c r="I5968" s="89" t="s">
        <v>1942</v>
      </c>
      <c r="L5968">
        <v>42808</v>
      </c>
      <c r="M5968" s="89" t="s">
        <v>1883</v>
      </c>
      <c r="N5968" s="89" t="s">
        <v>1944</v>
      </c>
      <c r="V5968" s="89" t="s">
        <v>2584</v>
      </c>
      <c r="W5968">
        <v>174070</v>
      </c>
    </row>
    <row r="5969" spans="7:23">
      <c r="G5969">
        <v>71245</v>
      </c>
      <c r="H5969" s="89" t="s">
        <v>1926</v>
      </c>
      <c r="I5969" s="89" t="s">
        <v>1943</v>
      </c>
      <c r="L5969">
        <v>42809</v>
      </c>
      <c r="M5969" s="89" t="s">
        <v>1884</v>
      </c>
      <c r="N5969" s="89" t="s">
        <v>1944</v>
      </c>
      <c r="V5969" s="89" t="s">
        <v>1656</v>
      </c>
      <c r="W5969">
        <v>35712</v>
      </c>
    </row>
    <row r="5970" spans="7:23">
      <c r="G5970">
        <v>71243</v>
      </c>
      <c r="H5970" s="89" t="s">
        <v>1926</v>
      </c>
      <c r="I5970" s="89" t="s">
        <v>1942</v>
      </c>
      <c r="L5970">
        <v>42810</v>
      </c>
      <c r="M5970" s="89" t="s">
        <v>1885</v>
      </c>
      <c r="N5970" s="89" t="s">
        <v>1944</v>
      </c>
      <c r="V5970" s="89" t="s">
        <v>2585</v>
      </c>
      <c r="W5970">
        <v>201292</v>
      </c>
    </row>
    <row r="5971" spans="7:23">
      <c r="G5971">
        <v>195104</v>
      </c>
      <c r="H5971" s="89" t="s">
        <v>2600</v>
      </c>
      <c r="I5971" s="89" t="s">
        <v>312</v>
      </c>
      <c r="L5971">
        <v>42811</v>
      </c>
      <c r="M5971" s="89" t="s">
        <v>976</v>
      </c>
      <c r="N5971" s="89" t="s">
        <v>1944</v>
      </c>
      <c r="V5971" s="89" t="s">
        <v>1651</v>
      </c>
      <c r="W5971">
        <v>35706</v>
      </c>
    </row>
    <row r="5972" spans="7:23">
      <c r="G5972">
        <v>71322</v>
      </c>
      <c r="H5972" s="89" t="s">
        <v>1927</v>
      </c>
      <c r="I5972" s="89" t="s">
        <v>1943</v>
      </c>
      <c r="L5972">
        <v>42812</v>
      </c>
      <c r="M5972" s="89" t="s">
        <v>964</v>
      </c>
      <c r="N5972" s="89" t="s">
        <v>1944</v>
      </c>
      <c r="V5972" s="89" t="s">
        <v>1652</v>
      </c>
      <c r="W5972">
        <v>35707</v>
      </c>
    </row>
    <row r="5973" spans="7:23">
      <c r="G5973">
        <v>71320</v>
      </c>
      <c r="H5973" s="89" t="s">
        <v>1927</v>
      </c>
      <c r="I5973" s="89" t="s">
        <v>1942</v>
      </c>
      <c r="L5973">
        <v>42813</v>
      </c>
      <c r="M5973" s="89" t="s">
        <v>1888</v>
      </c>
      <c r="N5973" s="89" t="s">
        <v>1944</v>
      </c>
      <c r="V5973" s="89" t="s">
        <v>1653</v>
      </c>
      <c r="W5973">
        <v>35708</v>
      </c>
    </row>
    <row r="5974" spans="7:23">
      <c r="G5974">
        <v>35737</v>
      </c>
      <c r="H5974" s="89" t="s">
        <v>258</v>
      </c>
      <c r="I5974" s="89" t="s">
        <v>312</v>
      </c>
      <c r="L5974">
        <v>42814</v>
      </c>
      <c r="M5974" s="89" t="s">
        <v>1889</v>
      </c>
      <c r="N5974" s="89" t="s">
        <v>1944</v>
      </c>
      <c r="V5974" s="89" t="s">
        <v>2586</v>
      </c>
      <c r="W5974">
        <v>192070</v>
      </c>
    </row>
    <row r="5975" spans="7:23">
      <c r="G5975">
        <v>56926</v>
      </c>
      <c r="H5975" s="89" t="s">
        <v>1676</v>
      </c>
      <c r="I5975" s="89" t="s">
        <v>312</v>
      </c>
      <c r="L5975">
        <v>42816</v>
      </c>
      <c r="M5975" s="89" t="s">
        <v>1890</v>
      </c>
      <c r="N5975" s="89" t="s">
        <v>1944</v>
      </c>
      <c r="V5975" s="89" t="s">
        <v>1654</v>
      </c>
      <c r="W5975">
        <v>35709</v>
      </c>
    </row>
    <row r="5976" spans="7:23">
      <c r="G5976">
        <v>192470</v>
      </c>
      <c r="H5976" s="89" t="s">
        <v>2601</v>
      </c>
      <c r="I5976" s="89" t="s">
        <v>312</v>
      </c>
      <c r="L5976">
        <v>42822</v>
      </c>
      <c r="M5976" s="89" t="s">
        <v>1793</v>
      </c>
      <c r="N5976" s="89" t="s">
        <v>1944</v>
      </c>
      <c r="V5976" s="89" t="s">
        <v>1655</v>
      </c>
      <c r="W5976">
        <v>35710</v>
      </c>
    </row>
    <row r="5977" spans="7:23">
      <c r="G5977">
        <v>71520</v>
      </c>
      <c r="H5977" s="89" t="s">
        <v>1899</v>
      </c>
      <c r="I5977" s="89" t="s">
        <v>1943</v>
      </c>
      <c r="L5977">
        <v>42823</v>
      </c>
      <c r="M5977" s="89" t="s">
        <v>1794</v>
      </c>
      <c r="N5977" s="89" t="s">
        <v>1944</v>
      </c>
      <c r="V5977" s="89" t="s">
        <v>2587</v>
      </c>
      <c r="W5977">
        <v>35711</v>
      </c>
    </row>
    <row r="5978" spans="7:23">
      <c r="G5978">
        <v>71518</v>
      </c>
      <c r="H5978" s="89" t="s">
        <v>1899</v>
      </c>
      <c r="I5978" s="89" t="s">
        <v>1942</v>
      </c>
      <c r="L5978">
        <v>42824</v>
      </c>
      <c r="M5978" s="89" t="s">
        <v>1795</v>
      </c>
      <c r="N5978" s="89" t="s">
        <v>1944</v>
      </c>
      <c r="V5978" s="89" t="s">
        <v>1657</v>
      </c>
      <c r="W5978">
        <v>35713</v>
      </c>
    </row>
    <row r="5979" spans="7:23">
      <c r="G5979">
        <v>56948</v>
      </c>
      <c r="H5979" s="89" t="s">
        <v>1677</v>
      </c>
      <c r="I5979" s="89" t="s">
        <v>312</v>
      </c>
      <c r="L5979">
        <v>42825</v>
      </c>
      <c r="M5979" s="89" t="s">
        <v>1796</v>
      </c>
      <c r="N5979" s="89" t="s">
        <v>1944</v>
      </c>
      <c r="V5979" s="89" t="s">
        <v>2588</v>
      </c>
      <c r="W5979">
        <v>35716</v>
      </c>
    </row>
    <row r="5980" spans="7:23">
      <c r="G5980">
        <v>71509</v>
      </c>
      <c r="H5980" s="89" t="s">
        <v>1902</v>
      </c>
      <c r="I5980" s="89" t="s">
        <v>1943</v>
      </c>
      <c r="L5980">
        <v>42826</v>
      </c>
      <c r="M5980" s="89" t="s">
        <v>1797</v>
      </c>
      <c r="N5980" s="89" t="s">
        <v>1944</v>
      </c>
      <c r="V5980" s="89" t="s">
        <v>1659</v>
      </c>
      <c r="W5980">
        <v>35718</v>
      </c>
    </row>
    <row r="5981" spans="7:23">
      <c r="G5981">
        <v>71507</v>
      </c>
      <c r="H5981" s="89" t="s">
        <v>1902</v>
      </c>
      <c r="I5981" s="89" t="s">
        <v>1942</v>
      </c>
      <c r="L5981">
        <v>42827</v>
      </c>
      <c r="M5981" s="89" t="s">
        <v>1798</v>
      </c>
      <c r="N5981" s="89" t="s">
        <v>1944</v>
      </c>
      <c r="V5981" s="89" t="s">
        <v>1658</v>
      </c>
      <c r="W5981">
        <v>35717</v>
      </c>
    </row>
    <row r="5982" spans="7:23">
      <c r="G5982">
        <v>56893</v>
      </c>
      <c r="H5982" s="89" t="s">
        <v>50</v>
      </c>
      <c r="I5982" s="89" t="s">
        <v>312</v>
      </c>
      <c r="L5982">
        <v>42828</v>
      </c>
      <c r="M5982" s="89" t="s">
        <v>1799</v>
      </c>
      <c r="N5982" s="89" t="s">
        <v>1944</v>
      </c>
      <c r="V5982" s="89" t="s">
        <v>1660</v>
      </c>
      <c r="W5982">
        <v>35719</v>
      </c>
    </row>
    <row r="5983" spans="7:23">
      <c r="G5983">
        <v>71498</v>
      </c>
      <c r="H5983" s="89" t="s">
        <v>1928</v>
      </c>
      <c r="I5983" s="89" t="s">
        <v>1943</v>
      </c>
      <c r="L5983">
        <v>42829</v>
      </c>
      <c r="M5983" s="89" t="s">
        <v>1800</v>
      </c>
      <c r="N5983" s="89" t="s">
        <v>1944</v>
      </c>
      <c r="V5983" s="89" t="s">
        <v>1664</v>
      </c>
      <c r="W5983">
        <v>35724</v>
      </c>
    </row>
    <row r="5984" spans="7:23">
      <c r="G5984">
        <v>71496</v>
      </c>
      <c r="H5984" s="89" t="s">
        <v>1928</v>
      </c>
      <c r="I5984" s="89" t="s">
        <v>1942</v>
      </c>
      <c r="L5984">
        <v>42830</v>
      </c>
      <c r="M5984" s="89" t="s">
        <v>1801</v>
      </c>
      <c r="N5984" s="89" t="s">
        <v>1944</v>
      </c>
      <c r="V5984" s="89" t="s">
        <v>2589</v>
      </c>
      <c r="W5984">
        <v>164072</v>
      </c>
    </row>
    <row r="5985" spans="7:23">
      <c r="G5985">
        <v>198714</v>
      </c>
      <c r="H5985" s="89" t="s">
        <v>2602</v>
      </c>
      <c r="I5985" s="89" t="s">
        <v>312</v>
      </c>
      <c r="L5985">
        <v>42833</v>
      </c>
      <c r="M5985" s="89" t="s">
        <v>1802</v>
      </c>
      <c r="N5985" s="89" t="s">
        <v>1944</v>
      </c>
      <c r="V5985" s="89" t="s">
        <v>1661</v>
      </c>
      <c r="W5985">
        <v>35720</v>
      </c>
    </row>
    <row r="5986" spans="7:23">
      <c r="G5986">
        <v>71619</v>
      </c>
      <c r="H5986" s="89" t="s">
        <v>1929</v>
      </c>
      <c r="I5986" s="89" t="s">
        <v>1943</v>
      </c>
      <c r="L5986">
        <v>42834</v>
      </c>
      <c r="M5986" s="89" t="s">
        <v>1803</v>
      </c>
      <c r="N5986" s="89" t="s">
        <v>1944</v>
      </c>
      <c r="V5986" s="89" t="s">
        <v>2590</v>
      </c>
      <c r="W5986">
        <v>35722</v>
      </c>
    </row>
    <row r="5987" spans="7:23">
      <c r="G5987">
        <v>71617</v>
      </c>
      <c r="H5987" s="89" t="s">
        <v>1929</v>
      </c>
      <c r="I5987" s="89" t="s">
        <v>1942</v>
      </c>
      <c r="L5987">
        <v>42835</v>
      </c>
      <c r="M5987" s="89" t="s">
        <v>1804</v>
      </c>
      <c r="N5987" s="89" t="s">
        <v>1944</v>
      </c>
      <c r="V5987" s="89" t="s">
        <v>2591</v>
      </c>
      <c r="W5987">
        <v>174081</v>
      </c>
    </row>
    <row r="5988" spans="7:23">
      <c r="G5988">
        <v>71608</v>
      </c>
      <c r="H5988" s="89" t="s">
        <v>1930</v>
      </c>
      <c r="I5988" s="89" t="s">
        <v>1943</v>
      </c>
      <c r="L5988">
        <v>42836</v>
      </c>
      <c r="M5988" s="89" t="s">
        <v>1805</v>
      </c>
      <c r="N5988" s="89" t="s">
        <v>1944</v>
      </c>
      <c r="V5988" s="89" t="s">
        <v>1673</v>
      </c>
      <c r="W5988">
        <v>72292</v>
      </c>
    </row>
    <row r="5989" spans="7:23">
      <c r="G5989">
        <v>71606</v>
      </c>
      <c r="H5989" s="89" t="s">
        <v>1930</v>
      </c>
      <c r="I5989" s="89" t="s">
        <v>1942</v>
      </c>
      <c r="L5989">
        <v>42837</v>
      </c>
      <c r="M5989" s="89" t="s">
        <v>1806</v>
      </c>
      <c r="N5989" s="89" t="s">
        <v>1944</v>
      </c>
      <c r="V5989" s="89" t="s">
        <v>1674</v>
      </c>
      <c r="W5989">
        <v>72281</v>
      </c>
    </row>
    <row r="5990" spans="7:23">
      <c r="G5990">
        <v>71597</v>
      </c>
      <c r="H5990" s="89" t="s">
        <v>59</v>
      </c>
      <c r="I5990" s="89" t="s">
        <v>1943</v>
      </c>
      <c r="L5990">
        <v>42838</v>
      </c>
      <c r="M5990" s="89" t="s">
        <v>1807</v>
      </c>
      <c r="N5990" s="89" t="s">
        <v>1944</v>
      </c>
      <c r="V5990" s="89" t="s">
        <v>1675</v>
      </c>
      <c r="W5990">
        <v>72270</v>
      </c>
    </row>
    <row r="5991" spans="7:23">
      <c r="G5991">
        <v>71595</v>
      </c>
      <c r="H5991" s="89" t="s">
        <v>59</v>
      </c>
      <c r="I5991" s="89" t="s">
        <v>1942</v>
      </c>
      <c r="L5991">
        <v>42839</v>
      </c>
      <c r="M5991" s="89" t="s">
        <v>1808</v>
      </c>
      <c r="N5991" s="89" t="s">
        <v>1944</v>
      </c>
      <c r="V5991" s="89" t="s">
        <v>2592</v>
      </c>
      <c r="W5991">
        <v>192081</v>
      </c>
    </row>
    <row r="5992" spans="7:23">
      <c r="G5992">
        <v>72082</v>
      </c>
      <c r="H5992" s="89" t="s">
        <v>1931</v>
      </c>
      <c r="I5992" s="89" t="s">
        <v>1943</v>
      </c>
      <c r="L5992">
        <v>42840</v>
      </c>
      <c r="M5992" s="89" t="s">
        <v>1809</v>
      </c>
      <c r="N5992" s="89" t="s">
        <v>1944</v>
      </c>
      <c r="V5992" s="89" t="s">
        <v>1665</v>
      </c>
      <c r="W5992">
        <v>35727</v>
      </c>
    </row>
    <row r="5993" spans="7:23">
      <c r="G5993">
        <v>72080</v>
      </c>
      <c r="H5993" s="89" t="s">
        <v>1931</v>
      </c>
      <c r="I5993" s="89" t="s">
        <v>1942</v>
      </c>
      <c r="L5993">
        <v>42841</v>
      </c>
      <c r="M5993" s="89" t="s">
        <v>1810</v>
      </c>
      <c r="N5993" s="89" t="s">
        <v>1944</v>
      </c>
      <c r="V5993" s="89" t="s">
        <v>1666</v>
      </c>
      <c r="W5993">
        <v>35728</v>
      </c>
    </row>
    <row r="5994" spans="7:23">
      <c r="G5994">
        <v>71586</v>
      </c>
      <c r="H5994" s="89" t="s">
        <v>60</v>
      </c>
      <c r="I5994" s="89" t="s">
        <v>1943</v>
      </c>
      <c r="L5994">
        <v>42842</v>
      </c>
      <c r="M5994" s="89" t="s">
        <v>1811</v>
      </c>
      <c r="N5994" s="89" t="s">
        <v>1944</v>
      </c>
      <c r="V5994" s="89" t="s">
        <v>1667</v>
      </c>
      <c r="W5994">
        <v>35729</v>
      </c>
    </row>
    <row r="5995" spans="7:23">
      <c r="G5995">
        <v>54769</v>
      </c>
      <c r="H5995" s="89" t="s">
        <v>1678</v>
      </c>
      <c r="I5995" s="89" t="s">
        <v>312</v>
      </c>
      <c r="L5995">
        <v>42843</v>
      </c>
      <c r="M5995" s="89" t="s">
        <v>1872</v>
      </c>
      <c r="N5995" s="89" t="s">
        <v>1944</v>
      </c>
      <c r="V5995" s="89" t="s">
        <v>2593</v>
      </c>
      <c r="W5995">
        <v>200870</v>
      </c>
    </row>
    <row r="5996" spans="7:23">
      <c r="G5996">
        <v>71584</v>
      </c>
      <c r="H5996" s="89" t="s">
        <v>60</v>
      </c>
      <c r="I5996" s="89" t="s">
        <v>1942</v>
      </c>
      <c r="L5996">
        <v>42844</v>
      </c>
      <c r="M5996" s="89" t="s">
        <v>1891</v>
      </c>
      <c r="N5996" s="89" t="s">
        <v>1944</v>
      </c>
      <c r="V5996" s="89" t="s">
        <v>1668</v>
      </c>
      <c r="W5996">
        <v>35730</v>
      </c>
    </row>
    <row r="5997" spans="7:23">
      <c r="G5997">
        <v>71465</v>
      </c>
      <c r="H5997" s="89" t="s">
        <v>46</v>
      </c>
      <c r="I5997" s="89" t="s">
        <v>1943</v>
      </c>
      <c r="L5997">
        <v>42848</v>
      </c>
      <c r="M5997" s="89" t="s">
        <v>1843</v>
      </c>
      <c r="N5997" s="89" t="s">
        <v>1944</v>
      </c>
      <c r="V5997" s="89" t="s">
        <v>1663</v>
      </c>
      <c r="W5997">
        <v>35723</v>
      </c>
    </row>
    <row r="5998" spans="7:23">
      <c r="G5998">
        <v>71463</v>
      </c>
      <c r="H5998" s="89" t="s">
        <v>46</v>
      </c>
      <c r="I5998" s="89" t="s">
        <v>1942</v>
      </c>
      <c r="L5998">
        <v>42849</v>
      </c>
      <c r="M5998" s="89" t="s">
        <v>1844</v>
      </c>
      <c r="N5998" s="89" t="s">
        <v>1944</v>
      </c>
      <c r="V5998" s="89" t="s">
        <v>1670</v>
      </c>
      <c r="W5998">
        <v>35732</v>
      </c>
    </row>
    <row r="5999" spans="7:23">
      <c r="G5999">
        <v>54835</v>
      </c>
      <c r="H5999" s="89" t="s">
        <v>1679</v>
      </c>
      <c r="I5999" s="89" t="s">
        <v>312</v>
      </c>
      <c r="L5999">
        <v>42850</v>
      </c>
      <c r="M5999" s="89" t="s">
        <v>1845</v>
      </c>
      <c r="N5999" s="89" t="s">
        <v>1944</v>
      </c>
      <c r="V5999" s="89" t="s">
        <v>1669</v>
      </c>
      <c r="W5999">
        <v>35731</v>
      </c>
    </row>
    <row r="6000" spans="7:23">
      <c r="G6000">
        <v>214670</v>
      </c>
      <c r="H6000" s="89" t="s">
        <v>2603</v>
      </c>
      <c r="I6000" s="89" t="s">
        <v>312</v>
      </c>
      <c r="L6000">
        <v>42851</v>
      </c>
      <c r="M6000" s="89" t="s">
        <v>1846</v>
      </c>
      <c r="N6000" s="89" t="s">
        <v>1944</v>
      </c>
      <c r="V6000" s="89" t="s">
        <v>1662</v>
      </c>
      <c r="W6000">
        <v>35721</v>
      </c>
    </row>
    <row r="6001" spans="7:23">
      <c r="G6001">
        <v>71630</v>
      </c>
      <c r="H6001" s="89" t="s">
        <v>1932</v>
      </c>
      <c r="I6001" s="89" t="s">
        <v>1943</v>
      </c>
      <c r="L6001">
        <v>42852</v>
      </c>
      <c r="M6001" s="89" t="s">
        <v>1847</v>
      </c>
      <c r="N6001" s="89" t="s">
        <v>1944</v>
      </c>
      <c r="V6001" s="89" t="s">
        <v>1671</v>
      </c>
      <c r="W6001">
        <v>35733</v>
      </c>
    </row>
    <row r="6002" spans="7:23">
      <c r="G6002">
        <v>71628</v>
      </c>
      <c r="H6002" s="89" t="s">
        <v>1932</v>
      </c>
      <c r="I6002" s="89" t="s">
        <v>1942</v>
      </c>
      <c r="L6002">
        <v>42853</v>
      </c>
      <c r="M6002" s="89" t="s">
        <v>1848</v>
      </c>
      <c r="N6002" s="89" t="s">
        <v>1944</v>
      </c>
      <c r="V6002" s="89" t="s">
        <v>2594</v>
      </c>
      <c r="W6002">
        <v>219470</v>
      </c>
    </row>
    <row r="6003" spans="7:23">
      <c r="G6003">
        <v>54824</v>
      </c>
      <c r="H6003" s="89" t="s">
        <v>1680</v>
      </c>
      <c r="I6003" s="89" t="s">
        <v>312</v>
      </c>
      <c r="L6003">
        <v>42856</v>
      </c>
      <c r="M6003" s="89" t="s">
        <v>1849</v>
      </c>
      <c r="N6003" s="89" t="s">
        <v>1944</v>
      </c>
      <c r="V6003" s="89" t="s">
        <v>1672</v>
      </c>
      <c r="W6003">
        <v>35734</v>
      </c>
    </row>
    <row r="6004" spans="7:23">
      <c r="G6004">
        <v>71487</v>
      </c>
      <c r="H6004" s="89" t="s">
        <v>1912</v>
      </c>
      <c r="I6004" s="89" t="s">
        <v>1943</v>
      </c>
      <c r="L6004">
        <v>42857</v>
      </c>
      <c r="M6004" s="89" t="s">
        <v>1850</v>
      </c>
      <c r="N6004" s="89" t="s">
        <v>1944</v>
      </c>
      <c r="V6004" s="89" t="s">
        <v>1289</v>
      </c>
      <c r="W6004">
        <v>35725</v>
      </c>
    </row>
    <row r="6005" spans="7:23">
      <c r="G6005">
        <v>71485</v>
      </c>
      <c r="H6005" s="89" t="s">
        <v>1912</v>
      </c>
      <c r="I6005" s="89" t="s">
        <v>1942</v>
      </c>
      <c r="L6005">
        <v>42858</v>
      </c>
      <c r="M6005" s="89" t="s">
        <v>1851</v>
      </c>
      <c r="N6005" s="89" t="s">
        <v>1944</v>
      </c>
      <c r="V6005" s="89" t="s">
        <v>2595</v>
      </c>
      <c r="W6005">
        <v>35726</v>
      </c>
    </row>
    <row r="6006" spans="7:23">
      <c r="G6006">
        <v>54813</v>
      </c>
      <c r="H6006" s="89" t="s">
        <v>1681</v>
      </c>
      <c r="I6006" s="89" t="s">
        <v>312</v>
      </c>
      <c r="L6006">
        <v>42859</v>
      </c>
      <c r="M6006" s="89" t="s">
        <v>1852</v>
      </c>
      <c r="N6006" s="89" t="s">
        <v>1944</v>
      </c>
      <c r="V6006" s="89" t="s">
        <v>2596</v>
      </c>
      <c r="W6006">
        <v>216725</v>
      </c>
    </row>
    <row r="6007" spans="7:23">
      <c r="G6007">
        <v>71476</v>
      </c>
      <c r="H6007" s="89" t="s">
        <v>119</v>
      </c>
      <c r="I6007" s="89" t="s">
        <v>1943</v>
      </c>
      <c r="L6007">
        <v>42862</v>
      </c>
      <c r="M6007" s="89" t="s">
        <v>1853</v>
      </c>
      <c r="N6007" s="89" t="s">
        <v>1944</v>
      </c>
      <c r="V6007" s="89" t="s">
        <v>2597</v>
      </c>
      <c r="W6007">
        <v>35735</v>
      </c>
    </row>
    <row r="6008" spans="7:23">
      <c r="G6008">
        <v>71474</v>
      </c>
      <c r="H6008" s="89" t="s">
        <v>119</v>
      </c>
      <c r="I6008" s="89" t="s">
        <v>1942</v>
      </c>
      <c r="L6008">
        <v>42863</v>
      </c>
      <c r="M6008" s="89" t="s">
        <v>1854</v>
      </c>
      <c r="N6008" s="89" t="s">
        <v>1944</v>
      </c>
      <c r="V6008" s="89" t="s">
        <v>2598</v>
      </c>
      <c r="W6008">
        <v>195126</v>
      </c>
    </row>
    <row r="6009" spans="7:23">
      <c r="G6009">
        <v>54802</v>
      </c>
      <c r="H6009" s="89" t="s">
        <v>1682</v>
      </c>
      <c r="I6009" s="89" t="s">
        <v>312</v>
      </c>
      <c r="L6009">
        <v>42864</v>
      </c>
      <c r="M6009" s="89" t="s">
        <v>1855</v>
      </c>
      <c r="N6009" s="89" t="s">
        <v>1944</v>
      </c>
      <c r="V6009" s="89" t="s">
        <v>2599</v>
      </c>
      <c r="W6009">
        <v>195115</v>
      </c>
    </row>
    <row r="6010" spans="7:23">
      <c r="G6010">
        <v>71454</v>
      </c>
      <c r="H6010" s="89" t="s">
        <v>46</v>
      </c>
      <c r="I6010" s="89" t="s">
        <v>1943</v>
      </c>
      <c r="L6010">
        <v>42865</v>
      </c>
      <c r="M6010" s="89" t="s">
        <v>1856</v>
      </c>
      <c r="N6010" s="89" t="s">
        <v>1944</v>
      </c>
      <c r="V6010" s="89" t="s">
        <v>2600</v>
      </c>
      <c r="W6010">
        <v>195104</v>
      </c>
    </row>
    <row r="6011" spans="7:23">
      <c r="G6011">
        <v>71452</v>
      </c>
      <c r="H6011" s="89" t="s">
        <v>46</v>
      </c>
      <c r="I6011" s="89" t="s">
        <v>1942</v>
      </c>
      <c r="L6011">
        <v>43068</v>
      </c>
      <c r="M6011" s="89" t="s">
        <v>1857</v>
      </c>
      <c r="N6011" s="89" t="s">
        <v>1944</v>
      </c>
      <c r="V6011" s="89" t="s">
        <v>258</v>
      </c>
      <c r="W6011">
        <v>35737</v>
      </c>
    </row>
    <row r="6012" spans="7:23">
      <c r="G6012">
        <v>54791</v>
      </c>
      <c r="H6012" s="89" t="s">
        <v>1683</v>
      </c>
      <c r="I6012" s="89" t="s">
        <v>312</v>
      </c>
      <c r="L6012">
        <v>43069</v>
      </c>
      <c r="M6012" s="89" t="s">
        <v>1858</v>
      </c>
      <c r="N6012" s="89" t="s">
        <v>1944</v>
      </c>
      <c r="V6012" s="89" t="s">
        <v>1676</v>
      </c>
      <c r="W6012">
        <v>56926</v>
      </c>
    </row>
    <row r="6013" spans="7:23">
      <c r="G6013">
        <v>71443</v>
      </c>
      <c r="H6013" s="89" t="s">
        <v>1914</v>
      </c>
      <c r="I6013" s="89" t="s">
        <v>1943</v>
      </c>
      <c r="L6013">
        <v>43070</v>
      </c>
      <c r="M6013" s="89" t="s">
        <v>1859</v>
      </c>
      <c r="N6013" s="89" t="s">
        <v>1944</v>
      </c>
      <c r="V6013" s="89" t="s">
        <v>2601</v>
      </c>
      <c r="W6013">
        <v>192470</v>
      </c>
    </row>
    <row r="6014" spans="7:23">
      <c r="G6014">
        <v>54780</v>
      </c>
      <c r="H6014" s="89" t="s">
        <v>1684</v>
      </c>
      <c r="I6014" s="89" t="s">
        <v>312</v>
      </c>
      <c r="L6014">
        <v>43071</v>
      </c>
      <c r="M6014" s="89" t="s">
        <v>1860</v>
      </c>
      <c r="N6014" s="89" t="s">
        <v>1944</v>
      </c>
      <c r="V6014" s="89" t="s">
        <v>1677</v>
      </c>
      <c r="W6014">
        <v>56948</v>
      </c>
    </row>
    <row r="6015" spans="7:23">
      <c r="G6015">
        <v>71441</v>
      </c>
      <c r="H6015" s="89" t="s">
        <v>1914</v>
      </c>
      <c r="I6015" s="89" t="s">
        <v>1942</v>
      </c>
      <c r="L6015">
        <v>43072</v>
      </c>
      <c r="M6015" s="89" t="s">
        <v>1861</v>
      </c>
      <c r="N6015" s="89" t="s">
        <v>1944</v>
      </c>
      <c r="V6015" s="89" t="s">
        <v>50</v>
      </c>
      <c r="W6015">
        <v>56893</v>
      </c>
    </row>
    <row r="6016" spans="7:23">
      <c r="G6016">
        <v>54868</v>
      </c>
      <c r="H6016" s="89" t="s">
        <v>1685</v>
      </c>
      <c r="I6016" s="89" t="s">
        <v>312</v>
      </c>
      <c r="L6016">
        <v>43073</v>
      </c>
      <c r="M6016" s="89" t="s">
        <v>1862</v>
      </c>
      <c r="N6016" s="89" t="s">
        <v>1944</v>
      </c>
      <c r="V6016" s="89" t="s">
        <v>2602</v>
      </c>
      <c r="W6016">
        <v>198714</v>
      </c>
    </row>
    <row r="6017" spans="7:23">
      <c r="G6017">
        <v>71311</v>
      </c>
      <c r="H6017" s="89" t="s">
        <v>1915</v>
      </c>
      <c r="I6017" s="89" t="s">
        <v>1943</v>
      </c>
      <c r="L6017">
        <v>43074</v>
      </c>
      <c r="M6017" s="89" t="s">
        <v>1863</v>
      </c>
      <c r="N6017" s="89" t="s">
        <v>1944</v>
      </c>
      <c r="V6017" s="89" t="s">
        <v>1678</v>
      </c>
      <c r="W6017">
        <v>54769</v>
      </c>
    </row>
    <row r="6018" spans="7:23">
      <c r="G6018">
        <v>71309</v>
      </c>
      <c r="H6018" s="89" t="s">
        <v>1915</v>
      </c>
      <c r="I6018" s="89" t="s">
        <v>1942</v>
      </c>
      <c r="L6018">
        <v>43075</v>
      </c>
      <c r="M6018" s="89" t="s">
        <v>1864</v>
      </c>
      <c r="N6018" s="89" t="s">
        <v>1944</v>
      </c>
      <c r="V6018" s="89" t="s">
        <v>1679</v>
      </c>
      <c r="W6018">
        <v>54835</v>
      </c>
    </row>
    <row r="6019" spans="7:23">
      <c r="G6019">
        <v>54857</v>
      </c>
      <c r="H6019" s="89" t="s">
        <v>1686</v>
      </c>
      <c r="I6019" s="89" t="s">
        <v>312</v>
      </c>
      <c r="L6019">
        <v>43076</v>
      </c>
      <c r="M6019" s="89" t="s">
        <v>1865</v>
      </c>
      <c r="N6019" s="89" t="s">
        <v>1944</v>
      </c>
      <c r="V6019" s="89" t="s">
        <v>2603</v>
      </c>
      <c r="W6019">
        <v>214670</v>
      </c>
    </row>
    <row r="6020" spans="7:23">
      <c r="G6020">
        <v>207075</v>
      </c>
      <c r="H6020" s="89" t="s">
        <v>2604</v>
      </c>
      <c r="I6020" s="89" t="s">
        <v>312</v>
      </c>
      <c r="L6020">
        <v>43077</v>
      </c>
      <c r="M6020" s="89" t="s">
        <v>1866</v>
      </c>
      <c r="N6020" s="89" t="s">
        <v>1944</v>
      </c>
      <c r="V6020" s="89" t="s">
        <v>1680</v>
      </c>
      <c r="W6020">
        <v>54824</v>
      </c>
    </row>
    <row r="6021" spans="7:23">
      <c r="G6021">
        <v>71234</v>
      </c>
      <c r="H6021" s="89" t="s">
        <v>1916</v>
      </c>
      <c r="I6021" s="89" t="s">
        <v>1943</v>
      </c>
      <c r="L6021">
        <v>43078</v>
      </c>
      <c r="M6021" s="89" t="s">
        <v>1867</v>
      </c>
      <c r="N6021" s="89" t="s">
        <v>1944</v>
      </c>
      <c r="V6021" s="89" t="s">
        <v>1681</v>
      </c>
      <c r="W6021">
        <v>54813</v>
      </c>
    </row>
    <row r="6022" spans="7:23">
      <c r="G6022">
        <v>71232</v>
      </c>
      <c r="H6022" s="89" t="s">
        <v>1916</v>
      </c>
      <c r="I6022" s="89" t="s">
        <v>1942</v>
      </c>
      <c r="L6022">
        <v>43079</v>
      </c>
      <c r="M6022" s="89" t="s">
        <v>1868</v>
      </c>
      <c r="N6022" s="89" t="s">
        <v>1944</v>
      </c>
      <c r="V6022" s="89" t="s">
        <v>1682</v>
      </c>
      <c r="W6022">
        <v>54802</v>
      </c>
    </row>
    <row r="6023" spans="7:23">
      <c r="G6023">
        <v>199270</v>
      </c>
      <c r="H6023" s="89" t="s">
        <v>2605</v>
      </c>
      <c r="I6023" s="89" t="s">
        <v>312</v>
      </c>
      <c r="L6023">
        <v>43080</v>
      </c>
      <c r="M6023" s="89" t="s">
        <v>1869</v>
      </c>
      <c r="N6023" s="89" t="s">
        <v>1944</v>
      </c>
      <c r="V6023" s="89" t="s">
        <v>1683</v>
      </c>
      <c r="W6023">
        <v>54791</v>
      </c>
    </row>
    <row r="6024" spans="7:23">
      <c r="G6024">
        <v>71782</v>
      </c>
      <c r="H6024" s="89" t="s">
        <v>1917</v>
      </c>
      <c r="I6024" s="89" t="s">
        <v>1942</v>
      </c>
      <c r="L6024">
        <v>43083</v>
      </c>
      <c r="M6024" s="89" t="s">
        <v>1876</v>
      </c>
      <c r="N6024" s="89" t="s">
        <v>1944</v>
      </c>
      <c r="V6024" s="89" t="s">
        <v>1684</v>
      </c>
      <c r="W6024">
        <v>54780</v>
      </c>
    </row>
    <row r="6025" spans="7:23">
      <c r="G6025">
        <v>71784</v>
      </c>
      <c r="H6025" s="89" t="s">
        <v>1917</v>
      </c>
      <c r="I6025" s="89" t="s">
        <v>1943</v>
      </c>
      <c r="L6025">
        <v>43084</v>
      </c>
      <c r="M6025" s="89" t="s">
        <v>1878</v>
      </c>
      <c r="N6025" s="89" t="s">
        <v>1944</v>
      </c>
      <c r="V6025" s="89" t="s">
        <v>1685</v>
      </c>
      <c r="W6025">
        <v>54868</v>
      </c>
    </row>
    <row r="6026" spans="7:23">
      <c r="G6026">
        <v>54846</v>
      </c>
      <c r="H6026" s="89" t="s">
        <v>1687</v>
      </c>
      <c r="I6026" s="89" t="s">
        <v>312</v>
      </c>
      <c r="L6026">
        <v>43091</v>
      </c>
      <c r="M6026" s="89" t="s">
        <v>1894</v>
      </c>
      <c r="N6026" s="89" t="s">
        <v>1944</v>
      </c>
      <c r="V6026" s="89" t="s">
        <v>1686</v>
      </c>
      <c r="W6026">
        <v>54857</v>
      </c>
    </row>
    <row r="6027" spans="7:23">
      <c r="G6027">
        <v>71773</v>
      </c>
      <c r="H6027" s="89" t="s">
        <v>1918</v>
      </c>
      <c r="I6027" s="89" t="s">
        <v>1943</v>
      </c>
      <c r="L6027">
        <v>43092</v>
      </c>
      <c r="M6027" s="89" t="s">
        <v>1895</v>
      </c>
      <c r="N6027" s="89" t="s">
        <v>1944</v>
      </c>
      <c r="V6027" s="89" t="s">
        <v>2604</v>
      </c>
      <c r="W6027">
        <v>207075</v>
      </c>
    </row>
    <row r="6028" spans="7:23">
      <c r="G6028">
        <v>71771</v>
      </c>
      <c r="H6028" s="89" t="s">
        <v>1918</v>
      </c>
      <c r="I6028" s="89" t="s">
        <v>1942</v>
      </c>
      <c r="L6028">
        <v>43093</v>
      </c>
      <c r="M6028" s="89" t="s">
        <v>1896</v>
      </c>
      <c r="N6028" s="89" t="s">
        <v>1944</v>
      </c>
      <c r="V6028" s="89" t="s">
        <v>2605</v>
      </c>
      <c r="W6028">
        <v>199270</v>
      </c>
    </row>
    <row r="6029" spans="7:23">
      <c r="G6029">
        <v>71762</v>
      </c>
      <c r="H6029" s="89" t="s">
        <v>119</v>
      </c>
      <c r="I6029" s="89" t="s">
        <v>1943</v>
      </c>
      <c r="L6029">
        <v>43094</v>
      </c>
      <c r="M6029" s="89" t="s">
        <v>1939</v>
      </c>
      <c r="N6029" s="89" t="s">
        <v>1944</v>
      </c>
      <c r="V6029" s="89" t="s">
        <v>1687</v>
      </c>
      <c r="W6029">
        <v>54846</v>
      </c>
    </row>
    <row r="6030" spans="7:23">
      <c r="G6030">
        <v>71760</v>
      </c>
      <c r="H6030" s="89" t="s">
        <v>119</v>
      </c>
      <c r="I6030" s="89" t="s">
        <v>1942</v>
      </c>
      <c r="L6030">
        <v>44702</v>
      </c>
      <c r="M6030" s="89" t="s">
        <v>1488</v>
      </c>
      <c r="N6030" s="89" t="s">
        <v>1290</v>
      </c>
      <c r="V6030" s="89" t="s">
        <v>1688</v>
      </c>
      <c r="W6030">
        <v>55270</v>
      </c>
    </row>
    <row r="6031" spans="7:23">
      <c r="G6031">
        <v>55270</v>
      </c>
      <c r="H6031" s="89" t="s">
        <v>1688</v>
      </c>
      <c r="I6031" s="89" t="s">
        <v>312</v>
      </c>
      <c r="L6031">
        <v>44703</v>
      </c>
      <c r="M6031" s="89" t="s">
        <v>1488</v>
      </c>
      <c r="N6031" s="89" t="s">
        <v>322</v>
      </c>
      <c r="V6031" s="89" t="s">
        <v>1689</v>
      </c>
      <c r="W6031">
        <v>35740</v>
      </c>
    </row>
    <row r="6032" spans="7:23">
      <c r="G6032">
        <v>71751</v>
      </c>
      <c r="H6032" s="89" t="s">
        <v>1933</v>
      </c>
      <c r="I6032" s="89" t="s">
        <v>1943</v>
      </c>
      <c r="L6032">
        <v>44704</v>
      </c>
      <c r="M6032" s="89" t="s">
        <v>1488</v>
      </c>
      <c r="N6032" s="89" t="s">
        <v>316</v>
      </c>
      <c r="V6032" s="89" t="s">
        <v>2606</v>
      </c>
      <c r="W6032">
        <v>207293</v>
      </c>
    </row>
    <row r="6033" spans="7:23">
      <c r="G6033">
        <v>71749</v>
      </c>
      <c r="H6033" s="89" t="s">
        <v>1933</v>
      </c>
      <c r="I6033" s="89" t="s">
        <v>1942</v>
      </c>
      <c r="L6033">
        <v>44705</v>
      </c>
      <c r="M6033" s="89" t="s">
        <v>1488</v>
      </c>
      <c r="N6033" s="89" t="s">
        <v>1582</v>
      </c>
      <c r="V6033" s="89" t="s">
        <v>2607</v>
      </c>
      <c r="W6033">
        <v>207282</v>
      </c>
    </row>
    <row r="6034" spans="7:23">
      <c r="G6034">
        <v>71740</v>
      </c>
      <c r="H6034" s="89" t="s">
        <v>1920</v>
      </c>
      <c r="I6034" s="89" t="s">
        <v>1943</v>
      </c>
      <c r="L6034">
        <v>44706</v>
      </c>
      <c r="M6034" s="89" t="s">
        <v>1488</v>
      </c>
      <c r="N6034" s="89" t="s">
        <v>323</v>
      </c>
      <c r="V6034" s="89" t="s">
        <v>1690</v>
      </c>
      <c r="W6034">
        <v>35741</v>
      </c>
    </row>
    <row r="6035" spans="7:23">
      <c r="G6035">
        <v>71738</v>
      </c>
      <c r="H6035" s="89" t="s">
        <v>1920</v>
      </c>
      <c r="I6035" s="89" t="s">
        <v>1942</v>
      </c>
      <c r="L6035">
        <v>44707</v>
      </c>
      <c r="M6035" s="89" t="s">
        <v>1488</v>
      </c>
      <c r="N6035" s="89" t="s">
        <v>324</v>
      </c>
      <c r="V6035" s="89" t="s">
        <v>1691</v>
      </c>
      <c r="W6035">
        <v>35742</v>
      </c>
    </row>
    <row r="6036" spans="7:23">
      <c r="G6036">
        <v>71729</v>
      </c>
      <c r="H6036" s="89" t="s">
        <v>1934</v>
      </c>
      <c r="I6036" s="89" t="s">
        <v>1943</v>
      </c>
      <c r="L6036">
        <v>44708</v>
      </c>
      <c r="M6036" s="89" t="s">
        <v>1488</v>
      </c>
      <c r="N6036" s="89" t="s">
        <v>325</v>
      </c>
      <c r="V6036" s="89" t="s">
        <v>1692</v>
      </c>
      <c r="W6036">
        <v>35743</v>
      </c>
    </row>
    <row r="6037" spans="7:23">
      <c r="G6037">
        <v>35740</v>
      </c>
      <c r="H6037" s="89" t="s">
        <v>1689</v>
      </c>
      <c r="I6037" s="89" t="s">
        <v>312</v>
      </c>
      <c r="L6037">
        <v>44709</v>
      </c>
      <c r="M6037" s="89" t="s">
        <v>1488</v>
      </c>
      <c r="N6037" s="89" t="s">
        <v>317</v>
      </c>
      <c r="V6037" s="89" t="s">
        <v>1693</v>
      </c>
      <c r="W6037">
        <v>55303</v>
      </c>
    </row>
    <row r="6038" spans="7:23">
      <c r="G6038">
        <v>71727</v>
      </c>
      <c r="H6038" s="89" t="s">
        <v>1934</v>
      </c>
      <c r="I6038" s="89" t="s">
        <v>1942</v>
      </c>
      <c r="L6038">
        <v>44710</v>
      </c>
      <c r="M6038" s="89" t="s">
        <v>1488</v>
      </c>
      <c r="N6038" s="89" t="s">
        <v>1583</v>
      </c>
      <c r="V6038" s="89" t="s">
        <v>1694</v>
      </c>
      <c r="W6038">
        <v>55336</v>
      </c>
    </row>
    <row r="6039" spans="7:23">
      <c r="G6039">
        <v>207293</v>
      </c>
      <c r="H6039" s="89" t="s">
        <v>2606</v>
      </c>
      <c r="I6039" s="89" t="s">
        <v>312</v>
      </c>
      <c r="L6039">
        <v>44711</v>
      </c>
      <c r="M6039" s="89" t="s">
        <v>1489</v>
      </c>
      <c r="N6039" s="89" t="s">
        <v>1290</v>
      </c>
      <c r="V6039" s="89" t="s">
        <v>1695</v>
      </c>
      <c r="W6039">
        <v>55347</v>
      </c>
    </row>
    <row r="6040" spans="7:23">
      <c r="G6040">
        <v>71718</v>
      </c>
      <c r="H6040" s="89" t="s">
        <v>1935</v>
      </c>
      <c r="I6040" s="89" t="s">
        <v>1943</v>
      </c>
      <c r="L6040">
        <v>44712</v>
      </c>
      <c r="M6040" s="89" t="s">
        <v>1489</v>
      </c>
      <c r="N6040" s="89" t="s">
        <v>322</v>
      </c>
      <c r="V6040" s="89" t="s">
        <v>1696</v>
      </c>
      <c r="W6040">
        <v>55358</v>
      </c>
    </row>
    <row r="6041" spans="7:23">
      <c r="G6041">
        <v>71716</v>
      </c>
      <c r="H6041" s="89" t="s">
        <v>1935</v>
      </c>
      <c r="I6041" s="89" t="s">
        <v>1942</v>
      </c>
      <c r="L6041">
        <v>44713</v>
      </c>
      <c r="M6041" s="89" t="s">
        <v>1489</v>
      </c>
      <c r="N6041" s="89" t="s">
        <v>316</v>
      </c>
      <c r="V6041" s="89" t="s">
        <v>1697</v>
      </c>
      <c r="W6041">
        <v>55369</v>
      </c>
    </row>
    <row r="6042" spans="7:23">
      <c r="G6042">
        <v>207282</v>
      </c>
      <c r="H6042" s="89" t="s">
        <v>2607</v>
      </c>
      <c r="I6042" s="89" t="s">
        <v>312</v>
      </c>
      <c r="L6042">
        <v>44714</v>
      </c>
      <c r="M6042" s="89" t="s">
        <v>1489</v>
      </c>
      <c r="N6042" s="89" t="s">
        <v>1582</v>
      </c>
      <c r="V6042" s="89" t="s">
        <v>2608</v>
      </c>
      <c r="W6042">
        <v>174292</v>
      </c>
    </row>
    <row r="6043" spans="7:23">
      <c r="G6043">
        <v>71938</v>
      </c>
      <c r="H6043" s="89" t="s">
        <v>1936</v>
      </c>
      <c r="I6043" s="89" t="s">
        <v>1943</v>
      </c>
      <c r="L6043">
        <v>44715</v>
      </c>
      <c r="M6043" s="89" t="s">
        <v>1489</v>
      </c>
      <c r="N6043" s="89" t="s">
        <v>323</v>
      </c>
      <c r="V6043" s="89" t="s">
        <v>2609</v>
      </c>
      <c r="W6043">
        <v>174281</v>
      </c>
    </row>
    <row r="6044" spans="7:23">
      <c r="G6044">
        <v>71936</v>
      </c>
      <c r="H6044" s="89" t="s">
        <v>1936</v>
      </c>
      <c r="I6044" s="89" t="s">
        <v>1942</v>
      </c>
      <c r="L6044">
        <v>44716</v>
      </c>
      <c r="M6044" s="89" t="s">
        <v>1489</v>
      </c>
      <c r="N6044" s="89" t="s">
        <v>324</v>
      </c>
      <c r="V6044" s="89" t="s">
        <v>2610</v>
      </c>
      <c r="W6044">
        <v>218292</v>
      </c>
    </row>
    <row r="6045" spans="7:23">
      <c r="G6045">
        <v>71850</v>
      </c>
      <c r="H6045" s="89" t="s">
        <v>46</v>
      </c>
      <c r="I6045" s="89" t="s">
        <v>1943</v>
      </c>
      <c r="L6045">
        <v>44717</v>
      </c>
      <c r="M6045" s="89" t="s">
        <v>1489</v>
      </c>
      <c r="N6045" s="89" t="s">
        <v>325</v>
      </c>
      <c r="V6045" s="89" t="s">
        <v>2611</v>
      </c>
      <c r="W6045">
        <v>218336</v>
      </c>
    </row>
    <row r="6046" spans="7:23">
      <c r="G6046">
        <v>71848</v>
      </c>
      <c r="H6046" s="89" t="s">
        <v>46</v>
      </c>
      <c r="I6046" s="89" t="s">
        <v>1942</v>
      </c>
      <c r="L6046">
        <v>44718</v>
      </c>
      <c r="M6046" s="89" t="s">
        <v>1489</v>
      </c>
      <c r="N6046" s="89" t="s">
        <v>317</v>
      </c>
      <c r="V6046" s="89" t="s">
        <v>2612</v>
      </c>
      <c r="W6046">
        <v>218281</v>
      </c>
    </row>
    <row r="6047" spans="7:23">
      <c r="G6047">
        <v>35741</v>
      </c>
      <c r="H6047" s="89" t="s">
        <v>1690</v>
      </c>
      <c r="I6047" s="89" t="s">
        <v>312</v>
      </c>
      <c r="L6047">
        <v>44719</v>
      </c>
      <c r="M6047" s="89" t="s">
        <v>1489</v>
      </c>
      <c r="N6047" s="89" t="s">
        <v>1583</v>
      </c>
      <c r="V6047" s="89" t="s">
        <v>2613</v>
      </c>
      <c r="W6047">
        <v>218147</v>
      </c>
    </row>
    <row r="6048" spans="7:23">
      <c r="G6048">
        <v>71839</v>
      </c>
      <c r="H6048" s="89" t="s">
        <v>1922</v>
      </c>
      <c r="I6048" s="89" t="s">
        <v>1943</v>
      </c>
      <c r="L6048">
        <v>44720</v>
      </c>
      <c r="M6048" s="89" t="s">
        <v>2529</v>
      </c>
      <c r="N6048" s="89" t="s">
        <v>1290</v>
      </c>
      <c r="V6048" s="89" t="s">
        <v>2614</v>
      </c>
      <c r="W6048">
        <v>218347</v>
      </c>
    </row>
    <row r="6049" spans="7:23">
      <c r="G6049">
        <v>71837</v>
      </c>
      <c r="H6049" s="89" t="s">
        <v>1922</v>
      </c>
      <c r="I6049" s="89" t="s">
        <v>1942</v>
      </c>
      <c r="L6049">
        <v>44721</v>
      </c>
      <c r="M6049" s="89" t="s">
        <v>2529</v>
      </c>
      <c r="N6049" s="89" t="s">
        <v>322</v>
      </c>
      <c r="V6049" s="89" t="s">
        <v>2134</v>
      </c>
      <c r="W6049">
        <v>218358</v>
      </c>
    </row>
    <row r="6050" spans="7:23">
      <c r="G6050">
        <v>35742</v>
      </c>
      <c r="H6050" s="89" t="s">
        <v>1691</v>
      </c>
      <c r="I6050" s="89" t="s">
        <v>312</v>
      </c>
      <c r="L6050">
        <v>44722</v>
      </c>
      <c r="M6050" s="89" t="s">
        <v>2529</v>
      </c>
      <c r="N6050" s="89" t="s">
        <v>316</v>
      </c>
      <c r="V6050" s="89" t="s">
        <v>2615</v>
      </c>
      <c r="W6050">
        <v>218136</v>
      </c>
    </row>
    <row r="6051" spans="7:23">
      <c r="G6051">
        <v>35743</v>
      </c>
      <c r="H6051" s="89" t="s">
        <v>1692</v>
      </c>
      <c r="I6051" s="89" t="s">
        <v>312</v>
      </c>
      <c r="L6051">
        <v>44723</v>
      </c>
      <c r="M6051" s="89" t="s">
        <v>2529</v>
      </c>
      <c r="N6051" s="89" t="s">
        <v>1582</v>
      </c>
      <c r="V6051" s="89" t="s">
        <v>2616</v>
      </c>
      <c r="W6051">
        <v>218670</v>
      </c>
    </row>
    <row r="6052" spans="7:23">
      <c r="G6052">
        <v>72104</v>
      </c>
      <c r="H6052" s="89" t="s">
        <v>1882</v>
      </c>
      <c r="I6052" s="89" t="s">
        <v>1943</v>
      </c>
      <c r="L6052">
        <v>44724</v>
      </c>
      <c r="M6052" s="89" t="s">
        <v>2529</v>
      </c>
      <c r="N6052" s="89" t="s">
        <v>323</v>
      </c>
      <c r="V6052" s="89" t="s">
        <v>2617</v>
      </c>
      <c r="W6052">
        <v>218703</v>
      </c>
    </row>
    <row r="6053" spans="7:23">
      <c r="G6053">
        <v>72102</v>
      </c>
      <c r="H6053" s="89" t="s">
        <v>1882</v>
      </c>
      <c r="I6053" s="89" t="s">
        <v>1942</v>
      </c>
      <c r="L6053">
        <v>44725</v>
      </c>
      <c r="M6053" s="89" t="s">
        <v>2529</v>
      </c>
      <c r="N6053" s="89" t="s">
        <v>324</v>
      </c>
      <c r="V6053" s="89" t="s">
        <v>2618</v>
      </c>
      <c r="W6053">
        <v>218125</v>
      </c>
    </row>
    <row r="6054" spans="7:23">
      <c r="G6054">
        <v>72124</v>
      </c>
      <c r="H6054" s="89" t="s">
        <v>968</v>
      </c>
      <c r="I6054" s="89" t="s">
        <v>1942</v>
      </c>
      <c r="L6054">
        <v>44726</v>
      </c>
      <c r="M6054" s="89" t="s">
        <v>2529</v>
      </c>
      <c r="N6054" s="89" t="s">
        <v>325</v>
      </c>
      <c r="V6054" s="89" t="s">
        <v>2619</v>
      </c>
      <c r="W6054">
        <v>218758</v>
      </c>
    </row>
    <row r="6055" spans="7:23">
      <c r="G6055">
        <v>72126</v>
      </c>
      <c r="H6055" s="89" t="s">
        <v>968</v>
      </c>
      <c r="I6055" s="89" t="s">
        <v>1943</v>
      </c>
      <c r="L6055">
        <v>44727</v>
      </c>
      <c r="M6055" s="89" t="s">
        <v>2529</v>
      </c>
      <c r="N6055" s="89" t="s">
        <v>317</v>
      </c>
      <c r="V6055" s="89" t="s">
        <v>2136</v>
      </c>
      <c r="W6055">
        <v>218725</v>
      </c>
    </row>
    <row r="6056" spans="7:23">
      <c r="G6056">
        <v>55303</v>
      </c>
      <c r="H6056" s="89" t="s">
        <v>1693</v>
      </c>
      <c r="I6056" s="89" t="s">
        <v>312</v>
      </c>
      <c r="L6056">
        <v>44728</v>
      </c>
      <c r="M6056" s="89" t="s">
        <v>2529</v>
      </c>
      <c r="N6056" s="89" t="s">
        <v>1583</v>
      </c>
      <c r="V6056" s="89" t="s">
        <v>2620</v>
      </c>
      <c r="W6056">
        <v>218114</v>
      </c>
    </row>
    <row r="6057" spans="7:23">
      <c r="G6057">
        <v>72115</v>
      </c>
      <c r="H6057" s="89" t="s">
        <v>974</v>
      </c>
      <c r="I6057" s="89" t="s">
        <v>1943</v>
      </c>
      <c r="L6057">
        <v>44729</v>
      </c>
      <c r="M6057" s="89" t="s">
        <v>2530</v>
      </c>
      <c r="N6057" s="89" t="s">
        <v>1290</v>
      </c>
      <c r="V6057" s="89" t="s">
        <v>2621</v>
      </c>
      <c r="W6057">
        <v>218714</v>
      </c>
    </row>
    <row r="6058" spans="7:23">
      <c r="G6058">
        <v>72113</v>
      </c>
      <c r="H6058" s="89" t="s">
        <v>974</v>
      </c>
      <c r="I6058" s="89" t="s">
        <v>1942</v>
      </c>
      <c r="L6058">
        <v>44730</v>
      </c>
      <c r="M6058" s="89" t="s">
        <v>2530</v>
      </c>
      <c r="N6058" s="89" t="s">
        <v>322</v>
      </c>
      <c r="V6058" s="89" t="s">
        <v>2137</v>
      </c>
      <c r="W6058">
        <v>218769</v>
      </c>
    </row>
    <row r="6059" spans="7:23">
      <c r="G6059">
        <v>55336</v>
      </c>
      <c r="H6059" s="89" t="s">
        <v>1694</v>
      </c>
      <c r="I6059" s="89" t="s">
        <v>312</v>
      </c>
      <c r="L6059">
        <v>44731</v>
      </c>
      <c r="M6059" s="89" t="s">
        <v>2530</v>
      </c>
      <c r="N6059" s="89" t="s">
        <v>316</v>
      </c>
      <c r="V6059" s="89" t="s">
        <v>2622</v>
      </c>
      <c r="W6059">
        <v>218103</v>
      </c>
    </row>
    <row r="6060" spans="7:23">
      <c r="G6060">
        <v>71828</v>
      </c>
      <c r="H6060" s="89" t="s">
        <v>1923</v>
      </c>
      <c r="I6060" s="89" t="s">
        <v>1943</v>
      </c>
      <c r="L6060">
        <v>44732</v>
      </c>
      <c r="M6060" s="89" t="s">
        <v>2530</v>
      </c>
      <c r="N6060" s="89" t="s">
        <v>1582</v>
      </c>
      <c r="V6060" s="89" t="s">
        <v>2623</v>
      </c>
      <c r="W6060">
        <v>218846</v>
      </c>
    </row>
    <row r="6061" spans="7:23">
      <c r="G6061">
        <v>71826</v>
      </c>
      <c r="H6061" s="89" t="s">
        <v>1923</v>
      </c>
      <c r="I6061" s="89" t="s">
        <v>1942</v>
      </c>
      <c r="L6061">
        <v>44733</v>
      </c>
      <c r="M6061" s="89" t="s">
        <v>2530</v>
      </c>
      <c r="N6061" s="89" t="s">
        <v>323</v>
      </c>
      <c r="V6061" s="89" t="s">
        <v>2138</v>
      </c>
      <c r="W6061">
        <v>218813</v>
      </c>
    </row>
    <row r="6062" spans="7:23">
      <c r="G6062">
        <v>71817</v>
      </c>
      <c r="H6062" s="89" t="s">
        <v>278</v>
      </c>
      <c r="I6062" s="89" t="s">
        <v>1943</v>
      </c>
      <c r="L6062">
        <v>44734</v>
      </c>
      <c r="M6062" s="89" t="s">
        <v>2530</v>
      </c>
      <c r="N6062" s="89" t="s">
        <v>324</v>
      </c>
      <c r="V6062" s="89" t="s">
        <v>2624</v>
      </c>
      <c r="W6062">
        <v>218092</v>
      </c>
    </row>
    <row r="6063" spans="7:23">
      <c r="G6063">
        <v>55347</v>
      </c>
      <c r="H6063" s="89" t="s">
        <v>1695</v>
      </c>
      <c r="I6063" s="89" t="s">
        <v>312</v>
      </c>
      <c r="L6063">
        <v>44735</v>
      </c>
      <c r="M6063" s="89" t="s">
        <v>2530</v>
      </c>
      <c r="N6063" s="89" t="s">
        <v>325</v>
      </c>
      <c r="V6063" s="89" t="s">
        <v>2625</v>
      </c>
      <c r="W6063">
        <v>218802</v>
      </c>
    </row>
    <row r="6064" spans="7:23">
      <c r="G6064">
        <v>71815</v>
      </c>
      <c r="H6064" s="89" t="s">
        <v>278</v>
      </c>
      <c r="I6064" s="89" t="s">
        <v>1942</v>
      </c>
      <c r="L6064">
        <v>44736</v>
      </c>
      <c r="M6064" s="89" t="s">
        <v>2530</v>
      </c>
      <c r="N6064" s="89" t="s">
        <v>317</v>
      </c>
      <c r="V6064" s="89" t="s">
        <v>2139</v>
      </c>
      <c r="W6064">
        <v>218857</v>
      </c>
    </row>
    <row r="6065" spans="7:23">
      <c r="G6065">
        <v>55358</v>
      </c>
      <c r="H6065" s="89" t="s">
        <v>1696</v>
      </c>
      <c r="I6065" s="89" t="s">
        <v>312</v>
      </c>
      <c r="L6065">
        <v>44737</v>
      </c>
      <c r="M6065" s="89" t="s">
        <v>2530</v>
      </c>
      <c r="N6065" s="89" t="s">
        <v>1583</v>
      </c>
      <c r="V6065" s="89" t="s">
        <v>2626</v>
      </c>
      <c r="W6065">
        <v>218081</v>
      </c>
    </row>
    <row r="6066" spans="7:23">
      <c r="G6066">
        <v>71806</v>
      </c>
      <c r="H6066" s="89" t="s">
        <v>1924</v>
      </c>
      <c r="I6066" s="89" t="s">
        <v>1943</v>
      </c>
      <c r="L6066">
        <v>44738</v>
      </c>
      <c r="M6066" s="89" t="s">
        <v>1303</v>
      </c>
      <c r="N6066" s="89" t="s">
        <v>1290</v>
      </c>
      <c r="V6066" s="89" t="s">
        <v>2627</v>
      </c>
      <c r="W6066">
        <v>218890</v>
      </c>
    </row>
    <row r="6067" spans="7:23">
      <c r="G6067">
        <v>71804</v>
      </c>
      <c r="H6067" s="89" t="s">
        <v>1924</v>
      </c>
      <c r="I6067" s="89" t="s">
        <v>1942</v>
      </c>
      <c r="L6067">
        <v>44739</v>
      </c>
      <c r="M6067" s="89" t="s">
        <v>1303</v>
      </c>
      <c r="N6067" s="89" t="s">
        <v>322</v>
      </c>
      <c r="V6067" s="89" t="s">
        <v>2140</v>
      </c>
      <c r="W6067">
        <v>218901</v>
      </c>
    </row>
    <row r="6068" spans="7:23">
      <c r="G6068">
        <v>71707</v>
      </c>
      <c r="H6068" s="89" t="s">
        <v>1925</v>
      </c>
      <c r="I6068" s="89" t="s">
        <v>1943</v>
      </c>
      <c r="L6068">
        <v>44740</v>
      </c>
      <c r="M6068" s="89" t="s">
        <v>1303</v>
      </c>
      <c r="N6068" s="89" t="s">
        <v>316</v>
      </c>
      <c r="V6068" s="89" t="s">
        <v>2628</v>
      </c>
      <c r="W6068">
        <v>218070</v>
      </c>
    </row>
    <row r="6069" spans="7:23">
      <c r="G6069">
        <v>71705</v>
      </c>
      <c r="H6069" s="89" t="s">
        <v>1925</v>
      </c>
      <c r="I6069" s="89" t="s">
        <v>1942</v>
      </c>
      <c r="L6069">
        <v>44741</v>
      </c>
      <c r="M6069" s="89" t="s">
        <v>1303</v>
      </c>
      <c r="N6069" s="89" t="s">
        <v>1582</v>
      </c>
      <c r="V6069" s="89" t="s">
        <v>2629</v>
      </c>
      <c r="W6069">
        <v>219022</v>
      </c>
    </row>
    <row r="6070" spans="7:23">
      <c r="G6070">
        <v>55369</v>
      </c>
      <c r="H6070" s="89" t="s">
        <v>1697</v>
      </c>
      <c r="I6070" s="89" t="s">
        <v>312</v>
      </c>
      <c r="L6070">
        <v>44742</v>
      </c>
      <c r="M6070" s="89" t="s">
        <v>1303</v>
      </c>
      <c r="N6070" s="89" t="s">
        <v>323</v>
      </c>
      <c r="V6070" s="89" t="s">
        <v>2141</v>
      </c>
      <c r="W6070">
        <v>218989</v>
      </c>
    </row>
    <row r="6071" spans="7:23">
      <c r="G6071">
        <v>71916</v>
      </c>
      <c r="H6071" s="89" t="s">
        <v>1937</v>
      </c>
      <c r="I6071" s="89" t="s">
        <v>1943</v>
      </c>
      <c r="L6071">
        <v>44743</v>
      </c>
      <c r="M6071" s="89" t="s">
        <v>1303</v>
      </c>
      <c r="N6071" s="89" t="s">
        <v>324</v>
      </c>
      <c r="V6071" s="89" t="s">
        <v>2144</v>
      </c>
      <c r="W6071">
        <v>219282</v>
      </c>
    </row>
    <row r="6072" spans="7:23">
      <c r="G6072">
        <v>71914</v>
      </c>
      <c r="H6072" s="89" t="s">
        <v>1937</v>
      </c>
      <c r="I6072" s="89" t="s">
        <v>1942</v>
      </c>
      <c r="L6072">
        <v>44744</v>
      </c>
      <c r="M6072" s="89" t="s">
        <v>1303</v>
      </c>
      <c r="N6072" s="89" t="s">
        <v>325</v>
      </c>
    </row>
    <row r="6073" spans="7:23">
      <c r="G6073">
        <v>174292</v>
      </c>
      <c r="H6073" s="89" t="s">
        <v>2608</v>
      </c>
      <c r="I6073" s="89" t="s">
        <v>312</v>
      </c>
      <c r="L6073">
        <v>44745</v>
      </c>
      <c r="M6073" s="89" t="s">
        <v>1303</v>
      </c>
      <c r="N6073" s="89" t="s">
        <v>317</v>
      </c>
    </row>
    <row r="6074" spans="7:23">
      <c r="G6074">
        <v>71905</v>
      </c>
      <c r="H6074" s="89" t="s">
        <v>276</v>
      </c>
      <c r="I6074" s="89" t="s">
        <v>1943</v>
      </c>
      <c r="L6074">
        <v>44746</v>
      </c>
      <c r="M6074" s="89" t="s">
        <v>1303</v>
      </c>
      <c r="N6074" s="89" t="s">
        <v>1583</v>
      </c>
      <c r="V6074" s="89" t="s">
        <v>1291</v>
      </c>
      <c r="W6074">
        <v>35750</v>
      </c>
    </row>
    <row r="6075" spans="7:23">
      <c r="G6075">
        <v>71903</v>
      </c>
      <c r="H6075" s="89" t="s">
        <v>276</v>
      </c>
      <c r="I6075" s="89" t="s">
        <v>1942</v>
      </c>
      <c r="L6075">
        <v>44765</v>
      </c>
      <c r="M6075" s="89" t="s">
        <v>1490</v>
      </c>
      <c r="N6075" s="89" t="s">
        <v>1290</v>
      </c>
      <c r="V6075" s="89" t="s">
        <v>1293</v>
      </c>
      <c r="W6075">
        <v>50734</v>
      </c>
    </row>
    <row r="6076" spans="7:23">
      <c r="G6076">
        <v>174281</v>
      </c>
      <c r="H6076" s="89" t="s">
        <v>2609</v>
      </c>
      <c r="I6076" s="89" t="s">
        <v>312</v>
      </c>
      <c r="L6076">
        <v>44766</v>
      </c>
      <c r="M6076" s="89" t="s">
        <v>1490</v>
      </c>
      <c r="N6076" s="89" t="s">
        <v>322</v>
      </c>
      <c r="V6076" s="89" t="s">
        <v>1294</v>
      </c>
      <c r="W6076">
        <v>51274</v>
      </c>
    </row>
    <row r="6077" spans="7:23">
      <c r="G6077">
        <v>58479</v>
      </c>
      <c r="H6077" s="89" t="s">
        <v>1938</v>
      </c>
      <c r="I6077" s="89" t="s">
        <v>1943</v>
      </c>
      <c r="L6077">
        <v>44767</v>
      </c>
      <c r="M6077" s="89" t="s">
        <v>1490</v>
      </c>
      <c r="N6077" s="89" t="s">
        <v>316</v>
      </c>
      <c r="V6077" s="89" t="s">
        <v>1295</v>
      </c>
      <c r="W6077">
        <v>35751</v>
      </c>
    </row>
    <row r="6078" spans="7:23">
      <c r="G6078">
        <v>58477</v>
      </c>
      <c r="H6078" s="89" t="s">
        <v>1938</v>
      </c>
      <c r="I6078" s="89" t="s">
        <v>1942</v>
      </c>
      <c r="L6078">
        <v>44768</v>
      </c>
      <c r="M6078" s="89" t="s">
        <v>1490</v>
      </c>
      <c r="N6078" s="89" t="s">
        <v>1582</v>
      </c>
      <c r="V6078" s="89" t="s">
        <v>1297</v>
      </c>
      <c r="W6078">
        <v>35753</v>
      </c>
    </row>
    <row r="6079" spans="7:23">
      <c r="G6079">
        <v>218292</v>
      </c>
      <c r="H6079" s="89" t="s">
        <v>2610</v>
      </c>
      <c r="I6079" s="89" t="s">
        <v>312</v>
      </c>
      <c r="L6079">
        <v>44769</v>
      </c>
      <c r="M6079" s="89" t="s">
        <v>1490</v>
      </c>
      <c r="N6079" s="89" t="s">
        <v>323</v>
      </c>
      <c r="V6079" s="89" t="s">
        <v>1298</v>
      </c>
      <c r="W6079">
        <v>35752</v>
      </c>
    </row>
    <row r="6080" spans="7:23">
      <c r="G6080">
        <v>34274</v>
      </c>
      <c r="H6080" s="89" t="s">
        <v>1939</v>
      </c>
      <c r="I6080" s="89" t="s">
        <v>1942</v>
      </c>
      <c r="L6080">
        <v>44770</v>
      </c>
      <c r="M6080" s="89" t="s">
        <v>1490</v>
      </c>
      <c r="N6080" s="89" t="s">
        <v>324</v>
      </c>
      <c r="V6080" s="89" t="s">
        <v>1299</v>
      </c>
      <c r="W6080">
        <v>41480</v>
      </c>
    </row>
    <row r="6081" spans="7:23">
      <c r="G6081">
        <v>32472</v>
      </c>
      <c r="H6081" s="89" t="s">
        <v>1939</v>
      </c>
      <c r="I6081" s="89" t="s">
        <v>1943</v>
      </c>
      <c r="L6081">
        <v>44771</v>
      </c>
      <c r="M6081" s="89" t="s">
        <v>1490</v>
      </c>
      <c r="N6081" s="89" t="s">
        <v>325</v>
      </c>
      <c r="V6081" s="89" t="s">
        <v>1300</v>
      </c>
      <c r="W6081">
        <v>41472</v>
      </c>
    </row>
    <row r="6082" spans="7:23">
      <c r="G6082">
        <v>218336</v>
      </c>
      <c r="H6082" s="89" t="s">
        <v>2611</v>
      </c>
      <c r="I6082" s="89" t="s">
        <v>312</v>
      </c>
      <c r="L6082">
        <v>44772</v>
      </c>
      <c r="M6082" s="89" t="s">
        <v>1490</v>
      </c>
      <c r="N6082" s="89" t="s">
        <v>317</v>
      </c>
      <c r="V6082" s="89" t="s">
        <v>1234</v>
      </c>
      <c r="W6082">
        <v>185993</v>
      </c>
    </row>
    <row r="6083" spans="7:23">
      <c r="G6083">
        <v>218281</v>
      </c>
      <c r="H6083" s="89" t="s">
        <v>2612</v>
      </c>
      <c r="I6083" s="89" t="s">
        <v>312</v>
      </c>
      <c r="L6083">
        <v>44773</v>
      </c>
      <c r="M6083" s="89" t="s">
        <v>1490</v>
      </c>
      <c r="N6083" s="89" t="s">
        <v>1583</v>
      </c>
      <c r="V6083" s="89" t="s">
        <v>2329</v>
      </c>
      <c r="W6083">
        <v>187697</v>
      </c>
    </row>
    <row r="6084" spans="7:23">
      <c r="G6084">
        <v>218147</v>
      </c>
      <c r="H6084" s="89" t="s">
        <v>2613</v>
      </c>
      <c r="I6084" s="89" t="s">
        <v>312</v>
      </c>
      <c r="L6084">
        <v>44774</v>
      </c>
      <c r="M6084" s="89" t="s">
        <v>1491</v>
      </c>
      <c r="N6084" s="89" t="s">
        <v>1290</v>
      </c>
      <c r="V6084" s="89" t="s">
        <v>2330</v>
      </c>
      <c r="W6084">
        <v>187686</v>
      </c>
    </row>
    <row r="6085" spans="7:23">
      <c r="G6085">
        <v>218347</v>
      </c>
      <c r="H6085" s="89" t="s">
        <v>2614</v>
      </c>
      <c r="I6085" s="89" t="s">
        <v>312</v>
      </c>
      <c r="L6085">
        <v>44775</v>
      </c>
      <c r="M6085" s="89" t="s">
        <v>1491</v>
      </c>
      <c r="N6085" s="89" t="s">
        <v>322</v>
      </c>
      <c r="V6085" s="89" t="s">
        <v>1235</v>
      </c>
      <c r="W6085">
        <v>185982</v>
      </c>
    </row>
    <row r="6086" spans="7:23">
      <c r="G6086">
        <v>218358</v>
      </c>
      <c r="H6086" s="89" t="s">
        <v>2134</v>
      </c>
      <c r="I6086" s="89" t="s">
        <v>312</v>
      </c>
      <c r="L6086">
        <v>44776</v>
      </c>
      <c r="M6086" s="89" t="s">
        <v>1491</v>
      </c>
      <c r="N6086" s="89" t="s">
        <v>316</v>
      </c>
      <c r="V6086" s="89" t="s">
        <v>1236</v>
      </c>
      <c r="W6086">
        <v>186004</v>
      </c>
    </row>
    <row r="6087" spans="7:23">
      <c r="G6087">
        <v>218136</v>
      </c>
      <c r="H6087" s="89" t="s">
        <v>2615</v>
      </c>
      <c r="I6087" s="89" t="s">
        <v>312</v>
      </c>
      <c r="L6087">
        <v>44777</v>
      </c>
      <c r="M6087" s="89" t="s">
        <v>1491</v>
      </c>
      <c r="N6087" s="89" t="s">
        <v>1582</v>
      </c>
      <c r="V6087" s="89" t="s">
        <v>1237</v>
      </c>
      <c r="W6087">
        <v>187675</v>
      </c>
    </row>
    <row r="6088" spans="7:23">
      <c r="G6088">
        <v>218670</v>
      </c>
      <c r="H6088" s="89" t="s">
        <v>2616</v>
      </c>
      <c r="I6088" s="89" t="s">
        <v>312</v>
      </c>
      <c r="L6088">
        <v>44778</v>
      </c>
      <c r="M6088" s="89" t="s">
        <v>1491</v>
      </c>
      <c r="N6088" s="89" t="s">
        <v>323</v>
      </c>
      <c r="V6088" s="89" t="s">
        <v>2556</v>
      </c>
      <c r="W6088">
        <v>61996</v>
      </c>
    </row>
    <row r="6089" spans="7:23">
      <c r="G6089">
        <v>218703</v>
      </c>
      <c r="H6089" s="89" t="s">
        <v>2617</v>
      </c>
      <c r="I6089" s="89" t="s">
        <v>312</v>
      </c>
      <c r="L6089">
        <v>44779</v>
      </c>
      <c r="M6089" s="89" t="s">
        <v>1491</v>
      </c>
      <c r="N6089" s="89" t="s">
        <v>324</v>
      </c>
      <c r="V6089" s="89" t="s">
        <v>2557</v>
      </c>
      <c r="W6089">
        <v>216686</v>
      </c>
    </row>
    <row r="6090" spans="7:23">
      <c r="G6090">
        <v>218125</v>
      </c>
      <c r="H6090" s="89" t="s">
        <v>2618</v>
      </c>
      <c r="I6090" s="89" t="s">
        <v>312</v>
      </c>
      <c r="L6090">
        <v>44780</v>
      </c>
      <c r="M6090" s="89" t="s">
        <v>1491</v>
      </c>
      <c r="N6090" s="89" t="s">
        <v>325</v>
      </c>
      <c r="V6090" s="89" t="s">
        <v>2558</v>
      </c>
      <c r="W6090">
        <v>35758</v>
      </c>
    </row>
    <row r="6091" spans="7:23">
      <c r="G6091">
        <v>218758</v>
      </c>
      <c r="H6091" s="89" t="s">
        <v>2619</v>
      </c>
      <c r="I6091" s="89" t="s">
        <v>312</v>
      </c>
      <c r="L6091">
        <v>44781</v>
      </c>
      <c r="M6091" s="89" t="s">
        <v>1491</v>
      </c>
      <c r="N6091" s="89" t="s">
        <v>317</v>
      </c>
      <c r="V6091" s="89" t="s">
        <v>2559</v>
      </c>
      <c r="W6091">
        <v>81886</v>
      </c>
    </row>
    <row r="6092" spans="7:23">
      <c r="G6092">
        <v>218725</v>
      </c>
      <c r="H6092" s="89" t="s">
        <v>2136</v>
      </c>
      <c r="I6092" s="89" t="s">
        <v>312</v>
      </c>
      <c r="L6092">
        <v>44782</v>
      </c>
      <c r="M6092" s="89" t="s">
        <v>1491</v>
      </c>
      <c r="N6092" s="89" t="s">
        <v>1583</v>
      </c>
      <c r="V6092" s="89" t="s">
        <v>2560</v>
      </c>
      <c r="W6092">
        <v>107275</v>
      </c>
    </row>
    <row r="6093" spans="7:23">
      <c r="G6093">
        <v>218114</v>
      </c>
      <c r="H6093" s="89" t="s">
        <v>2620</v>
      </c>
      <c r="I6093" s="89" t="s">
        <v>312</v>
      </c>
      <c r="L6093">
        <v>44783</v>
      </c>
      <c r="M6093" s="89" t="s">
        <v>1492</v>
      </c>
      <c r="N6093" s="89" t="s">
        <v>1290</v>
      </c>
      <c r="V6093" s="89" t="s">
        <v>2561</v>
      </c>
      <c r="W6093">
        <v>35759</v>
      </c>
    </row>
    <row r="6094" spans="7:23">
      <c r="G6094">
        <v>218714</v>
      </c>
      <c r="H6094" s="89" t="s">
        <v>2621</v>
      </c>
      <c r="I6094" s="89" t="s">
        <v>312</v>
      </c>
      <c r="L6094">
        <v>44784</v>
      </c>
      <c r="M6094" s="89" t="s">
        <v>1492</v>
      </c>
      <c r="N6094" s="89" t="s">
        <v>322</v>
      </c>
      <c r="V6094" s="89" t="s">
        <v>2562</v>
      </c>
      <c r="W6094">
        <v>35760</v>
      </c>
    </row>
    <row r="6095" spans="7:23">
      <c r="G6095">
        <v>218769</v>
      </c>
      <c r="H6095" s="89" t="s">
        <v>2137</v>
      </c>
      <c r="I6095" s="89" t="s">
        <v>312</v>
      </c>
      <c r="L6095">
        <v>44785</v>
      </c>
      <c r="M6095" s="89" t="s">
        <v>1492</v>
      </c>
      <c r="N6095" s="89" t="s">
        <v>316</v>
      </c>
      <c r="V6095" s="89" t="s">
        <v>2563</v>
      </c>
      <c r="W6095">
        <v>213880</v>
      </c>
    </row>
    <row r="6096" spans="7:23">
      <c r="G6096">
        <v>218103</v>
      </c>
      <c r="H6096" s="89" t="s">
        <v>2622</v>
      </c>
      <c r="I6096" s="89" t="s">
        <v>312</v>
      </c>
      <c r="L6096">
        <v>44786</v>
      </c>
      <c r="M6096" s="89" t="s">
        <v>1492</v>
      </c>
      <c r="N6096" s="89" t="s">
        <v>1582</v>
      </c>
      <c r="V6096" s="89" t="s">
        <v>1585</v>
      </c>
      <c r="W6096">
        <v>35761</v>
      </c>
    </row>
    <row r="6097" spans="7:23">
      <c r="G6097">
        <v>218846</v>
      </c>
      <c r="H6097" s="89" t="s">
        <v>2623</v>
      </c>
      <c r="I6097" s="89" t="s">
        <v>312</v>
      </c>
      <c r="L6097">
        <v>44787</v>
      </c>
      <c r="M6097" s="89" t="s">
        <v>1492</v>
      </c>
      <c r="N6097" s="89" t="s">
        <v>323</v>
      </c>
      <c r="V6097" s="89" t="s">
        <v>1586</v>
      </c>
      <c r="W6097">
        <v>35762</v>
      </c>
    </row>
    <row r="6098" spans="7:23">
      <c r="G6098">
        <v>218813</v>
      </c>
      <c r="H6098" s="89" t="s">
        <v>2138</v>
      </c>
      <c r="I6098" s="89" t="s">
        <v>312</v>
      </c>
      <c r="L6098">
        <v>44788</v>
      </c>
      <c r="M6098" s="89" t="s">
        <v>1492</v>
      </c>
      <c r="N6098" s="89" t="s">
        <v>324</v>
      </c>
      <c r="V6098" s="89" t="s">
        <v>1587</v>
      </c>
      <c r="W6098">
        <v>35764</v>
      </c>
    </row>
    <row r="6099" spans="7:23">
      <c r="G6099">
        <v>218092</v>
      </c>
      <c r="H6099" s="89" t="s">
        <v>2624</v>
      </c>
      <c r="I6099" s="89" t="s">
        <v>312</v>
      </c>
      <c r="L6099">
        <v>44789</v>
      </c>
      <c r="M6099" s="89" t="s">
        <v>1492</v>
      </c>
      <c r="N6099" s="89" t="s">
        <v>325</v>
      </c>
      <c r="V6099" s="89" t="s">
        <v>1588</v>
      </c>
      <c r="W6099">
        <v>35768</v>
      </c>
    </row>
    <row r="6100" spans="7:23">
      <c r="G6100">
        <v>218802</v>
      </c>
      <c r="H6100" s="89" t="s">
        <v>2625</v>
      </c>
      <c r="I6100" s="89" t="s">
        <v>312</v>
      </c>
      <c r="L6100">
        <v>44790</v>
      </c>
      <c r="M6100" s="89" t="s">
        <v>1492</v>
      </c>
      <c r="N6100" s="89" t="s">
        <v>317</v>
      </c>
      <c r="V6100" s="89" t="s">
        <v>1589</v>
      </c>
      <c r="W6100">
        <v>35769</v>
      </c>
    </row>
    <row r="6101" spans="7:23">
      <c r="G6101">
        <v>218857</v>
      </c>
      <c r="H6101" s="89" t="s">
        <v>2139</v>
      </c>
      <c r="I6101" s="89" t="s">
        <v>312</v>
      </c>
      <c r="L6101">
        <v>44791</v>
      </c>
      <c r="M6101" s="89" t="s">
        <v>1492</v>
      </c>
      <c r="N6101" s="89" t="s">
        <v>1583</v>
      </c>
      <c r="V6101" s="89" t="s">
        <v>1590</v>
      </c>
      <c r="W6101">
        <v>35770</v>
      </c>
    </row>
    <row r="6102" spans="7:23">
      <c r="G6102">
        <v>218081</v>
      </c>
      <c r="H6102" s="89" t="s">
        <v>2626</v>
      </c>
      <c r="I6102" s="89" t="s">
        <v>312</v>
      </c>
      <c r="L6102">
        <v>44792</v>
      </c>
      <c r="M6102" s="89" t="s">
        <v>1493</v>
      </c>
      <c r="N6102" s="89" t="s">
        <v>1290</v>
      </c>
      <c r="V6102" s="89" t="s">
        <v>1591</v>
      </c>
      <c r="W6102">
        <v>35771</v>
      </c>
    </row>
    <row r="6103" spans="7:23">
      <c r="G6103">
        <v>218890</v>
      </c>
      <c r="H6103" s="89" t="s">
        <v>2627</v>
      </c>
      <c r="I6103" s="89" t="s">
        <v>312</v>
      </c>
      <c r="L6103">
        <v>44793</v>
      </c>
      <c r="M6103" s="89" t="s">
        <v>1493</v>
      </c>
      <c r="N6103" s="89" t="s">
        <v>322</v>
      </c>
      <c r="V6103" s="89" t="s">
        <v>1592</v>
      </c>
      <c r="W6103">
        <v>35772</v>
      </c>
    </row>
    <row r="6104" spans="7:23">
      <c r="G6104">
        <v>218901</v>
      </c>
      <c r="H6104" s="89" t="s">
        <v>2140</v>
      </c>
      <c r="I6104" s="89" t="s">
        <v>312</v>
      </c>
      <c r="L6104">
        <v>44794</v>
      </c>
      <c r="M6104" s="89" t="s">
        <v>1493</v>
      </c>
      <c r="N6104" s="89" t="s">
        <v>316</v>
      </c>
      <c r="V6104" s="89" t="s">
        <v>1593</v>
      </c>
      <c r="W6104">
        <v>35773</v>
      </c>
    </row>
    <row r="6105" spans="7:23">
      <c r="G6105">
        <v>218070</v>
      </c>
      <c r="H6105" s="89" t="s">
        <v>2628</v>
      </c>
      <c r="I6105" s="89" t="s">
        <v>312</v>
      </c>
      <c r="L6105">
        <v>44795</v>
      </c>
      <c r="M6105" s="89" t="s">
        <v>1493</v>
      </c>
      <c r="N6105" s="89" t="s">
        <v>1582</v>
      </c>
      <c r="V6105" s="89" t="s">
        <v>1594</v>
      </c>
      <c r="W6105">
        <v>35774</v>
      </c>
    </row>
    <row r="6106" spans="7:23">
      <c r="G6106">
        <v>219022</v>
      </c>
      <c r="H6106" s="89" t="s">
        <v>2629</v>
      </c>
      <c r="I6106" s="89" t="s">
        <v>312</v>
      </c>
      <c r="L6106">
        <v>44796</v>
      </c>
      <c r="M6106" s="89" t="s">
        <v>1493</v>
      </c>
      <c r="N6106" s="89" t="s">
        <v>323</v>
      </c>
      <c r="V6106" s="89" t="s">
        <v>1595</v>
      </c>
      <c r="W6106">
        <v>35775</v>
      </c>
    </row>
    <row r="6107" spans="7:23">
      <c r="G6107">
        <v>218989</v>
      </c>
      <c r="H6107" s="89" t="s">
        <v>2141</v>
      </c>
      <c r="I6107" s="89" t="s">
        <v>312</v>
      </c>
      <c r="L6107">
        <v>44797</v>
      </c>
      <c r="M6107" s="89" t="s">
        <v>1493</v>
      </c>
      <c r="N6107" s="89" t="s">
        <v>324</v>
      </c>
      <c r="V6107" s="89" t="s">
        <v>1596</v>
      </c>
      <c r="W6107">
        <v>35776</v>
      </c>
    </row>
    <row r="6108" spans="7:23">
      <c r="G6108">
        <v>219282</v>
      </c>
      <c r="H6108" s="89" t="s">
        <v>2144</v>
      </c>
      <c r="I6108" s="89" t="s">
        <v>312</v>
      </c>
      <c r="L6108">
        <v>44798</v>
      </c>
      <c r="M6108" s="89" t="s">
        <v>1493</v>
      </c>
      <c r="N6108" s="89" t="s">
        <v>325</v>
      </c>
      <c r="V6108" s="89" t="s">
        <v>2564</v>
      </c>
      <c r="W6108">
        <v>81875</v>
      </c>
    </row>
    <row r="6109" spans="7:23">
      <c r="G6109">
        <v>35489</v>
      </c>
      <c r="H6109" s="89" t="s">
        <v>313</v>
      </c>
      <c r="L6109">
        <v>44799</v>
      </c>
      <c r="M6109" s="89" t="s">
        <v>1493</v>
      </c>
      <c r="N6109" s="89" t="s">
        <v>317</v>
      </c>
      <c r="V6109" s="89" t="s">
        <v>1597</v>
      </c>
      <c r="W6109">
        <v>35777</v>
      </c>
    </row>
    <row r="6110" spans="7:23">
      <c r="G6110">
        <v>33468</v>
      </c>
      <c r="H6110" s="89" t="s">
        <v>1945</v>
      </c>
      <c r="L6110">
        <v>44800</v>
      </c>
      <c r="M6110" s="89" t="s">
        <v>1493</v>
      </c>
      <c r="N6110" s="89" t="s">
        <v>1583</v>
      </c>
      <c r="V6110" s="89" t="s">
        <v>1598</v>
      </c>
      <c r="W6110">
        <v>35778</v>
      </c>
    </row>
    <row r="6111" spans="7:23">
      <c r="G6111">
        <v>19874</v>
      </c>
      <c r="H6111" s="89" t="s">
        <v>1947</v>
      </c>
      <c r="L6111">
        <v>44801</v>
      </c>
      <c r="M6111" s="89" t="s">
        <v>1494</v>
      </c>
      <c r="N6111" s="89" t="s">
        <v>1290</v>
      </c>
      <c r="V6111" s="89" t="s">
        <v>2565</v>
      </c>
      <c r="W6111">
        <v>182275</v>
      </c>
    </row>
    <row r="6112" spans="7:23">
      <c r="G6112">
        <v>35750</v>
      </c>
      <c r="H6112" s="89" t="s">
        <v>1291</v>
      </c>
      <c r="I6112" s="89" t="s">
        <v>313</v>
      </c>
      <c r="L6112">
        <v>44802</v>
      </c>
      <c r="M6112" s="89" t="s">
        <v>1494</v>
      </c>
      <c r="N6112" s="89" t="s">
        <v>322</v>
      </c>
      <c r="V6112" s="89" t="s">
        <v>1599</v>
      </c>
      <c r="W6112">
        <v>35779</v>
      </c>
    </row>
    <row r="6113" spans="7:23">
      <c r="G6113">
        <v>34279</v>
      </c>
      <c r="H6113" s="89" t="s">
        <v>1291</v>
      </c>
      <c r="I6113" s="89" t="s">
        <v>1945</v>
      </c>
      <c r="L6113">
        <v>44803</v>
      </c>
      <c r="M6113" s="89" t="s">
        <v>1494</v>
      </c>
      <c r="N6113" s="89" t="s">
        <v>316</v>
      </c>
      <c r="V6113" s="89" t="s">
        <v>1600</v>
      </c>
      <c r="W6113">
        <v>35780</v>
      </c>
    </row>
    <row r="6114" spans="7:23">
      <c r="G6114">
        <v>29489</v>
      </c>
      <c r="H6114" s="89" t="s">
        <v>1291</v>
      </c>
      <c r="I6114" s="89" t="s">
        <v>1947</v>
      </c>
      <c r="L6114">
        <v>44804</v>
      </c>
      <c r="M6114" s="89" t="s">
        <v>1494</v>
      </c>
      <c r="N6114" s="89" t="s">
        <v>1582</v>
      </c>
      <c r="V6114" s="89" t="s">
        <v>2566</v>
      </c>
      <c r="W6114">
        <v>205296</v>
      </c>
    </row>
    <row r="6115" spans="7:23">
      <c r="G6115">
        <v>51874</v>
      </c>
      <c r="H6115" s="89" t="s">
        <v>1293</v>
      </c>
      <c r="I6115" s="89" t="s">
        <v>1947</v>
      </c>
      <c r="L6115">
        <v>44805</v>
      </c>
      <c r="M6115" s="89" t="s">
        <v>1494</v>
      </c>
      <c r="N6115" s="89" t="s">
        <v>323</v>
      </c>
      <c r="V6115" s="89" t="s">
        <v>2567</v>
      </c>
      <c r="W6115">
        <v>205285</v>
      </c>
    </row>
    <row r="6116" spans="7:23">
      <c r="G6116">
        <v>50734</v>
      </c>
      <c r="H6116" s="89" t="s">
        <v>1293</v>
      </c>
      <c r="I6116" s="89" t="s">
        <v>313</v>
      </c>
      <c r="L6116">
        <v>44806</v>
      </c>
      <c r="M6116" s="89" t="s">
        <v>1494</v>
      </c>
      <c r="N6116" s="89" t="s">
        <v>324</v>
      </c>
      <c r="V6116" s="89" t="s">
        <v>1601</v>
      </c>
      <c r="W6116">
        <v>35782</v>
      </c>
    </row>
    <row r="6117" spans="7:23">
      <c r="G6117">
        <v>51871</v>
      </c>
      <c r="H6117" s="89" t="s">
        <v>1293</v>
      </c>
      <c r="I6117" s="89" t="s">
        <v>1945</v>
      </c>
      <c r="L6117">
        <v>44807</v>
      </c>
      <c r="M6117" s="89" t="s">
        <v>1494</v>
      </c>
      <c r="N6117" s="89" t="s">
        <v>325</v>
      </c>
      <c r="V6117" s="89" t="s">
        <v>1602</v>
      </c>
      <c r="W6117">
        <v>35786</v>
      </c>
    </row>
    <row r="6118" spans="7:23">
      <c r="G6118">
        <v>51883</v>
      </c>
      <c r="H6118" s="89" t="s">
        <v>1294</v>
      </c>
      <c r="I6118" s="89" t="s">
        <v>1947</v>
      </c>
      <c r="L6118">
        <v>44808</v>
      </c>
      <c r="M6118" s="89" t="s">
        <v>1494</v>
      </c>
      <c r="N6118" s="89" t="s">
        <v>317</v>
      </c>
      <c r="V6118" s="89" t="s">
        <v>1603</v>
      </c>
      <c r="W6118">
        <v>35787</v>
      </c>
    </row>
    <row r="6119" spans="7:23">
      <c r="G6119">
        <v>51880</v>
      </c>
      <c r="H6119" s="89" t="s">
        <v>1294</v>
      </c>
      <c r="I6119" s="89" t="s">
        <v>1945</v>
      </c>
      <c r="L6119">
        <v>44809</v>
      </c>
      <c r="M6119" s="89" t="s">
        <v>1494</v>
      </c>
      <c r="N6119" s="89" t="s">
        <v>1583</v>
      </c>
      <c r="V6119" s="89" t="s">
        <v>1604</v>
      </c>
      <c r="W6119">
        <v>35788</v>
      </c>
    </row>
    <row r="6120" spans="7:23">
      <c r="G6120">
        <v>51274</v>
      </c>
      <c r="H6120" s="89" t="s">
        <v>1294</v>
      </c>
      <c r="I6120" s="89" t="s">
        <v>313</v>
      </c>
      <c r="L6120">
        <v>44810</v>
      </c>
      <c r="M6120" s="89" t="s">
        <v>1495</v>
      </c>
      <c r="N6120" s="89" t="s">
        <v>1290</v>
      </c>
      <c r="V6120" s="89" t="s">
        <v>1605</v>
      </c>
      <c r="W6120">
        <v>35790</v>
      </c>
    </row>
    <row r="6121" spans="7:23">
      <c r="G6121">
        <v>35751</v>
      </c>
      <c r="H6121" s="89" t="s">
        <v>1295</v>
      </c>
      <c r="I6121" s="89" t="s">
        <v>313</v>
      </c>
      <c r="L6121">
        <v>44811</v>
      </c>
      <c r="M6121" s="89" t="s">
        <v>1495</v>
      </c>
      <c r="N6121" s="89" t="s">
        <v>322</v>
      </c>
      <c r="V6121" s="89" t="s">
        <v>1606</v>
      </c>
      <c r="W6121">
        <v>35794</v>
      </c>
    </row>
    <row r="6122" spans="7:23">
      <c r="G6122">
        <v>34505</v>
      </c>
      <c r="H6122" s="89" t="s">
        <v>1295</v>
      </c>
      <c r="I6122" s="89" t="s">
        <v>1947</v>
      </c>
      <c r="L6122">
        <v>44812</v>
      </c>
      <c r="M6122" s="89" t="s">
        <v>1495</v>
      </c>
      <c r="N6122" s="89" t="s">
        <v>316</v>
      </c>
      <c r="V6122" s="89" t="s">
        <v>1607</v>
      </c>
      <c r="W6122">
        <v>56675</v>
      </c>
    </row>
    <row r="6123" spans="7:23">
      <c r="G6123">
        <v>34503</v>
      </c>
      <c r="H6123" s="89" t="s">
        <v>1295</v>
      </c>
      <c r="I6123" s="89" t="s">
        <v>1945</v>
      </c>
      <c r="L6123">
        <v>44813</v>
      </c>
      <c r="M6123" s="89" t="s">
        <v>1495</v>
      </c>
      <c r="N6123" s="89" t="s">
        <v>1582</v>
      </c>
      <c r="V6123" s="89" t="s">
        <v>1608</v>
      </c>
      <c r="W6123">
        <v>35795</v>
      </c>
    </row>
    <row r="6124" spans="7:23">
      <c r="G6124">
        <v>35753</v>
      </c>
      <c r="H6124" s="89" t="s">
        <v>1297</v>
      </c>
      <c r="I6124" s="89" t="s">
        <v>313</v>
      </c>
      <c r="L6124">
        <v>44814</v>
      </c>
      <c r="M6124" s="89" t="s">
        <v>1495</v>
      </c>
      <c r="N6124" s="89" t="s">
        <v>323</v>
      </c>
      <c r="V6124" s="89" t="s">
        <v>1609</v>
      </c>
      <c r="W6124">
        <v>35796</v>
      </c>
    </row>
    <row r="6125" spans="7:23">
      <c r="G6125">
        <v>34281</v>
      </c>
      <c r="H6125" s="89" t="s">
        <v>1297</v>
      </c>
      <c r="I6125" s="89" t="s">
        <v>1945</v>
      </c>
      <c r="L6125">
        <v>44815</v>
      </c>
      <c r="M6125" s="89" t="s">
        <v>1495</v>
      </c>
      <c r="N6125" s="89" t="s">
        <v>324</v>
      </c>
      <c r="V6125" s="89" t="s">
        <v>1610</v>
      </c>
      <c r="W6125">
        <v>35797</v>
      </c>
    </row>
    <row r="6126" spans="7:23">
      <c r="G6126">
        <v>29481</v>
      </c>
      <c r="H6126" s="89" t="s">
        <v>1297</v>
      </c>
      <c r="I6126" s="89" t="s">
        <v>1947</v>
      </c>
      <c r="L6126">
        <v>44816</v>
      </c>
      <c r="M6126" s="89" t="s">
        <v>1495</v>
      </c>
      <c r="N6126" s="89" t="s">
        <v>325</v>
      </c>
      <c r="V6126" s="89" t="s">
        <v>1611</v>
      </c>
      <c r="W6126">
        <v>35798</v>
      </c>
    </row>
    <row r="6127" spans="7:23">
      <c r="G6127">
        <v>42681</v>
      </c>
      <c r="H6127" s="89" t="s">
        <v>1298</v>
      </c>
      <c r="I6127" s="89" t="s">
        <v>1947</v>
      </c>
      <c r="L6127">
        <v>44817</v>
      </c>
      <c r="M6127" s="89" t="s">
        <v>1495</v>
      </c>
      <c r="N6127" s="89" t="s">
        <v>317</v>
      </c>
      <c r="V6127" s="89" t="s">
        <v>297</v>
      </c>
      <c r="W6127">
        <v>35800</v>
      </c>
    </row>
    <row r="6128" spans="7:23">
      <c r="G6128">
        <v>35752</v>
      </c>
      <c r="H6128" s="89" t="s">
        <v>1298</v>
      </c>
      <c r="I6128" s="89" t="s">
        <v>313</v>
      </c>
      <c r="L6128">
        <v>44818</v>
      </c>
      <c r="M6128" s="89" t="s">
        <v>1495</v>
      </c>
      <c r="N6128" s="89" t="s">
        <v>1583</v>
      </c>
      <c r="V6128" s="89" t="s">
        <v>1612</v>
      </c>
      <c r="W6128">
        <v>35851</v>
      </c>
    </row>
    <row r="6129" spans="7:23">
      <c r="G6129">
        <v>42678</v>
      </c>
      <c r="H6129" s="89" t="s">
        <v>1298</v>
      </c>
      <c r="I6129" s="89" t="s">
        <v>1945</v>
      </c>
      <c r="L6129">
        <v>44819</v>
      </c>
      <c r="M6129" s="89" t="s">
        <v>1310</v>
      </c>
      <c r="N6129" s="89" t="s">
        <v>1290</v>
      </c>
      <c r="V6129" s="89" t="s">
        <v>1161</v>
      </c>
      <c r="W6129">
        <v>35852</v>
      </c>
    </row>
    <row r="6130" spans="7:23">
      <c r="G6130">
        <v>42673</v>
      </c>
      <c r="H6130" s="89" t="s">
        <v>1299</v>
      </c>
      <c r="I6130" s="89" t="s">
        <v>1947</v>
      </c>
      <c r="L6130">
        <v>44820</v>
      </c>
      <c r="M6130" s="89" t="s">
        <v>1310</v>
      </c>
      <c r="N6130" s="89" t="s">
        <v>322</v>
      </c>
      <c r="V6130" s="89" t="s">
        <v>1162</v>
      </c>
      <c r="W6130">
        <v>35853</v>
      </c>
    </row>
    <row r="6131" spans="7:23">
      <c r="G6131">
        <v>42670</v>
      </c>
      <c r="H6131" s="89" t="s">
        <v>1299</v>
      </c>
      <c r="I6131" s="89" t="s">
        <v>1945</v>
      </c>
      <c r="L6131">
        <v>44821</v>
      </c>
      <c r="M6131" s="89" t="s">
        <v>1310</v>
      </c>
      <c r="N6131" s="89" t="s">
        <v>316</v>
      </c>
      <c r="V6131" s="89" t="s">
        <v>1163</v>
      </c>
      <c r="W6131">
        <v>35854</v>
      </c>
    </row>
    <row r="6132" spans="7:23">
      <c r="G6132">
        <v>41480</v>
      </c>
      <c r="H6132" s="89" t="s">
        <v>1299</v>
      </c>
      <c r="I6132" s="89" t="s">
        <v>313</v>
      </c>
      <c r="L6132">
        <v>44822</v>
      </c>
      <c r="M6132" s="89" t="s">
        <v>1310</v>
      </c>
      <c r="N6132" s="89" t="s">
        <v>1582</v>
      </c>
      <c r="V6132" s="89" t="s">
        <v>1613</v>
      </c>
      <c r="W6132">
        <v>35855</v>
      </c>
    </row>
    <row r="6133" spans="7:23">
      <c r="G6133">
        <v>41472</v>
      </c>
      <c r="H6133" s="89" t="s">
        <v>1300</v>
      </c>
      <c r="I6133" s="89" t="s">
        <v>313</v>
      </c>
      <c r="L6133">
        <v>44823</v>
      </c>
      <c r="M6133" s="89" t="s">
        <v>1310</v>
      </c>
      <c r="N6133" s="89" t="s">
        <v>323</v>
      </c>
      <c r="V6133" s="89" t="s">
        <v>1165</v>
      </c>
      <c r="W6133">
        <v>35856</v>
      </c>
    </row>
    <row r="6134" spans="7:23">
      <c r="G6134">
        <v>34280</v>
      </c>
      <c r="H6134" s="89" t="s">
        <v>1300</v>
      </c>
      <c r="I6134" s="89" t="s">
        <v>1945</v>
      </c>
      <c r="L6134">
        <v>44824</v>
      </c>
      <c r="M6134" s="89" t="s">
        <v>1310</v>
      </c>
      <c r="N6134" s="89" t="s">
        <v>324</v>
      </c>
      <c r="V6134" s="89" t="s">
        <v>1614</v>
      </c>
      <c r="W6134">
        <v>35857</v>
      </c>
    </row>
    <row r="6135" spans="7:23">
      <c r="G6135">
        <v>29485</v>
      </c>
      <c r="H6135" s="89" t="s">
        <v>1300</v>
      </c>
      <c r="I6135" s="89" t="s">
        <v>1947</v>
      </c>
      <c r="L6135">
        <v>44825</v>
      </c>
      <c r="M6135" s="89" t="s">
        <v>1310</v>
      </c>
      <c r="N6135" s="89" t="s">
        <v>325</v>
      </c>
      <c r="V6135" s="89" t="s">
        <v>1168</v>
      </c>
      <c r="W6135">
        <v>35858</v>
      </c>
    </row>
    <row r="6136" spans="7:23">
      <c r="G6136">
        <v>185993</v>
      </c>
      <c r="H6136" s="89" t="s">
        <v>1234</v>
      </c>
      <c r="I6136" s="89" t="s">
        <v>313</v>
      </c>
      <c r="L6136">
        <v>44826</v>
      </c>
      <c r="M6136" s="89" t="s">
        <v>1310</v>
      </c>
      <c r="N6136" s="89" t="s">
        <v>317</v>
      </c>
      <c r="V6136" s="89" t="s">
        <v>1615</v>
      </c>
      <c r="W6136">
        <v>35859</v>
      </c>
    </row>
    <row r="6137" spans="7:23">
      <c r="G6137">
        <v>187697</v>
      </c>
      <c r="H6137" s="89" t="s">
        <v>2329</v>
      </c>
      <c r="I6137" s="89" t="s">
        <v>313</v>
      </c>
      <c r="L6137">
        <v>44827</v>
      </c>
      <c r="M6137" s="89" t="s">
        <v>1310</v>
      </c>
      <c r="N6137" s="89" t="s">
        <v>1583</v>
      </c>
      <c r="V6137" s="89" t="s">
        <v>1170</v>
      </c>
      <c r="W6137">
        <v>35860</v>
      </c>
    </row>
    <row r="6138" spans="7:23">
      <c r="G6138">
        <v>187686</v>
      </c>
      <c r="H6138" s="89" t="s">
        <v>2330</v>
      </c>
      <c r="I6138" s="89" t="s">
        <v>313</v>
      </c>
      <c r="L6138">
        <v>44846</v>
      </c>
      <c r="M6138" s="89" t="s">
        <v>1496</v>
      </c>
      <c r="N6138" s="89" t="s">
        <v>1290</v>
      </c>
      <c r="V6138" s="89" t="s">
        <v>1616</v>
      </c>
      <c r="W6138">
        <v>35861</v>
      </c>
    </row>
    <row r="6139" spans="7:23">
      <c r="G6139">
        <v>185982</v>
      </c>
      <c r="H6139" s="89" t="s">
        <v>1235</v>
      </c>
      <c r="I6139" s="89" t="s">
        <v>313</v>
      </c>
      <c r="L6139">
        <v>44847</v>
      </c>
      <c r="M6139" s="89" t="s">
        <v>1496</v>
      </c>
      <c r="N6139" s="89" t="s">
        <v>322</v>
      </c>
      <c r="V6139" s="89" t="s">
        <v>1171</v>
      </c>
      <c r="W6139">
        <v>35862</v>
      </c>
    </row>
    <row r="6140" spans="7:23">
      <c r="G6140">
        <v>186004</v>
      </c>
      <c r="H6140" s="89" t="s">
        <v>1236</v>
      </c>
      <c r="I6140" s="89" t="s">
        <v>313</v>
      </c>
      <c r="L6140">
        <v>44848</v>
      </c>
      <c r="M6140" s="89" t="s">
        <v>1496</v>
      </c>
      <c r="N6140" s="89" t="s">
        <v>316</v>
      </c>
      <c r="V6140" s="89" t="s">
        <v>1172</v>
      </c>
      <c r="W6140">
        <v>35863</v>
      </c>
    </row>
    <row r="6141" spans="7:23">
      <c r="G6141">
        <v>20282</v>
      </c>
      <c r="H6141" s="89" t="s">
        <v>1711</v>
      </c>
      <c r="I6141" s="89" t="s">
        <v>1947</v>
      </c>
      <c r="L6141">
        <v>44849</v>
      </c>
      <c r="M6141" s="89" t="s">
        <v>1496</v>
      </c>
      <c r="N6141" s="89" t="s">
        <v>1582</v>
      </c>
      <c r="V6141" s="89" t="s">
        <v>2568</v>
      </c>
      <c r="W6141">
        <v>35864</v>
      </c>
    </row>
    <row r="6142" spans="7:23">
      <c r="G6142">
        <v>34285</v>
      </c>
      <c r="H6142" s="89" t="s">
        <v>1711</v>
      </c>
      <c r="I6142" s="89" t="s">
        <v>1945</v>
      </c>
      <c r="L6142">
        <v>44850</v>
      </c>
      <c r="M6142" s="89" t="s">
        <v>1496</v>
      </c>
      <c r="N6142" s="89" t="s">
        <v>323</v>
      </c>
      <c r="V6142" s="89" t="s">
        <v>1617</v>
      </c>
      <c r="W6142">
        <v>35866</v>
      </c>
    </row>
    <row r="6143" spans="7:23">
      <c r="G6143">
        <v>187675</v>
      </c>
      <c r="H6143" s="89" t="s">
        <v>1237</v>
      </c>
      <c r="I6143" s="89" t="s">
        <v>313</v>
      </c>
      <c r="L6143">
        <v>44851</v>
      </c>
      <c r="M6143" s="89" t="s">
        <v>1496</v>
      </c>
      <c r="N6143" s="89" t="s">
        <v>324</v>
      </c>
      <c r="V6143" s="89" t="s">
        <v>1618</v>
      </c>
      <c r="W6143">
        <v>35867</v>
      </c>
    </row>
    <row r="6144" spans="7:23">
      <c r="G6144">
        <v>34286</v>
      </c>
      <c r="H6144" s="89" t="s">
        <v>1712</v>
      </c>
      <c r="I6144" s="89" t="s">
        <v>1945</v>
      </c>
      <c r="L6144">
        <v>44852</v>
      </c>
      <c r="M6144" s="89" t="s">
        <v>1496</v>
      </c>
      <c r="N6144" s="89" t="s">
        <v>325</v>
      </c>
      <c r="V6144" s="89" t="s">
        <v>1619</v>
      </c>
      <c r="W6144">
        <v>35868</v>
      </c>
    </row>
    <row r="6145" spans="7:23">
      <c r="G6145">
        <v>20283</v>
      </c>
      <c r="H6145" s="89" t="s">
        <v>1712</v>
      </c>
      <c r="I6145" s="89" t="s">
        <v>1947</v>
      </c>
      <c r="L6145">
        <v>44853</v>
      </c>
      <c r="M6145" s="89" t="s">
        <v>1496</v>
      </c>
      <c r="N6145" s="89" t="s">
        <v>317</v>
      </c>
      <c r="V6145" s="89" t="s">
        <v>1620</v>
      </c>
      <c r="W6145">
        <v>35869</v>
      </c>
    </row>
    <row r="6146" spans="7:23">
      <c r="G6146">
        <v>34287</v>
      </c>
      <c r="H6146" s="89" t="s">
        <v>1713</v>
      </c>
      <c r="I6146" s="89" t="s">
        <v>1945</v>
      </c>
      <c r="L6146">
        <v>44854</v>
      </c>
      <c r="M6146" s="89" t="s">
        <v>1496</v>
      </c>
      <c r="N6146" s="89" t="s">
        <v>1583</v>
      </c>
      <c r="V6146" s="89" t="s">
        <v>1176</v>
      </c>
      <c r="W6146">
        <v>35870</v>
      </c>
    </row>
    <row r="6147" spans="7:23">
      <c r="G6147">
        <v>20284</v>
      </c>
      <c r="H6147" s="89" t="s">
        <v>1713</v>
      </c>
      <c r="I6147" s="89" t="s">
        <v>1947</v>
      </c>
      <c r="L6147">
        <v>44855</v>
      </c>
      <c r="M6147" s="89" t="s">
        <v>1497</v>
      </c>
      <c r="N6147" s="89" t="s">
        <v>1290</v>
      </c>
      <c r="V6147" s="89" t="s">
        <v>1621</v>
      </c>
      <c r="W6147">
        <v>35871</v>
      </c>
    </row>
    <row r="6148" spans="7:23">
      <c r="G6148">
        <v>61996</v>
      </c>
      <c r="H6148" s="89" t="s">
        <v>2556</v>
      </c>
      <c r="I6148" s="89" t="s">
        <v>313</v>
      </c>
      <c r="L6148">
        <v>44856</v>
      </c>
      <c r="M6148" s="89" t="s">
        <v>1497</v>
      </c>
      <c r="N6148" s="89" t="s">
        <v>322</v>
      </c>
      <c r="V6148" s="89" t="s">
        <v>1622</v>
      </c>
      <c r="W6148">
        <v>35872</v>
      </c>
    </row>
    <row r="6149" spans="7:23">
      <c r="G6149">
        <v>216686</v>
      </c>
      <c r="H6149" s="89" t="s">
        <v>2557</v>
      </c>
      <c r="I6149" s="89" t="s">
        <v>313</v>
      </c>
      <c r="L6149">
        <v>44857</v>
      </c>
      <c r="M6149" s="89" t="s">
        <v>1497</v>
      </c>
      <c r="N6149" s="89" t="s">
        <v>316</v>
      </c>
      <c r="V6149" s="89" t="s">
        <v>1623</v>
      </c>
      <c r="W6149">
        <v>35873</v>
      </c>
    </row>
    <row r="6150" spans="7:23">
      <c r="G6150">
        <v>34288</v>
      </c>
      <c r="H6150" s="89" t="s">
        <v>1714</v>
      </c>
      <c r="I6150" s="89" t="s">
        <v>1945</v>
      </c>
      <c r="L6150">
        <v>44858</v>
      </c>
      <c r="M6150" s="89" t="s">
        <v>1497</v>
      </c>
      <c r="N6150" s="89" t="s">
        <v>1582</v>
      </c>
      <c r="V6150" s="89" t="s">
        <v>1182</v>
      </c>
      <c r="W6150">
        <v>35874</v>
      </c>
    </row>
    <row r="6151" spans="7:23">
      <c r="G6151">
        <v>20285</v>
      </c>
      <c r="H6151" s="89" t="s">
        <v>1714</v>
      </c>
      <c r="I6151" s="89" t="s">
        <v>1947</v>
      </c>
      <c r="L6151">
        <v>44859</v>
      </c>
      <c r="M6151" s="89" t="s">
        <v>1497</v>
      </c>
      <c r="N6151" s="89" t="s">
        <v>323</v>
      </c>
      <c r="V6151" s="89" t="s">
        <v>1624</v>
      </c>
      <c r="W6151">
        <v>35875</v>
      </c>
    </row>
    <row r="6152" spans="7:23">
      <c r="G6152">
        <v>53520</v>
      </c>
      <c r="H6152" s="89" t="s">
        <v>1715</v>
      </c>
      <c r="I6152" s="89" t="s">
        <v>1947</v>
      </c>
      <c r="L6152">
        <v>44860</v>
      </c>
      <c r="M6152" s="89" t="s">
        <v>1497</v>
      </c>
      <c r="N6152" s="89" t="s">
        <v>324</v>
      </c>
      <c r="V6152" s="89" t="s">
        <v>1625</v>
      </c>
      <c r="W6152">
        <v>35876</v>
      </c>
    </row>
    <row r="6153" spans="7:23">
      <c r="G6153">
        <v>53517</v>
      </c>
      <c r="H6153" s="89" t="s">
        <v>1715</v>
      </c>
      <c r="I6153" s="89" t="s">
        <v>1945</v>
      </c>
      <c r="L6153">
        <v>44861</v>
      </c>
      <c r="M6153" s="89" t="s">
        <v>1497</v>
      </c>
      <c r="N6153" s="89" t="s">
        <v>325</v>
      </c>
      <c r="V6153" s="89" t="s">
        <v>1185</v>
      </c>
      <c r="W6153">
        <v>35877</v>
      </c>
    </row>
    <row r="6154" spans="7:23">
      <c r="G6154">
        <v>53728</v>
      </c>
      <c r="H6154" s="89" t="s">
        <v>1716</v>
      </c>
      <c r="I6154" s="89" t="s">
        <v>1945</v>
      </c>
      <c r="L6154">
        <v>44862</v>
      </c>
      <c r="M6154" s="89" t="s">
        <v>1497</v>
      </c>
      <c r="N6154" s="89" t="s">
        <v>317</v>
      </c>
      <c r="V6154" s="89" t="s">
        <v>1186</v>
      </c>
      <c r="W6154">
        <v>35878</v>
      </c>
    </row>
    <row r="6155" spans="7:23">
      <c r="G6155">
        <v>53731</v>
      </c>
      <c r="H6155" s="89" t="s">
        <v>1716</v>
      </c>
      <c r="I6155" s="89" t="s">
        <v>1947</v>
      </c>
      <c r="L6155">
        <v>44863</v>
      </c>
      <c r="M6155" s="89" t="s">
        <v>1497</v>
      </c>
      <c r="N6155" s="89" t="s">
        <v>1583</v>
      </c>
      <c r="V6155" s="89" t="s">
        <v>1187</v>
      </c>
      <c r="W6155">
        <v>35879</v>
      </c>
    </row>
    <row r="6156" spans="7:23">
      <c r="G6156">
        <v>53742</v>
      </c>
      <c r="H6156" s="89" t="s">
        <v>1717</v>
      </c>
      <c r="I6156" s="89" t="s">
        <v>1947</v>
      </c>
      <c r="L6156">
        <v>44864</v>
      </c>
      <c r="M6156" s="89" t="s">
        <v>1498</v>
      </c>
      <c r="N6156" s="89" t="s">
        <v>1290</v>
      </c>
      <c r="V6156" s="89" t="s">
        <v>2569</v>
      </c>
      <c r="W6156">
        <v>35880</v>
      </c>
    </row>
    <row r="6157" spans="7:23">
      <c r="G6157">
        <v>53739</v>
      </c>
      <c r="H6157" s="89" t="s">
        <v>1717</v>
      </c>
      <c r="I6157" s="89" t="s">
        <v>1945</v>
      </c>
      <c r="L6157">
        <v>44865</v>
      </c>
      <c r="M6157" s="89" t="s">
        <v>1498</v>
      </c>
      <c r="N6157" s="89" t="s">
        <v>322</v>
      </c>
      <c r="V6157" s="89" t="s">
        <v>1626</v>
      </c>
      <c r="W6157">
        <v>35882</v>
      </c>
    </row>
    <row r="6158" spans="7:23">
      <c r="G6158">
        <v>53753</v>
      </c>
      <c r="H6158" s="89" t="s">
        <v>1718</v>
      </c>
      <c r="I6158" s="89" t="s">
        <v>1947</v>
      </c>
      <c r="L6158">
        <v>44866</v>
      </c>
      <c r="M6158" s="89" t="s">
        <v>1498</v>
      </c>
      <c r="N6158" s="89" t="s">
        <v>316</v>
      </c>
      <c r="V6158" s="89" t="s">
        <v>1627</v>
      </c>
      <c r="W6158">
        <v>35883</v>
      </c>
    </row>
    <row r="6159" spans="7:23">
      <c r="G6159">
        <v>53750</v>
      </c>
      <c r="H6159" s="89" t="s">
        <v>1718</v>
      </c>
      <c r="I6159" s="89" t="s">
        <v>1945</v>
      </c>
      <c r="L6159">
        <v>44867</v>
      </c>
      <c r="M6159" s="89" t="s">
        <v>1498</v>
      </c>
      <c r="N6159" s="89" t="s">
        <v>1582</v>
      </c>
      <c r="V6159" s="89" t="s">
        <v>1189</v>
      </c>
      <c r="W6159">
        <v>35884</v>
      </c>
    </row>
    <row r="6160" spans="7:23">
      <c r="G6160">
        <v>34289</v>
      </c>
      <c r="H6160" s="89" t="s">
        <v>1719</v>
      </c>
      <c r="I6160" s="89" t="s">
        <v>1945</v>
      </c>
      <c r="L6160">
        <v>44868</v>
      </c>
      <c r="M6160" s="89" t="s">
        <v>1498</v>
      </c>
      <c r="N6160" s="89" t="s">
        <v>323</v>
      </c>
      <c r="V6160" s="89" t="s">
        <v>1190</v>
      </c>
      <c r="W6160">
        <v>35885</v>
      </c>
    </row>
    <row r="6161" spans="7:23">
      <c r="G6161">
        <v>20286</v>
      </c>
      <c r="H6161" s="89" t="s">
        <v>1719</v>
      </c>
      <c r="I6161" s="89" t="s">
        <v>1947</v>
      </c>
      <c r="L6161">
        <v>44869</v>
      </c>
      <c r="M6161" s="89" t="s">
        <v>1498</v>
      </c>
      <c r="N6161" s="89" t="s">
        <v>324</v>
      </c>
      <c r="V6161" s="89" t="s">
        <v>1628</v>
      </c>
      <c r="W6161">
        <v>35886</v>
      </c>
    </row>
    <row r="6162" spans="7:23">
      <c r="G6162">
        <v>35758</v>
      </c>
      <c r="H6162" s="89" t="s">
        <v>2558</v>
      </c>
      <c r="I6162" s="89" t="s">
        <v>313</v>
      </c>
      <c r="L6162">
        <v>44870</v>
      </c>
      <c r="M6162" s="89" t="s">
        <v>1498</v>
      </c>
      <c r="N6162" s="89" t="s">
        <v>325</v>
      </c>
      <c r="V6162" s="89" t="s">
        <v>1203</v>
      </c>
      <c r="W6162">
        <v>35887</v>
      </c>
    </row>
    <row r="6163" spans="7:23">
      <c r="G6163">
        <v>34290</v>
      </c>
      <c r="H6163" s="89" t="s">
        <v>1720</v>
      </c>
      <c r="I6163" s="89" t="s">
        <v>1945</v>
      </c>
      <c r="L6163">
        <v>44871</v>
      </c>
      <c r="M6163" s="89" t="s">
        <v>1498</v>
      </c>
      <c r="N6163" s="89" t="s">
        <v>317</v>
      </c>
      <c r="V6163" s="89" t="s">
        <v>1629</v>
      </c>
      <c r="W6163">
        <v>35888</v>
      </c>
    </row>
    <row r="6164" spans="7:23">
      <c r="G6164">
        <v>31712</v>
      </c>
      <c r="H6164" s="89" t="s">
        <v>1720</v>
      </c>
      <c r="I6164" s="89" t="s">
        <v>1947</v>
      </c>
      <c r="L6164">
        <v>44872</v>
      </c>
      <c r="M6164" s="89" t="s">
        <v>1498</v>
      </c>
      <c r="N6164" s="89" t="s">
        <v>1583</v>
      </c>
      <c r="V6164" s="89" t="s">
        <v>1630</v>
      </c>
      <c r="W6164">
        <v>35889</v>
      </c>
    </row>
    <row r="6165" spans="7:23">
      <c r="G6165">
        <v>81886</v>
      </c>
      <c r="H6165" s="89" t="s">
        <v>2559</v>
      </c>
      <c r="I6165" s="89" t="s">
        <v>313</v>
      </c>
      <c r="L6165">
        <v>44873</v>
      </c>
      <c r="M6165" s="89" t="s">
        <v>1499</v>
      </c>
      <c r="N6165" s="89" t="s">
        <v>1290</v>
      </c>
      <c r="V6165" s="89" t="s">
        <v>1210</v>
      </c>
      <c r="W6165">
        <v>35890</v>
      </c>
    </row>
    <row r="6166" spans="7:23">
      <c r="G6166">
        <v>34291</v>
      </c>
      <c r="H6166" s="89" t="s">
        <v>1721</v>
      </c>
      <c r="I6166" s="89" t="s">
        <v>1945</v>
      </c>
      <c r="L6166">
        <v>44874</v>
      </c>
      <c r="M6166" s="89" t="s">
        <v>1499</v>
      </c>
      <c r="N6166" s="89" t="s">
        <v>322</v>
      </c>
      <c r="V6166" s="89" t="s">
        <v>2201</v>
      </c>
      <c r="W6166">
        <v>172486</v>
      </c>
    </row>
    <row r="6167" spans="7:23">
      <c r="G6167">
        <v>20287</v>
      </c>
      <c r="H6167" s="89" t="s">
        <v>1721</v>
      </c>
      <c r="I6167" s="89" t="s">
        <v>1947</v>
      </c>
      <c r="L6167">
        <v>44875</v>
      </c>
      <c r="M6167" s="89" t="s">
        <v>1499</v>
      </c>
      <c r="N6167" s="89" t="s">
        <v>316</v>
      </c>
      <c r="V6167" s="89" t="s">
        <v>2202</v>
      </c>
      <c r="W6167">
        <v>172475</v>
      </c>
    </row>
    <row r="6168" spans="7:23">
      <c r="G6168">
        <v>107275</v>
      </c>
      <c r="H6168" s="89" t="s">
        <v>2560</v>
      </c>
      <c r="I6168" s="89" t="s">
        <v>313</v>
      </c>
      <c r="L6168">
        <v>44876</v>
      </c>
      <c r="M6168" s="89" t="s">
        <v>1499</v>
      </c>
      <c r="N6168" s="89" t="s">
        <v>1582</v>
      </c>
      <c r="V6168" s="89" t="s">
        <v>2205</v>
      </c>
      <c r="W6168">
        <v>189675</v>
      </c>
    </row>
    <row r="6169" spans="7:23">
      <c r="G6169">
        <v>53904</v>
      </c>
      <c r="H6169" s="89" t="s">
        <v>1722</v>
      </c>
      <c r="I6169" s="89" t="s">
        <v>1945</v>
      </c>
      <c r="L6169">
        <v>44877</v>
      </c>
      <c r="M6169" s="89" t="s">
        <v>1499</v>
      </c>
      <c r="N6169" s="89" t="s">
        <v>323</v>
      </c>
      <c r="V6169" s="89" t="s">
        <v>2206</v>
      </c>
      <c r="W6169">
        <v>189686</v>
      </c>
    </row>
    <row r="6170" spans="7:23">
      <c r="G6170">
        <v>53907</v>
      </c>
      <c r="H6170" s="89" t="s">
        <v>1722</v>
      </c>
      <c r="I6170" s="89" t="s">
        <v>1947</v>
      </c>
      <c r="L6170">
        <v>44878</v>
      </c>
      <c r="M6170" s="89" t="s">
        <v>1499</v>
      </c>
      <c r="N6170" s="89" t="s">
        <v>324</v>
      </c>
      <c r="V6170" s="89" t="s">
        <v>2207</v>
      </c>
      <c r="W6170">
        <v>189697</v>
      </c>
    </row>
    <row r="6171" spans="7:23">
      <c r="G6171">
        <v>63980</v>
      </c>
      <c r="H6171" s="89" t="s">
        <v>1723</v>
      </c>
      <c r="I6171" s="89" t="s">
        <v>1947</v>
      </c>
      <c r="L6171">
        <v>44879</v>
      </c>
      <c r="M6171" s="89" t="s">
        <v>1499</v>
      </c>
      <c r="N6171" s="89" t="s">
        <v>325</v>
      </c>
      <c r="V6171" s="89" t="s">
        <v>2208</v>
      </c>
      <c r="W6171">
        <v>189708</v>
      </c>
    </row>
    <row r="6172" spans="7:23">
      <c r="G6172">
        <v>63977</v>
      </c>
      <c r="H6172" s="89" t="s">
        <v>1723</v>
      </c>
      <c r="I6172" s="89" t="s">
        <v>1945</v>
      </c>
      <c r="L6172">
        <v>44880</v>
      </c>
      <c r="M6172" s="89" t="s">
        <v>1499</v>
      </c>
      <c r="N6172" s="89" t="s">
        <v>317</v>
      </c>
      <c r="V6172" s="89" t="s">
        <v>2209</v>
      </c>
      <c r="W6172">
        <v>189719</v>
      </c>
    </row>
    <row r="6173" spans="7:23">
      <c r="G6173">
        <v>35759</v>
      </c>
      <c r="H6173" s="89" t="s">
        <v>2561</v>
      </c>
      <c r="I6173" s="89" t="s">
        <v>313</v>
      </c>
      <c r="L6173">
        <v>44881</v>
      </c>
      <c r="M6173" s="89" t="s">
        <v>1499</v>
      </c>
      <c r="N6173" s="89" t="s">
        <v>1583</v>
      </c>
      <c r="V6173" s="89" t="s">
        <v>2570</v>
      </c>
      <c r="W6173">
        <v>199497</v>
      </c>
    </row>
    <row r="6174" spans="7:23">
      <c r="G6174">
        <v>35760</v>
      </c>
      <c r="H6174" s="89" t="s">
        <v>2562</v>
      </c>
      <c r="I6174" s="89" t="s">
        <v>313</v>
      </c>
      <c r="L6174">
        <v>44882</v>
      </c>
      <c r="M6174" s="89" t="s">
        <v>1500</v>
      </c>
      <c r="N6174" s="89" t="s">
        <v>1290</v>
      </c>
      <c r="V6174" s="89" t="s">
        <v>2211</v>
      </c>
      <c r="W6174">
        <v>199486</v>
      </c>
    </row>
    <row r="6175" spans="7:23">
      <c r="G6175">
        <v>34292</v>
      </c>
      <c r="H6175" s="89" t="s">
        <v>1724</v>
      </c>
      <c r="I6175" s="89" t="s">
        <v>1945</v>
      </c>
      <c r="L6175">
        <v>44883</v>
      </c>
      <c r="M6175" s="89" t="s">
        <v>1500</v>
      </c>
      <c r="N6175" s="89" t="s">
        <v>322</v>
      </c>
      <c r="V6175" s="89" t="s">
        <v>2212</v>
      </c>
      <c r="W6175">
        <v>199475</v>
      </c>
    </row>
    <row r="6176" spans="7:23">
      <c r="G6176">
        <v>20288</v>
      </c>
      <c r="H6176" s="89" t="s">
        <v>1724</v>
      </c>
      <c r="I6176" s="89" t="s">
        <v>1947</v>
      </c>
      <c r="L6176">
        <v>44884</v>
      </c>
      <c r="M6176" s="89" t="s">
        <v>1500</v>
      </c>
      <c r="N6176" s="89" t="s">
        <v>316</v>
      </c>
      <c r="V6176" s="89" t="s">
        <v>2213</v>
      </c>
      <c r="W6176">
        <v>217084</v>
      </c>
    </row>
    <row r="6177" spans="7:23">
      <c r="G6177">
        <v>213880</v>
      </c>
      <c r="H6177" s="89" t="s">
        <v>2563</v>
      </c>
      <c r="I6177" s="89" t="s">
        <v>313</v>
      </c>
      <c r="L6177">
        <v>44885</v>
      </c>
      <c r="M6177" s="89" t="s">
        <v>1500</v>
      </c>
      <c r="N6177" s="89" t="s">
        <v>1582</v>
      </c>
      <c r="V6177" s="89" t="s">
        <v>2214</v>
      </c>
      <c r="W6177">
        <v>217681</v>
      </c>
    </row>
    <row r="6178" spans="7:23">
      <c r="G6178">
        <v>34294</v>
      </c>
      <c r="H6178" s="89" t="s">
        <v>1725</v>
      </c>
      <c r="I6178" s="89" t="s">
        <v>1945</v>
      </c>
      <c r="L6178">
        <v>44886</v>
      </c>
      <c r="M6178" s="89" t="s">
        <v>1500</v>
      </c>
      <c r="N6178" s="89" t="s">
        <v>323</v>
      </c>
      <c r="V6178" s="89" t="s">
        <v>204</v>
      </c>
      <c r="W6178">
        <v>35892</v>
      </c>
    </row>
    <row r="6179" spans="7:23">
      <c r="G6179">
        <v>20290</v>
      </c>
      <c r="H6179" s="89" t="s">
        <v>1725</v>
      </c>
      <c r="I6179" s="89" t="s">
        <v>1947</v>
      </c>
      <c r="L6179">
        <v>44887</v>
      </c>
      <c r="M6179" s="89" t="s">
        <v>1500</v>
      </c>
      <c r="N6179" s="89" t="s">
        <v>324</v>
      </c>
      <c r="V6179" s="89" t="s">
        <v>1191</v>
      </c>
      <c r="W6179">
        <v>35895</v>
      </c>
    </row>
    <row r="6180" spans="7:23">
      <c r="G6180">
        <v>35761</v>
      </c>
      <c r="H6180" s="89" t="s">
        <v>1585</v>
      </c>
      <c r="I6180" s="89" t="s">
        <v>313</v>
      </c>
      <c r="L6180">
        <v>44888</v>
      </c>
      <c r="M6180" s="89" t="s">
        <v>1500</v>
      </c>
      <c r="N6180" s="89" t="s">
        <v>325</v>
      </c>
      <c r="V6180" s="89" t="s">
        <v>1192</v>
      </c>
      <c r="W6180">
        <v>35896</v>
      </c>
    </row>
    <row r="6181" spans="7:23">
      <c r="G6181">
        <v>34295</v>
      </c>
      <c r="H6181" s="89" t="s">
        <v>1726</v>
      </c>
      <c r="I6181" s="89" t="s">
        <v>1945</v>
      </c>
      <c r="L6181">
        <v>44889</v>
      </c>
      <c r="M6181" s="89" t="s">
        <v>1500</v>
      </c>
      <c r="N6181" s="89" t="s">
        <v>317</v>
      </c>
      <c r="V6181" s="89" t="s">
        <v>1193</v>
      </c>
      <c r="W6181">
        <v>35897</v>
      </c>
    </row>
    <row r="6182" spans="7:23">
      <c r="G6182">
        <v>20291</v>
      </c>
      <c r="H6182" s="89" t="s">
        <v>1726</v>
      </c>
      <c r="I6182" s="89" t="s">
        <v>1947</v>
      </c>
      <c r="L6182">
        <v>44890</v>
      </c>
      <c r="M6182" s="89" t="s">
        <v>1500</v>
      </c>
      <c r="N6182" s="89" t="s">
        <v>1583</v>
      </c>
      <c r="V6182" s="89" t="s">
        <v>1194</v>
      </c>
      <c r="W6182">
        <v>35898</v>
      </c>
    </row>
    <row r="6183" spans="7:23">
      <c r="G6183">
        <v>35762</v>
      </c>
      <c r="H6183" s="89" t="s">
        <v>1586</v>
      </c>
      <c r="I6183" s="89" t="s">
        <v>313</v>
      </c>
      <c r="L6183">
        <v>44891</v>
      </c>
      <c r="M6183" s="89" t="s">
        <v>1501</v>
      </c>
      <c r="N6183" s="89" t="s">
        <v>1290</v>
      </c>
      <c r="V6183" s="89" t="s">
        <v>1195</v>
      </c>
      <c r="W6183">
        <v>35899</v>
      </c>
    </row>
    <row r="6184" spans="7:23">
      <c r="G6184">
        <v>35764</v>
      </c>
      <c r="H6184" s="89" t="s">
        <v>1587</v>
      </c>
      <c r="I6184" s="89" t="s">
        <v>313</v>
      </c>
      <c r="L6184">
        <v>44892</v>
      </c>
      <c r="M6184" s="89" t="s">
        <v>1501</v>
      </c>
      <c r="N6184" s="89" t="s">
        <v>322</v>
      </c>
      <c r="V6184" s="89" t="s">
        <v>1196</v>
      </c>
      <c r="W6184">
        <v>35900</v>
      </c>
    </row>
    <row r="6185" spans="7:23">
      <c r="G6185">
        <v>34298</v>
      </c>
      <c r="H6185" s="89" t="s">
        <v>1727</v>
      </c>
      <c r="I6185" s="89" t="s">
        <v>1945</v>
      </c>
      <c r="L6185">
        <v>44893</v>
      </c>
      <c r="M6185" s="89" t="s">
        <v>1501</v>
      </c>
      <c r="N6185" s="89" t="s">
        <v>316</v>
      </c>
      <c r="V6185" s="89" t="s">
        <v>1198</v>
      </c>
      <c r="W6185">
        <v>35902</v>
      </c>
    </row>
    <row r="6186" spans="7:23">
      <c r="G6186">
        <v>20294</v>
      </c>
      <c r="H6186" s="89" t="s">
        <v>1727</v>
      </c>
      <c r="I6186" s="89" t="s">
        <v>1947</v>
      </c>
      <c r="L6186">
        <v>44894</v>
      </c>
      <c r="M6186" s="89" t="s">
        <v>1501</v>
      </c>
      <c r="N6186" s="89" t="s">
        <v>1582</v>
      </c>
      <c r="V6186" s="89" t="s">
        <v>1199</v>
      </c>
      <c r="W6186">
        <v>35903</v>
      </c>
    </row>
    <row r="6187" spans="7:23">
      <c r="G6187">
        <v>34299</v>
      </c>
      <c r="H6187" s="89" t="s">
        <v>1728</v>
      </c>
      <c r="I6187" s="89" t="s">
        <v>1945</v>
      </c>
      <c r="L6187">
        <v>44895</v>
      </c>
      <c r="M6187" s="89" t="s">
        <v>1501</v>
      </c>
      <c r="N6187" s="89" t="s">
        <v>323</v>
      </c>
      <c r="V6187" s="89" t="s">
        <v>1200</v>
      </c>
      <c r="W6187">
        <v>35904</v>
      </c>
    </row>
    <row r="6188" spans="7:23">
      <c r="G6188">
        <v>20295</v>
      </c>
      <c r="H6188" s="89" t="s">
        <v>1728</v>
      </c>
      <c r="I6188" s="89" t="s">
        <v>1947</v>
      </c>
      <c r="L6188">
        <v>44896</v>
      </c>
      <c r="M6188" s="89" t="s">
        <v>1501</v>
      </c>
      <c r="N6188" s="89" t="s">
        <v>324</v>
      </c>
      <c r="V6188" s="89" t="s">
        <v>1201</v>
      </c>
      <c r="W6188">
        <v>35905</v>
      </c>
    </row>
    <row r="6189" spans="7:23">
      <c r="G6189">
        <v>34300</v>
      </c>
      <c r="H6189" s="89" t="s">
        <v>1729</v>
      </c>
      <c r="I6189" s="89" t="s">
        <v>1945</v>
      </c>
      <c r="L6189">
        <v>44897</v>
      </c>
      <c r="M6189" s="89" t="s">
        <v>1501</v>
      </c>
      <c r="N6189" s="89" t="s">
        <v>325</v>
      </c>
      <c r="V6189" s="89" t="s">
        <v>1202</v>
      </c>
      <c r="W6189">
        <v>35906</v>
      </c>
    </row>
    <row r="6190" spans="7:23">
      <c r="G6190">
        <v>20296</v>
      </c>
      <c r="H6190" s="89" t="s">
        <v>1729</v>
      </c>
      <c r="I6190" s="89" t="s">
        <v>1947</v>
      </c>
      <c r="L6190">
        <v>44898</v>
      </c>
      <c r="M6190" s="89" t="s">
        <v>1501</v>
      </c>
      <c r="N6190" s="89" t="s">
        <v>317</v>
      </c>
      <c r="V6190" s="89" t="s">
        <v>1631</v>
      </c>
      <c r="W6190">
        <v>35907</v>
      </c>
    </row>
    <row r="6191" spans="7:23">
      <c r="G6191">
        <v>35768</v>
      </c>
      <c r="H6191" s="89" t="s">
        <v>1588</v>
      </c>
      <c r="I6191" s="89" t="s">
        <v>313</v>
      </c>
      <c r="L6191">
        <v>44899</v>
      </c>
      <c r="M6191" s="89" t="s">
        <v>1501</v>
      </c>
      <c r="N6191" s="89" t="s">
        <v>1583</v>
      </c>
      <c r="V6191" s="89" t="s">
        <v>1205</v>
      </c>
      <c r="W6191">
        <v>35908</v>
      </c>
    </row>
    <row r="6192" spans="7:23">
      <c r="G6192">
        <v>34301</v>
      </c>
      <c r="H6192" s="89" t="s">
        <v>1730</v>
      </c>
      <c r="I6192" s="89" t="s">
        <v>1945</v>
      </c>
      <c r="L6192">
        <v>44900</v>
      </c>
      <c r="M6192" s="89" t="s">
        <v>1502</v>
      </c>
      <c r="N6192" s="89" t="s">
        <v>1290</v>
      </c>
      <c r="V6192" s="89" t="s">
        <v>2571</v>
      </c>
      <c r="W6192">
        <v>35909</v>
      </c>
    </row>
    <row r="6193" spans="7:23">
      <c r="G6193">
        <v>20297</v>
      </c>
      <c r="H6193" s="89" t="s">
        <v>1730</v>
      </c>
      <c r="I6193" s="89" t="s">
        <v>1947</v>
      </c>
      <c r="L6193">
        <v>44901</v>
      </c>
      <c r="M6193" s="89" t="s">
        <v>1502</v>
      </c>
      <c r="N6193" s="89" t="s">
        <v>322</v>
      </c>
      <c r="V6193" s="89" t="s">
        <v>2572</v>
      </c>
      <c r="W6193">
        <v>35910</v>
      </c>
    </row>
    <row r="6194" spans="7:23">
      <c r="G6194">
        <v>53808</v>
      </c>
      <c r="H6194" s="89" t="s">
        <v>1731</v>
      </c>
      <c r="I6194" s="89" t="s">
        <v>1947</v>
      </c>
      <c r="L6194">
        <v>44902</v>
      </c>
      <c r="M6194" s="89" t="s">
        <v>1502</v>
      </c>
      <c r="N6194" s="89" t="s">
        <v>316</v>
      </c>
      <c r="V6194" s="89" t="s">
        <v>1207</v>
      </c>
      <c r="W6194">
        <v>35911</v>
      </c>
    </row>
    <row r="6195" spans="7:23">
      <c r="G6195">
        <v>53805</v>
      </c>
      <c r="H6195" s="89" t="s">
        <v>1731</v>
      </c>
      <c r="I6195" s="89" t="s">
        <v>1945</v>
      </c>
      <c r="L6195">
        <v>44903</v>
      </c>
      <c r="M6195" s="89" t="s">
        <v>1502</v>
      </c>
      <c r="N6195" s="89" t="s">
        <v>1582</v>
      </c>
      <c r="V6195" s="89" t="s">
        <v>1632</v>
      </c>
      <c r="W6195">
        <v>35912</v>
      </c>
    </row>
    <row r="6196" spans="7:23">
      <c r="G6196">
        <v>35769</v>
      </c>
      <c r="H6196" s="89" t="s">
        <v>1589</v>
      </c>
      <c r="I6196" s="89" t="s">
        <v>313</v>
      </c>
      <c r="L6196">
        <v>44904</v>
      </c>
      <c r="M6196" s="89" t="s">
        <v>1502</v>
      </c>
      <c r="N6196" s="89" t="s">
        <v>323</v>
      </c>
      <c r="V6196" s="89" t="s">
        <v>1208</v>
      </c>
      <c r="W6196">
        <v>35913</v>
      </c>
    </row>
    <row r="6197" spans="7:23">
      <c r="G6197">
        <v>53819</v>
      </c>
      <c r="H6197" s="89" t="s">
        <v>1732</v>
      </c>
      <c r="I6197" s="89" t="s">
        <v>1947</v>
      </c>
      <c r="L6197">
        <v>44905</v>
      </c>
      <c r="M6197" s="89" t="s">
        <v>1502</v>
      </c>
      <c r="N6197" s="89" t="s">
        <v>324</v>
      </c>
      <c r="V6197" s="89" t="s">
        <v>1211</v>
      </c>
      <c r="W6197">
        <v>35914</v>
      </c>
    </row>
    <row r="6198" spans="7:23">
      <c r="G6198">
        <v>35770</v>
      </c>
      <c r="H6198" s="89" t="s">
        <v>1590</v>
      </c>
      <c r="I6198" s="89" t="s">
        <v>313</v>
      </c>
      <c r="L6198">
        <v>44906</v>
      </c>
      <c r="M6198" s="89" t="s">
        <v>1502</v>
      </c>
      <c r="N6198" s="89" t="s">
        <v>325</v>
      </c>
      <c r="V6198" s="89" t="s">
        <v>2199</v>
      </c>
      <c r="W6198">
        <v>101286</v>
      </c>
    </row>
    <row r="6199" spans="7:23">
      <c r="G6199">
        <v>53816</v>
      </c>
      <c r="H6199" s="89" t="s">
        <v>1732</v>
      </c>
      <c r="I6199" s="89" t="s">
        <v>1945</v>
      </c>
      <c r="L6199">
        <v>44907</v>
      </c>
      <c r="M6199" s="89" t="s">
        <v>1502</v>
      </c>
      <c r="N6199" s="89" t="s">
        <v>317</v>
      </c>
      <c r="V6199" s="89" t="s">
        <v>2200</v>
      </c>
      <c r="W6199">
        <v>101275</v>
      </c>
    </row>
    <row r="6200" spans="7:23">
      <c r="G6200">
        <v>53830</v>
      </c>
      <c r="H6200" s="89" t="s">
        <v>1733</v>
      </c>
      <c r="I6200" s="89" t="s">
        <v>1947</v>
      </c>
      <c r="L6200">
        <v>44908</v>
      </c>
      <c r="M6200" s="89" t="s">
        <v>1502</v>
      </c>
      <c r="N6200" s="89" t="s">
        <v>1583</v>
      </c>
      <c r="V6200" s="89" t="s">
        <v>2203</v>
      </c>
      <c r="W6200">
        <v>182075</v>
      </c>
    </row>
    <row r="6201" spans="7:23">
      <c r="G6201">
        <v>53827</v>
      </c>
      <c r="H6201" s="89" t="s">
        <v>1733</v>
      </c>
      <c r="I6201" s="89" t="s">
        <v>1945</v>
      </c>
      <c r="L6201">
        <v>44909</v>
      </c>
      <c r="M6201" s="89" t="s">
        <v>1318</v>
      </c>
      <c r="N6201" s="89" t="s">
        <v>1290</v>
      </c>
      <c r="V6201" s="89" t="s">
        <v>2204</v>
      </c>
      <c r="W6201">
        <v>189476</v>
      </c>
    </row>
    <row r="6202" spans="7:23">
      <c r="G6202">
        <v>35771</v>
      </c>
      <c r="H6202" s="89" t="s">
        <v>1591</v>
      </c>
      <c r="I6202" s="89" t="s">
        <v>313</v>
      </c>
      <c r="L6202">
        <v>44910</v>
      </c>
      <c r="M6202" s="89" t="s">
        <v>1318</v>
      </c>
      <c r="N6202" s="89" t="s">
        <v>322</v>
      </c>
      <c r="V6202" s="89" t="s">
        <v>206</v>
      </c>
      <c r="W6202">
        <v>35915</v>
      </c>
    </row>
    <row r="6203" spans="7:23">
      <c r="G6203">
        <v>53838</v>
      </c>
      <c r="H6203" s="89" t="s">
        <v>1734</v>
      </c>
      <c r="I6203" s="89" t="s">
        <v>1945</v>
      </c>
      <c r="L6203">
        <v>44911</v>
      </c>
      <c r="M6203" s="89" t="s">
        <v>1318</v>
      </c>
      <c r="N6203" s="89" t="s">
        <v>316</v>
      </c>
      <c r="V6203" s="89" t="s">
        <v>2573</v>
      </c>
      <c r="W6203">
        <v>55881</v>
      </c>
    </row>
    <row r="6204" spans="7:23">
      <c r="G6204">
        <v>35772</v>
      </c>
      <c r="H6204" s="89" t="s">
        <v>1592</v>
      </c>
      <c r="I6204" s="89" t="s">
        <v>313</v>
      </c>
      <c r="L6204">
        <v>44912</v>
      </c>
      <c r="M6204" s="89" t="s">
        <v>1318</v>
      </c>
      <c r="N6204" s="89" t="s">
        <v>1582</v>
      </c>
      <c r="V6204" s="89" t="s">
        <v>2574</v>
      </c>
      <c r="W6204">
        <v>35901</v>
      </c>
    </row>
    <row r="6205" spans="7:23">
      <c r="G6205">
        <v>53841</v>
      </c>
      <c r="H6205" s="89" t="s">
        <v>1734</v>
      </c>
      <c r="I6205" s="89" t="s">
        <v>1947</v>
      </c>
      <c r="L6205">
        <v>44913</v>
      </c>
      <c r="M6205" s="89" t="s">
        <v>1318</v>
      </c>
      <c r="N6205" s="89" t="s">
        <v>323</v>
      </c>
      <c r="V6205" s="89" t="s">
        <v>2575</v>
      </c>
      <c r="W6205">
        <v>189509</v>
      </c>
    </row>
    <row r="6206" spans="7:23">
      <c r="G6206">
        <v>53863</v>
      </c>
      <c r="H6206" s="89" t="s">
        <v>1735</v>
      </c>
      <c r="I6206" s="89" t="s">
        <v>1947</v>
      </c>
      <c r="L6206">
        <v>44914</v>
      </c>
      <c r="M6206" s="89" t="s">
        <v>1318</v>
      </c>
      <c r="N6206" s="89" t="s">
        <v>324</v>
      </c>
      <c r="V6206" s="89" t="s">
        <v>1633</v>
      </c>
      <c r="W6206">
        <v>35919</v>
      </c>
    </row>
    <row r="6207" spans="7:23">
      <c r="G6207">
        <v>53860</v>
      </c>
      <c r="H6207" s="89" t="s">
        <v>1735</v>
      </c>
      <c r="I6207" s="89" t="s">
        <v>1945</v>
      </c>
      <c r="L6207">
        <v>44915</v>
      </c>
      <c r="M6207" s="89" t="s">
        <v>1318</v>
      </c>
      <c r="N6207" s="89" t="s">
        <v>325</v>
      </c>
      <c r="V6207" s="89" t="s">
        <v>1634</v>
      </c>
      <c r="W6207">
        <v>35924</v>
      </c>
    </row>
    <row r="6208" spans="7:23">
      <c r="G6208">
        <v>35773</v>
      </c>
      <c r="H6208" s="89" t="s">
        <v>1593</v>
      </c>
      <c r="I6208" s="89" t="s">
        <v>313</v>
      </c>
      <c r="L6208">
        <v>44916</v>
      </c>
      <c r="M6208" s="89" t="s">
        <v>1318</v>
      </c>
      <c r="N6208" s="89" t="s">
        <v>317</v>
      </c>
      <c r="V6208" s="89" t="s">
        <v>1635</v>
      </c>
      <c r="W6208">
        <v>35929</v>
      </c>
    </row>
    <row r="6209" spans="7:23">
      <c r="G6209">
        <v>53871</v>
      </c>
      <c r="H6209" s="89" t="s">
        <v>1736</v>
      </c>
      <c r="I6209" s="89" t="s">
        <v>1945</v>
      </c>
      <c r="L6209">
        <v>44917</v>
      </c>
      <c r="M6209" s="89" t="s">
        <v>1318</v>
      </c>
      <c r="N6209" s="89" t="s">
        <v>1583</v>
      </c>
      <c r="V6209" s="89" t="s">
        <v>1636</v>
      </c>
      <c r="W6209">
        <v>35934</v>
      </c>
    </row>
    <row r="6210" spans="7:23">
      <c r="G6210">
        <v>35774</v>
      </c>
      <c r="H6210" s="89" t="s">
        <v>1594</v>
      </c>
      <c r="I6210" s="89" t="s">
        <v>313</v>
      </c>
      <c r="L6210">
        <v>44936</v>
      </c>
      <c r="M6210" s="89" t="s">
        <v>1504</v>
      </c>
      <c r="N6210" s="89" t="s">
        <v>1290</v>
      </c>
      <c r="V6210" s="89" t="s">
        <v>1637</v>
      </c>
      <c r="W6210">
        <v>35935</v>
      </c>
    </row>
    <row r="6211" spans="7:23">
      <c r="G6211">
        <v>53874</v>
      </c>
      <c r="H6211" s="89" t="s">
        <v>1736</v>
      </c>
      <c r="I6211" s="89" t="s">
        <v>1947</v>
      </c>
      <c r="L6211">
        <v>44937</v>
      </c>
      <c r="M6211" s="89" t="s">
        <v>1504</v>
      </c>
      <c r="N6211" s="89" t="s">
        <v>322</v>
      </c>
      <c r="V6211" s="89" t="s">
        <v>1638</v>
      </c>
      <c r="W6211">
        <v>35936</v>
      </c>
    </row>
    <row r="6212" spans="7:23">
      <c r="G6212">
        <v>35775</v>
      </c>
      <c r="H6212" s="89" t="s">
        <v>1595</v>
      </c>
      <c r="I6212" s="89" t="s">
        <v>313</v>
      </c>
      <c r="L6212">
        <v>44938</v>
      </c>
      <c r="M6212" s="89" t="s">
        <v>1504</v>
      </c>
      <c r="N6212" s="89" t="s">
        <v>316</v>
      </c>
      <c r="V6212" s="89" t="s">
        <v>1639</v>
      </c>
      <c r="W6212">
        <v>35937</v>
      </c>
    </row>
    <row r="6213" spans="7:23">
      <c r="G6213">
        <v>34302</v>
      </c>
      <c r="H6213" s="89" t="s">
        <v>1737</v>
      </c>
      <c r="I6213" s="89" t="s">
        <v>1945</v>
      </c>
      <c r="L6213">
        <v>44939</v>
      </c>
      <c r="M6213" s="89" t="s">
        <v>1504</v>
      </c>
      <c r="N6213" s="89" t="s">
        <v>1582</v>
      </c>
      <c r="V6213" s="89" t="s">
        <v>1640</v>
      </c>
      <c r="W6213">
        <v>35938</v>
      </c>
    </row>
    <row r="6214" spans="7:23">
      <c r="G6214">
        <v>20298</v>
      </c>
      <c r="H6214" s="89" t="s">
        <v>1737</v>
      </c>
      <c r="I6214" s="89" t="s">
        <v>1947</v>
      </c>
      <c r="L6214">
        <v>44940</v>
      </c>
      <c r="M6214" s="89" t="s">
        <v>1504</v>
      </c>
      <c r="N6214" s="89" t="s">
        <v>323</v>
      </c>
      <c r="V6214" s="89" t="s">
        <v>2576</v>
      </c>
      <c r="W6214">
        <v>35940</v>
      </c>
    </row>
    <row r="6215" spans="7:23">
      <c r="G6215">
        <v>35776</v>
      </c>
      <c r="H6215" s="89" t="s">
        <v>1596</v>
      </c>
      <c r="I6215" s="89" t="s">
        <v>313</v>
      </c>
      <c r="L6215">
        <v>44941</v>
      </c>
      <c r="M6215" s="89" t="s">
        <v>1504</v>
      </c>
      <c r="N6215" s="89" t="s">
        <v>324</v>
      </c>
      <c r="V6215" s="89" t="s">
        <v>2577</v>
      </c>
      <c r="W6215">
        <v>187563</v>
      </c>
    </row>
    <row r="6216" spans="7:23">
      <c r="G6216">
        <v>81875</v>
      </c>
      <c r="H6216" s="89" t="s">
        <v>2564</v>
      </c>
      <c r="I6216" s="89" t="s">
        <v>313</v>
      </c>
      <c r="L6216">
        <v>44942</v>
      </c>
      <c r="M6216" s="89" t="s">
        <v>1504</v>
      </c>
      <c r="N6216" s="89" t="s">
        <v>325</v>
      </c>
      <c r="V6216" s="89" t="s">
        <v>2630</v>
      </c>
      <c r="W6216">
        <v>187574</v>
      </c>
    </row>
    <row r="6217" spans="7:23">
      <c r="G6217">
        <v>34303</v>
      </c>
      <c r="H6217" s="89" t="s">
        <v>1738</v>
      </c>
      <c r="I6217" s="89" t="s">
        <v>1945</v>
      </c>
      <c r="L6217">
        <v>44943</v>
      </c>
      <c r="M6217" s="89" t="s">
        <v>1504</v>
      </c>
      <c r="N6217" s="89" t="s">
        <v>317</v>
      </c>
      <c r="V6217" s="89" t="s">
        <v>2631</v>
      </c>
      <c r="W6217">
        <v>187486</v>
      </c>
    </row>
    <row r="6218" spans="7:23">
      <c r="G6218">
        <v>20299</v>
      </c>
      <c r="H6218" s="89" t="s">
        <v>1738</v>
      </c>
      <c r="I6218" s="89" t="s">
        <v>1947</v>
      </c>
      <c r="L6218">
        <v>44944</v>
      </c>
      <c r="M6218" s="89" t="s">
        <v>1504</v>
      </c>
      <c r="N6218" s="89" t="s">
        <v>1583</v>
      </c>
      <c r="V6218" s="89" t="s">
        <v>2632</v>
      </c>
      <c r="W6218">
        <v>187886</v>
      </c>
    </row>
    <row r="6219" spans="7:23">
      <c r="G6219">
        <v>35777</v>
      </c>
      <c r="H6219" s="89" t="s">
        <v>1597</v>
      </c>
      <c r="I6219" s="89" t="s">
        <v>313</v>
      </c>
      <c r="L6219">
        <v>44945</v>
      </c>
      <c r="M6219" s="89" t="s">
        <v>1505</v>
      </c>
      <c r="N6219" s="89" t="s">
        <v>1290</v>
      </c>
      <c r="V6219" s="89" t="s">
        <v>2633</v>
      </c>
      <c r="W6219">
        <v>187875</v>
      </c>
    </row>
    <row r="6220" spans="7:23">
      <c r="G6220">
        <v>35778</v>
      </c>
      <c r="H6220" s="89" t="s">
        <v>1598</v>
      </c>
      <c r="I6220" s="89" t="s">
        <v>313</v>
      </c>
      <c r="L6220">
        <v>44946</v>
      </c>
      <c r="M6220" s="89" t="s">
        <v>1505</v>
      </c>
      <c r="N6220" s="89" t="s">
        <v>322</v>
      </c>
      <c r="V6220" s="89" t="s">
        <v>1641</v>
      </c>
      <c r="W6220">
        <v>35943</v>
      </c>
    </row>
    <row r="6221" spans="7:23">
      <c r="G6221">
        <v>182275</v>
      </c>
      <c r="H6221" s="89" t="s">
        <v>2565</v>
      </c>
      <c r="I6221" s="89" t="s">
        <v>313</v>
      </c>
      <c r="L6221">
        <v>44947</v>
      </c>
      <c r="M6221" s="89" t="s">
        <v>1505</v>
      </c>
      <c r="N6221" s="89" t="s">
        <v>316</v>
      </c>
      <c r="V6221" s="89" t="s">
        <v>1642</v>
      </c>
      <c r="W6221">
        <v>35944</v>
      </c>
    </row>
    <row r="6222" spans="7:23">
      <c r="G6222">
        <v>35779</v>
      </c>
      <c r="H6222" s="89" t="s">
        <v>1599</v>
      </c>
      <c r="I6222" s="89" t="s">
        <v>313</v>
      </c>
      <c r="L6222">
        <v>44948</v>
      </c>
      <c r="M6222" s="89" t="s">
        <v>1505</v>
      </c>
      <c r="N6222" s="89" t="s">
        <v>1582</v>
      </c>
      <c r="V6222" s="89" t="s">
        <v>1643</v>
      </c>
      <c r="W6222">
        <v>35945</v>
      </c>
    </row>
    <row r="6223" spans="7:23">
      <c r="G6223">
        <v>35780</v>
      </c>
      <c r="H6223" s="89" t="s">
        <v>1600</v>
      </c>
      <c r="I6223" s="89" t="s">
        <v>313</v>
      </c>
      <c r="L6223">
        <v>44949</v>
      </c>
      <c r="M6223" s="89" t="s">
        <v>1505</v>
      </c>
      <c r="N6223" s="89" t="s">
        <v>323</v>
      </c>
      <c r="V6223" s="89" t="s">
        <v>1644</v>
      </c>
      <c r="W6223">
        <v>35946</v>
      </c>
    </row>
    <row r="6224" spans="7:23">
      <c r="G6224">
        <v>205296</v>
      </c>
      <c r="H6224" s="89" t="s">
        <v>2566</v>
      </c>
      <c r="I6224" s="89" t="s">
        <v>313</v>
      </c>
      <c r="L6224">
        <v>44950</v>
      </c>
      <c r="M6224" s="89" t="s">
        <v>1505</v>
      </c>
      <c r="N6224" s="89" t="s">
        <v>324</v>
      </c>
      <c r="V6224" s="89" t="s">
        <v>1645</v>
      </c>
      <c r="W6224">
        <v>35947</v>
      </c>
    </row>
    <row r="6225" spans="7:23">
      <c r="G6225">
        <v>205285</v>
      </c>
      <c r="H6225" s="89" t="s">
        <v>2567</v>
      </c>
      <c r="I6225" s="89" t="s">
        <v>313</v>
      </c>
      <c r="L6225">
        <v>44951</v>
      </c>
      <c r="M6225" s="89" t="s">
        <v>1505</v>
      </c>
      <c r="N6225" s="89" t="s">
        <v>325</v>
      </c>
      <c r="V6225" s="89" t="s">
        <v>2579</v>
      </c>
      <c r="W6225">
        <v>35949</v>
      </c>
    </row>
    <row r="6226" spans="7:23">
      <c r="G6226">
        <v>35782</v>
      </c>
      <c r="H6226" s="89" t="s">
        <v>1601</v>
      </c>
      <c r="I6226" s="89" t="s">
        <v>313</v>
      </c>
      <c r="L6226">
        <v>44952</v>
      </c>
      <c r="M6226" s="89" t="s">
        <v>1505</v>
      </c>
      <c r="N6226" s="89" t="s">
        <v>317</v>
      </c>
      <c r="V6226" s="89" t="s">
        <v>1646</v>
      </c>
      <c r="W6226">
        <v>35951</v>
      </c>
    </row>
    <row r="6227" spans="7:23">
      <c r="G6227">
        <v>34308</v>
      </c>
      <c r="H6227" s="89" t="s">
        <v>1739</v>
      </c>
      <c r="I6227" s="89" t="s">
        <v>1945</v>
      </c>
      <c r="L6227">
        <v>44953</v>
      </c>
      <c r="M6227" s="89" t="s">
        <v>1505</v>
      </c>
      <c r="N6227" s="89" t="s">
        <v>1583</v>
      </c>
      <c r="V6227" s="89" t="s">
        <v>1487</v>
      </c>
      <c r="W6227">
        <v>35955</v>
      </c>
    </row>
    <row r="6228" spans="7:23">
      <c r="G6228">
        <v>20304</v>
      </c>
      <c r="H6228" s="89" t="s">
        <v>1739</v>
      </c>
      <c r="I6228" s="89" t="s">
        <v>1947</v>
      </c>
      <c r="L6228">
        <v>44954</v>
      </c>
      <c r="M6228" s="89" t="s">
        <v>1506</v>
      </c>
      <c r="N6228" s="89" t="s">
        <v>1290</v>
      </c>
      <c r="V6228" s="89" t="s">
        <v>2580</v>
      </c>
      <c r="W6228">
        <v>35958</v>
      </c>
    </row>
    <row r="6229" spans="7:23">
      <c r="G6229">
        <v>34309</v>
      </c>
      <c r="H6229" s="89" t="s">
        <v>1740</v>
      </c>
      <c r="I6229" s="89" t="s">
        <v>1945</v>
      </c>
      <c r="L6229">
        <v>44955</v>
      </c>
      <c r="M6229" s="89" t="s">
        <v>1506</v>
      </c>
      <c r="N6229" s="89" t="s">
        <v>322</v>
      </c>
      <c r="V6229" s="89" t="s">
        <v>1650</v>
      </c>
      <c r="W6229">
        <v>35962</v>
      </c>
    </row>
    <row r="6230" spans="7:23">
      <c r="G6230">
        <v>20305</v>
      </c>
      <c r="H6230" s="89" t="s">
        <v>1740</v>
      </c>
      <c r="I6230" s="89" t="s">
        <v>1947</v>
      </c>
      <c r="L6230">
        <v>44956</v>
      </c>
      <c r="M6230" s="89" t="s">
        <v>1506</v>
      </c>
      <c r="N6230" s="89" t="s">
        <v>316</v>
      </c>
      <c r="V6230" s="89" t="s">
        <v>2581</v>
      </c>
      <c r="W6230">
        <v>163475</v>
      </c>
    </row>
    <row r="6231" spans="7:23">
      <c r="G6231">
        <v>34310</v>
      </c>
      <c r="H6231" s="89" t="s">
        <v>1741</v>
      </c>
      <c r="I6231" s="89" t="s">
        <v>1945</v>
      </c>
      <c r="L6231">
        <v>44957</v>
      </c>
      <c r="M6231" s="89" t="s">
        <v>1506</v>
      </c>
      <c r="N6231" s="89" t="s">
        <v>1582</v>
      </c>
      <c r="V6231" s="89" t="s">
        <v>2582</v>
      </c>
      <c r="W6231">
        <v>201275</v>
      </c>
    </row>
    <row r="6232" spans="7:23">
      <c r="G6232">
        <v>20306</v>
      </c>
      <c r="H6232" s="89" t="s">
        <v>1741</v>
      </c>
      <c r="I6232" s="89" t="s">
        <v>1947</v>
      </c>
      <c r="L6232">
        <v>44958</v>
      </c>
      <c r="M6232" s="89" t="s">
        <v>1506</v>
      </c>
      <c r="N6232" s="89" t="s">
        <v>323</v>
      </c>
      <c r="V6232" s="89" t="s">
        <v>1647</v>
      </c>
      <c r="W6232">
        <v>35959</v>
      </c>
    </row>
    <row r="6233" spans="7:23">
      <c r="G6233">
        <v>35786</v>
      </c>
      <c r="H6233" s="89" t="s">
        <v>1602</v>
      </c>
      <c r="I6233" s="89" t="s">
        <v>313</v>
      </c>
      <c r="L6233">
        <v>44959</v>
      </c>
      <c r="M6233" s="89" t="s">
        <v>1506</v>
      </c>
      <c r="N6233" s="89" t="s">
        <v>324</v>
      </c>
      <c r="V6233" s="89" t="s">
        <v>1648</v>
      </c>
      <c r="W6233">
        <v>35960</v>
      </c>
    </row>
    <row r="6234" spans="7:23">
      <c r="G6234">
        <v>34311</v>
      </c>
      <c r="H6234" s="89" t="s">
        <v>1742</v>
      </c>
      <c r="I6234" s="89" t="s">
        <v>1945</v>
      </c>
      <c r="L6234">
        <v>44960</v>
      </c>
      <c r="M6234" s="89" t="s">
        <v>1506</v>
      </c>
      <c r="N6234" s="89" t="s">
        <v>325</v>
      </c>
      <c r="V6234" s="89" t="s">
        <v>1649</v>
      </c>
      <c r="W6234">
        <v>35961</v>
      </c>
    </row>
    <row r="6235" spans="7:23">
      <c r="G6235">
        <v>20307</v>
      </c>
      <c r="H6235" s="89" t="s">
        <v>1742</v>
      </c>
      <c r="I6235" s="89" t="s">
        <v>1947</v>
      </c>
      <c r="L6235">
        <v>44961</v>
      </c>
      <c r="M6235" s="89" t="s">
        <v>1506</v>
      </c>
      <c r="N6235" s="89" t="s">
        <v>317</v>
      </c>
      <c r="V6235" s="89" t="s">
        <v>2583</v>
      </c>
      <c r="W6235">
        <v>201286</v>
      </c>
    </row>
    <row r="6236" spans="7:23">
      <c r="G6236">
        <v>35787</v>
      </c>
      <c r="H6236" s="89" t="s">
        <v>1603</v>
      </c>
      <c r="I6236" s="89" t="s">
        <v>313</v>
      </c>
      <c r="L6236">
        <v>44962</v>
      </c>
      <c r="M6236" s="89" t="s">
        <v>1506</v>
      </c>
      <c r="N6236" s="89" t="s">
        <v>1583</v>
      </c>
      <c r="V6236" s="89" t="s">
        <v>2584</v>
      </c>
      <c r="W6236">
        <v>174075</v>
      </c>
    </row>
    <row r="6237" spans="7:23">
      <c r="G6237">
        <v>34312</v>
      </c>
      <c r="H6237" s="89" t="s">
        <v>1743</v>
      </c>
      <c r="I6237" s="89" t="s">
        <v>1945</v>
      </c>
      <c r="L6237">
        <v>44963</v>
      </c>
      <c r="M6237" s="89" t="s">
        <v>1507</v>
      </c>
      <c r="N6237" s="89" t="s">
        <v>1290</v>
      </c>
      <c r="V6237" s="89" t="s">
        <v>1656</v>
      </c>
      <c r="W6237">
        <v>35969</v>
      </c>
    </row>
    <row r="6238" spans="7:23">
      <c r="G6238">
        <v>20308</v>
      </c>
      <c r="H6238" s="89" t="s">
        <v>1743</v>
      </c>
      <c r="I6238" s="89" t="s">
        <v>1947</v>
      </c>
      <c r="L6238">
        <v>44964</v>
      </c>
      <c r="M6238" s="89" t="s">
        <v>1507</v>
      </c>
      <c r="N6238" s="89" t="s">
        <v>322</v>
      </c>
      <c r="V6238" s="89" t="s">
        <v>2585</v>
      </c>
      <c r="W6238">
        <v>201297</v>
      </c>
    </row>
    <row r="6239" spans="7:23">
      <c r="G6239">
        <v>35788</v>
      </c>
      <c r="H6239" s="89" t="s">
        <v>1604</v>
      </c>
      <c r="I6239" s="89" t="s">
        <v>313</v>
      </c>
      <c r="L6239">
        <v>44965</v>
      </c>
      <c r="M6239" s="89" t="s">
        <v>1507</v>
      </c>
      <c r="N6239" s="89" t="s">
        <v>316</v>
      </c>
      <c r="V6239" s="89" t="s">
        <v>1651</v>
      </c>
      <c r="W6239">
        <v>35963</v>
      </c>
    </row>
    <row r="6240" spans="7:23">
      <c r="G6240">
        <v>34313</v>
      </c>
      <c r="H6240" s="89" t="s">
        <v>1744</v>
      </c>
      <c r="I6240" s="89" t="s">
        <v>1945</v>
      </c>
      <c r="L6240">
        <v>44966</v>
      </c>
      <c r="M6240" s="89" t="s">
        <v>1507</v>
      </c>
      <c r="N6240" s="89" t="s">
        <v>1582</v>
      </c>
      <c r="V6240" s="89" t="s">
        <v>1652</v>
      </c>
      <c r="W6240">
        <v>35964</v>
      </c>
    </row>
    <row r="6241" spans="7:23">
      <c r="G6241">
        <v>20309</v>
      </c>
      <c r="H6241" s="89" t="s">
        <v>1744</v>
      </c>
      <c r="I6241" s="89" t="s">
        <v>1947</v>
      </c>
      <c r="L6241">
        <v>44967</v>
      </c>
      <c r="M6241" s="89" t="s">
        <v>1507</v>
      </c>
      <c r="N6241" s="89" t="s">
        <v>323</v>
      </c>
      <c r="V6241" s="89" t="s">
        <v>1653</v>
      </c>
      <c r="W6241">
        <v>35965</v>
      </c>
    </row>
    <row r="6242" spans="7:23">
      <c r="G6242">
        <v>35790</v>
      </c>
      <c r="H6242" s="89" t="s">
        <v>1605</v>
      </c>
      <c r="I6242" s="89" t="s">
        <v>313</v>
      </c>
      <c r="L6242">
        <v>44968</v>
      </c>
      <c r="M6242" s="89" t="s">
        <v>1507</v>
      </c>
      <c r="N6242" s="89" t="s">
        <v>324</v>
      </c>
      <c r="V6242" s="89" t="s">
        <v>2586</v>
      </c>
      <c r="W6242">
        <v>192075</v>
      </c>
    </row>
    <row r="6243" spans="7:23">
      <c r="G6243">
        <v>34316</v>
      </c>
      <c r="H6243" s="89" t="s">
        <v>1745</v>
      </c>
      <c r="I6243" s="89" t="s">
        <v>1945</v>
      </c>
      <c r="L6243">
        <v>44969</v>
      </c>
      <c r="M6243" s="89" t="s">
        <v>1507</v>
      </c>
      <c r="N6243" s="89" t="s">
        <v>325</v>
      </c>
      <c r="V6243" s="89" t="s">
        <v>1654</v>
      </c>
      <c r="W6243">
        <v>35966</v>
      </c>
    </row>
    <row r="6244" spans="7:23">
      <c r="G6244">
        <v>20312</v>
      </c>
      <c r="H6244" s="89" t="s">
        <v>1745</v>
      </c>
      <c r="I6244" s="89" t="s">
        <v>1947</v>
      </c>
      <c r="L6244">
        <v>44970</v>
      </c>
      <c r="M6244" s="89" t="s">
        <v>1507</v>
      </c>
      <c r="N6244" s="89" t="s">
        <v>317</v>
      </c>
      <c r="V6244" s="89" t="s">
        <v>1655</v>
      </c>
      <c r="W6244">
        <v>35967</v>
      </c>
    </row>
    <row r="6245" spans="7:23">
      <c r="G6245">
        <v>20313</v>
      </c>
      <c r="H6245" s="89" t="s">
        <v>1746</v>
      </c>
      <c r="I6245" s="89" t="s">
        <v>1947</v>
      </c>
      <c r="L6245">
        <v>44971</v>
      </c>
      <c r="M6245" s="89" t="s">
        <v>1507</v>
      </c>
      <c r="N6245" s="89" t="s">
        <v>1583</v>
      </c>
      <c r="V6245" s="89" t="s">
        <v>2587</v>
      </c>
      <c r="W6245">
        <v>35968</v>
      </c>
    </row>
    <row r="6246" spans="7:23">
      <c r="G6246">
        <v>34317</v>
      </c>
      <c r="H6246" s="89" t="s">
        <v>1746</v>
      </c>
      <c r="I6246" s="89" t="s">
        <v>1945</v>
      </c>
      <c r="L6246">
        <v>44972</v>
      </c>
      <c r="M6246" s="89" t="s">
        <v>1508</v>
      </c>
      <c r="N6246" s="89" t="s">
        <v>1290</v>
      </c>
      <c r="V6246" s="89" t="s">
        <v>1657</v>
      </c>
      <c r="W6246">
        <v>35970</v>
      </c>
    </row>
    <row r="6247" spans="7:23">
      <c r="G6247">
        <v>34318</v>
      </c>
      <c r="H6247" s="89" t="s">
        <v>1747</v>
      </c>
      <c r="I6247" s="89" t="s">
        <v>1945</v>
      </c>
      <c r="L6247">
        <v>44973</v>
      </c>
      <c r="M6247" s="89" t="s">
        <v>1508</v>
      </c>
      <c r="N6247" s="89" t="s">
        <v>322</v>
      </c>
      <c r="V6247" s="89" t="s">
        <v>2588</v>
      </c>
      <c r="W6247">
        <v>35973</v>
      </c>
    </row>
    <row r="6248" spans="7:23">
      <c r="G6248">
        <v>20314</v>
      </c>
      <c r="H6248" s="89" t="s">
        <v>1747</v>
      </c>
      <c r="I6248" s="89" t="s">
        <v>1947</v>
      </c>
      <c r="L6248">
        <v>44974</v>
      </c>
      <c r="M6248" s="89" t="s">
        <v>1508</v>
      </c>
      <c r="N6248" s="89" t="s">
        <v>316</v>
      </c>
      <c r="V6248" s="89" t="s">
        <v>1659</v>
      </c>
      <c r="W6248">
        <v>35975</v>
      </c>
    </row>
    <row r="6249" spans="7:23">
      <c r="G6249">
        <v>35794</v>
      </c>
      <c r="H6249" s="89" t="s">
        <v>1606</v>
      </c>
      <c r="I6249" s="89" t="s">
        <v>313</v>
      </c>
      <c r="L6249">
        <v>44975</v>
      </c>
      <c r="M6249" s="89" t="s">
        <v>1508</v>
      </c>
      <c r="N6249" s="89" t="s">
        <v>1582</v>
      </c>
      <c r="V6249" s="89" t="s">
        <v>1658</v>
      </c>
      <c r="W6249">
        <v>35974</v>
      </c>
    </row>
    <row r="6250" spans="7:23">
      <c r="G6250">
        <v>34319</v>
      </c>
      <c r="H6250" s="89" t="s">
        <v>1748</v>
      </c>
      <c r="I6250" s="89" t="s">
        <v>1945</v>
      </c>
      <c r="L6250">
        <v>44976</v>
      </c>
      <c r="M6250" s="89" t="s">
        <v>1508</v>
      </c>
      <c r="N6250" s="89" t="s">
        <v>323</v>
      </c>
      <c r="V6250" s="89" t="s">
        <v>1660</v>
      </c>
      <c r="W6250">
        <v>35976</v>
      </c>
    </row>
    <row r="6251" spans="7:23">
      <c r="G6251">
        <v>20315</v>
      </c>
      <c r="H6251" s="89" t="s">
        <v>1748</v>
      </c>
      <c r="I6251" s="89" t="s">
        <v>1947</v>
      </c>
      <c r="L6251">
        <v>44977</v>
      </c>
      <c r="M6251" s="89" t="s">
        <v>1508</v>
      </c>
      <c r="N6251" s="89" t="s">
        <v>324</v>
      </c>
      <c r="V6251" s="89" t="s">
        <v>1664</v>
      </c>
      <c r="W6251">
        <v>35981</v>
      </c>
    </row>
    <row r="6252" spans="7:23">
      <c r="G6252">
        <v>34320</v>
      </c>
      <c r="H6252" s="89" t="s">
        <v>1749</v>
      </c>
      <c r="I6252" s="89" t="s">
        <v>1945</v>
      </c>
      <c r="L6252">
        <v>44978</v>
      </c>
      <c r="M6252" s="89" t="s">
        <v>1508</v>
      </c>
      <c r="N6252" s="89" t="s">
        <v>325</v>
      </c>
      <c r="V6252" s="89" t="s">
        <v>2589</v>
      </c>
      <c r="W6252">
        <v>164077</v>
      </c>
    </row>
    <row r="6253" spans="7:23">
      <c r="G6253">
        <v>20316</v>
      </c>
      <c r="H6253" s="89" t="s">
        <v>1749</v>
      </c>
      <c r="I6253" s="89" t="s">
        <v>1947</v>
      </c>
      <c r="L6253">
        <v>44979</v>
      </c>
      <c r="M6253" s="89" t="s">
        <v>1508</v>
      </c>
      <c r="N6253" s="89" t="s">
        <v>317</v>
      </c>
      <c r="V6253" s="89" t="s">
        <v>1661</v>
      </c>
      <c r="W6253">
        <v>35977</v>
      </c>
    </row>
    <row r="6254" spans="7:23">
      <c r="G6254">
        <v>56675</v>
      </c>
      <c r="H6254" s="89" t="s">
        <v>1607</v>
      </c>
      <c r="I6254" s="89" t="s">
        <v>313</v>
      </c>
      <c r="L6254">
        <v>44980</v>
      </c>
      <c r="M6254" s="89" t="s">
        <v>1508</v>
      </c>
      <c r="N6254" s="89" t="s">
        <v>1583</v>
      </c>
      <c r="V6254" s="89" t="s">
        <v>2590</v>
      </c>
      <c r="W6254">
        <v>35979</v>
      </c>
    </row>
    <row r="6255" spans="7:23">
      <c r="G6255">
        <v>35795</v>
      </c>
      <c r="H6255" s="89" t="s">
        <v>1608</v>
      </c>
      <c r="I6255" s="89" t="s">
        <v>313</v>
      </c>
      <c r="L6255">
        <v>44981</v>
      </c>
      <c r="M6255" s="89" t="s">
        <v>1509</v>
      </c>
      <c r="N6255" s="89" t="s">
        <v>1290</v>
      </c>
      <c r="V6255" s="89" t="s">
        <v>2591</v>
      </c>
      <c r="W6255">
        <v>174086</v>
      </c>
    </row>
    <row r="6256" spans="7:23">
      <c r="G6256">
        <v>34321</v>
      </c>
      <c r="H6256" s="89" t="s">
        <v>1750</v>
      </c>
      <c r="I6256" s="89" t="s">
        <v>1945</v>
      </c>
      <c r="L6256">
        <v>44982</v>
      </c>
      <c r="M6256" s="89" t="s">
        <v>1509</v>
      </c>
      <c r="N6256" s="89" t="s">
        <v>322</v>
      </c>
      <c r="V6256" s="89" t="s">
        <v>1673</v>
      </c>
      <c r="W6256">
        <v>72297</v>
      </c>
    </row>
    <row r="6257" spans="7:23">
      <c r="G6257">
        <v>20317</v>
      </c>
      <c r="H6257" s="89" t="s">
        <v>1750</v>
      </c>
      <c r="I6257" s="89" t="s">
        <v>1947</v>
      </c>
      <c r="L6257">
        <v>44983</v>
      </c>
      <c r="M6257" s="89" t="s">
        <v>1509</v>
      </c>
      <c r="N6257" s="89" t="s">
        <v>316</v>
      </c>
      <c r="V6257" s="89" t="s">
        <v>1674</v>
      </c>
      <c r="W6257">
        <v>72286</v>
      </c>
    </row>
    <row r="6258" spans="7:23">
      <c r="G6258">
        <v>35796</v>
      </c>
      <c r="H6258" s="89" t="s">
        <v>1609</v>
      </c>
      <c r="I6258" s="89" t="s">
        <v>313</v>
      </c>
      <c r="L6258">
        <v>44984</v>
      </c>
      <c r="M6258" s="89" t="s">
        <v>1509</v>
      </c>
      <c r="N6258" s="89" t="s">
        <v>1582</v>
      </c>
      <c r="V6258" s="89" t="s">
        <v>1675</v>
      </c>
      <c r="W6258">
        <v>72275</v>
      </c>
    </row>
    <row r="6259" spans="7:23">
      <c r="G6259">
        <v>35797</v>
      </c>
      <c r="H6259" s="89" t="s">
        <v>1610</v>
      </c>
      <c r="I6259" s="89" t="s">
        <v>313</v>
      </c>
      <c r="L6259">
        <v>44985</v>
      </c>
      <c r="M6259" s="89" t="s">
        <v>1509</v>
      </c>
      <c r="N6259" s="89" t="s">
        <v>323</v>
      </c>
      <c r="V6259" s="89" t="s">
        <v>2592</v>
      </c>
      <c r="W6259">
        <v>192086</v>
      </c>
    </row>
    <row r="6260" spans="7:23">
      <c r="G6260">
        <v>35798</v>
      </c>
      <c r="H6260" s="89" t="s">
        <v>1611</v>
      </c>
      <c r="I6260" s="89" t="s">
        <v>313</v>
      </c>
      <c r="L6260">
        <v>44986</v>
      </c>
      <c r="M6260" s="89" t="s">
        <v>1509</v>
      </c>
      <c r="N6260" s="89" t="s">
        <v>324</v>
      </c>
      <c r="V6260" s="89" t="s">
        <v>1665</v>
      </c>
      <c r="W6260">
        <v>35984</v>
      </c>
    </row>
    <row r="6261" spans="7:23">
      <c r="G6261">
        <v>34325</v>
      </c>
      <c r="H6261" s="89" t="s">
        <v>1751</v>
      </c>
      <c r="I6261" s="89" t="s">
        <v>1945</v>
      </c>
      <c r="L6261">
        <v>44987</v>
      </c>
      <c r="M6261" s="89" t="s">
        <v>1509</v>
      </c>
      <c r="N6261" s="89" t="s">
        <v>325</v>
      </c>
      <c r="V6261" s="89" t="s">
        <v>1666</v>
      </c>
      <c r="W6261">
        <v>35985</v>
      </c>
    </row>
    <row r="6262" spans="7:23">
      <c r="G6262">
        <v>20321</v>
      </c>
      <c r="H6262" s="89" t="s">
        <v>1751</v>
      </c>
      <c r="I6262" s="89" t="s">
        <v>1947</v>
      </c>
      <c r="L6262">
        <v>44988</v>
      </c>
      <c r="M6262" s="89" t="s">
        <v>1509</v>
      </c>
      <c r="N6262" s="89" t="s">
        <v>317</v>
      </c>
      <c r="V6262" s="89" t="s">
        <v>1667</v>
      </c>
      <c r="W6262">
        <v>35986</v>
      </c>
    </row>
    <row r="6263" spans="7:23">
      <c r="G6263">
        <v>35800</v>
      </c>
      <c r="H6263" s="89" t="s">
        <v>297</v>
      </c>
      <c r="I6263" s="89" t="s">
        <v>313</v>
      </c>
      <c r="L6263">
        <v>44989</v>
      </c>
      <c r="M6263" s="89" t="s">
        <v>1509</v>
      </c>
      <c r="N6263" s="89" t="s">
        <v>1583</v>
      </c>
      <c r="V6263" s="89" t="s">
        <v>2593</v>
      </c>
      <c r="W6263">
        <v>200875</v>
      </c>
    </row>
    <row r="6264" spans="7:23">
      <c r="G6264">
        <v>34326</v>
      </c>
      <c r="H6264" s="89" t="s">
        <v>1752</v>
      </c>
      <c r="I6264" s="89" t="s">
        <v>1945</v>
      </c>
      <c r="L6264">
        <v>44990</v>
      </c>
      <c r="M6264" s="89" t="s">
        <v>1510</v>
      </c>
      <c r="N6264" s="89" t="s">
        <v>1290</v>
      </c>
      <c r="V6264" s="89" t="s">
        <v>1668</v>
      </c>
      <c r="W6264">
        <v>35987</v>
      </c>
    </row>
    <row r="6265" spans="7:23">
      <c r="G6265">
        <v>20322</v>
      </c>
      <c r="H6265" s="89" t="s">
        <v>1752</v>
      </c>
      <c r="I6265" s="89" t="s">
        <v>1947</v>
      </c>
      <c r="L6265">
        <v>44991</v>
      </c>
      <c r="M6265" s="89" t="s">
        <v>1510</v>
      </c>
      <c r="N6265" s="89" t="s">
        <v>322</v>
      </c>
      <c r="V6265" s="89" t="s">
        <v>1663</v>
      </c>
      <c r="W6265">
        <v>35980</v>
      </c>
    </row>
    <row r="6266" spans="7:23">
      <c r="G6266">
        <v>34327</v>
      </c>
      <c r="H6266" s="89" t="s">
        <v>1753</v>
      </c>
      <c r="I6266" s="89" t="s">
        <v>1945</v>
      </c>
      <c r="L6266">
        <v>44992</v>
      </c>
      <c r="M6266" s="89" t="s">
        <v>1510</v>
      </c>
      <c r="N6266" s="89" t="s">
        <v>316</v>
      </c>
      <c r="V6266" s="89" t="s">
        <v>1670</v>
      </c>
      <c r="W6266">
        <v>35989</v>
      </c>
    </row>
    <row r="6267" spans="7:23">
      <c r="G6267">
        <v>20323</v>
      </c>
      <c r="H6267" s="89" t="s">
        <v>1753</v>
      </c>
      <c r="I6267" s="89" t="s">
        <v>1947</v>
      </c>
      <c r="L6267">
        <v>44993</v>
      </c>
      <c r="M6267" s="89" t="s">
        <v>1510</v>
      </c>
      <c r="N6267" s="89" t="s">
        <v>1582</v>
      </c>
      <c r="V6267" s="89" t="s">
        <v>1669</v>
      </c>
      <c r="W6267">
        <v>35988</v>
      </c>
    </row>
    <row r="6268" spans="7:23">
      <c r="G6268">
        <v>20324</v>
      </c>
      <c r="H6268" s="89" t="s">
        <v>1754</v>
      </c>
      <c r="I6268" s="89" t="s">
        <v>1947</v>
      </c>
      <c r="L6268">
        <v>44994</v>
      </c>
      <c r="M6268" s="89" t="s">
        <v>1510</v>
      </c>
      <c r="N6268" s="89" t="s">
        <v>323</v>
      </c>
      <c r="V6268" s="89" t="s">
        <v>1662</v>
      </c>
      <c r="W6268">
        <v>35978</v>
      </c>
    </row>
    <row r="6269" spans="7:23">
      <c r="G6269">
        <v>34328</v>
      </c>
      <c r="H6269" s="89" t="s">
        <v>1754</v>
      </c>
      <c r="I6269" s="89" t="s">
        <v>1945</v>
      </c>
      <c r="L6269">
        <v>44995</v>
      </c>
      <c r="M6269" s="89" t="s">
        <v>1510</v>
      </c>
      <c r="N6269" s="89" t="s">
        <v>324</v>
      </c>
      <c r="V6269" s="89" t="s">
        <v>1671</v>
      </c>
      <c r="W6269">
        <v>35990</v>
      </c>
    </row>
    <row r="6270" spans="7:23">
      <c r="G6270">
        <v>34329</v>
      </c>
      <c r="H6270" s="89" t="s">
        <v>1755</v>
      </c>
      <c r="I6270" s="89" t="s">
        <v>1945</v>
      </c>
      <c r="L6270">
        <v>44996</v>
      </c>
      <c r="M6270" s="89" t="s">
        <v>1510</v>
      </c>
      <c r="N6270" s="89" t="s">
        <v>325</v>
      </c>
      <c r="V6270" s="89" t="s">
        <v>2594</v>
      </c>
      <c r="W6270">
        <v>219475</v>
      </c>
    </row>
    <row r="6271" spans="7:23">
      <c r="G6271">
        <v>20325</v>
      </c>
      <c r="H6271" s="89" t="s">
        <v>1755</v>
      </c>
      <c r="I6271" s="89" t="s">
        <v>1947</v>
      </c>
      <c r="L6271">
        <v>44997</v>
      </c>
      <c r="M6271" s="89" t="s">
        <v>1510</v>
      </c>
      <c r="N6271" s="89" t="s">
        <v>317</v>
      </c>
      <c r="V6271" s="89" t="s">
        <v>1672</v>
      </c>
      <c r="W6271">
        <v>35991</v>
      </c>
    </row>
    <row r="6272" spans="7:23">
      <c r="G6272">
        <v>34330</v>
      </c>
      <c r="H6272" s="89" t="s">
        <v>1756</v>
      </c>
      <c r="I6272" s="89" t="s">
        <v>1945</v>
      </c>
      <c r="L6272">
        <v>44998</v>
      </c>
      <c r="M6272" s="89" t="s">
        <v>1510</v>
      </c>
      <c r="N6272" s="89" t="s">
        <v>1583</v>
      </c>
      <c r="V6272" s="89" t="s">
        <v>1289</v>
      </c>
      <c r="W6272">
        <v>35982</v>
      </c>
    </row>
    <row r="6273" spans="7:23">
      <c r="G6273">
        <v>20326</v>
      </c>
      <c r="H6273" s="89" t="s">
        <v>1756</v>
      </c>
      <c r="I6273" s="89" t="s">
        <v>1947</v>
      </c>
      <c r="L6273">
        <v>44999</v>
      </c>
      <c r="M6273" s="89" t="s">
        <v>1327</v>
      </c>
      <c r="N6273" s="89" t="s">
        <v>1290</v>
      </c>
      <c r="V6273" s="89" t="s">
        <v>2595</v>
      </c>
      <c r="W6273">
        <v>35983</v>
      </c>
    </row>
    <row r="6274" spans="7:23">
      <c r="G6274">
        <v>20327</v>
      </c>
      <c r="H6274" s="89" t="s">
        <v>1035</v>
      </c>
      <c r="I6274" s="89" t="s">
        <v>1947</v>
      </c>
      <c r="L6274">
        <v>45000</v>
      </c>
      <c r="M6274" s="89" t="s">
        <v>1327</v>
      </c>
      <c r="N6274" s="89" t="s">
        <v>322</v>
      </c>
      <c r="V6274" s="89" t="s">
        <v>2596</v>
      </c>
      <c r="W6274">
        <v>216730</v>
      </c>
    </row>
    <row r="6275" spans="7:23">
      <c r="G6275">
        <v>34331</v>
      </c>
      <c r="H6275" s="89" t="s">
        <v>1035</v>
      </c>
      <c r="I6275" s="89" t="s">
        <v>1945</v>
      </c>
      <c r="L6275">
        <v>45001</v>
      </c>
      <c r="M6275" s="89" t="s">
        <v>1327</v>
      </c>
      <c r="N6275" s="89" t="s">
        <v>316</v>
      </c>
      <c r="V6275" s="89" t="s">
        <v>2597</v>
      </c>
      <c r="W6275">
        <v>35992</v>
      </c>
    </row>
    <row r="6276" spans="7:23">
      <c r="G6276">
        <v>34334</v>
      </c>
      <c r="H6276" s="89" t="s">
        <v>1757</v>
      </c>
      <c r="I6276" s="89" t="s">
        <v>1945</v>
      </c>
      <c r="L6276">
        <v>45002</v>
      </c>
      <c r="M6276" s="89" t="s">
        <v>1327</v>
      </c>
      <c r="N6276" s="89" t="s">
        <v>1582</v>
      </c>
      <c r="V6276" s="89" t="s">
        <v>2598</v>
      </c>
      <c r="W6276">
        <v>195131</v>
      </c>
    </row>
    <row r="6277" spans="7:23">
      <c r="G6277">
        <v>20330</v>
      </c>
      <c r="H6277" s="89" t="s">
        <v>1757</v>
      </c>
      <c r="I6277" s="89" t="s">
        <v>1947</v>
      </c>
      <c r="L6277">
        <v>45003</v>
      </c>
      <c r="M6277" s="89" t="s">
        <v>1327</v>
      </c>
      <c r="N6277" s="89" t="s">
        <v>323</v>
      </c>
      <c r="V6277" s="89" t="s">
        <v>2599</v>
      </c>
      <c r="W6277">
        <v>195120</v>
      </c>
    </row>
    <row r="6278" spans="7:23">
      <c r="G6278">
        <v>34335</v>
      </c>
      <c r="H6278" s="89" t="s">
        <v>1758</v>
      </c>
      <c r="I6278" s="89" t="s">
        <v>1945</v>
      </c>
      <c r="L6278">
        <v>45004</v>
      </c>
      <c r="M6278" s="89" t="s">
        <v>1327</v>
      </c>
      <c r="N6278" s="89" t="s">
        <v>324</v>
      </c>
      <c r="V6278" s="89" t="s">
        <v>2600</v>
      </c>
      <c r="W6278">
        <v>195109</v>
      </c>
    </row>
    <row r="6279" spans="7:23">
      <c r="G6279">
        <v>20331</v>
      </c>
      <c r="H6279" s="89" t="s">
        <v>1758</v>
      </c>
      <c r="I6279" s="89" t="s">
        <v>1947</v>
      </c>
      <c r="L6279">
        <v>45005</v>
      </c>
      <c r="M6279" s="89" t="s">
        <v>1327</v>
      </c>
      <c r="N6279" s="89" t="s">
        <v>325</v>
      </c>
      <c r="V6279" s="89" t="s">
        <v>258</v>
      </c>
      <c r="W6279">
        <v>35994</v>
      </c>
    </row>
    <row r="6280" spans="7:23">
      <c r="G6280">
        <v>34336</v>
      </c>
      <c r="H6280" s="89" t="s">
        <v>1759</v>
      </c>
      <c r="I6280" s="89" t="s">
        <v>1945</v>
      </c>
      <c r="L6280">
        <v>45006</v>
      </c>
      <c r="M6280" s="89" t="s">
        <v>1327</v>
      </c>
      <c r="N6280" s="89" t="s">
        <v>317</v>
      </c>
      <c r="V6280" s="89" t="s">
        <v>1676</v>
      </c>
      <c r="W6280">
        <v>56931</v>
      </c>
    </row>
    <row r="6281" spans="7:23">
      <c r="G6281">
        <v>20332</v>
      </c>
      <c r="H6281" s="89" t="s">
        <v>1759</v>
      </c>
      <c r="I6281" s="89" t="s">
        <v>1947</v>
      </c>
      <c r="L6281">
        <v>45007</v>
      </c>
      <c r="M6281" s="89" t="s">
        <v>1327</v>
      </c>
      <c r="N6281" s="89" t="s">
        <v>1583</v>
      </c>
      <c r="V6281" s="89" t="s">
        <v>2601</v>
      </c>
      <c r="W6281">
        <v>192475</v>
      </c>
    </row>
    <row r="6282" spans="7:23">
      <c r="G6282">
        <v>34337</v>
      </c>
      <c r="H6282" s="89" t="s">
        <v>1760</v>
      </c>
      <c r="I6282" s="89" t="s">
        <v>1945</v>
      </c>
      <c r="L6282">
        <v>45008</v>
      </c>
      <c r="M6282" s="89" t="s">
        <v>232</v>
      </c>
      <c r="N6282" s="89" t="s">
        <v>1290</v>
      </c>
      <c r="V6282" s="89" t="s">
        <v>1677</v>
      </c>
      <c r="W6282">
        <v>56953</v>
      </c>
    </row>
    <row r="6283" spans="7:23">
      <c r="G6283">
        <v>20333</v>
      </c>
      <c r="H6283" s="89" t="s">
        <v>1760</v>
      </c>
      <c r="I6283" s="89" t="s">
        <v>1947</v>
      </c>
      <c r="L6283">
        <v>45009</v>
      </c>
      <c r="M6283" s="89" t="s">
        <v>232</v>
      </c>
      <c r="N6283" s="89" t="s">
        <v>322</v>
      </c>
      <c r="V6283" s="89" t="s">
        <v>50</v>
      </c>
      <c r="W6283">
        <v>56898</v>
      </c>
    </row>
    <row r="6284" spans="7:23">
      <c r="G6284">
        <v>34338</v>
      </c>
      <c r="H6284" s="89" t="s">
        <v>1761</v>
      </c>
      <c r="I6284" s="89" t="s">
        <v>1945</v>
      </c>
      <c r="L6284">
        <v>45010</v>
      </c>
      <c r="M6284" s="89" t="s">
        <v>232</v>
      </c>
      <c r="N6284" s="89" t="s">
        <v>316</v>
      </c>
      <c r="V6284" s="89" t="s">
        <v>2602</v>
      </c>
      <c r="W6284">
        <v>198719</v>
      </c>
    </row>
    <row r="6285" spans="7:23">
      <c r="G6285">
        <v>20334</v>
      </c>
      <c r="H6285" s="89" t="s">
        <v>1761</v>
      </c>
      <c r="I6285" s="89" t="s">
        <v>1947</v>
      </c>
      <c r="L6285">
        <v>45011</v>
      </c>
      <c r="M6285" s="89" t="s">
        <v>232</v>
      </c>
      <c r="N6285" s="89" t="s">
        <v>1582</v>
      </c>
      <c r="V6285" s="89" t="s">
        <v>1678</v>
      </c>
      <c r="W6285">
        <v>54774</v>
      </c>
    </row>
    <row r="6286" spans="7:23">
      <c r="G6286">
        <v>34339</v>
      </c>
      <c r="H6286" s="89" t="s">
        <v>1762</v>
      </c>
      <c r="I6286" s="89" t="s">
        <v>1945</v>
      </c>
      <c r="L6286">
        <v>45012</v>
      </c>
      <c r="M6286" s="89" t="s">
        <v>232</v>
      </c>
      <c r="N6286" s="89" t="s">
        <v>323</v>
      </c>
      <c r="V6286" s="89" t="s">
        <v>1679</v>
      </c>
      <c r="W6286">
        <v>54840</v>
      </c>
    </row>
    <row r="6287" spans="7:23">
      <c r="G6287">
        <v>20335</v>
      </c>
      <c r="H6287" s="89" t="s">
        <v>1762</v>
      </c>
      <c r="I6287" s="89" t="s">
        <v>1947</v>
      </c>
      <c r="L6287">
        <v>45013</v>
      </c>
      <c r="M6287" s="89" t="s">
        <v>232</v>
      </c>
      <c r="N6287" s="89" t="s">
        <v>324</v>
      </c>
      <c r="V6287" s="89" t="s">
        <v>2603</v>
      </c>
      <c r="W6287">
        <v>214675</v>
      </c>
    </row>
    <row r="6288" spans="7:23">
      <c r="G6288">
        <v>34343</v>
      </c>
      <c r="H6288" s="89" t="s">
        <v>1763</v>
      </c>
      <c r="I6288" s="89" t="s">
        <v>1945</v>
      </c>
      <c r="L6288">
        <v>45014</v>
      </c>
      <c r="M6288" s="89" t="s">
        <v>232</v>
      </c>
      <c r="N6288" s="89" t="s">
        <v>325</v>
      </c>
      <c r="V6288" s="89" t="s">
        <v>1680</v>
      </c>
      <c r="W6288">
        <v>54829</v>
      </c>
    </row>
    <row r="6289" spans="7:23">
      <c r="G6289">
        <v>20339</v>
      </c>
      <c r="H6289" s="89" t="s">
        <v>1763</v>
      </c>
      <c r="I6289" s="89" t="s">
        <v>1947</v>
      </c>
      <c r="L6289">
        <v>45015</v>
      </c>
      <c r="M6289" s="89" t="s">
        <v>232</v>
      </c>
      <c r="N6289" s="89" t="s">
        <v>317</v>
      </c>
      <c r="V6289" s="89" t="s">
        <v>1681</v>
      </c>
      <c r="W6289">
        <v>54818</v>
      </c>
    </row>
    <row r="6290" spans="7:23">
      <c r="G6290">
        <v>34344</v>
      </c>
      <c r="H6290" s="89" t="s">
        <v>1764</v>
      </c>
      <c r="I6290" s="89" t="s">
        <v>1945</v>
      </c>
      <c r="L6290">
        <v>45016</v>
      </c>
      <c r="M6290" s="89" t="s">
        <v>232</v>
      </c>
      <c r="N6290" s="89" t="s">
        <v>1583</v>
      </c>
      <c r="V6290" s="89" t="s">
        <v>1682</v>
      </c>
      <c r="W6290">
        <v>54807</v>
      </c>
    </row>
    <row r="6291" spans="7:23">
      <c r="G6291">
        <v>20340</v>
      </c>
      <c r="H6291" s="89" t="s">
        <v>1764</v>
      </c>
      <c r="I6291" s="89" t="s">
        <v>1947</v>
      </c>
      <c r="L6291">
        <v>45035</v>
      </c>
      <c r="M6291" s="89" t="s">
        <v>1515</v>
      </c>
      <c r="N6291" s="89" t="s">
        <v>1290</v>
      </c>
      <c r="V6291" s="89" t="s">
        <v>1683</v>
      </c>
      <c r="W6291">
        <v>54796</v>
      </c>
    </row>
    <row r="6292" spans="7:23">
      <c r="G6292">
        <v>34345</v>
      </c>
      <c r="H6292" s="89" t="s">
        <v>1765</v>
      </c>
      <c r="I6292" s="89" t="s">
        <v>1945</v>
      </c>
      <c r="L6292">
        <v>45036</v>
      </c>
      <c r="M6292" s="89" t="s">
        <v>1515</v>
      </c>
      <c r="N6292" s="89" t="s">
        <v>322</v>
      </c>
      <c r="V6292" s="89" t="s">
        <v>1684</v>
      </c>
      <c r="W6292">
        <v>54785</v>
      </c>
    </row>
    <row r="6293" spans="7:23">
      <c r="G6293">
        <v>20341</v>
      </c>
      <c r="H6293" s="89" t="s">
        <v>1765</v>
      </c>
      <c r="I6293" s="89" t="s">
        <v>1947</v>
      </c>
      <c r="L6293">
        <v>45037</v>
      </c>
      <c r="M6293" s="89" t="s">
        <v>1515</v>
      </c>
      <c r="N6293" s="89" t="s">
        <v>316</v>
      </c>
      <c r="V6293" s="89" t="s">
        <v>1685</v>
      </c>
      <c r="W6293">
        <v>54873</v>
      </c>
    </row>
    <row r="6294" spans="7:23">
      <c r="G6294">
        <v>34346</v>
      </c>
      <c r="H6294" s="89" t="s">
        <v>1766</v>
      </c>
      <c r="I6294" s="89" t="s">
        <v>1945</v>
      </c>
      <c r="L6294">
        <v>45038</v>
      </c>
      <c r="M6294" s="89" t="s">
        <v>1515</v>
      </c>
      <c r="N6294" s="89" t="s">
        <v>1582</v>
      </c>
      <c r="V6294" s="89" t="s">
        <v>1686</v>
      </c>
      <c r="W6294">
        <v>54862</v>
      </c>
    </row>
    <row r="6295" spans="7:23">
      <c r="G6295">
        <v>20342</v>
      </c>
      <c r="H6295" s="89" t="s">
        <v>1766</v>
      </c>
      <c r="I6295" s="89" t="s">
        <v>1947</v>
      </c>
      <c r="L6295">
        <v>45039</v>
      </c>
      <c r="M6295" s="89" t="s">
        <v>1515</v>
      </c>
      <c r="N6295" s="89" t="s">
        <v>323</v>
      </c>
      <c r="V6295" s="89" t="s">
        <v>2604</v>
      </c>
      <c r="W6295">
        <v>207080</v>
      </c>
    </row>
    <row r="6296" spans="7:23">
      <c r="G6296">
        <v>34347</v>
      </c>
      <c r="H6296" s="89" t="s">
        <v>1767</v>
      </c>
      <c r="I6296" s="89" t="s">
        <v>1945</v>
      </c>
      <c r="L6296">
        <v>45040</v>
      </c>
      <c r="M6296" s="89" t="s">
        <v>1515</v>
      </c>
      <c r="N6296" s="89" t="s">
        <v>324</v>
      </c>
      <c r="V6296" s="89" t="s">
        <v>2605</v>
      </c>
      <c r="W6296">
        <v>199275</v>
      </c>
    </row>
    <row r="6297" spans="7:23">
      <c r="G6297">
        <v>20343</v>
      </c>
      <c r="H6297" s="89" t="s">
        <v>1767</v>
      </c>
      <c r="I6297" s="89" t="s">
        <v>1947</v>
      </c>
      <c r="L6297">
        <v>45041</v>
      </c>
      <c r="M6297" s="89" t="s">
        <v>1515</v>
      </c>
      <c r="N6297" s="89" t="s">
        <v>325</v>
      </c>
      <c r="V6297" s="89" t="s">
        <v>1687</v>
      </c>
      <c r="W6297">
        <v>54851</v>
      </c>
    </row>
    <row r="6298" spans="7:23">
      <c r="G6298">
        <v>34350</v>
      </c>
      <c r="H6298" s="89" t="s">
        <v>1768</v>
      </c>
      <c r="I6298" s="89" t="s">
        <v>1945</v>
      </c>
      <c r="L6298">
        <v>45042</v>
      </c>
      <c r="M6298" s="89" t="s">
        <v>1515</v>
      </c>
      <c r="N6298" s="89" t="s">
        <v>317</v>
      </c>
      <c r="V6298" s="89" t="s">
        <v>1688</v>
      </c>
      <c r="W6298">
        <v>55275</v>
      </c>
    </row>
    <row r="6299" spans="7:23">
      <c r="G6299">
        <v>20346</v>
      </c>
      <c r="H6299" s="89" t="s">
        <v>1768</v>
      </c>
      <c r="I6299" s="89" t="s">
        <v>1947</v>
      </c>
      <c r="L6299">
        <v>45043</v>
      </c>
      <c r="M6299" s="89" t="s">
        <v>1515</v>
      </c>
      <c r="N6299" s="89" t="s">
        <v>1583</v>
      </c>
      <c r="V6299" s="89" t="s">
        <v>1689</v>
      </c>
      <c r="W6299">
        <v>35997</v>
      </c>
    </row>
    <row r="6300" spans="7:23">
      <c r="G6300">
        <v>20347</v>
      </c>
      <c r="H6300" s="89" t="s">
        <v>1769</v>
      </c>
      <c r="I6300" s="89" t="s">
        <v>1947</v>
      </c>
      <c r="L6300">
        <v>45044</v>
      </c>
      <c r="M6300" s="89" t="s">
        <v>2541</v>
      </c>
      <c r="N6300" s="89" t="s">
        <v>1290</v>
      </c>
      <c r="V6300" s="89" t="s">
        <v>2606</v>
      </c>
      <c r="W6300">
        <v>207298</v>
      </c>
    </row>
    <row r="6301" spans="7:23">
      <c r="G6301">
        <v>34351</v>
      </c>
      <c r="H6301" s="89" t="s">
        <v>1769</v>
      </c>
      <c r="I6301" s="89" t="s">
        <v>1945</v>
      </c>
      <c r="L6301">
        <v>45045</v>
      </c>
      <c r="M6301" s="89" t="s">
        <v>2541</v>
      </c>
      <c r="N6301" s="89" t="s">
        <v>322</v>
      </c>
      <c r="V6301" s="89" t="s">
        <v>2607</v>
      </c>
      <c r="W6301">
        <v>207287</v>
      </c>
    </row>
    <row r="6302" spans="7:23">
      <c r="G6302">
        <v>34352</v>
      </c>
      <c r="H6302" s="89" t="s">
        <v>1770</v>
      </c>
      <c r="I6302" s="89" t="s">
        <v>1945</v>
      </c>
      <c r="L6302">
        <v>45046</v>
      </c>
      <c r="M6302" s="89" t="s">
        <v>2541</v>
      </c>
      <c r="N6302" s="89" t="s">
        <v>316</v>
      </c>
      <c r="V6302" s="89" t="s">
        <v>1690</v>
      </c>
      <c r="W6302">
        <v>35998</v>
      </c>
    </row>
    <row r="6303" spans="7:23">
      <c r="G6303">
        <v>20348</v>
      </c>
      <c r="H6303" s="89" t="s">
        <v>1770</v>
      </c>
      <c r="I6303" s="89" t="s">
        <v>1947</v>
      </c>
      <c r="L6303">
        <v>45047</v>
      </c>
      <c r="M6303" s="89" t="s">
        <v>2541</v>
      </c>
      <c r="N6303" s="89" t="s">
        <v>1582</v>
      </c>
      <c r="V6303" s="89" t="s">
        <v>1691</v>
      </c>
      <c r="W6303">
        <v>35999</v>
      </c>
    </row>
    <row r="6304" spans="7:23">
      <c r="G6304">
        <v>34353</v>
      </c>
      <c r="H6304" s="89" t="s">
        <v>1771</v>
      </c>
      <c r="I6304" s="89" t="s">
        <v>1945</v>
      </c>
      <c r="L6304">
        <v>45048</v>
      </c>
      <c r="M6304" s="89" t="s">
        <v>2541</v>
      </c>
      <c r="N6304" s="89" t="s">
        <v>323</v>
      </c>
      <c r="V6304" s="89" t="s">
        <v>1692</v>
      </c>
      <c r="W6304">
        <v>36000</v>
      </c>
    </row>
    <row r="6305" spans="7:23">
      <c r="G6305">
        <v>20349</v>
      </c>
      <c r="H6305" s="89" t="s">
        <v>1771</v>
      </c>
      <c r="I6305" s="89" t="s">
        <v>1947</v>
      </c>
      <c r="L6305">
        <v>45049</v>
      </c>
      <c r="M6305" s="89" t="s">
        <v>2541</v>
      </c>
      <c r="N6305" s="89" t="s">
        <v>324</v>
      </c>
      <c r="V6305" s="89" t="s">
        <v>1693</v>
      </c>
      <c r="W6305">
        <v>55308</v>
      </c>
    </row>
    <row r="6306" spans="7:23">
      <c r="G6306">
        <v>34354</v>
      </c>
      <c r="H6306" s="89" t="s">
        <v>1772</v>
      </c>
      <c r="I6306" s="89" t="s">
        <v>1945</v>
      </c>
      <c r="L6306">
        <v>45050</v>
      </c>
      <c r="M6306" s="89" t="s">
        <v>2541</v>
      </c>
      <c r="N6306" s="89" t="s">
        <v>325</v>
      </c>
      <c r="V6306" s="89" t="s">
        <v>1694</v>
      </c>
      <c r="W6306">
        <v>55341</v>
      </c>
    </row>
    <row r="6307" spans="7:23">
      <c r="G6307">
        <v>20350</v>
      </c>
      <c r="H6307" s="89" t="s">
        <v>1772</v>
      </c>
      <c r="I6307" s="89" t="s">
        <v>1947</v>
      </c>
      <c r="L6307">
        <v>45051</v>
      </c>
      <c r="M6307" s="89" t="s">
        <v>2541</v>
      </c>
      <c r="N6307" s="89" t="s">
        <v>317</v>
      </c>
      <c r="V6307" s="89" t="s">
        <v>1695</v>
      </c>
      <c r="W6307">
        <v>55352</v>
      </c>
    </row>
    <row r="6308" spans="7:23">
      <c r="G6308">
        <v>34357</v>
      </c>
      <c r="H6308" s="89" t="s">
        <v>1773</v>
      </c>
      <c r="I6308" s="89" t="s">
        <v>1945</v>
      </c>
      <c r="L6308">
        <v>45052</v>
      </c>
      <c r="M6308" s="89" t="s">
        <v>2541</v>
      </c>
      <c r="N6308" s="89" t="s">
        <v>1583</v>
      </c>
      <c r="V6308" s="89" t="s">
        <v>1696</v>
      </c>
      <c r="W6308">
        <v>55363</v>
      </c>
    </row>
    <row r="6309" spans="7:23">
      <c r="G6309">
        <v>20353</v>
      </c>
      <c r="H6309" s="89" t="s">
        <v>1773</v>
      </c>
      <c r="I6309" s="89" t="s">
        <v>1947</v>
      </c>
      <c r="L6309">
        <v>45053</v>
      </c>
      <c r="M6309" s="89" t="s">
        <v>1526</v>
      </c>
      <c r="N6309" s="89" t="s">
        <v>1290</v>
      </c>
      <c r="V6309" s="89" t="s">
        <v>1697</v>
      </c>
      <c r="W6309">
        <v>55374</v>
      </c>
    </row>
    <row r="6310" spans="7:23">
      <c r="G6310">
        <v>34358</v>
      </c>
      <c r="H6310" s="89" t="s">
        <v>1774</v>
      </c>
      <c r="I6310" s="89" t="s">
        <v>1945</v>
      </c>
      <c r="L6310">
        <v>45054</v>
      </c>
      <c r="M6310" s="89" t="s">
        <v>1526</v>
      </c>
      <c r="N6310" s="89" t="s">
        <v>322</v>
      </c>
      <c r="V6310" s="89" t="s">
        <v>2608</v>
      </c>
      <c r="W6310">
        <v>174297</v>
      </c>
    </row>
    <row r="6311" spans="7:23">
      <c r="G6311">
        <v>20354</v>
      </c>
      <c r="H6311" s="89" t="s">
        <v>1774</v>
      </c>
      <c r="I6311" s="89" t="s">
        <v>1947</v>
      </c>
      <c r="L6311">
        <v>45055</v>
      </c>
      <c r="M6311" s="89" t="s">
        <v>1526</v>
      </c>
      <c r="N6311" s="89" t="s">
        <v>316</v>
      </c>
      <c r="V6311" s="89" t="s">
        <v>2609</v>
      </c>
      <c r="W6311">
        <v>174286</v>
      </c>
    </row>
    <row r="6312" spans="7:23">
      <c r="G6312">
        <v>34359</v>
      </c>
      <c r="H6312" s="89" t="s">
        <v>1775</v>
      </c>
      <c r="I6312" s="89" t="s">
        <v>1945</v>
      </c>
      <c r="L6312">
        <v>45056</v>
      </c>
      <c r="M6312" s="89" t="s">
        <v>1526</v>
      </c>
      <c r="N6312" s="89" t="s">
        <v>1582</v>
      </c>
      <c r="V6312" s="89" t="s">
        <v>2610</v>
      </c>
      <c r="W6312">
        <v>218297</v>
      </c>
    </row>
    <row r="6313" spans="7:23">
      <c r="G6313">
        <v>20355</v>
      </c>
      <c r="H6313" s="89" t="s">
        <v>1775</v>
      </c>
      <c r="I6313" s="89" t="s">
        <v>1947</v>
      </c>
      <c r="L6313">
        <v>45057</v>
      </c>
      <c r="M6313" s="89" t="s">
        <v>1526</v>
      </c>
      <c r="N6313" s="89" t="s">
        <v>323</v>
      </c>
      <c r="V6313" s="89" t="s">
        <v>2611</v>
      </c>
      <c r="W6313">
        <v>218341</v>
      </c>
    </row>
    <row r="6314" spans="7:23">
      <c r="G6314">
        <v>34360</v>
      </c>
      <c r="H6314" s="89" t="s">
        <v>1776</v>
      </c>
      <c r="I6314" s="89" t="s">
        <v>1945</v>
      </c>
      <c r="L6314">
        <v>45058</v>
      </c>
      <c r="M6314" s="89" t="s">
        <v>1526</v>
      </c>
      <c r="N6314" s="89" t="s">
        <v>324</v>
      </c>
      <c r="V6314" s="89" t="s">
        <v>2612</v>
      </c>
      <c r="W6314">
        <v>218286</v>
      </c>
    </row>
    <row r="6315" spans="7:23">
      <c r="G6315">
        <v>20356</v>
      </c>
      <c r="H6315" s="89" t="s">
        <v>1776</v>
      </c>
      <c r="I6315" s="89" t="s">
        <v>1947</v>
      </c>
      <c r="L6315">
        <v>45059</v>
      </c>
      <c r="M6315" s="89" t="s">
        <v>1526</v>
      </c>
      <c r="N6315" s="89" t="s">
        <v>325</v>
      </c>
      <c r="V6315" s="89" t="s">
        <v>2613</v>
      </c>
      <c r="W6315">
        <v>218152</v>
      </c>
    </row>
    <row r="6316" spans="7:23">
      <c r="G6316">
        <v>34361</v>
      </c>
      <c r="H6316" s="89" t="s">
        <v>1777</v>
      </c>
      <c r="I6316" s="89" t="s">
        <v>1945</v>
      </c>
      <c r="L6316">
        <v>45060</v>
      </c>
      <c r="M6316" s="89" t="s">
        <v>1526</v>
      </c>
      <c r="N6316" s="89" t="s">
        <v>317</v>
      </c>
      <c r="V6316" s="89" t="s">
        <v>2614</v>
      </c>
      <c r="W6316">
        <v>218352</v>
      </c>
    </row>
    <row r="6317" spans="7:23">
      <c r="G6317">
        <v>20357</v>
      </c>
      <c r="H6317" s="89" t="s">
        <v>1777</v>
      </c>
      <c r="I6317" s="89" t="s">
        <v>1947</v>
      </c>
      <c r="L6317">
        <v>45061</v>
      </c>
      <c r="M6317" s="89" t="s">
        <v>1526</v>
      </c>
      <c r="N6317" s="89" t="s">
        <v>1583</v>
      </c>
      <c r="V6317" s="89" t="s">
        <v>2134</v>
      </c>
      <c r="W6317">
        <v>218363</v>
      </c>
    </row>
    <row r="6318" spans="7:23">
      <c r="G6318">
        <v>34362</v>
      </c>
      <c r="H6318" s="89" t="s">
        <v>1778</v>
      </c>
      <c r="I6318" s="89" t="s">
        <v>1945</v>
      </c>
      <c r="L6318">
        <v>45062</v>
      </c>
      <c r="M6318" s="89" t="s">
        <v>1527</v>
      </c>
      <c r="N6318" s="89" t="s">
        <v>1290</v>
      </c>
      <c r="V6318" s="89" t="s">
        <v>2615</v>
      </c>
      <c r="W6318">
        <v>218141</v>
      </c>
    </row>
    <row r="6319" spans="7:23">
      <c r="G6319">
        <v>31716</v>
      </c>
      <c r="H6319" s="89" t="s">
        <v>1778</v>
      </c>
      <c r="I6319" s="89" t="s">
        <v>1947</v>
      </c>
      <c r="L6319">
        <v>45063</v>
      </c>
      <c r="M6319" s="89" t="s">
        <v>1527</v>
      </c>
      <c r="N6319" s="89" t="s">
        <v>322</v>
      </c>
      <c r="V6319" s="89" t="s">
        <v>2616</v>
      </c>
      <c r="W6319">
        <v>218675</v>
      </c>
    </row>
    <row r="6320" spans="7:23">
      <c r="G6320">
        <v>35851</v>
      </c>
      <c r="H6320" s="89" t="s">
        <v>1612</v>
      </c>
      <c r="I6320" s="89" t="s">
        <v>313</v>
      </c>
      <c r="L6320">
        <v>45064</v>
      </c>
      <c r="M6320" s="89" t="s">
        <v>1527</v>
      </c>
      <c r="N6320" s="89" t="s">
        <v>316</v>
      </c>
      <c r="V6320" s="89" t="s">
        <v>2617</v>
      </c>
      <c r="W6320">
        <v>218708</v>
      </c>
    </row>
    <row r="6321" spans="7:23">
      <c r="G6321">
        <v>34366</v>
      </c>
      <c r="H6321" s="89" t="s">
        <v>1779</v>
      </c>
      <c r="I6321" s="89" t="s">
        <v>1945</v>
      </c>
      <c r="L6321">
        <v>45065</v>
      </c>
      <c r="M6321" s="89" t="s">
        <v>1527</v>
      </c>
      <c r="N6321" s="89" t="s">
        <v>1582</v>
      </c>
      <c r="V6321" s="89" t="s">
        <v>2618</v>
      </c>
      <c r="W6321">
        <v>218130</v>
      </c>
    </row>
    <row r="6322" spans="7:23">
      <c r="G6322">
        <v>20361</v>
      </c>
      <c r="H6322" s="89" t="s">
        <v>1779</v>
      </c>
      <c r="I6322" s="89" t="s">
        <v>1947</v>
      </c>
      <c r="L6322">
        <v>45066</v>
      </c>
      <c r="M6322" s="89" t="s">
        <v>1527</v>
      </c>
      <c r="N6322" s="89" t="s">
        <v>323</v>
      </c>
      <c r="V6322" s="89" t="s">
        <v>2619</v>
      </c>
      <c r="W6322">
        <v>218763</v>
      </c>
    </row>
    <row r="6323" spans="7:23">
      <c r="G6323">
        <v>35852</v>
      </c>
      <c r="H6323" s="89" t="s">
        <v>1161</v>
      </c>
      <c r="I6323" s="89" t="s">
        <v>313</v>
      </c>
      <c r="L6323">
        <v>45067</v>
      </c>
      <c r="M6323" s="89" t="s">
        <v>1527</v>
      </c>
      <c r="N6323" s="89" t="s">
        <v>324</v>
      </c>
      <c r="V6323" s="89" t="s">
        <v>2136</v>
      </c>
      <c r="W6323">
        <v>218730</v>
      </c>
    </row>
    <row r="6324" spans="7:23">
      <c r="G6324">
        <v>34367</v>
      </c>
      <c r="H6324" s="89" t="s">
        <v>1780</v>
      </c>
      <c r="I6324" s="89" t="s">
        <v>1945</v>
      </c>
      <c r="L6324">
        <v>45068</v>
      </c>
      <c r="M6324" s="89" t="s">
        <v>1527</v>
      </c>
      <c r="N6324" s="89" t="s">
        <v>325</v>
      </c>
      <c r="V6324" s="89" t="s">
        <v>2620</v>
      </c>
      <c r="W6324">
        <v>218119</v>
      </c>
    </row>
    <row r="6325" spans="7:23">
      <c r="G6325">
        <v>20362</v>
      </c>
      <c r="H6325" s="89" t="s">
        <v>1780</v>
      </c>
      <c r="I6325" s="89" t="s">
        <v>1947</v>
      </c>
      <c r="L6325">
        <v>45069</v>
      </c>
      <c r="M6325" s="89" t="s">
        <v>1527</v>
      </c>
      <c r="N6325" s="89" t="s">
        <v>317</v>
      </c>
      <c r="V6325" s="89" t="s">
        <v>2621</v>
      </c>
      <c r="W6325">
        <v>218719</v>
      </c>
    </row>
    <row r="6326" spans="7:23">
      <c r="G6326">
        <v>35853</v>
      </c>
      <c r="H6326" s="89" t="s">
        <v>1162</v>
      </c>
      <c r="I6326" s="89" t="s">
        <v>313</v>
      </c>
      <c r="L6326">
        <v>45070</v>
      </c>
      <c r="M6326" s="89" t="s">
        <v>1527</v>
      </c>
      <c r="N6326" s="89" t="s">
        <v>1583</v>
      </c>
      <c r="V6326" s="89" t="s">
        <v>2137</v>
      </c>
      <c r="W6326">
        <v>218774</v>
      </c>
    </row>
    <row r="6327" spans="7:23">
      <c r="G6327">
        <v>34368</v>
      </c>
      <c r="H6327" s="89" t="s">
        <v>1781</v>
      </c>
      <c r="I6327" s="89" t="s">
        <v>1945</v>
      </c>
      <c r="L6327">
        <v>45071</v>
      </c>
      <c r="M6327" s="89" t="s">
        <v>1528</v>
      </c>
      <c r="N6327" s="89" t="s">
        <v>1290</v>
      </c>
      <c r="V6327" s="89" t="s">
        <v>2622</v>
      </c>
      <c r="W6327">
        <v>218108</v>
      </c>
    </row>
    <row r="6328" spans="7:23">
      <c r="G6328">
        <v>20363</v>
      </c>
      <c r="H6328" s="89" t="s">
        <v>1781</v>
      </c>
      <c r="I6328" s="89" t="s">
        <v>1947</v>
      </c>
      <c r="L6328">
        <v>45072</v>
      </c>
      <c r="M6328" s="89" t="s">
        <v>1528</v>
      </c>
      <c r="N6328" s="89" t="s">
        <v>322</v>
      </c>
      <c r="V6328" s="89" t="s">
        <v>2623</v>
      </c>
      <c r="W6328">
        <v>218851</v>
      </c>
    </row>
    <row r="6329" spans="7:23">
      <c r="G6329">
        <v>35854</v>
      </c>
      <c r="H6329" s="89" t="s">
        <v>1163</v>
      </c>
      <c r="I6329" s="89" t="s">
        <v>313</v>
      </c>
      <c r="L6329">
        <v>45073</v>
      </c>
      <c r="M6329" s="89" t="s">
        <v>1528</v>
      </c>
      <c r="N6329" s="89" t="s">
        <v>316</v>
      </c>
      <c r="V6329" s="89" t="s">
        <v>2138</v>
      </c>
      <c r="W6329">
        <v>218818</v>
      </c>
    </row>
    <row r="6330" spans="7:23">
      <c r="G6330">
        <v>34369</v>
      </c>
      <c r="H6330" s="89" t="s">
        <v>1782</v>
      </c>
      <c r="I6330" s="89" t="s">
        <v>1945</v>
      </c>
      <c r="L6330">
        <v>45074</v>
      </c>
      <c r="M6330" s="89" t="s">
        <v>1528</v>
      </c>
      <c r="N6330" s="89" t="s">
        <v>1582</v>
      </c>
      <c r="V6330" s="89" t="s">
        <v>2624</v>
      </c>
      <c r="W6330">
        <v>218097</v>
      </c>
    </row>
    <row r="6331" spans="7:23">
      <c r="G6331">
        <v>20364</v>
      </c>
      <c r="H6331" s="89" t="s">
        <v>1782</v>
      </c>
      <c r="I6331" s="89" t="s">
        <v>1947</v>
      </c>
      <c r="L6331">
        <v>45075</v>
      </c>
      <c r="M6331" s="89" t="s">
        <v>1528</v>
      </c>
      <c r="N6331" s="89" t="s">
        <v>323</v>
      </c>
      <c r="V6331" s="89" t="s">
        <v>2625</v>
      </c>
      <c r="W6331">
        <v>218807</v>
      </c>
    </row>
    <row r="6332" spans="7:23">
      <c r="G6332">
        <v>35855</v>
      </c>
      <c r="H6332" s="89" t="s">
        <v>1613</v>
      </c>
      <c r="I6332" s="89" t="s">
        <v>313</v>
      </c>
      <c r="L6332">
        <v>45076</v>
      </c>
      <c r="M6332" s="89" t="s">
        <v>1528</v>
      </c>
      <c r="N6332" s="89" t="s">
        <v>324</v>
      </c>
      <c r="V6332" s="89" t="s">
        <v>2139</v>
      </c>
      <c r="W6332">
        <v>218862</v>
      </c>
    </row>
    <row r="6333" spans="7:23">
      <c r="G6333">
        <v>34370</v>
      </c>
      <c r="H6333" s="89" t="s">
        <v>1783</v>
      </c>
      <c r="I6333" s="89" t="s">
        <v>1945</v>
      </c>
      <c r="L6333">
        <v>45077</v>
      </c>
      <c r="M6333" s="89" t="s">
        <v>1528</v>
      </c>
      <c r="N6333" s="89" t="s">
        <v>325</v>
      </c>
      <c r="V6333" s="89" t="s">
        <v>2626</v>
      </c>
      <c r="W6333">
        <v>218086</v>
      </c>
    </row>
    <row r="6334" spans="7:23">
      <c r="G6334">
        <v>20365</v>
      </c>
      <c r="H6334" s="89" t="s">
        <v>1783</v>
      </c>
      <c r="I6334" s="89" t="s">
        <v>1947</v>
      </c>
      <c r="L6334">
        <v>45078</v>
      </c>
      <c r="M6334" s="89" t="s">
        <v>1528</v>
      </c>
      <c r="N6334" s="89" t="s">
        <v>317</v>
      </c>
      <c r="V6334" s="89" t="s">
        <v>2627</v>
      </c>
      <c r="W6334">
        <v>218895</v>
      </c>
    </row>
    <row r="6335" spans="7:23">
      <c r="G6335">
        <v>35856</v>
      </c>
      <c r="H6335" s="89" t="s">
        <v>1165</v>
      </c>
      <c r="I6335" s="89" t="s">
        <v>313</v>
      </c>
      <c r="L6335">
        <v>45079</v>
      </c>
      <c r="M6335" s="89" t="s">
        <v>1528</v>
      </c>
      <c r="N6335" s="89" t="s">
        <v>1583</v>
      </c>
      <c r="V6335" s="89" t="s">
        <v>2140</v>
      </c>
      <c r="W6335">
        <v>218906</v>
      </c>
    </row>
    <row r="6336" spans="7:23">
      <c r="G6336">
        <v>34371</v>
      </c>
      <c r="H6336" s="89" t="s">
        <v>1784</v>
      </c>
      <c r="I6336" s="89" t="s">
        <v>1945</v>
      </c>
      <c r="L6336">
        <v>45080</v>
      </c>
      <c r="M6336" s="89" t="s">
        <v>1529</v>
      </c>
      <c r="N6336" s="89" t="s">
        <v>1290</v>
      </c>
      <c r="V6336" s="89" t="s">
        <v>2628</v>
      </c>
      <c r="W6336">
        <v>218075</v>
      </c>
    </row>
    <row r="6337" spans="7:23">
      <c r="G6337">
        <v>20366</v>
      </c>
      <c r="H6337" s="89" t="s">
        <v>1784</v>
      </c>
      <c r="I6337" s="89" t="s">
        <v>1947</v>
      </c>
      <c r="L6337">
        <v>45081</v>
      </c>
      <c r="M6337" s="89" t="s">
        <v>1529</v>
      </c>
      <c r="N6337" s="89" t="s">
        <v>322</v>
      </c>
      <c r="V6337" s="89" t="s">
        <v>2629</v>
      </c>
      <c r="W6337">
        <v>219027</v>
      </c>
    </row>
    <row r="6338" spans="7:23">
      <c r="G6338">
        <v>35857</v>
      </c>
      <c r="H6338" s="89" t="s">
        <v>1614</v>
      </c>
      <c r="I6338" s="89" t="s">
        <v>313</v>
      </c>
      <c r="L6338">
        <v>45082</v>
      </c>
      <c r="M6338" s="89" t="s">
        <v>1529</v>
      </c>
      <c r="N6338" s="89" t="s">
        <v>316</v>
      </c>
      <c r="V6338" s="89" t="s">
        <v>2141</v>
      </c>
      <c r="W6338">
        <v>218994</v>
      </c>
    </row>
    <row r="6339" spans="7:23">
      <c r="G6339">
        <v>34372</v>
      </c>
      <c r="H6339" s="89" t="s">
        <v>1785</v>
      </c>
      <c r="I6339" s="89" t="s">
        <v>1945</v>
      </c>
      <c r="L6339">
        <v>45083</v>
      </c>
      <c r="M6339" s="89" t="s">
        <v>1529</v>
      </c>
      <c r="N6339" s="89" t="s">
        <v>1582</v>
      </c>
      <c r="V6339" s="89" t="s">
        <v>2144</v>
      </c>
      <c r="W6339">
        <v>219287</v>
      </c>
    </row>
    <row r="6340" spans="7:23">
      <c r="G6340">
        <v>20367</v>
      </c>
      <c r="H6340" s="89" t="s">
        <v>1785</v>
      </c>
      <c r="I6340" s="89" t="s">
        <v>1947</v>
      </c>
      <c r="L6340">
        <v>45084</v>
      </c>
      <c r="M6340" s="89" t="s">
        <v>1529</v>
      </c>
      <c r="N6340" s="89" t="s">
        <v>323</v>
      </c>
    </row>
    <row r="6341" spans="7:23">
      <c r="G6341">
        <v>35858</v>
      </c>
      <c r="H6341" s="89" t="s">
        <v>1168</v>
      </c>
      <c r="I6341" s="89" t="s">
        <v>313</v>
      </c>
      <c r="L6341">
        <v>45085</v>
      </c>
      <c r="M6341" s="89" t="s">
        <v>1529</v>
      </c>
      <c r="N6341" s="89" t="s">
        <v>324</v>
      </c>
    </row>
    <row r="6342" spans="7:23">
      <c r="G6342">
        <v>35859</v>
      </c>
      <c r="H6342" s="89" t="s">
        <v>1615</v>
      </c>
      <c r="I6342" s="89" t="s">
        <v>313</v>
      </c>
      <c r="L6342">
        <v>45086</v>
      </c>
      <c r="M6342" s="89" t="s">
        <v>1529</v>
      </c>
      <c r="N6342" s="89" t="s">
        <v>325</v>
      </c>
      <c r="V6342" s="89" t="s">
        <v>1291</v>
      </c>
      <c r="W6342">
        <v>34279</v>
      </c>
    </row>
    <row r="6343" spans="7:23">
      <c r="G6343">
        <v>35860</v>
      </c>
      <c r="H6343" s="89" t="s">
        <v>1170</v>
      </c>
      <c r="I6343" s="89" t="s">
        <v>313</v>
      </c>
      <c r="L6343">
        <v>45087</v>
      </c>
      <c r="M6343" s="89" t="s">
        <v>1529</v>
      </c>
      <c r="N6343" s="89" t="s">
        <v>317</v>
      </c>
      <c r="V6343" s="89" t="s">
        <v>1293</v>
      </c>
      <c r="W6343">
        <v>51871</v>
      </c>
    </row>
    <row r="6344" spans="7:23">
      <c r="G6344">
        <v>34375</v>
      </c>
      <c r="H6344" s="89" t="s">
        <v>1786</v>
      </c>
      <c r="I6344" s="89" t="s">
        <v>1945</v>
      </c>
      <c r="L6344">
        <v>45088</v>
      </c>
      <c r="M6344" s="89" t="s">
        <v>1529</v>
      </c>
      <c r="N6344" s="89" t="s">
        <v>1583</v>
      </c>
      <c r="V6344" s="89" t="s">
        <v>1294</v>
      </c>
      <c r="W6344">
        <v>51880</v>
      </c>
    </row>
    <row r="6345" spans="7:23">
      <c r="G6345">
        <v>20370</v>
      </c>
      <c r="H6345" s="89" t="s">
        <v>1786</v>
      </c>
      <c r="I6345" s="89" t="s">
        <v>1947</v>
      </c>
      <c r="L6345">
        <v>45089</v>
      </c>
      <c r="M6345" s="89" t="s">
        <v>1530</v>
      </c>
      <c r="N6345" s="89" t="s">
        <v>1290</v>
      </c>
      <c r="V6345" s="89" t="s">
        <v>1295</v>
      </c>
      <c r="W6345">
        <v>34503</v>
      </c>
    </row>
    <row r="6346" spans="7:23">
      <c r="G6346">
        <v>35861</v>
      </c>
      <c r="H6346" s="89" t="s">
        <v>1616</v>
      </c>
      <c r="I6346" s="89" t="s">
        <v>313</v>
      </c>
      <c r="L6346">
        <v>45090</v>
      </c>
      <c r="M6346" s="89" t="s">
        <v>1530</v>
      </c>
      <c r="N6346" s="89" t="s">
        <v>322</v>
      </c>
      <c r="V6346" s="89" t="s">
        <v>1297</v>
      </c>
      <c r="W6346">
        <v>34281</v>
      </c>
    </row>
    <row r="6347" spans="7:23">
      <c r="G6347">
        <v>34376</v>
      </c>
      <c r="H6347" s="89" t="s">
        <v>1787</v>
      </c>
      <c r="I6347" s="89" t="s">
        <v>1945</v>
      </c>
      <c r="L6347">
        <v>45091</v>
      </c>
      <c r="M6347" s="89" t="s">
        <v>1530</v>
      </c>
      <c r="N6347" s="89" t="s">
        <v>316</v>
      </c>
      <c r="V6347" s="89" t="s">
        <v>1298</v>
      </c>
      <c r="W6347">
        <v>42678</v>
      </c>
    </row>
    <row r="6348" spans="7:23">
      <c r="G6348">
        <v>20371</v>
      </c>
      <c r="H6348" s="89" t="s">
        <v>1787</v>
      </c>
      <c r="I6348" s="89" t="s">
        <v>1947</v>
      </c>
      <c r="L6348">
        <v>45092</v>
      </c>
      <c r="M6348" s="89" t="s">
        <v>1530</v>
      </c>
      <c r="N6348" s="89" t="s">
        <v>1582</v>
      </c>
      <c r="V6348" s="89" t="s">
        <v>1299</v>
      </c>
      <c r="W6348">
        <v>42670</v>
      </c>
    </row>
    <row r="6349" spans="7:23">
      <c r="G6349">
        <v>35862</v>
      </c>
      <c r="H6349" s="89" t="s">
        <v>1171</v>
      </c>
      <c r="I6349" s="89" t="s">
        <v>313</v>
      </c>
      <c r="L6349">
        <v>45093</v>
      </c>
      <c r="M6349" s="89" t="s">
        <v>1530</v>
      </c>
      <c r="N6349" s="89" t="s">
        <v>323</v>
      </c>
      <c r="V6349" s="89" t="s">
        <v>1300</v>
      </c>
      <c r="W6349">
        <v>34280</v>
      </c>
    </row>
    <row r="6350" spans="7:23">
      <c r="G6350">
        <v>34377</v>
      </c>
      <c r="H6350" s="89" t="s">
        <v>1788</v>
      </c>
      <c r="I6350" s="89" t="s">
        <v>1945</v>
      </c>
      <c r="L6350">
        <v>45094</v>
      </c>
      <c r="M6350" s="89" t="s">
        <v>1530</v>
      </c>
      <c r="N6350" s="89" t="s">
        <v>324</v>
      </c>
      <c r="V6350" s="89" t="s">
        <v>1711</v>
      </c>
      <c r="W6350">
        <v>34285</v>
      </c>
    </row>
    <row r="6351" spans="7:23">
      <c r="G6351">
        <v>20372</v>
      </c>
      <c r="H6351" s="89" t="s">
        <v>1788</v>
      </c>
      <c r="I6351" s="89" t="s">
        <v>1947</v>
      </c>
      <c r="L6351">
        <v>45095</v>
      </c>
      <c r="M6351" s="89" t="s">
        <v>1530</v>
      </c>
      <c r="N6351" s="89" t="s">
        <v>325</v>
      </c>
      <c r="V6351" s="89" t="s">
        <v>1712</v>
      </c>
      <c r="W6351">
        <v>34286</v>
      </c>
    </row>
    <row r="6352" spans="7:23">
      <c r="G6352">
        <v>35863</v>
      </c>
      <c r="H6352" s="89" t="s">
        <v>1172</v>
      </c>
      <c r="I6352" s="89" t="s">
        <v>313</v>
      </c>
      <c r="L6352">
        <v>45096</v>
      </c>
      <c r="M6352" s="89" t="s">
        <v>1530</v>
      </c>
      <c r="N6352" s="89" t="s">
        <v>317</v>
      </c>
      <c r="V6352" s="89" t="s">
        <v>1713</v>
      </c>
      <c r="W6352">
        <v>34287</v>
      </c>
    </row>
    <row r="6353" spans="7:23">
      <c r="G6353">
        <v>34378</v>
      </c>
      <c r="H6353" s="89" t="s">
        <v>1789</v>
      </c>
      <c r="I6353" s="89" t="s">
        <v>1945</v>
      </c>
      <c r="L6353">
        <v>45097</v>
      </c>
      <c r="M6353" s="89" t="s">
        <v>1530</v>
      </c>
      <c r="N6353" s="89" t="s">
        <v>1583</v>
      </c>
      <c r="V6353" s="89" t="s">
        <v>1714</v>
      </c>
      <c r="W6353">
        <v>34288</v>
      </c>
    </row>
    <row r="6354" spans="7:23">
      <c r="G6354">
        <v>20373</v>
      </c>
      <c r="H6354" s="89" t="s">
        <v>1789</v>
      </c>
      <c r="I6354" s="89" t="s">
        <v>1947</v>
      </c>
      <c r="L6354">
        <v>45098</v>
      </c>
      <c r="M6354" s="89" t="s">
        <v>1531</v>
      </c>
      <c r="N6354" s="89" t="s">
        <v>1290</v>
      </c>
      <c r="V6354" s="89" t="s">
        <v>1715</v>
      </c>
      <c r="W6354">
        <v>53517</v>
      </c>
    </row>
    <row r="6355" spans="7:23">
      <c r="G6355">
        <v>35864</v>
      </c>
      <c r="H6355" s="89" t="s">
        <v>2568</v>
      </c>
      <c r="I6355" s="89" t="s">
        <v>313</v>
      </c>
      <c r="L6355">
        <v>45099</v>
      </c>
      <c r="M6355" s="89" t="s">
        <v>1531</v>
      </c>
      <c r="N6355" s="89" t="s">
        <v>322</v>
      </c>
      <c r="V6355" s="89" t="s">
        <v>1716</v>
      </c>
      <c r="W6355">
        <v>53728</v>
      </c>
    </row>
    <row r="6356" spans="7:23">
      <c r="G6356">
        <v>34379</v>
      </c>
      <c r="H6356" s="89" t="s">
        <v>1790</v>
      </c>
      <c r="I6356" s="89" t="s">
        <v>1945</v>
      </c>
      <c r="L6356">
        <v>45100</v>
      </c>
      <c r="M6356" s="89" t="s">
        <v>1531</v>
      </c>
      <c r="N6356" s="89" t="s">
        <v>316</v>
      </c>
      <c r="V6356" s="89" t="s">
        <v>1717</v>
      </c>
      <c r="W6356">
        <v>53739</v>
      </c>
    </row>
    <row r="6357" spans="7:23">
      <c r="G6357">
        <v>20374</v>
      </c>
      <c r="H6357" s="89" t="s">
        <v>1790</v>
      </c>
      <c r="I6357" s="89" t="s">
        <v>1947</v>
      </c>
      <c r="L6357">
        <v>45101</v>
      </c>
      <c r="M6357" s="89" t="s">
        <v>1531</v>
      </c>
      <c r="N6357" s="89" t="s">
        <v>1582</v>
      </c>
      <c r="V6357" s="89" t="s">
        <v>1718</v>
      </c>
      <c r="W6357">
        <v>53750</v>
      </c>
    </row>
    <row r="6358" spans="7:23">
      <c r="G6358">
        <v>35866</v>
      </c>
      <c r="H6358" s="89" t="s">
        <v>1617</v>
      </c>
      <c r="I6358" s="89" t="s">
        <v>313</v>
      </c>
      <c r="L6358">
        <v>45102</v>
      </c>
      <c r="M6358" s="89" t="s">
        <v>1531</v>
      </c>
      <c r="N6358" s="89" t="s">
        <v>323</v>
      </c>
      <c r="V6358" s="89" t="s">
        <v>1719</v>
      </c>
      <c r="W6358">
        <v>34289</v>
      </c>
    </row>
    <row r="6359" spans="7:23">
      <c r="G6359">
        <v>34380</v>
      </c>
      <c r="H6359" s="89" t="s">
        <v>1791</v>
      </c>
      <c r="I6359" s="89" t="s">
        <v>1945</v>
      </c>
      <c r="L6359">
        <v>45103</v>
      </c>
      <c r="M6359" s="89" t="s">
        <v>1531</v>
      </c>
      <c r="N6359" s="89" t="s">
        <v>324</v>
      </c>
      <c r="V6359" s="89" t="s">
        <v>1720</v>
      </c>
      <c r="W6359">
        <v>34290</v>
      </c>
    </row>
    <row r="6360" spans="7:23">
      <c r="G6360">
        <v>20375</v>
      </c>
      <c r="H6360" s="89" t="s">
        <v>1791</v>
      </c>
      <c r="I6360" s="89" t="s">
        <v>1947</v>
      </c>
      <c r="L6360">
        <v>45104</v>
      </c>
      <c r="M6360" s="89" t="s">
        <v>1531</v>
      </c>
      <c r="N6360" s="89" t="s">
        <v>325</v>
      </c>
      <c r="V6360" s="89" t="s">
        <v>1721</v>
      </c>
      <c r="W6360">
        <v>34291</v>
      </c>
    </row>
    <row r="6361" spans="7:23">
      <c r="G6361">
        <v>35867</v>
      </c>
      <c r="H6361" s="89" t="s">
        <v>1618</v>
      </c>
      <c r="I6361" s="89" t="s">
        <v>313</v>
      </c>
      <c r="L6361">
        <v>45105</v>
      </c>
      <c r="M6361" s="89" t="s">
        <v>1531</v>
      </c>
      <c r="N6361" s="89" t="s">
        <v>317</v>
      </c>
      <c r="V6361" s="89" t="s">
        <v>1722</v>
      </c>
      <c r="W6361">
        <v>53904</v>
      </c>
    </row>
    <row r="6362" spans="7:23">
      <c r="G6362">
        <v>34381</v>
      </c>
      <c r="H6362" s="89" t="s">
        <v>1792</v>
      </c>
      <c r="I6362" s="89" t="s">
        <v>1945</v>
      </c>
      <c r="L6362">
        <v>45106</v>
      </c>
      <c r="M6362" s="89" t="s">
        <v>1531</v>
      </c>
      <c r="N6362" s="89" t="s">
        <v>1583</v>
      </c>
      <c r="V6362" s="89" t="s">
        <v>1723</v>
      </c>
      <c r="W6362">
        <v>63977</v>
      </c>
    </row>
    <row r="6363" spans="7:23">
      <c r="G6363">
        <v>20376</v>
      </c>
      <c r="H6363" s="89" t="s">
        <v>1792</v>
      </c>
      <c r="I6363" s="89" t="s">
        <v>1947</v>
      </c>
      <c r="L6363">
        <v>45107</v>
      </c>
      <c r="M6363" s="89" t="s">
        <v>1532</v>
      </c>
      <c r="N6363" s="89" t="s">
        <v>1290</v>
      </c>
      <c r="V6363" s="89" t="s">
        <v>1724</v>
      </c>
      <c r="W6363">
        <v>34292</v>
      </c>
    </row>
    <row r="6364" spans="7:23">
      <c r="G6364">
        <v>35868</v>
      </c>
      <c r="H6364" s="89" t="s">
        <v>1619</v>
      </c>
      <c r="I6364" s="89" t="s">
        <v>313</v>
      </c>
      <c r="L6364">
        <v>45108</v>
      </c>
      <c r="M6364" s="89" t="s">
        <v>1532</v>
      </c>
      <c r="N6364" s="89" t="s">
        <v>322</v>
      </c>
      <c r="V6364" s="89" t="s">
        <v>1725</v>
      </c>
      <c r="W6364">
        <v>34294</v>
      </c>
    </row>
    <row r="6365" spans="7:23">
      <c r="G6365">
        <v>35869</v>
      </c>
      <c r="H6365" s="89" t="s">
        <v>1620</v>
      </c>
      <c r="I6365" s="89" t="s">
        <v>313</v>
      </c>
      <c r="L6365">
        <v>45109</v>
      </c>
      <c r="M6365" s="89" t="s">
        <v>1532</v>
      </c>
      <c r="N6365" s="89" t="s">
        <v>316</v>
      </c>
      <c r="V6365" s="89" t="s">
        <v>1726</v>
      </c>
      <c r="W6365">
        <v>34295</v>
      </c>
    </row>
    <row r="6366" spans="7:23">
      <c r="G6366">
        <v>35870</v>
      </c>
      <c r="H6366" s="89" t="s">
        <v>1176</v>
      </c>
      <c r="I6366" s="89" t="s">
        <v>313</v>
      </c>
      <c r="L6366">
        <v>45110</v>
      </c>
      <c r="M6366" s="89" t="s">
        <v>1532</v>
      </c>
      <c r="N6366" s="89" t="s">
        <v>1582</v>
      </c>
      <c r="V6366" s="89" t="s">
        <v>1727</v>
      </c>
      <c r="W6366">
        <v>34298</v>
      </c>
    </row>
    <row r="6367" spans="7:23">
      <c r="G6367">
        <v>35871</v>
      </c>
      <c r="H6367" s="89" t="s">
        <v>1621</v>
      </c>
      <c r="I6367" s="89" t="s">
        <v>313</v>
      </c>
      <c r="L6367">
        <v>45111</v>
      </c>
      <c r="M6367" s="89" t="s">
        <v>1532</v>
      </c>
      <c r="N6367" s="89" t="s">
        <v>323</v>
      </c>
      <c r="V6367" s="89" t="s">
        <v>1728</v>
      </c>
      <c r="W6367">
        <v>34299</v>
      </c>
    </row>
    <row r="6368" spans="7:23">
      <c r="G6368">
        <v>35872</v>
      </c>
      <c r="H6368" s="89" t="s">
        <v>1622</v>
      </c>
      <c r="I6368" s="89" t="s">
        <v>313</v>
      </c>
      <c r="L6368">
        <v>45112</v>
      </c>
      <c r="M6368" s="89" t="s">
        <v>1532</v>
      </c>
      <c r="N6368" s="89" t="s">
        <v>324</v>
      </c>
      <c r="V6368" s="89" t="s">
        <v>1729</v>
      </c>
      <c r="W6368">
        <v>34300</v>
      </c>
    </row>
    <row r="6369" spans="7:23">
      <c r="G6369">
        <v>34413</v>
      </c>
      <c r="H6369" s="89" t="s">
        <v>1793</v>
      </c>
      <c r="I6369" s="89" t="s">
        <v>1945</v>
      </c>
      <c r="L6369">
        <v>45113</v>
      </c>
      <c r="M6369" s="89" t="s">
        <v>1532</v>
      </c>
      <c r="N6369" s="89" t="s">
        <v>325</v>
      </c>
      <c r="V6369" s="89" t="s">
        <v>1730</v>
      </c>
      <c r="W6369">
        <v>34301</v>
      </c>
    </row>
    <row r="6370" spans="7:23">
      <c r="G6370">
        <v>20407</v>
      </c>
      <c r="H6370" s="89" t="s">
        <v>1793</v>
      </c>
      <c r="I6370" s="89" t="s">
        <v>1947</v>
      </c>
      <c r="L6370">
        <v>45114</v>
      </c>
      <c r="M6370" s="89" t="s">
        <v>1532</v>
      </c>
      <c r="N6370" s="89" t="s">
        <v>317</v>
      </c>
      <c r="V6370" s="89" t="s">
        <v>1731</v>
      </c>
      <c r="W6370">
        <v>53805</v>
      </c>
    </row>
    <row r="6371" spans="7:23">
      <c r="G6371">
        <v>35873</v>
      </c>
      <c r="H6371" s="89" t="s">
        <v>1623</v>
      </c>
      <c r="I6371" s="89" t="s">
        <v>313</v>
      </c>
      <c r="L6371">
        <v>45115</v>
      </c>
      <c r="M6371" s="89" t="s">
        <v>1532</v>
      </c>
      <c r="N6371" s="89" t="s">
        <v>1583</v>
      </c>
      <c r="V6371" s="89" t="s">
        <v>1732</v>
      </c>
      <c r="W6371">
        <v>53816</v>
      </c>
    </row>
    <row r="6372" spans="7:23">
      <c r="G6372">
        <v>34414</v>
      </c>
      <c r="H6372" s="89" t="s">
        <v>1794</v>
      </c>
      <c r="I6372" s="89" t="s">
        <v>1945</v>
      </c>
      <c r="L6372">
        <v>45116</v>
      </c>
      <c r="M6372" s="89" t="s">
        <v>2542</v>
      </c>
      <c r="N6372" s="89" t="s">
        <v>1290</v>
      </c>
      <c r="V6372" s="89" t="s">
        <v>1733</v>
      </c>
      <c r="W6372">
        <v>53827</v>
      </c>
    </row>
    <row r="6373" spans="7:23">
      <c r="G6373">
        <v>20408</v>
      </c>
      <c r="H6373" s="89" t="s">
        <v>1794</v>
      </c>
      <c r="I6373" s="89" t="s">
        <v>1947</v>
      </c>
      <c r="L6373">
        <v>45117</v>
      </c>
      <c r="M6373" s="89" t="s">
        <v>2542</v>
      </c>
      <c r="N6373" s="89" t="s">
        <v>322</v>
      </c>
      <c r="V6373" s="89" t="s">
        <v>1734</v>
      </c>
      <c r="W6373">
        <v>53838</v>
      </c>
    </row>
    <row r="6374" spans="7:23">
      <c r="G6374">
        <v>35874</v>
      </c>
      <c r="H6374" s="89" t="s">
        <v>1182</v>
      </c>
      <c r="I6374" s="89" t="s">
        <v>313</v>
      </c>
      <c r="L6374">
        <v>45118</v>
      </c>
      <c r="M6374" s="89" t="s">
        <v>2542</v>
      </c>
      <c r="N6374" s="89" t="s">
        <v>316</v>
      </c>
      <c r="V6374" s="89" t="s">
        <v>1735</v>
      </c>
      <c r="W6374">
        <v>53860</v>
      </c>
    </row>
    <row r="6375" spans="7:23">
      <c r="G6375">
        <v>34415</v>
      </c>
      <c r="H6375" s="89" t="s">
        <v>1795</v>
      </c>
      <c r="I6375" s="89" t="s">
        <v>1945</v>
      </c>
      <c r="L6375">
        <v>45119</v>
      </c>
      <c r="M6375" s="89" t="s">
        <v>2542</v>
      </c>
      <c r="N6375" s="89" t="s">
        <v>1582</v>
      </c>
      <c r="V6375" s="89" t="s">
        <v>1736</v>
      </c>
      <c r="W6375">
        <v>53871</v>
      </c>
    </row>
    <row r="6376" spans="7:23">
      <c r="G6376">
        <v>20409</v>
      </c>
      <c r="H6376" s="89" t="s">
        <v>1795</v>
      </c>
      <c r="I6376" s="89" t="s">
        <v>1947</v>
      </c>
      <c r="L6376">
        <v>45120</v>
      </c>
      <c r="M6376" s="89" t="s">
        <v>2542</v>
      </c>
      <c r="N6376" s="89" t="s">
        <v>323</v>
      </c>
      <c r="V6376" s="89" t="s">
        <v>1737</v>
      </c>
      <c r="W6376">
        <v>34302</v>
      </c>
    </row>
    <row r="6377" spans="7:23">
      <c r="G6377">
        <v>35875</v>
      </c>
      <c r="H6377" s="89" t="s">
        <v>1624</v>
      </c>
      <c r="I6377" s="89" t="s">
        <v>313</v>
      </c>
      <c r="L6377">
        <v>45121</v>
      </c>
      <c r="M6377" s="89" t="s">
        <v>2542</v>
      </c>
      <c r="N6377" s="89" t="s">
        <v>324</v>
      </c>
      <c r="V6377" s="89" t="s">
        <v>1738</v>
      </c>
      <c r="W6377">
        <v>34303</v>
      </c>
    </row>
    <row r="6378" spans="7:23">
      <c r="G6378">
        <v>34416</v>
      </c>
      <c r="H6378" s="89" t="s">
        <v>1796</v>
      </c>
      <c r="I6378" s="89" t="s">
        <v>1945</v>
      </c>
      <c r="L6378">
        <v>45122</v>
      </c>
      <c r="M6378" s="89" t="s">
        <v>2542</v>
      </c>
      <c r="N6378" s="89" t="s">
        <v>325</v>
      </c>
      <c r="V6378" s="89" t="s">
        <v>1739</v>
      </c>
      <c r="W6378">
        <v>34308</v>
      </c>
    </row>
    <row r="6379" spans="7:23">
      <c r="G6379">
        <v>20410</v>
      </c>
      <c r="H6379" s="89" t="s">
        <v>1796</v>
      </c>
      <c r="I6379" s="89" t="s">
        <v>1947</v>
      </c>
      <c r="L6379">
        <v>45123</v>
      </c>
      <c r="M6379" s="89" t="s">
        <v>2542</v>
      </c>
      <c r="N6379" s="89" t="s">
        <v>317</v>
      </c>
      <c r="V6379" s="89" t="s">
        <v>1740</v>
      </c>
      <c r="W6379">
        <v>34309</v>
      </c>
    </row>
    <row r="6380" spans="7:23">
      <c r="G6380">
        <v>35876</v>
      </c>
      <c r="H6380" s="89" t="s">
        <v>1625</v>
      </c>
      <c r="I6380" s="89" t="s">
        <v>313</v>
      </c>
      <c r="L6380">
        <v>45124</v>
      </c>
      <c r="M6380" s="89" t="s">
        <v>2542</v>
      </c>
      <c r="N6380" s="89" t="s">
        <v>1583</v>
      </c>
      <c r="V6380" s="89" t="s">
        <v>1741</v>
      </c>
      <c r="W6380">
        <v>34310</v>
      </c>
    </row>
    <row r="6381" spans="7:23">
      <c r="G6381">
        <v>34417</v>
      </c>
      <c r="H6381" s="89" t="s">
        <v>1797</v>
      </c>
      <c r="I6381" s="89" t="s">
        <v>1945</v>
      </c>
      <c r="L6381">
        <v>45143</v>
      </c>
      <c r="M6381" s="89" t="s">
        <v>1533</v>
      </c>
      <c r="N6381" s="89" t="s">
        <v>1290</v>
      </c>
      <c r="V6381" s="89" t="s">
        <v>1742</v>
      </c>
      <c r="W6381">
        <v>34311</v>
      </c>
    </row>
    <row r="6382" spans="7:23">
      <c r="G6382">
        <v>20411</v>
      </c>
      <c r="H6382" s="89" t="s">
        <v>1797</v>
      </c>
      <c r="I6382" s="89" t="s">
        <v>1947</v>
      </c>
      <c r="L6382">
        <v>45144</v>
      </c>
      <c r="M6382" s="89" t="s">
        <v>1533</v>
      </c>
      <c r="N6382" s="89" t="s">
        <v>322</v>
      </c>
      <c r="V6382" s="89" t="s">
        <v>1743</v>
      </c>
      <c r="W6382">
        <v>34312</v>
      </c>
    </row>
    <row r="6383" spans="7:23">
      <c r="G6383">
        <v>35877</v>
      </c>
      <c r="H6383" s="89" t="s">
        <v>1185</v>
      </c>
      <c r="I6383" s="89" t="s">
        <v>313</v>
      </c>
      <c r="L6383">
        <v>45145</v>
      </c>
      <c r="M6383" s="89" t="s">
        <v>1533</v>
      </c>
      <c r="N6383" s="89" t="s">
        <v>316</v>
      </c>
      <c r="V6383" s="89" t="s">
        <v>1744</v>
      </c>
      <c r="W6383">
        <v>34313</v>
      </c>
    </row>
    <row r="6384" spans="7:23">
      <c r="G6384">
        <v>34418</v>
      </c>
      <c r="H6384" s="89" t="s">
        <v>1798</v>
      </c>
      <c r="I6384" s="89" t="s">
        <v>1945</v>
      </c>
      <c r="L6384">
        <v>45146</v>
      </c>
      <c r="M6384" s="89" t="s">
        <v>1533</v>
      </c>
      <c r="N6384" s="89" t="s">
        <v>1582</v>
      </c>
      <c r="V6384" s="89" t="s">
        <v>1745</v>
      </c>
      <c r="W6384">
        <v>34316</v>
      </c>
    </row>
    <row r="6385" spans="7:23">
      <c r="G6385">
        <v>20412</v>
      </c>
      <c r="H6385" s="89" t="s">
        <v>1798</v>
      </c>
      <c r="I6385" s="89" t="s">
        <v>1947</v>
      </c>
      <c r="L6385">
        <v>45147</v>
      </c>
      <c r="M6385" s="89" t="s">
        <v>1533</v>
      </c>
      <c r="N6385" s="89" t="s">
        <v>323</v>
      </c>
      <c r="V6385" s="89" t="s">
        <v>1746</v>
      </c>
      <c r="W6385">
        <v>34317</v>
      </c>
    </row>
    <row r="6386" spans="7:23">
      <c r="G6386">
        <v>35878</v>
      </c>
      <c r="H6386" s="89" t="s">
        <v>1186</v>
      </c>
      <c r="I6386" s="89" t="s">
        <v>313</v>
      </c>
      <c r="L6386">
        <v>45148</v>
      </c>
      <c r="M6386" s="89" t="s">
        <v>1533</v>
      </c>
      <c r="N6386" s="89" t="s">
        <v>324</v>
      </c>
      <c r="V6386" s="89" t="s">
        <v>1747</v>
      </c>
      <c r="W6386">
        <v>34318</v>
      </c>
    </row>
    <row r="6387" spans="7:23">
      <c r="G6387">
        <v>34419</v>
      </c>
      <c r="H6387" s="89" t="s">
        <v>1799</v>
      </c>
      <c r="I6387" s="89" t="s">
        <v>1945</v>
      </c>
      <c r="L6387">
        <v>45149</v>
      </c>
      <c r="M6387" s="89" t="s">
        <v>1533</v>
      </c>
      <c r="N6387" s="89" t="s">
        <v>325</v>
      </c>
      <c r="V6387" s="89" t="s">
        <v>1748</v>
      </c>
      <c r="W6387">
        <v>34319</v>
      </c>
    </row>
    <row r="6388" spans="7:23">
      <c r="G6388">
        <v>20413</v>
      </c>
      <c r="H6388" s="89" t="s">
        <v>1799</v>
      </c>
      <c r="I6388" s="89" t="s">
        <v>1947</v>
      </c>
      <c r="L6388">
        <v>45150</v>
      </c>
      <c r="M6388" s="89" t="s">
        <v>1533</v>
      </c>
      <c r="N6388" s="89" t="s">
        <v>317</v>
      </c>
      <c r="V6388" s="89" t="s">
        <v>1749</v>
      </c>
      <c r="W6388">
        <v>34320</v>
      </c>
    </row>
    <row r="6389" spans="7:23">
      <c r="G6389">
        <v>35879</v>
      </c>
      <c r="H6389" s="89" t="s">
        <v>1187</v>
      </c>
      <c r="I6389" s="89" t="s">
        <v>313</v>
      </c>
      <c r="L6389">
        <v>45151</v>
      </c>
      <c r="M6389" s="89" t="s">
        <v>1533</v>
      </c>
      <c r="N6389" s="89" t="s">
        <v>1583</v>
      </c>
      <c r="V6389" s="89" t="s">
        <v>1750</v>
      </c>
      <c r="W6389">
        <v>34321</v>
      </c>
    </row>
    <row r="6390" spans="7:23">
      <c r="G6390">
        <v>34420</v>
      </c>
      <c r="H6390" s="89" t="s">
        <v>1800</v>
      </c>
      <c r="I6390" s="89" t="s">
        <v>1945</v>
      </c>
      <c r="L6390">
        <v>45152</v>
      </c>
      <c r="M6390" s="89" t="s">
        <v>1534</v>
      </c>
      <c r="N6390" s="89" t="s">
        <v>1290</v>
      </c>
      <c r="V6390" s="89" t="s">
        <v>1751</v>
      </c>
      <c r="W6390">
        <v>34325</v>
      </c>
    </row>
    <row r="6391" spans="7:23">
      <c r="G6391">
        <v>20414</v>
      </c>
      <c r="H6391" s="89" t="s">
        <v>1800</v>
      </c>
      <c r="I6391" s="89" t="s">
        <v>1947</v>
      </c>
      <c r="L6391">
        <v>45153</v>
      </c>
      <c r="M6391" s="89" t="s">
        <v>1534</v>
      </c>
      <c r="N6391" s="89" t="s">
        <v>322</v>
      </c>
      <c r="V6391" s="89" t="s">
        <v>1752</v>
      </c>
      <c r="W6391">
        <v>34326</v>
      </c>
    </row>
    <row r="6392" spans="7:23">
      <c r="G6392">
        <v>35880</v>
      </c>
      <c r="H6392" s="89" t="s">
        <v>2569</v>
      </c>
      <c r="I6392" s="89" t="s">
        <v>313</v>
      </c>
      <c r="L6392">
        <v>45154</v>
      </c>
      <c r="M6392" s="89" t="s">
        <v>1534</v>
      </c>
      <c r="N6392" s="89" t="s">
        <v>316</v>
      </c>
      <c r="V6392" s="89" t="s">
        <v>1753</v>
      </c>
      <c r="W6392">
        <v>34327</v>
      </c>
    </row>
    <row r="6393" spans="7:23">
      <c r="G6393">
        <v>34421</v>
      </c>
      <c r="H6393" s="89" t="s">
        <v>1801</v>
      </c>
      <c r="I6393" s="89" t="s">
        <v>1945</v>
      </c>
      <c r="L6393">
        <v>45155</v>
      </c>
      <c r="M6393" s="89" t="s">
        <v>1534</v>
      </c>
      <c r="N6393" s="89" t="s">
        <v>1582</v>
      </c>
      <c r="V6393" s="89" t="s">
        <v>1754</v>
      </c>
      <c r="W6393">
        <v>34328</v>
      </c>
    </row>
    <row r="6394" spans="7:23">
      <c r="G6394">
        <v>20415</v>
      </c>
      <c r="H6394" s="89" t="s">
        <v>1801</v>
      </c>
      <c r="I6394" s="89" t="s">
        <v>1947</v>
      </c>
      <c r="L6394">
        <v>45156</v>
      </c>
      <c r="M6394" s="89" t="s">
        <v>1534</v>
      </c>
      <c r="N6394" s="89" t="s">
        <v>323</v>
      </c>
      <c r="V6394" s="89" t="s">
        <v>1755</v>
      </c>
      <c r="W6394">
        <v>34329</v>
      </c>
    </row>
    <row r="6395" spans="7:23">
      <c r="G6395">
        <v>35882</v>
      </c>
      <c r="H6395" s="89" t="s">
        <v>1626</v>
      </c>
      <c r="I6395" s="89" t="s">
        <v>313</v>
      </c>
      <c r="L6395">
        <v>45157</v>
      </c>
      <c r="M6395" s="89" t="s">
        <v>1534</v>
      </c>
      <c r="N6395" s="89" t="s">
        <v>324</v>
      </c>
      <c r="V6395" s="89" t="s">
        <v>1756</v>
      </c>
      <c r="W6395">
        <v>34330</v>
      </c>
    </row>
    <row r="6396" spans="7:23">
      <c r="G6396">
        <v>35883</v>
      </c>
      <c r="H6396" s="89" t="s">
        <v>1627</v>
      </c>
      <c r="I6396" s="89" t="s">
        <v>313</v>
      </c>
      <c r="L6396">
        <v>45158</v>
      </c>
      <c r="M6396" s="89" t="s">
        <v>1534</v>
      </c>
      <c r="N6396" s="89" t="s">
        <v>325</v>
      </c>
      <c r="V6396" s="89" t="s">
        <v>1035</v>
      </c>
      <c r="W6396">
        <v>34331</v>
      </c>
    </row>
    <row r="6397" spans="7:23">
      <c r="G6397">
        <v>34424</v>
      </c>
      <c r="H6397" s="89" t="s">
        <v>1802</v>
      </c>
      <c r="I6397" s="89" t="s">
        <v>1945</v>
      </c>
      <c r="L6397">
        <v>45159</v>
      </c>
      <c r="M6397" s="89" t="s">
        <v>1534</v>
      </c>
      <c r="N6397" s="89" t="s">
        <v>317</v>
      </c>
      <c r="V6397" s="89" t="s">
        <v>1757</v>
      </c>
      <c r="W6397">
        <v>34334</v>
      </c>
    </row>
    <row r="6398" spans="7:23">
      <c r="G6398">
        <v>20418</v>
      </c>
      <c r="H6398" s="89" t="s">
        <v>1802</v>
      </c>
      <c r="I6398" s="89" t="s">
        <v>1947</v>
      </c>
      <c r="L6398">
        <v>45160</v>
      </c>
      <c r="M6398" s="89" t="s">
        <v>1534</v>
      </c>
      <c r="N6398" s="89" t="s">
        <v>1583</v>
      </c>
      <c r="V6398" s="89" t="s">
        <v>1758</v>
      </c>
      <c r="W6398">
        <v>34335</v>
      </c>
    </row>
    <row r="6399" spans="7:23">
      <c r="G6399">
        <v>34425</v>
      </c>
      <c r="H6399" s="89" t="s">
        <v>1803</v>
      </c>
      <c r="I6399" s="89" t="s">
        <v>1945</v>
      </c>
      <c r="L6399">
        <v>45161</v>
      </c>
      <c r="M6399" s="89" t="s">
        <v>1535</v>
      </c>
      <c r="N6399" s="89" t="s">
        <v>1290</v>
      </c>
      <c r="V6399" s="89" t="s">
        <v>1759</v>
      </c>
      <c r="W6399">
        <v>34336</v>
      </c>
    </row>
    <row r="6400" spans="7:23">
      <c r="G6400">
        <v>20419</v>
      </c>
      <c r="H6400" s="89" t="s">
        <v>1803</v>
      </c>
      <c r="I6400" s="89" t="s">
        <v>1947</v>
      </c>
      <c r="L6400">
        <v>45162</v>
      </c>
      <c r="M6400" s="89" t="s">
        <v>1535</v>
      </c>
      <c r="N6400" s="89" t="s">
        <v>322</v>
      </c>
      <c r="V6400" s="89" t="s">
        <v>1760</v>
      </c>
      <c r="W6400">
        <v>34337</v>
      </c>
    </row>
    <row r="6401" spans="7:23">
      <c r="G6401">
        <v>35884</v>
      </c>
      <c r="H6401" s="89" t="s">
        <v>1189</v>
      </c>
      <c r="I6401" s="89" t="s">
        <v>313</v>
      </c>
      <c r="L6401">
        <v>45163</v>
      </c>
      <c r="M6401" s="89" t="s">
        <v>1535</v>
      </c>
      <c r="N6401" s="89" t="s">
        <v>316</v>
      </c>
      <c r="V6401" s="89" t="s">
        <v>1761</v>
      </c>
      <c r="W6401">
        <v>34338</v>
      </c>
    </row>
    <row r="6402" spans="7:23">
      <c r="G6402">
        <v>35885</v>
      </c>
      <c r="H6402" s="89" t="s">
        <v>1190</v>
      </c>
      <c r="I6402" s="89" t="s">
        <v>313</v>
      </c>
      <c r="L6402">
        <v>45164</v>
      </c>
      <c r="M6402" s="89" t="s">
        <v>1535</v>
      </c>
      <c r="N6402" s="89" t="s">
        <v>1582</v>
      </c>
      <c r="V6402" s="89" t="s">
        <v>1762</v>
      </c>
      <c r="W6402">
        <v>34339</v>
      </c>
    </row>
    <row r="6403" spans="7:23">
      <c r="G6403">
        <v>20420</v>
      </c>
      <c r="H6403" s="89" t="s">
        <v>1804</v>
      </c>
      <c r="I6403" s="89" t="s">
        <v>1947</v>
      </c>
      <c r="L6403">
        <v>45165</v>
      </c>
      <c r="M6403" s="89" t="s">
        <v>1535</v>
      </c>
      <c r="N6403" s="89" t="s">
        <v>323</v>
      </c>
      <c r="V6403" s="89" t="s">
        <v>1763</v>
      </c>
      <c r="W6403">
        <v>34343</v>
      </c>
    </row>
    <row r="6404" spans="7:23">
      <c r="G6404">
        <v>34426</v>
      </c>
      <c r="H6404" s="89" t="s">
        <v>1804</v>
      </c>
      <c r="I6404" s="89" t="s">
        <v>1945</v>
      </c>
      <c r="L6404">
        <v>45166</v>
      </c>
      <c r="M6404" s="89" t="s">
        <v>1535</v>
      </c>
      <c r="N6404" s="89" t="s">
        <v>324</v>
      </c>
      <c r="V6404" s="89" t="s">
        <v>1764</v>
      </c>
      <c r="W6404">
        <v>34344</v>
      </c>
    </row>
    <row r="6405" spans="7:23">
      <c r="G6405">
        <v>35886</v>
      </c>
      <c r="H6405" s="89" t="s">
        <v>1628</v>
      </c>
      <c r="I6405" s="89" t="s">
        <v>313</v>
      </c>
      <c r="L6405">
        <v>45167</v>
      </c>
      <c r="M6405" s="89" t="s">
        <v>1535</v>
      </c>
      <c r="N6405" s="89" t="s">
        <v>325</v>
      </c>
      <c r="V6405" s="89" t="s">
        <v>1765</v>
      </c>
      <c r="W6405">
        <v>34345</v>
      </c>
    </row>
    <row r="6406" spans="7:23">
      <c r="G6406">
        <v>34427</v>
      </c>
      <c r="H6406" s="89" t="s">
        <v>1805</v>
      </c>
      <c r="I6406" s="89" t="s">
        <v>1945</v>
      </c>
      <c r="L6406">
        <v>45168</v>
      </c>
      <c r="M6406" s="89" t="s">
        <v>1535</v>
      </c>
      <c r="N6406" s="89" t="s">
        <v>317</v>
      </c>
      <c r="V6406" s="89" t="s">
        <v>1766</v>
      </c>
      <c r="W6406">
        <v>34346</v>
      </c>
    </row>
    <row r="6407" spans="7:23">
      <c r="G6407">
        <v>20421</v>
      </c>
      <c r="H6407" s="89" t="s">
        <v>1805</v>
      </c>
      <c r="I6407" s="89" t="s">
        <v>1947</v>
      </c>
      <c r="L6407">
        <v>45169</v>
      </c>
      <c r="M6407" s="89" t="s">
        <v>1535</v>
      </c>
      <c r="N6407" s="89" t="s">
        <v>1583</v>
      </c>
      <c r="V6407" s="89" t="s">
        <v>1767</v>
      </c>
      <c r="W6407">
        <v>34347</v>
      </c>
    </row>
    <row r="6408" spans="7:23">
      <c r="G6408">
        <v>35887</v>
      </c>
      <c r="H6408" s="89" t="s">
        <v>1203</v>
      </c>
      <c r="I6408" s="89" t="s">
        <v>313</v>
      </c>
      <c r="L6408">
        <v>45170</v>
      </c>
      <c r="M6408" s="89" t="s">
        <v>1536</v>
      </c>
      <c r="N6408" s="89" t="s">
        <v>1290</v>
      </c>
      <c r="V6408" s="89" t="s">
        <v>1768</v>
      </c>
      <c r="W6408">
        <v>34350</v>
      </c>
    </row>
    <row r="6409" spans="7:23">
      <c r="G6409">
        <v>34428</v>
      </c>
      <c r="H6409" s="89" t="s">
        <v>1806</v>
      </c>
      <c r="I6409" s="89" t="s">
        <v>1945</v>
      </c>
      <c r="L6409">
        <v>45171</v>
      </c>
      <c r="M6409" s="89" t="s">
        <v>1536</v>
      </c>
      <c r="N6409" s="89" t="s">
        <v>322</v>
      </c>
      <c r="V6409" s="89" t="s">
        <v>1769</v>
      </c>
      <c r="W6409">
        <v>34351</v>
      </c>
    </row>
    <row r="6410" spans="7:23">
      <c r="G6410">
        <v>20422</v>
      </c>
      <c r="H6410" s="89" t="s">
        <v>1806</v>
      </c>
      <c r="I6410" s="89" t="s">
        <v>1947</v>
      </c>
      <c r="L6410">
        <v>45172</v>
      </c>
      <c r="M6410" s="89" t="s">
        <v>1536</v>
      </c>
      <c r="N6410" s="89" t="s">
        <v>316</v>
      </c>
      <c r="V6410" s="89" t="s">
        <v>1770</v>
      </c>
      <c r="W6410">
        <v>34352</v>
      </c>
    </row>
    <row r="6411" spans="7:23">
      <c r="G6411">
        <v>35888</v>
      </c>
      <c r="H6411" s="89" t="s">
        <v>1629</v>
      </c>
      <c r="I6411" s="89" t="s">
        <v>313</v>
      </c>
      <c r="L6411">
        <v>45173</v>
      </c>
      <c r="M6411" s="89" t="s">
        <v>1536</v>
      </c>
      <c r="N6411" s="89" t="s">
        <v>1582</v>
      </c>
      <c r="V6411" s="89" t="s">
        <v>1771</v>
      </c>
      <c r="W6411">
        <v>34353</v>
      </c>
    </row>
    <row r="6412" spans="7:23">
      <c r="G6412">
        <v>34429</v>
      </c>
      <c r="H6412" s="89" t="s">
        <v>1807</v>
      </c>
      <c r="I6412" s="89" t="s">
        <v>1945</v>
      </c>
      <c r="L6412">
        <v>45174</v>
      </c>
      <c r="M6412" s="89" t="s">
        <v>1536</v>
      </c>
      <c r="N6412" s="89" t="s">
        <v>323</v>
      </c>
      <c r="V6412" s="89" t="s">
        <v>1772</v>
      </c>
      <c r="W6412">
        <v>34354</v>
      </c>
    </row>
    <row r="6413" spans="7:23">
      <c r="G6413">
        <v>20423</v>
      </c>
      <c r="H6413" s="89" t="s">
        <v>1807</v>
      </c>
      <c r="I6413" s="89" t="s">
        <v>1947</v>
      </c>
      <c r="L6413">
        <v>45175</v>
      </c>
      <c r="M6413" s="89" t="s">
        <v>1536</v>
      </c>
      <c r="N6413" s="89" t="s">
        <v>324</v>
      </c>
      <c r="V6413" s="89" t="s">
        <v>1773</v>
      </c>
      <c r="W6413">
        <v>34357</v>
      </c>
    </row>
    <row r="6414" spans="7:23">
      <c r="G6414">
        <v>35889</v>
      </c>
      <c r="H6414" s="89" t="s">
        <v>1630</v>
      </c>
      <c r="I6414" s="89" t="s">
        <v>313</v>
      </c>
      <c r="L6414">
        <v>45176</v>
      </c>
      <c r="M6414" s="89" t="s">
        <v>1536</v>
      </c>
      <c r="N6414" s="89" t="s">
        <v>325</v>
      </c>
      <c r="V6414" s="89" t="s">
        <v>1774</v>
      </c>
      <c r="W6414">
        <v>34358</v>
      </c>
    </row>
    <row r="6415" spans="7:23">
      <c r="G6415">
        <v>34430</v>
      </c>
      <c r="H6415" s="89" t="s">
        <v>1808</v>
      </c>
      <c r="I6415" s="89" t="s">
        <v>1945</v>
      </c>
      <c r="L6415">
        <v>45177</v>
      </c>
      <c r="M6415" s="89" t="s">
        <v>1536</v>
      </c>
      <c r="N6415" s="89" t="s">
        <v>317</v>
      </c>
      <c r="V6415" s="89" t="s">
        <v>1775</v>
      </c>
      <c r="W6415">
        <v>34359</v>
      </c>
    </row>
    <row r="6416" spans="7:23">
      <c r="G6416">
        <v>20424</v>
      </c>
      <c r="H6416" s="89" t="s">
        <v>1808</v>
      </c>
      <c r="I6416" s="89" t="s">
        <v>1947</v>
      </c>
      <c r="L6416">
        <v>45178</v>
      </c>
      <c r="M6416" s="89" t="s">
        <v>1536</v>
      </c>
      <c r="N6416" s="89" t="s">
        <v>1583</v>
      </c>
      <c r="V6416" s="89" t="s">
        <v>1776</v>
      </c>
      <c r="W6416">
        <v>34360</v>
      </c>
    </row>
    <row r="6417" spans="7:23">
      <c r="G6417">
        <v>35890</v>
      </c>
      <c r="H6417" s="89" t="s">
        <v>1210</v>
      </c>
      <c r="I6417" s="89" t="s">
        <v>313</v>
      </c>
      <c r="L6417">
        <v>45179</v>
      </c>
      <c r="M6417" s="89" t="s">
        <v>1537</v>
      </c>
      <c r="N6417" s="89" t="s">
        <v>1290</v>
      </c>
      <c r="V6417" s="89" t="s">
        <v>1777</v>
      </c>
      <c r="W6417">
        <v>34361</v>
      </c>
    </row>
    <row r="6418" spans="7:23">
      <c r="G6418">
        <v>34431</v>
      </c>
      <c r="H6418" s="89" t="s">
        <v>1809</v>
      </c>
      <c r="I6418" s="89" t="s">
        <v>1945</v>
      </c>
      <c r="L6418">
        <v>45180</v>
      </c>
      <c r="M6418" s="89" t="s">
        <v>1537</v>
      </c>
      <c r="N6418" s="89" t="s">
        <v>322</v>
      </c>
      <c r="V6418" s="89" t="s">
        <v>1778</v>
      </c>
      <c r="W6418">
        <v>34362</v>
      </c>
    </row>
    <row r="6419" spans="7:23">
      <c r="G6419">
        <v>20425</v>
      </c>
      <c r="H6419" s="89" t="s">
        <v>1809</v>
      </c>
      <c r="I6419" s="89" t="s">
        <v>1947</v>
      </c>
      <c r="L6419">
        <v>45181</v>
      </c>
      <c r="M6419" s="89" t="s">
        <v>1537</v>
      </c>
      <c r="N6419" s="89" t="s">
        <v>316</v>
      </c>
      <c r="V6419" s="89" t="s">
        <v>1779</v>
      </c>
      <c r="W6419">
        <v>34366</v>
      </c>
    </row>
    <row r="6420" spans="7:23">
      <c r="G6420">
        <v>172486</v>
      </c>
      <c r="H6420" s="89" t="s">
        <v>2201</v>
      </c>
      <c r="I6420" s="89" t="s">
        <v>313</v>
      </c>
      <c r="L6420">
        <v>45182</v>
      </c>
      <c r="M6420" s="89" t="s">
        <v>1537</v>
      </c>
      <c r="N6420" s="89" t="s">
        <v>1582</v>
      </c>
      <c r="V6420" s="89" t="s">
        <v>1780</v>
      </c>
      <c r="W6420">
        <v>34367</v>
      </c>
    </row>
    <row r="6421" spans="7:23">
      <c r="G6421">
        <v>34432</v>
      </c>
      <c r="H6421" s="89" t="s">
        <v>1810</v>
      </c>
      <c r="I6421" s="89" t="s">
        <v>1945</v>
      </c>
      <c r="L6421">
        <v>45183</v>
      </c>
      <c r="M6421" s="89" t="s">
        <v>1537</v>
      </c>
      <c r="N6421" s="89" t="s">
        <v>323</v>
      </c>
      <c r="V6421" s="89" t="s">
        <v>1781</v>
      </c>
      <c r="W6421">
        <v>34368</v>
      </c>
    </row>
    <row r="6422" spans="7:23">
      <c r="G6422">
        <v>20426</v>
      </c>
      <c r="H6422" s="89" t="s">
        <v>1810</v>
      </c>
      <c r="I6422" s="89" t="s">
        <v>1947</v>
      </c>
      <c r="L6422">
        <v>45184</v>
      </c>
      <c r="M6422" s="89" t="s">
        <v>1537</v>
      </c>
      <c r="N6422" s="89" t="s">
        <v>324</v>
      </c>
      <c r="V6422" s="89" t="s">
        <v>1782</v>
      </c>
      <c r="W6422">
        <v>34369</v>
      </c>
    </row>
    <row r="6423" spans="7:23">
      <c r="G6423">
        <v>172475</v>
      </c>
      <c r="H6423" s="89" t="s">
        <v>2202</v>
      </c>
      <c r="I6423" s="89" t="s">
        <v>313</v>
      </c>
      <c r="L6423">
        <v>45185</v>
      </c>
      <c r="M6423" s="89" t="s">
        <v>1537</v>
      </c>
      <c r="N6423" s="89" t="s">
        <v>325</v>
      </c>
      <c r="V6423" s="89" t="s">
        <v>1783</v>
      </c>
      <c r="W6423">
        <v>34370</v>
      </c>
    </row>
    <row r="6424" spans="7:23">
      <c r="G6424">
        <v>34433</v>
      </c>
      <c r="H6424" s="89" t="s">
        <v>1811</v>
      </c>
      <c r="I6424" s="89" t="s">
        <v>1945</v>
      </c>
      <c r="L6424">
        <v>45186</v>
      </c>
      <c r="M6424" s="89" t="s">
        <v>1537</v>
      </c>
      <c r="N6424" s="89" t="s">
        <v>317</v>
      </c>
      <c r="V6424" s="89" t="s">
        <v>1784</v>
      </c>
      <c r="W6424">
        <v>34371</v>
      </c>
    </row>
    <row r="6425" spans="7:23">
      <c r="G6425">
        <v>20427</v>
      </c>
      <c r="H6425" s="89" t="s">
        <v>1811</v>
      </c>
      <c r="I6425" s="89" t="s">
        <v>1947</v>
      </c>
      <c r="L6425">
        <v>45187</v>
      </c>
      <c r="M6425" s="89" t="s">
        <v>1537</v>
      </c>
      <c r="N6425" s="89" t="s">
        <v>1583</v>
      </c>
      <c r="V6425" s="89" t="s">
        <v>1785</v>
      </c>
      <c r="W6425">
        <v>34372</v>
      </c>
    </row>
    <row r="6426" spans="7:23">
      <c r="G6426">
        <v>189675</v>
      </c>
      <c r="H6426" s="89" t="s">
        <v>2205</v>
      </c>
      <c r="I6426" s="89" t="s">
        <v>313</v>
      </c>
      <c r="L6426">
        <v>45188</v>
      </c>
      <c r="M6426" s="89" t="s">
        <v>1538</v>
      </c>
      <c r="N6426" s="89" t="s">
        <v>1290</v>
      </c>
      <c r="V6426" s="89" t="s">
        <v>1786</v>
      </c>
      <c r="W6426">
        <v>34375</v>
      </c>
    </row>
    <row r="6427" spans="7:23">
      <c r="G6427">
        <v>189686</v>
      </c>
      <c r="H6427" s="89" t="s">
        <v>2206</v>
      </c>
      <c r="I6427" s="89" t="s">
        <v>313</v>
      </c>
      <c r="L6427">
        <v>45189</v>
      </c>
      <c r="M6427" s="89" t="s">
        <v>1538</v>
      </c>
      <c r="N6427" s="89" t="s">
        <v>322</v>
      </c>
      <c r="V6427" s="89" t="s">
        <v>1787</v>
      </c>
      <c r="W6427">
        <v>34376</v>
      </c>
    </row>
    <row r="6428" spans="7:23">
      <c r="G6428">
        <v>189697</v>
      </c>
      <c r="H6428" s="89" t="s">
        <v>2207</v>
      </c>
      <c r="I6428" s="89" t="s">
        <v>313</v>
      </c>
      <c r="L6428">
        <v>45190</v>
      </c>
      <c r="M6428" s="89" t="s">
        <v>1538</v>
      </c>
      <c r="N6428" s="89" t="s">
        <v>316</v>
      </c>
      <c r="V6428" s="89" t="s">
        <v>1788</v>
      </c>
      <c r="W6428">
        <v>34377</v>
      </c>
    </row>
    <row r="6429" spans="7:23">
      <c r="G6429">
        <v>189708</v>
      </c>
      <c r="H6429" s="89" t="s">
        <v>2208</v>
      </c>
      <c r="I6429" s="89" t="s">
        <v>313</v>
      </c>
      <c r="L6429">
        <v>45191</v>
      </c>
      <c r="M6429" s="89" t="s">
        <v>1538</v>
      </c>
      <c r="N6429" s="89" t="s">
        <v>1582</v>
      </c>
      <c r="V6429" s="89" t="s">
        <v>1789</v>
      </c>
      <c r="W6429">
        <v>34378</v>
      </c>
    </row>
    <row r="6430" spans="7:23">
      <c r="G6430">
        <v>189719</v>
      </c>
      <c r="H6430" s="89" t="s">
        <v>2209</v>
      </c>
      <c r="I6430" s="89" t="s">
        <v>313</v>
      </c>
      <c r="L6430">
        <v>45192</v>
      </c>
      <c r="M6430" s="89" t="s">
        <v>1538</v>
      </c>
      <c r="N6430" s="89" t="s">
        <v>323</v>
      </c>
      <c r="V6430" s="89" t="s">
        <v>1790</v>
      </c>
      <c r="W6430">
        <v>34379</v>
      </c>
    </row>
    <row r="6431" spans="7:23">
      <c r="G6431">
        <v>54109</v>
      </c>
      <c r="H6431" s="89" t="s">
        <v>1812</v>
      </c>
      <c r="I6431" s="89" t="s">
        <v>1947</v>
      </c>
      <c r="L6431">
        <v>45193</v>
      </c>
      <c r="M6431" s="89" t="s">
        <v>1538</v>
      </c>
      <c r="N6431" s="89" t="s">
        <v>324</v>
      </c>
      <c r="V6431" s="89" t="s">
        <v>1791</v>
      </c>
      <c r="W6431">
        <v>34380</v>
      </c>
    </row>
    <row r="6432" spans="7:23">
      <c r="G6432">
        <v>54106</v>
      </c>
      <c r="H6432" s="89" t="s">
        <v>1812</v>
      </c>
      <c r="I6432" s="89" t="s">
        <v>1945</v>
      </c>
      <c r="L6432">
        <v>45194</v>
      </c>
      <c r="M6432" s="89" t="s">
        <v>1538</v>
      </c>
      <c r="N6432" s="89" t="s">
        <v>325</v>
      </c>
      <c r="V6432" s="89" t="s">
        <v>1792</v>
      </c>
      <c r="W6432">
        <v>34381</v>
      </c>
    </row>
    <row r="6433" spans="7:23">
      <c r="G6433">
        <v>199497</v>
      </c>
      <c r="H6433" s="89" t="s">
        <v>2570</v>
      </c>
      <c r="I6433" s="89" t="s">
        <v>313</v>
      </c>
      <c r="L6433">
        <v>45195</v>
      </c>
      <c r="M6433" s="89" t="s">
        <v>1538</v>
      </c>
      <c r="N6433" s="89" t="s">
        <v>317</v>
      </c>
      <c r="V6433" s="89" t="s">
        <v>1793</v>
      </c>
      <c r="W6433">
        <v>34413</v>
      </c>
    </row>
    <row r="6434" spans="7:23">
      <c r="G6434">
        <v>54131</v>
      </c>
      <c r="H6434" s="89" t="s">
        <v>1813</v>
      </c>
      <c r="I6434" s="89" t="s">
        <v>1947</v>
      </c>
      <c r="L6434">
        <v>45196</v>
      </c>
      <c r="M6434" s="89" t="s">
        <v>1538</v>
      </c>
      <c r="N6434" s="89" t="s">
        <v>1583</v>
      </c>
      <c r="V6434" s="89" t="s">
        <v>1794</v>
      </c>
      <c r="W6434">
        <v>34414</v>
      </c>
    </row>
    <row r="6435" spans="7:23">
      <c r="G6435">
        <v>54128</v>
      </c>
      <c r="H6435" s="89" t="s">
        <v>1813</v>
      </c>
      <c r="I6435" s="89" t="s">
        <v>1945</v>
      </c>
      <c r="L6435">
        <v>45197</v>
      </c>
      <c r="M6435" s="89" t="s">
        <v>1539</v>
      </c>
      <c r="N6435" s="89" t="s">
        <v>1290</v>
      </c>
      <c r="V6435" s="89" t="s">
        <v>1795</v>
      </c>
      <c r="W6435">
        <v>34415</v>
      </c>
    </row>
    <row r="6436" spans="7:23">
      <c r="G6436">
        <v>199486</v>
      </c>
      <c r="H6436" s="89" t="s">
        <v>2211</v>
      </c>
      <c r="I6436" s="89" t="s">
        <v>313</v>
      </c>
      <c r="L6436">
        <v>45198</v>
      </c>
      <c r="M6436" s="89" t="s">
        <v>1539</v>
      </c>
      <c r="N6436" s="89" t="s">
        <v>322</v>
      </c>
      <c r="V6436" s="89" t="s">
        <v>1796</v>
      </c>
      <c r="W6436">
        <v>34416</v>
      </c>
    </row>
    <row r="6437" spans="7:23">
      <c r="G6437">
        <v>54120</v>
      </c>
      <c r="H6437" s="89" t="s">
        <v>1814</v>
      </c>
      <c r="I6437" s="89" t="s">
        <v>1947</v>
      </c>
      <c r="L6437">
        <v>45199</v>
      </c>
      <c r="M6437" s="89" t="s">
        <v>1539</v>
      </c>
      <c r="N6437" s="89" t="s">
        <v>316</v>
      </c>
      <c r="V6437" s="89" t="s">
        <v>1797</v>
      </c>
      <c r="W6437">
        <v>34417</v>
      </c>
    </row>
    <row r="6438" spans="7:23">
      <c r="G6438">
        <v>54117</v>
      </c>
      <c r="H6438" s="89" t="s">
        <v>1814</v>
      </c>
      <c r="I6438" s="89" t="s">
        <v>1945</v>
      </c>
      <c r="L6438">
        <v>45200</v>
      </c>
      <c r="M6438" s="89" t="s">
        <v>1539</v>
      </c>
      <c r="N6438" s="89" t="s">
        <v>1582</v>
      </c>
      <c r="V6438" s="89" t="s">
        <v>1798</v>
      </c>
      <c r="W6438">
        <v>34418</v>
      </c>
    </row>
    <row r="6439" spans="7:23">
      <c r="G6439">
        <v>199475</v>
      </c>
      <c r="H6439" s="89" t="s">
        <v>2212</v>
      </c>
      <c r="I6439" s="89" t="s">
        <v>313</v>
      </c>
      <c r="L6439">
        <v>45201</v>
      </c>
      <c r="M6439" s="89" t="s">
        <v>1539</v>
      </c>
      <c r="N6439" s="89" t="s">
        <v>323</v>
      </c>
      <c r="V6439" s="89" t="s">
        <v>1799</v>
      </c>
      <c r="W6439">
        <v>34419</v>
      </c>
    </row>
    <row r="6440" spans="7:23">
      <c r="G6440">
        <v>54142</v>
      </c>
      <c r="H6440" s="89" t="s">
        <v>1815</v>
      </c>
      <c r="I6440" s="89" t="s">
        <v>1947</v>
      </c>
      <c r="L6440">
        <v>45202</v>
      </c>
      <c r="M6440" s="89" t="s">
        <v>1539</v>
      </c>
      <c r="N6440" s="89" t="s">
        <v>324</v>
      </c>
      <c r="V6440" s="89" t="s">
        <v>1800</v>
      </c>
      <c r="W6440">
        <v>34420</v>
      </c>
    </row>
    <row r="6441" spans="7:23">
      <c r="G6441">
        <v>54139</v>
      </c>
      <c r="H6441" s="89" t="s">
        <v>1815</v>
      </c>
      <c r="I6441" s="89" t="s">
        <v>1945</v>
      </c>
      <c r="L6441">
        <v>45203</v>
      </c>
      <c r="M6441" s="89" t="s">
        <v>1539</v>
      </c>
      <c r="N6441" s="89" t="s">
        <v>325</v>
      </c>
      <c r="V6441" s="89" t="s">
        <v>1801</v>
      </c>
      <c r="W6441">
        <v>34421</v>
      </c>
    </row>
    <row r="6442" spans="7:23">
      <c r="G6442">
        <v>217084</v>
      </c>
      <c r="H6442" s="89" t="s">
        <v>2213</v>
      </c>
      <c r="I6442" s="89" t="s">
        <v>313</v>
      </c>
      <c r="L6442">
        <v>45204</v>
      </c>
      <c r="M6442" s="89" t="s">
        <v>1539</v>
      </c>
      <c r="N6442" s="89" t="s">
        <v>317</v>
      </c>
      <c r="V6442" s="89" t="s">
        <v>1802</v>
      </c>
      <c r="W6442">
        <v>34424</v>
      </c>
    </row>
    <row r="6443" spans="7:23">
      <c r="G6443">
        <v>54164</v>
      </c>
      <c r="H6443" s="89" t="s">
        <v>1816</v>
      </c>
      <c r="I6443" s="89" t="s">
        <v>1947</v>
      </c>
      <c r="L6443">
        <v>45205</v>
      </c>
      <c r="M6443" s="89" t="s">
        <v>1539</v>
      </c>
      <c r="N6443" s="89" t="s">
        <v>1583</v>
      </c>
      <c r="V6443" s="89" t="s">
        <v>1803</v>
      </c>
      <c r="W6443">
        <v>34425</v>
      </c>
    </row>
    <row r="6444" spans="7:23">
      <c r="G6444">
        <v>54161</v>
      </c>
      <c r="H6444" s="89" t="s">
        <v>1816</v>
      </c>
      <c r="I6444" s="89" t="s">
        <v>1945</v>
      </c>
      <c r="L6444">
        <v>45206</v>
      </c>
      <c r="M6444" s="89" t="s">
        <v>1540</v>
      </c>
      <c r="N6444" s="89" t="s">
        <v>1290</v>
      </c>
      <c r="V6444" s="89" t="s">
        <v>1804</v>
      </c>
      <c r="W6444">
        <v>34426</v>
      </c>
    </row>
    <row r="6445" spans="7:23">
      <c r="G6445">
        <v>217681</v>
      </c>
      <c r="H6445" s="89" t="s">
        <v>2214</v>
      </c>
      <c r="I6445" s="89" t="s">
        <v>313</v>
      </c>
      <c r="L6445">
        <v>45207</v>
      </c>
      <c r="M6445" s="89" t="s">
        <v>1540</v>
      </c>
      <c r="N6445" s="89" t="s">
        <v>322</v>
      </c>
      <c r="V6445" s="89" t="s">
        <v>1805</v>
      </c>
      <c r="W6445">
        <v>34427</v>
      </c>
    </row>
    <row r="6446" spans="7:23">
      <c r="G6446">
        <v>54175</v>
      </c>
      <c r="H6446" s="89" t="s">
        <v>1817</v>
      </c>
      <c r="I6446" s="89" t="s">
        <v>1947</v>
      </c>
      <c r="L6446">
        <v>45208</v>
      </c>
      <c r="M6446" s="89" t="s">
        <v>1540</v>
      </c>
      <c r="N6446" s="89" t="s">
        <v>316</v>
      </c>
      <c r="V6446" s="89" t="s">
        <v>1806</v>
      </c>
      <c r="W6446">
        <v>34428</v>
      </c>
    </row>
    <row r="6447" spans="7:23">
      <c r="G6447">
        <v>54172</v>
      </c>
      <c r="H6447" s="89" t="s">
        <v>1817</v>
      </c>
      <c r="I6447" s="89" t="s">
        <v>1945</v>
      </c>
      <c r="L6447">
        <v>45209</v>
      </c>
      <c r="M6447" s="89" t="s">
        <v>1540</v>
      </c>
      <c r="N6447" s="89" t="s">
        <v>1582</v>
      </c>
      <c r="V6447" s="89" t="s">
        <v>1807</v>
      </c>
      <c r="W6447">
        <v>34429</v>
      </c>
    </row>
    <row r="6448" spans="7:23">
      <c r="G6448">
        <v>54186</v>
      </c>
      <c r="H6448" s="89" t="s">
        <v>1818</v>
      </c>
      <c r="I6448" s="89" t="s">
        <v>1947</v>
      </c>
      <c r="L6448">
        <v>45210</v>
      </c>
      <c r="M6448" s="89" t="s">
        <v>1540</v>
      </c>
      <c r="N6448" s="89" t="s">
        <v>323</v>
      </c>
      <c r="V6448" s="89" t="s">
        <v>1808</v>
      </c>
      <c r="W6448">
        <v>34430</v>
      </c>
    </row>
    <row r="6449" spans="7:23">
      <c r="G6449">
        <v>54183</v>
      </c>
      <c r="H6449" s="89" t="s">
        <v>1818</v>
      </c>
      <c r="I6449" s="89" t="s">
        <v>1945</v>
      </c>
      <c r="L6449">
        <v>45211</v>
      </c>
      <c r="M6449" s="89" t="s">
        <v>1540</v>
      </c>
      <c r="N6449" s="89" t="s">
        <v>324</v>
      </c>
      <c r="V6449" s="89" t="s">
        <v>1809</v>
      </c>
      <c r="W6449">
        <v>34431</v>
      </c>
    </row>
    <row r="6450" spans="7:23">
      <c r="G6450">
        <v>204081</v>
      </c>
      <c r="H6450" s="89" t="s">
        <v>2664</v>
      </c>
      <c r="I6450" s="89" t="s">
        <v>1947</v>
      </c>
      <c r="L6450">
        <v>45212</v>
      </c>
      <c r="M6450" s="89" t="s">
        <v>1540</v>
      </c>
      <c r="N6450" s="89" t="s">
        <v>325</v>
      </c>
      <c r="V6450" s="89" t="s">
        <v>1810</v>
      </c>
      <c r="W6450">
        <v>34432</v>
      </c>
    </row>
    <row r="6451" spans="7:23">
      <c r="G6451">
        <v>204078</v>
      </c>
      <c r="H6451" s="89" t="s">
        <v>2664</v>
      </c>
      <c r="I6451" s="89" t="s">
        <v>1945</v>
      </c>
      <c r="L6451">
        <v>45213</v>
      </c>
      <c r="M6451" s="89" t="s">
        <v>1540</v>
      </c>
      <c r="N6451" s="89" t="s">
        <v>317</v>
      </c>
      <c r="V6451" s="89" t="s">
        <v>1811</v>
      </c>
      <c r="W6451">
        <v>34433</v>
      </c>
    </row>
    <row r="6452" spans="7:23">
      <c r="G6452">
        <v>35892</v>
      </c>
      <c r="H6452" s="89" t="s">
        <v>204</v>
      </c>
      <c r="I6452" s="89" t="s">
        <v>313</v>
      </c>
      <c r="L6452">
        <v>45214</v>
      </c>
      <c r="M6452" s="89" t="s">
        <v>1540</v>
      </c>
      <c r="N6452" s="89" t="s">
        <v>1583</v>
      </c>
      <c r="V6452" s="89" t="s">
        <v>1812</v>
      </c>
      <c r="W6452">
        <v>54106</v>
      </c>
    </row>
    <row r="6453" spans="7:23">
      <c r="G6453">
        <v>54194</v>
      </c>
      <c r="H6453" s="89" t="s">
        <v>121</v>
      </c>
      <c r="I6453" s="89" t="s">
        <v>1945</v>
      </c>
      <c r="L6453">
        <v>45215</v>
      </c>
      <c r="M6453" s="89" t="s">
        <v>1541</v>
      </c>
      <c r="N6453" s="89" t="s">
        <v>1290</v>
      </c>
      <c r="V6453" s="89" t="s">
        <v>1813</v>
      </c>
      <c r="W6453">
        <v>54128</v>
      </c>
    </row>
    <row r="6454" spans="7:23">
      <c r="G6454">
        <v>54197</v>
      </c>
      <c r="H6454" s="89" t="s">
        <v>121</v>
      </c>
      <c r="I6454" s="89" t="s">
        <v>1947</v>
      </c>
      <c r="L6454">
        <v>45216</v>
      </c>
      <c r="M6454" s="89" t="s">
        <v>1541</v>
      </c>
      <c r="N6454" s="89" t="s">
        <v>322</v>
      </c>
      <c r="V6454" s="89" t="s">
        <v>1814</v>
      </c>
      <c r="W6454">
        <v>54117</v>
      </c>
    </row>
    <row r="6455" spans="7:23">
      <c r="G6455">
        <v>35895</v>
      </c>
      <c r="H6455" s="89" t="s">
        <v>1191</v>
      </c>
      <c r="I6455" s="89" t="s">
        <v>313</v>
      </c>
      <c r="L6455">
        <v>45217</v>
      </c>
      <c r="M6455" s="89" t="s">
        <v>1541</v>
      </c>
      <c r="N6455" s="89" t="s">
        <v>316</v>
      </c>
      <c r="V6455" s="89" t="s">
        <v>1815</v>
      </c>
      <c r="W6455">
        <v>54139</v>
      </c>
    </row>
    <row r="6456" spans="7:23">
      <c r="G6456">
        <v>54230</v>
      </c>
      <c r="H6456" s="89" t="s">
        <v>1819</v>
      </c>
      <c r="I6456" s="89" t="s">
        <v>1947</v>
      </c>
      <c r="L6456">
        <v>45218</v>
      </c>
      <c r="M6456" s="89" t="s">
        <v>1541</v>
      </c>
      <c r="N6456" s="89" t="s">
        <v>1582</v>
      </c>
      <c r="V6456" s="89" t="s">
        <v>1816</v>
      </c>
      <c r="W6456">
        <v>54161</v>
      </c>
    </row>
    <row r="6457" spans="7:23">
      <c r="G6457">
        <v>54227</v>
      </c>
      <c r="H6457" s="89" t="s">
        <v>1819</v>
      </c>
      <c r="I6457" s="89" t="s">
        <v>1945</v>
      </c>
      <c r="L6457">
        <v>45219</v>
      </c>
      <c r="M6457" s="89" t="s">
        <v>1541</v>
      </c>
      <c r="N6457" s="89" t="s">
        <v>323</v>
      </c>
      <c r="V6457" s="89" t="s">
        <v>1817</v>
      </c>
      <c r="W6457">
        <v>54172</v>
      </c>
    </row>
    <row r="6458" spans="7:23">
      <c r="G6458">
        <v>35896</v>
      </c>
      <c r="H6458" s="89" t="s">
        <v>1192</v>
      </c>
      <c r="I6458" s="89" t="s">
        <v>313</v>
      </c>
      <c r="L6458">
        <v>45220</v>
      </c>
      <c r="M6458" s="89" t="s">
        <v>1541</v>
      </c>
      <c r="N6458" s="89" t="s">
        <v>324</v>
      </c>
      <c r="V6458" s="89" t="s">
        <v>1818</v>
      </c>
      <c r="W6458">
        <v>54183</v>
      </c>
    </row>
    <row r="6459" spans="7:23">
      <c r="G6459">
        <v>54249</v>
      </c>
      <c r="H6459" s="89" t="s">
        <v>1820</v>
      </c>
      <c r="I6459" s="89" t="s">
        <v>1945</v>
      </c>
      <c r="L6459">
        <v>45221</v>
      </c>
      <c r="M6459" s="89" t="s">
        <v>1541</v>
      </c>
      <c r="N6459" s="89" t="s">
        <v>325</v>
      </c>
      <c r="V6459" s="89" t="s">
        <v>2664</v>
      </c>
      <c r="W6459">
        <v>204078</v>
      </c>
    </row>
    <row r="6460" spans="7:23">
      <c r="G6460">
        <v>35897</v>
      </c>
      <c r="H6460" s="89" t="s">
        <v>1193</v>
      </c>
      <c r="I6460" s="89" t="s">
        <v>313</v>
      </c>
      <c r="L6460">
        <v>45222</v>
      </c>
      <c r="M6460" s="89" t="s">
        <v>1541</v>
      </c>
      <c r="N6460" s="89" t="s">
        <v>317</v>
      </c>
      <c r="V6460" s="89" t="s">
        <v>121</v>
      </c>
      <c r="W6460">
        <v>54194</v>
      </c>
    </row>
    <row r="6461" spans="7:23">
      <c r="G6461">
        <v>54252</v>
      </c>
      <c r="H6461" s="89" t="s">
        <v>1820</v>
      </c>
      <c r="I6461" s="89" t="s">
        <v>1947</v>
      </c>
      <c r="L6461">
        <v>45223</v>
      </c>
      <c r="M6461" s="89" t="s">
        <v>1541</v>
      </c>
      <c r="N6461" s="89" t="s">
        <v>1583</v>
      </c>
      <c r="V6461" s="89" t="s">
        <v>1819</v>
      </c>
      <c r="W6461">
        <v>54227</v>
      </c>
    </row>
    <row r="6462" spans="7:23">
      <c r="G6462">
        <v>54241</v>
      </c>
      <c r="H6462" s="89" t="s">
        <v>1821</v>
      </c>
      <c r="I6462" s="89" t="s">
        <v>1947</v>
      </c>
      <c r="L6462">
        <v>45224</v>
      </c>
      <c r="M6462" s="89" t="s">
        <v>1542</v>
      </c>
      <c r="N6462" s="89" t="s">
        <v>1290</v>
      </c>
      <c r="V6462" s="89" t="s">
        <v>1820</v>
      </c>
      <c r="W6462">
        <v>54249</v>
      </c>
    </row>
    <row r="6463" spans="7:23">
      <c r="G6463">
        <v>54238</v>
      </c>
      <c r="H6463" s="89" t="s">
        <v>1821</v>
      </c>
      <c r="I6463" s="89" t="s">
        <v>1945</v>
      </c>
      <c r="L6463">
        <v>45225</v>
      </c>
      <c r="M6463" s="89" t="s">
        <v>1542</v>
      </c>
      <c r="N6463" s="89" t="s">
        <v>322</v>
      </c>
      <c r="V6463" s="89" t="s">
        <v>1821</v>
      </c>
      <c r="W6463">
        <v>54238</v>
      </c>
    </row>
    <row r="6464" spans="7:23">
      <c r="G6464">
        <v>35898</v>
      </c>
      <c r="H6464" s="89" t="s">
        <v>1194</v>
      </c>
      <c r="I6464" s="89" t="s">
        <v>313</v>
      </c>
      <c r="L6464">
        <v>45226</v>
      </c>
      <c r="M6464" s="89" t="s">
        <v>1542</v>
      </c>
      <c r="N6464" s="89" t="s">
        <v>316</v>
      </c>
      <c r="V6464" s="89" t="s">
        <v>1822</v>
      </c>
      <c r="W6464">
        <v>54260</v>
      </c>
    </row>
    <row r="6465" spans="7:23">
      <c r="G6465">
        <v>54263</v>
      </c>
      <c r="H6465" s="89" t="s">
        <v>1822</v>
      </c>
      <c r="I6465" s="89" t="s">
        <v>1947</v>
      </c>
      <c r="L6465">
        <v>45227</v>
      </c>
      <c r="M6465" s="89" t="s">
        <v>1542</v>
      </c>
      <c r="N6465" s="89" t="s">
        <v>1582</v>
      </c>
      <c r="V6465" s="89" t="s">
        <v>1823</v>
      </c>
      <c r="W6465">
        <v>54392</v>
      </c>
    </row>
    <row r="6466" spans="7:23">
      <c r="G6466">
        <v>35899</v>
      </c>
      <c r="H6466" s="89" t="s">
        <v>1195</v>
      </c>
      <c r="I6466" s="89" t="s">
        <v>313</v>
      </c>
      <c r="L6466">
        <v>45228</v>
      </c>
      <c r="M6466" s="89" t="s">
        <v>1542</v>
      </c>
      <c r="N6466" s="89" t="s">
        <v>323</v>
      </c>
      <c r="V6466" s="89" t="s">
        <v>1824</v>
      </c>
      <c r="W6466">
        <v>54403</v>
      </c>
    </row>
    <row r="6467" spans="7:23">
      <c r="G6467">
        <v>54260</v>
      </c>
      <c r="H6467" s="89" t="s">
        <v>1822</v>
      </c>
      <c r="I6467" s="89" t="s">
        <v>1945</v>
      </c>
      <c r="L6467">
        <v>45229</v>
      </c>
      <c r="M6467" s="89" t="s">
        <v>1542</v>
      </c>
      <c r="N6467" s="89" t="s">
        <v>324</v>
      </c>
      <c r="V6467" s="89" t="s">
        <v>1825</v>
      </c>
      <c r="W6467">
        <v>54414</v>
      </c>
    </row>
    <row r="6468" spans="7:23">
      <c r="G6468">
        <v>35900</v>
      </c>
      <c r="H6468" s="89" t="s">
        <v>1196</v>
      </c>
      <c r="I6468" s="89" t="s">
        <v>313</v>
      </c>
      <c r="L6468">
        <v>45230</v>
      </c>
      <c r="M6468" s="89" t="s">
        <v>1542</v>
      </c>
      <c r="N6468" s="89" t="s">
        <v>325</v>
      </c>
      <c r="V6468" s="89" t="s">
        <v>1826</v>
      </c>
      <c r="W6468">
        <v>54425</v>
      </c>
    </row>
    <row r="6469" spans="7:23">
      <c r="G6469">
        <v>35902</v>
      </c>
      <c r="H6469" s="89" t="s">
        <v>1198</v>
      </c>
      <c r="I6469" s="89" t="s">
        <v>313</v>
      </c>
      <c r="L6469">
        <v>45231</v>
      </c>
      <c r="M6469" s="89" t="s">
        <v>1542</v>
      </c>
      <c r="N6469" s="89" t="s">
        <v>317</v>
      </c>
      <c r="V6469" s="89" t="s">
        <v>1827</v>
      </c>
      <c r="W6469">
        <v>54436</v>
      </c>
    </row>
    <row r="6470" spans="7:23">
      <c r="G6470">
        <v>35903</v>
      </c>
      <c r="H6470" s="89" t="s">
        <v>1199</v>
      </c>
      <c r="I6470" s="89" t="s">
        <v>313</v>
      </c>
      <c r="L6470">
        <v>45232</v>
      </c>
      <c r="M6470" s="89" t="s">
        <v>1542</v>
      </c>
      <c r="N6470" s="89" t="s">
        <v>1583</v>
      </c>
      <c r="V6470" s="89" t="s">
        <v>1828</v>
      </c>
      <c r="W6470">
        <v>54447</v>
      </c>
    </row>
    <row r="6471" spans="7:23">
      <c r="G6471">
        <v>54395</v>
      </c>
      <c r="H6471" s="89" t="s">
        <v>1823</v>
      </c>
      <c r="I6471" s="89" t="s">
        <v>1947</v>
      </c>
      <c r="L6471">
        <v>45233</v>
      </c>
      <c r="M6471" s="89" t="s">
        <v>1543</v>
      </c>
      <c r="N6471" s="89" t="s">
        <v>1290</v>
      </c>
      <c r="V6471" s="89" t="s">
        <v>1829</v>
      </c>
      <c r="W6471">
        <v>54458</v>
      </c>
    </row>
    <row r="6472" spans="7:23">
      <c r="G6472">
        <v>54392</v>
      </c>
      <c r="H6472" s="89" t="s">
        <v>1823</v>
      </c>
      <c r="I6472" s="89" t="s">
        <v>1945</v>
      </c>
      <c r="L6472">
        <v>45234</v>
      </c>
      <c r="M6472" s="89" t="s">
        <v>1543</v>
      </c>
      <c r="N6472" s="89" t="s">
        <v>322</v>
      </c>
      <c r="V6472" s="89" t="s">
        <v>1830</v>
      </c>
      <c r="W6472">
        <v>54469</v>
      </c>
    </row>
    <row r="6473" spans="7:23">
      <c r="G6473">
        <v>35904</v>
      </c>
      <c r="H6473" s="89" t="s">
        <v>1200</v>
      </c>
      <c r="I6473" s="89" t="s">
        <v>313</v>
      </c>
      <c r="L6473">
        <v>45235</v>
      </c>
      <c r="M6473" s="89" t="s">
        <v>1543</v>
      </c>
      <c r="N6473" s="89" t="s">
        <v>316</v>
      </c>
      <c r="V6473" s="89" t="s">
        <v>1831</v>
      </c>
      <c r="W6473">
        <v>54480</v>
      </c>
    </row>
    <row r="6474" spans="7:23">
      <c r="G6474">
        <v>54406</v>
      </c>
      <c r="H6474" s="89" t="s">
        <v>1824</v>
      </c>
      <c r="I6474" s="89" t="s">
        <v>1947</v>
      </c>
      <c r="L6474">
        <v>45236</v>
      </c>
      <c r="M6474" s="89" t="s">
        <v>1543</v>
      </c>
      <c r="N6474" s="89" t="s">
        <v>1582</v>
      </c>
      <c r="V6474" s="89" t="s">
        <v>1832</v>
      </c>
      <c r="W6474">
        <v>54491</v>
      </c>
    </row>
    <row r="6475" spans="7:23">
      <c r="G6475">
        <v>54403</v>
      </c>
      <c r="H6475" s="89" t="s">
        <v>1824</v>
      </c>
      <c r="I6475" s="89" t="s">
        <v>1945</v>
      </c>
      <c r="L6475">
        <v>45237</v>
      </c>
      <c r="M6475" s="89" t="s">
        <v>1543</v>
      </c>
      <c r="N6475" s="89" t="s">
        <v>323</v>
      </c>
      <c r="V6475" s="89" t="s">
        <v>1833</v>
      </c>
      <c r="W6475">
        <v>54513</v>
      </c>
    </row>
    <row r="6476" spans="7:23">
      <c r="G6476">
        <v>35905</v>
      </c>
      <c r="H6476" s="89" t="s">
        <v>1201</v>
      </c>
      <c r="I6476" s="89" t="s">
        <v>313</v>
      </c>
      <c r="L6476">
        <v>45238</v>
      </c>
      <c r="M6476" s="89" t="s">
        <v>1543</v>
      </c>
      <c r="N6476" s="89" t="s">
        <v>324</v>
      </c>
      <c r="V6476" s="89" t="s">
        <v>1834</v>
      </c>
      <c r="W6476">
        <v>54524</v>
      </c>
    </row>
    <row r="6477" spans="7:23">
      <c r="G6477">
        <v>54417</v>
      </c>
      <c r="H6477" s="89" t="s">
        <v>1825</v>
      </c>
      <c r="I6477" s="89" t="s">
        <v>1947</v>
      </c>
      <c r="L6477">
        <v>45239</v>
      </c>
      <c r="M6477" s="89" t="s">
        <v>1543</v>
      </c>
      <c r="N6477" s="89" t="s">
        <v>325</v>
      </c>
      <c r="V6477" s="89" t="s">
        <v>1835</v>
      </c>
      <c r="W6477">
        <v>54535</v>
      </c>
    </row>
    <row r="6478" spans="7:23">
      <c r="G6478">
        <v>54414</v>
      </c>
      <c r="H6478" s="89" t="s">
        <v>1825</v>
      </c>
      <c r="I6478" s="89" t="s">
        <v>1945</v>
      </c>
      <c r="L6478">
        <v>45240</v>
      </c>
      <c r="M6478" s="89" t="s">
        <v>1543</v>
      </c>
      <c r="N6478" s="89" t="s">
        <v>317</v>
      </c>
      <c r="V6478" s="89" t="s">
        <v>1836</v>
      </c>
      <c r="W6478">
        <v>54546</v>
      </c>
    </row>
    <row r="6479" spans="7:23">
      <c r="G6479">
        <v>35906</v>
      </c>
      <c r="H6479" s="89" t="s">
        <v>1202</v>
      </c>
      <c r="I6479" s="89" t="s">
        <v>313</v>
      </c>
      <c r="L6479">
        <v>45241</v>
      </c>
      <c r="M6479" s="89" t="s">
        <v>1543</v>
      </c>
      <c r="N6479" s="89" t="s">
        <v>1583</v>
      </c>
      <c r="V6479" s="89" t="s">
        <v>1837</v>
      </c>
      <c r="W6479">
        <v>54568</v>
      </c>
    </row>
    <row r="6480" spans="7:23">
      <c r="G6480">
        <v>54428</v>
      </c>
      <c r="H6480" s="89" t="s">
        <v>1826</v>
      </c>
      <c r="I6480" s="89" t="s">
        <v>1947</v>
      </c>
      <c r="L6480">
        <v>45242</v>
      </c>
      <c r="M6480" s="89" t="s">
        <v>1544</v>
      </c>
      <c r="N6480" s="89" t="s">
        <v>1290</v>
      </c>
      <c r="V6480" s="89" t="s">
        <v>1838</v>
      </c>
      <c r="W6480">
        <v>54557</v>
      </c>
    </row>
    <row r="6481" spans="7:23">
      <c r="G6481">
        <v>54425</v>
      </c>
      <c r="H6481" s="89" t="s">
        <v>1826</v>
      </c>
      <c r="I6481" s="89" t="s">
        <v>1945</v>
      </c>
      <c r="L6481">
        <v>45243</v>
      </c>
      <c r="M6481" s="89" t="s">
        <v>1544</v>
      </c>
      <c r="N6481" s="89" t="s">
        <v>322</v>
      </c>
      <c r="V6481" s="89" t="s">
        <v>1839</v>
      </c>
      <c r="W6481">
        <v>54579</v>
      </c>
    </row>
    <row r="6482" spans="7:23">
      <c r="G6482">
        <v>35907</v>
      </c>
      <c r="H6482" s="89" t="s">
        <v>1631</v>
      </c>
      <c r="I6482" s="89" t="s">
        <v>313</v>
      </c>
      <c r="L6482">
        <v>45244</v>
      </c>
      <c r="M6482" s="89" t="s">
        <v>1544</v>
      </c>
      <c r="N6482" s="89" t="s">
        <v>316</v>
      </c>
      <c r="V6482" s="89" t="s">
        <v>1840</v>
      </c>
      <c r="W6482">
        <v>54590</v>
      </c>
    </row>
    <row r="6483" spans="7:23">
      <c r="G6483">
        <v>54439</v>
      </c>
      <c r="H6483" s="89" t="s">
        <v>1827</v>
      </c>
      <c r="I6483" s="89" t="s">
        <v>1947</v>
      </c>
      <c r="L6483">
        <v>45245</v>
      </c>
      <c r="M6483" s="89" t="s">
        <v>1544</v>
      </c>
      <c r="N6483" s="89" t="s">
        <v>1582</v>
      </c>
      <c r="V6483" s="89" t="s">
        <v>1841</v>
      </c>
      <c r="W6483">
        <v>54601</v>
      </c>
    </row>
    <row r="6484" spans="7:23">
      <c r="G6484">
        <v>54436</v>
      </c>
      <c r="H6484" s="89" t="s">
        <v>1827</v>
      </c>
      <c r="I6484" s="89" t="s">
        <v>1945</v>
      </c>
      <c r="L6484">
        <v>45246</v>
      </c>
      <c r="M6484" s="89" t="s">
        <v>1544</v>
      </c>
      <c r="N6484" s="89" t="s">
        <v>323</v>
      </c>
      <c r="V6484" s="89" t="s">
        <v>1842</v>
      </c>
      <c r="W6484">
        <v>54623</v>
      </c>
    </row>
    <row r="6485" spans="7:23">
      <c r="G6485">
        <v>35908</v>
      </c>
      <c r="H6485" s="89" t="s">
        <v>1205</v>
      </c>
      <c r="I6485" s="89" t="s">
        <v>313</v>
      </c>
      <c r="L6485">
        <v>45247</v>
      </c>
      <c r="M6485" s="89" t="s">
        <v>1544</v>
      </c>
      <c r="N6485" s="89" t="s">
        <v>324</v>
      </c>
      <c r="V6485" s="89" t="s">
        <v>1843</v>
      </c>
      <c r="W6485">
        <v>34439</v>
      </c>
    </row>
    <row r="6486" spans="7:23">
      <c r="G6486">
        <v>54450</v>
      </c>
      <c r="H6486" s="89" t="s">
        <v>1828</v>
      </c>
      <c r="I6486" s="89" t="s">
        <v>1947</v>
      </c>
      <c r="L6486">
        <v>45248</v>
      </c>
      <c r="M6486" s="89" t="s">
        <v>1544</v>
      </c>
      <c r="N6486" s="89" t="s">
        <v>325</v>
      </c>
      <c r="V6486" s="89" t="s">
        <v>1844</v>
      </c>
      <c r="W6486">
        <v>34440</v>
      </c>
    </row>
    <row r="6487" spans="7:23">
      <c r="G6487">
        <v>35909</v>
      </c>
      <c r="H6487" s="89" t="s">
        <v>2571</v>
      </c>
      <c r="I6487" s="89" t="s">
        <v>313</v>
      </c>
      <c r="L6487">
        <v>45249</v>
      </c>
      <c r="M6487" s="89" t="s">
        <v>1544</v>
      </c>
      <c r="N6487" s="89" t="s">
        <v>317</v>
      </c>
      <c r="V6487" s="89" t="s">
        <v>1845</v>
      </c>
      <c r="W6487">
        <v>34441</v>
      </c>
    </row>
    <row r="6488" spans="7:23">
      <c r="G6488">
        <v>54447</v>
      </c>
      <c r="H6488" s="89" t="s">
        <v>1828</v>
      </c>
      <c r="I6488" s="89" t="s">
        <v>1945</v>
      </c>
      <c r="L6488">
        <v>45250</v>
      </c>
      <c r="M6488" s="89" t="s">
        <v>1544</v>
      </c>
      <c r="N6488" s="89" t="s">
        <v>1583</v>
      </c>
      <c r="V6488" s="89" t="s">
        <v>1846</v>
      </c>
      <c r="W6488">
        <v>34442</v>
      </c>
    </row>
    <row r="6489" spans="7:23">
      <c r="G6489">
        <v>54461</v>
      </c>
      <c r="H6489" s="89" t="s">
        <v>1829</v>
      </c>
      <c r="I6489" s="89" t="s">
        <v>1947</v>
      </c>
      <c r="L6489">
        <v>45251</v>
      </c>
      <c r="M6489" s="89" t="s">
        <v>1364</v>
      </c>
      <c r="N6489" s="89" t="s">
        <v>1290</v>
      </c>
      <c r="V6489" s="89" t="s">
        <v>1847</v>
      </c>
      <c r="W6489">
        <v>34443</v>
      </c>
    </row>
    <row r="6490" spans="7:23">
      <c r="G6490">
        <v>54458</v>
      </c>
      <c r="H6490" s="89" t="s">
        <v>1829</v>
      </c>
      <c r="I6490" s="89" t="s">
        <v>1945</v>
      </c>
      <c r="L6490">
        <v>45252</v>
      </c>
      <c r="M6490" s="89" t="s">
        <v>1364</v>
      </c>
      <c r="N6490" s="89" t="s">
        <v>322</v>
      </c>
      <c r="V6490" s="89" t="s">
        <v>1848</v>
      </c>
      <c r="W6490">
        <v>34444</v>
      </c>
    </row>
    <row r="6491" spans="7:23">
      <c r="G6491">
        <v>35910</v>
      </c>
      <c r="H6491" s="89" t="s">
        <v>2572</v>
      </c>
      <c r="I6491" s="89" t="s">
        <v>313</v>
      </c>
      <c r="L6491">
        <v>45253</v>
      </c>
      <c r="M6491" s="89" t="s">
        <v>1364</v>
      </c>
      <c r="N6491" s="89" t="s">
        <v>316</v>
      </c>
      <c r="V6491" s="89" t="s">
        <v>1849</v>
      </c>
      <c r="W6491">
        <v>34447</v>
      </c>
    </row>
    <row r="6492" spans="7:23">
      <c r="G6492">
        <v>54472</v>
      </c>
      <c r="H6492" s="89" t="s">
        <v>1830</v>
      </c>
      <c r="I6492" s="89" t="s">
        <v>1947</v>
      </c>
      <c r="L6492">
        <v>45254</v>
      </c>
      <c r="M6492" s="89" t="s">
        <v>1364</v>
      </c>
      <c r="N6492" s="89" t="s">
        <v>1582</v>
      </c>
      <c r="V6492" s="89" t="s">
        <v>1850</v>
      </c>
      <c r="W6492">
        <v>34448</v>
      </c>
    </row>
    <row r="6493" spans="7:23">
      <c r="G6493">
        <v>35911</v>
      </c>
      <c r="H6493" s="89" t="s">
        <v>1207</v>
      </c>
      <c r="I6493" s="89" t="s">
        <v>313</v>
      </c>
      <c r="L6493">
        <v>45255</v>
      </c>
      <c r="M6493" s="89" t="s">
        <v>1364</v>
      </c>
      <c r="N6493" s="89" t="s">
        <v>323</v>
      </c>
      <c r="V6493" s="89" t="s">
        <v>1851</v>
      </c>
      <c r="W6493">
        <v>34449</v>
      </c>
    </row>
    <row r="6494" spans="7:23">
      <c r="G6494">
        <v>54469</v>
      </c>
      <c r="H6494" s="89" t="s">
        <v>1830</v>
      </c>
      <c r="I6494" s="89" t="s">
        <v>1945</v>
      </c>
      <c r="L6494">
        <v>45256</v>
      </c>
      <c r="M6494" s="89" t="s">
        <v>1364</v>
      </c>
      <c r="N6494" s="89" t="s">
        <v>324</v>
      </c>
      <c r="V6494" s="89" t="s">
        <v>1852</v>
      </c>
      <c r="W6494">
        <v>34450</v>
      </c>
    </row>
    <row r="6495" spans="7:23">
      <c r="G6495">
        <v>54483</v>
      </c>
      <c r="H6495" s="89" t="s">
        <v>1831</v>
      </c>
      <c r="I6495" s="89" t="s">
        <v>1947</v>
      </c>
      <c r="L6495">
        <v>45257</v>
      </c>
      <c r="M6495" s="89" t="s">
        <v>1364</v>
      </c>
      <c r="N6495" s="89" t="s">
        <v>325</v>
      </c>
      <c r="V6495" s="89" t="s">
        <v>1853</v>
      </c>
      <c r="W6495">
        <v>34453</v>
      </c>
    </row>
    <row r="6496" spans="7:23">
      <c r="G6496">
        <v>54480</v>
      </c>
      <c r="H6496" s="89" t="s">
        <v>1831</v>
      </c>
      <c r="I6496" s="89" t="s">
        <v>1945</v>
      </c>
      <c r="L6496">
        <v>45258</v>
      </c>
      <c r="M6496" s="89" t="s">
        <v>1364</v>
      </c>
      <c r="N6496" s="89" t="s">
        <v>317</v>
      </c>
      <c r="V6496" s="89" t="s">
        <v>1854</v>
      </c>
      <c r="W6496">
        <v>34454</v>
      </c>
    </row>
    <row r="6497" spans="7:23">
      <c r="G6497">
        <v>35912</v>
      </c>
      <c r="H6497" s="89" t="s">
        <v>1632</v>
      </c>
      <c r="I6497" s="89" t="s">
        <v>313</v>
      </c>
      <c r="L6497">
        <v>45259</v>
      </c>
      <c r="M6497" s="89" t="s">
        <v>1364</v>
      </c>
      <c r="N6497" s="89" t="s">
        <v>1583</v>
      </c>
      <c r="V6497" s="89" t="s">
        <v>1855</v>
      </c>
      <c r="W6497">
        <v>34455</v>
      </c>
    </row>
    <row r="6498" spans="7:23">
      <c r="G6498">
        <v>54494</v>
      </c>
      <c r="H6498" s="89" t="s">
        <v>1832</v>
      </c>
      <c r="I6498" s="89" t="s">
        <v>1947</v>
      </c>
      <c r="L6498">
        <v>45278</v>
      </c>
      <c r="M6498" s="89" t="s">
        <v>1558</v>
      </c>
      <c r="N6498" s="89" t="s">
        <v>1290</v>
      </c>
      <c r="V6498" s="89" t="s">
        <v>1856</v>
      </c>
      <c r="W6498">
        <v>34456</v>
      </c>
    </row>
    <row r="6499" spans="7:23">
      <c r="G6499">
        <v>54491</v>
      </c>
      <c r="H6499" s="89" t="s">
        <v>1832</v>
      </c>
      <c r="I6499" s="89" t="s">
        <v>1945</v>
      </c>
      <c r="L6499">
        <v>45279</v>
      </c>
      <c r="M6499" s="89" t="s">
        <v>1558</v>
      </c>
      <c r="N6499" s="89" t="s">
        <v>322</v>
      </c>
      <c r="V6499" s="89" t="s">
        <v>1857</v>
      </c>
      <c r="W6499">
        <v>34459</v>
      </c>
    </row>
    <row r="6500" spans="7:23">
      <c r="G6500">
        <v>35913</v>
      </c>
      <c r="H6500" s="89" t="s">
        <v>1208</v>
      </c>
      <c r="I6500" s="89" t="s">
        <v>313</v>
      </c>
      <c r="L6500">
        <v>45280</v>
      </c>
      <c r="M6500" s="89" t="s">
        <v>1558</v>
      </c>
      <c r="N6500" s="89" t="s">
        <v>316</v>
      </c>
      <c r="V6500" s="89" t="s">
        <v>1858</v>
      </c>
      <c r="W6500">
        <v>34460</v>
      </c>
    </row>
    <row r="6501" spans="7:23">
      <c r="G6501">
        <v>35914</v>
      </c>
      <c r="H6501" s="89" t="s">
        <v>1211</v>
      </c>
      <c r="I6501" s="89" t="s">
        <v>313</v>
      </c>
      <c r="L6501">
        <v>45281</v>
      </c>
      <c r="M6501" s="89" t="s">
        <v>1558</v>
      </c>
      <c r="N6501" s="89" t="s">
        <v>1582</v>
      </c>
      <c r="V6501" s="89" t="s">
        <v>1859</v>
      </c>
      <c r="W6501">
        <v>34461</v>
      </c>
    </row>
    <row r="6502" spans="7:23">
      <c r="G6502">
        <v>101286</v>
      </c>
      <c r="H6502" s="89" t="s">
        <v>2199</v>
      </c>
      <c r="I6502" s="89" t="s">
        <v>313</v>
      </c>
      <c r="L6502">
        <v>45282</v>
      </c>
      <c r="M6502" s="89" t="s">
        <v>1558</v>
      </c>
      <c r="N6502" s="89" t="s">
        <v>323</v>
      </c>
      <c r="V6502" s="89" t="s">
        <v>1860</v>
      </c>
      <c r="W6502">
        <v>34462</v>
      </c>
    </row>
    <row r="6503" spans="7:23">
      <c r="G6503">
        <v>54516</v>
      </c>
      <c r="H6503" s="89" t="s">
        <v>1833</v>
      </c>
      <c r="I6503" s="89" t="s">
        <v>1947</v>
      </c>
      <c r="L6503">
        <v>45283</v>
      </c>
      <c r="M6503" s="89" t="s">
        <v>1558</v>
      </c>
      <c r="N6503" s="89" t="s">
        <v>324</v>
      </c>
      <c r="V6503" s="89" t="s">
        <v>1861</v>
      </c>
      <c r="W6503">
        <v>34463</v>
      </c>
    </row>
    <row r="6504" spans="7:23">
      <c r="G6504">
        <v>54513</v>
      </c>
      <c r="H6504" s="89" t="s">
        <v>1833</v>
      </c>
      <c r="I6504" s="89" t="s">
        <v>1945</v>
      </c>
      <c r="L6504">
        <v>45284</v>
      </c>
      <c r="M6504" s="89" t="s">
        <v>1558</v>
      </c>
      <c r="N6504" s="89" t="s">
        <v>325</v>
      </c>
      <c r="V6504" s="89" t="s">
        <v>1862</v>
      </c>
      <c r="W6504">
        <v>34464</v>
      </c>
    </row>
    <row r="6505" spans="7:23">
      <c r="G6505">
        <v>54524</v>
      </c>
      <c r="H6505" s="89" t="s">
        <v>1834</v>
      </c>
      <c r="I6505" s="89" t="s">
        <v>1945</v>
      </c>
      <c r="L6505">
        <v>45285</v>
      </c>
      <c r="M6505" s="89" t="s">
        <v>1558</v>
      </c>
      <c r="N6505" s="89" t="s">
        <v>317</v>
      </c>
      <c r="V6505" s="89" t="s">
        <v>1863</v>
      </c>
      <c r="W6505">
        <v>34465</v>
      </c>
    </row>
    <row r="6506" spans="7:23">
      <c r="G6506">
        <v>101275</v>
      </c>
      <c r="H6506" s="89" t="s">
        <v>2200</v>
      </c>
      <c r="I6506" s="89" t="s">
        <v>313</v>
      </c>
      <c r="L6506">
        <v>45286</v>
      </c>
      <c r="M6506" s="89" t="s">
        <v>1558</v>
      </c>
      <c r="N6506" s="89" t="s">
        <v>1583</v>
      </c>
      <c r="V6506" s="89" t="s">
        <v>1864</v>
      </c>
      <c r="W6506">
        <v>34466</v>
      </c>
    </row>
    <row r="6507" spans="7:23">
      <c r="G6507">
        <v>54527</v>
      </c>
      <c r="H6507" s="89" t="s">
        <v>1834</v>
      </c>
      <c r="I6507" s="89" t="s">
        <v>1947</v>
      </c>
      <c r="L6507">
        <v>45287</v>
      </c>
      <c r="M6507" s="89" t="s">
        <v>1559</v>
      </c>
      <c r="N6507" s="89" t="s">
        <v>1290</v>
      </c>
      <c r="V6507" s="89" t="s">
        <v>1865</v>
      </c>
      <c r="W6507">
        <v>34467</v>
      </c>
    </row>
    <row r="6508" spans="7:23">
      <c r="G6508">
        <v>182075</v>
      </c>
      <c r="H6508" s="89" t="s">
        <v>2203</v>
      </c>
      <c r="I6508" s="89" t="s">
        <v>313</v>
      </c>
      <c r="L6508">
        <v>45288</v>
      </c>
      <c r="M6508" s="89" t="s">
        <v>1559</v>
      </c>
      <c r="N6508" s="89" t="s">
        <v>322</v>
      </c>
      <c r="V6508" s="89" t="s">
        <v>1866</v>
      </c>
      <c r="W6508">
        <v>34468</v>
      </c>
    </row>
    <row r="6509" spans="7:23">
      <c r="G6509">
        <v>54538</v>
      </c>
      <c r="H6509" s="89" t="s">
        <v>1835</v>
      </c>
      <c r="I6509" s="89" t="s">
        <v>1947</v>
      </c>
      <c r="L6509">
        <v>45289</v>
      </c>
      <c r="M6509" s="89" t="s">
        <v>1559</v>
      </c>
      <c r="N6509" s="89" t="s">
        <v>316</v>
      </c>
      <c r="V6509" s="89" t="s">
        <v>1867</v>
      </c>
      <c r="W6509">
        <v>34469</v>
      </c>
    </row>
    <row r="6510" spans="7:23">
      <c r="G6510">
        <v>54535</v>
      </c>
      <c r="H6510" s="89" t="s">
        <v>1835</v>
      </c>
      <c r="I6510" s="89" t="s">
        <v>1945</v>
      </c>
      <c r="L6510">
        <v>45290</v>
      </c>
      <c r="M6510" s="89" t="s">
        <v>1559</v>
      </c>
      <c r="N6510" s="89" t="s">
        <v>1582</v>
      </c>
      <c r="V6510" s="89" t="s">
        <v>1868</v>
      </c>
      <c r="W6510">
        <v>34470</v>
      </c>
    </row>
    <row r="6511" spans="7:23">
      <c r="G6511">
        <v>189476</v>
      </c>
      <c r="H6511" s="89" t="s">
        <v>2204</v>
      </c>
      <c r="I6511" s="89" t="s">
        <v>313</v>
      </c>
      <c r="L6511">
        <v>45291</v>
      </c>
      <c r="M6511" s="89" t="s">
        <v>1559</v>
      </c>
      <c r="N6511" s="89" t="s">
        <v>323</v>
      </c>
      <c r="V6511" s="89" t="s">
        <v>1869</v>
      </c>
      <c r="W6511">
        <v>34471</v>
      </c>
    </row>
    <row r="6512" spans="7:23">
      <c r="G6512">
        <v>54549</v>
      </c>
      <c r="H6512" s="89" t="s">
        <v>1836</v>
      </c>
      <c r="I6512" s="89" t="s">
        <v>1947</v>
      </c>
      <c r="L6512">
        <v>45292</v>
      </c>
      <c r="M6512" s="89" t="s">
        <v>1559</v>
      </c>
      <c r="N6512" s="89" t="s">
        <v>324</v>
      </c>
      <c r="V6512" s="89" t="s">
        <v>1870</v>
      </c>
      <c r="W6512">
        <v>54337</v>
      </c>
    </row>
    <row r="6513" spans="7:23">
      <c r="G6513">
        <v>54546</v>
      </c>
      <c r="H6513" s="89" t="s">
        <v>1836</v>
      </c>
      <c r="I6513" s="89" t="s">
        <v>1945</v>
      </c>
      <c r="L6513">
        <v>45293</v>
      </c>
      <c r="M6513" s="89" t="s">
        <v>1559</v>
      </c>
      <c r="N6513" s="89" t="s">
        <v>325</v>
      </c>
      <c r="V6513" s="89" t="s">
        <v>1569</v>
      </c>
      <c r="W6513">
        <v>34383</v>
      </c>
    </row>
    <row r="6514" spans="7:23">
      <c r="G6514">
        <v>54568</v>
      </c>
      <c r="H6514" s="89" t="s">
        <v>1837</v>
      </c>
      <c r="I6514" s="89" t="s">
        <v>1945</v>
      </c>
      <c r="L6514">
        <v>45294</v>
      </c>
      <c r="M6514" s="89" t="s">
        <v>1559</v>
      </c>
      <c r="N6514" s="89" t="s">
        <v>317</v>
      </c>
      <c r="V6514" s="89" t="s">
        <v>1871</v>
      </c>
      <c r="W6514">
        <v>34384</v>
      </c>
    </row>
    <row r="6515" spans="7:23">
      <c r="G6515">
        <v>54571</v>
      </c>
      <c r="H6515" s="89" t="s">
        <v>1837</v>
      </c>
      <c r="I6515" s="89" t="s">
        <v>1947</v>
      </c>
      <c r="L6515">
        <v>45295</v>
      </c>
      <c r="M6515" s="89" t="s">
        <v>1559</v>
      </c>
      <c r="N6515" s="89" t="s">
        <v>1583</v>
      </c>
      <c r="V6515" s="89" t="s">
        <v>1872</v>
      </c>
      <c r="W6515">
        <v>34434</v>
      </c>
    </row>
    <row r="6516" spans="7:23">
      <c r="G6516">
        <v>35915</v>
      </c>
      <c r="H6516" s="89" t="s">
        <v>206</v>
      </c>
      <c r="I6516" s="89" t="s">
        <v>313</v>
      </c>
      <c r="L6516">
        <v>45296</v>
      </c>
      <c r="M6516" s="89" t="s">
        <v>1560</v>
      </c>
      <c r="N6516" s="89" t="s">
        <v>1290</v>
      </c>
      <c r="V6516" s="89" t="s">
        <v>1873</v>
      </c>
      <c r="W6516">
        <v>72319</v>
      </c>
    </row>
    <row r="6517" spans="7:23">
      <c r="G6517">
        <v>54560</v>
      </c>
      <c r="H6517" s="89" t="s">
        <v>1838</v>
      </c>
      <c r="I6517" s="89" t="s">
        <v>1947</v>
      </c>
      <c r="L6517">
        <v>45297</v>
      </c>
      <c r="M6517" s="89" t="s">
        <v>1560</v>
      </c>
      <c r="N6517" s="89" t="s">
        <v>322</v>
      </c>
      <c r="V6517" s="89" t="s">
        <v>1874</v>
      </c>
      <c r="W6517">
        <v>72308</v>
      </c>
    </row>
    <row r="6518" spans="7:23">
      <c r="G6518">
        <v>54557</v>
      </c>
      <c r="H6518" s="89" t="s">
        <v>1838</v>
      </c>
      <c r="I6518" s="89" t="s">
        <v>1945</v>
      </c>
      <c r="L6518">
        <v>45298</v>
      </c>
      <c r="M6518" s="89" t="s">
        <v>1560</v>
      </c>
      <c r="N6518" s="89" t="s">
        <v>316</v>
      </c>
      <c r="V6518" s="89" t="s">
        <v>1875</v>
      </c>
      <c r="W6518">
        <v>66273</v>
      </c>
    </row>
    <row r="6519" spans="7:23">
      <c r="G6519">
        <v>55881</v>
      </c>
      <c r="H6519" s="89" t="s">
        <v>2573</v>
      </c>
      <c r="I6519" s="89" t="s">
        <v>313</v>
      </c>
      <c r="L6519">
        <v>45299</v>
      </c>
      <c r="M6519" s="89" t="s">
        <v>1560</v>
      </c>
      <c r="N6519" s="89" t="s">
        <v>1582</v>
      </c>
      <c r="V6519" s="89" t="s">
        <v>1574</v>
      </c>
      <c r="W6519">
        <v>34386</v>
      </c>
    </row>
    <row r="6520" spans="7:23">
      <c r="G6520">
        <v>54582</v>
      </c>
      <c r="H6520" s="89" t="s">
        <v>1839</v>
      </c>
      <c r="I6520" s="89" t="s">
        <v>1947</v>
      </c>
      <c r="L6520">
        <v>45300</v>
      </c>
      <c r="M6520" s="89" t="s">
        <v>1560</v>
      </c>
      <c r="N6520" s="89" t="s">
        <v>323</v>
      </c>
      <c r="V6520" s="89" t="s">
        <v>1575</v>
      </c>
      <c r="W6520">
        <v>34385</v>
      </c>
    </row>
    <row r="6521" spans="7:23">
      <c r="G6521">
        <v>54579</v>
      </c>
      <c r="H6521" s="89" t="s">
        <v>1839</v>
      </c>
      <c r="I6521" s="89" t="s">
        <v>1945</v>
      </c>
      <c r="L6521">
        <v>45301</v>
      </c>
      <c r="M6521" s="89" t="s">
        <v>1560</v>
      </c>
      <c r="N6521" s="89" t="s">
        <v>324</v>
      </c>
      <c r="V6521" s="89" t="s">
        <v>1876</v>
      </c>
      <c r="W6521">
        <v>34474</v>
      </c>
    </row>
    <row r="6522" spans="7:23">
      <c r="G6522">
        <v>54593</v>
      </c>
      <c r="H6522" s="89" t="s">
        <v>1840</v>
      </c>
      <c r="I6522" s="89" t="s">
        <v>1947</v>
      </c>
      <c r="L6522">
        <v>45302</v>
      </c>
      <c r="M6522" s="89" t="s">
        <v>1560</v>
      </c>
      <c r="N6522" s="89" t="s">
        <v>325</v>
      </c>
      <c r="V6522" s="89" t="s">
        <v>1877</v>
      </c>
      <c r="W6522">
        <v>54304</v>
      </c>
    </row>
    <row r="6523" spans="7:23">
      <c r="G6523">
        <v>54590</v>
      </c>
      <c r="H6523" s="89" t="s">
        <v>1840</v>
      </c>
      <c r="I6523" s="89" t="s">
        <v>1945</v>
      </c>
      <c r="L6523">
        <v>45303</v>
      </c>
      <c r="M6523" s="89" t="s">
        <v>1560</v>
      </c>
      <c r="N6523" s="89" t="s">
        <v>317</v>
      </c>
      <c r="V6523" s="89" t="s">
        <v>1878</v>
      </c>
      <c r="W6523">
        <v>34475</v>
      </c>
    </row>
    <row r="6524" spans="7:23">
      <c r="G6524">
        <v>54604</v>
      </c>
      <c r="H6524" s="89" t="s">
        <v>1841</v>
      </c>
      <c r="I6524" s="89" t="s">
        <v>1947</v>
      </c>
      <c r="L6524">
        <v>45304</v>
      </c>
      <c r="M6524" s="89" t="s">
        <v>1560</v>
      </c>
      <c r="N6524" s="89" t="s">
        <v>1583</v>
      </c>
      <c r="V6524" s="89" t="s">
        <v>1579</v>
      </c>
      <c r="W6524">
        <v>34389</v>
      </c>
    </row>
    <row r="6525" spans="7:23">
      <c r="G6525">
        <v>54601</v>
      </c>
      <c r="H6525" s="89" t="s">
        <v>1841</v>
      </c>
      <c r="I6525" s="89" t="s">
        <v>1945</v>
      </c>
      <c r="L6525">
        <v>45305</v>
      </c>
      <c r="M6525" s="89" t="s">
        <v>2544</v>
      </c>
      <c r="N6525" s="89" t="s">
        <v>1290</v>
      </c>
      <c r="V6525" s="89" t="s">
        <v>1879</v>
      </c>
      <c r="W6525">
        <v>34387</v>
      </c>
    </row>
    <row r="6526" spans="7:23">
      <c r="G6526">
        <v>54626</v>
      </c>
      <c r="H6526" s="89" t="s">
        <v>1842</v>
      </c>
      <c r="I6526" s="89" t="s">
        <v>1947</v>
      </c>
      <c r="L6526">
        <v>45306</v>
      </c>
      <c r="M6526" s="89" t="s">
        <v>2544</v>
      </c>
      <c r="N6526" s="89" t="s">
        <v>322</v>
      </c>
      <c r="V6526" s="89" t="s">
        <v>1880</v>
      </c>
      <c r="W6526">
        <v>34388</v>
      </c>
    </row>
    <row r="6527" spans="7:23">
      <c r="G6527">
        <v>54623</v>
      </c>
      <c r="H6527" s="89" t="s">
        <v>1842</v>
      </c>
      <c r="I6527" s="89" t="s">
        <v>1945</v>
      </c>
      <c r="L6527">
        <v>45307</v>
      </c>
      <c r="M6527" s="89" t="s">
        <v>2544</v>
      </c>
      <c r="N6527" s="89" t="s">
        <v>316</v>
      </c>
      <c r="V6527" s="89" t="s">
        <v>2665</v>
      </c>
      <c r="W6527">
        <v>204273</v>
      </c>
    </row>
    <row r="6528" spans="7:23">
      <c r="G6528">
        <v>35901</v>
      </c>
      <c r="H6528" s="89" t="s">
        <v>2574</v>
      </c>
      <c r="I6528" s="89" t="s">
        <v>313</v>
      </c>
      <c r="L6528">
        <v>45308</v>
      </c>
      <c r="M6528" s="89" t="s">
        <v>2544</v>
      </c>
      <c r="N6528" s="89" t="s">
        <v>1582</v>
      </c>
      <c r="V6528" s="89" t="s">
        <v>2666</v>
      </c>
      <c r="W6528">
        <v>162873</v>
      </c>
    </row>
    <row r="6529" spans="7:23">
      <c r="G6529">
        <v>189509</v>
      </c>
      <c r="H6529" s="89" t="s">
        <v>2575</v>
      </c>
      <c r="I6529" s="89" t="s">
        <v>313</v>
      </c>
      <c r="L6529">
        <v>45309</v>
      </c>
      <c r="M6529" s="89" t="s">
        <v>2544</v>
      </c>
      <c r="N6529" s="89" t="s">
        <v>323</v>
      </c>
      <c r="V6529" s="89" t="s">
        <v>2667</v>
      </c>
      <c r="W6529">
        <v>191273</v>
      </c>
    </row>
    <row r="6530" spans="7:23">
      <c r="G6530">
        <v>34439</v>
      </c>
      <c r="H6530" s="89" t="s">
        <v>1843</v>
      </c>
      <c r="I6530" s="89" t="s">
        <v>1945</v>
      </c>
      <c r="L6530">
        <v>45310</v>
      </c>
      <c r="M6530" s="89" t="s">
        <v>2544</v>
      </c>
      <c r="N6530" s="89" t="s">
        <v>324</v>
      </c>
      <c r="V6530" s="89" t="s">
        <v>955</v>
      </c>
      <c r="W6530">
        <v>34392</v>
      </c>
    </row>
    <row r="6531" spans="7:23">
      <c r="G6531">
        <v>20433</v>
      </c>
      <c r="H6531" s="89" t="s">
        <v>1843</v>
      </c>
      <c r="I6531" s="89" t="s">
        <v>1947</v>
      </c>
      <c r="L6531">
        <v>45311</v>
      </c>
      <c r="M6531" s="89" t="s">
        <v>2544</v>
      </c>
      <c r="N6531" s="89" t="s">
        <v>325</v>
      </c>
      <c r="V6531" s="89" t="s">
        <v>956</v>
      </c>
      <c r="W6531">
        <v>34394</v>
      </c>
    </row>
    <row r="6532" spans="7:23">
      <c r="G6532">
        <v>34440</v>
      </c>
      <c r="H6532" s="89" t="s">
        <v>1844</v>
      </c>
      <c r="I6532" s="89" t="s">
        <v>1945</v>
      </c>
      <c r="L6532">
        <v>45312</v>
      </c>
      <c r="M6532" s="89" t="s">
        <v>2544</v>
      </c>
      <c r="N6532" s="89" t="s">
        <v>317</v>
      </c>
      <c r="V6532" s="89" t="s">
        <v>957</v>
      </c>
      <c r="W6532">
        <v>34396</v>
      </c>
    </row>
    <row r="6533" spans="7:23">
      <c r="G6533">
        <v>20434</v>
      </c>
      <c r="H6533" s="89" t="s">
        <v>1844</v>
      </c>
      <c r="I6533" s="89" t="s">
        <v>1947</v>
      </c>
      <c r="L6533">
        <v>45313</v>
      </c>
      <c r="M6533" s="89" t="s">
        <v>2544</v>
      </c>
      <c r="N6533" s="89" t="s">
        <v>1583</v>
      </c>
      <c r="V6533" s="89" t="s">
        <v>1881</v>
      </c>
      <c r="W6533">
        <v>34398</v>
      </c>
    </row>
    <row r="6534" spans="7:23">
      <c r="G6534">
        <v>35919</v>
      </c>
      <c r="H6534" s="89" t="s">
        <v>1633</v>
      </c>
      <c r="I6534" s="89" t="s">
        <v>313</v>
      </c>
      <c r="L6534">
        <v>45314</v>
      </c>
      <c r="M6534" s="89" t="s">
        <v>1561</v>
      </c>
      <c r="N6534" s="89" t="s">
        <v>1290</v>
      </c>
      <c r="V6534" s="89" t="s">
        <v>2668</v>
      </c>
      <c r="W6534">
        <v>162884</v>
      </c>
    </row>
    <row r="6535" spans="7:23">
      <c r="G6535">
        <v>35924</v>
      </c>
      <c r="H6535" s="89" t="s">
        <v>1634</v>
      </c>
      <c r="I6535" s="89" t="s">
        <v>313</v>
      </c>
      <c r="L6535">
        <v>45315</v>
      </c>
      <c r="M6535" s="89" t="s">
        <v>1561</v>
      </c>
      <c r="N6535" s="89" t="s">
        <v>322</v>
      </c>
      <c r="V6535" s="89" t="s">
        <v>1882</v>
      </c>
      <c r="W6535">
        <v>58073</v>
      </c>
    </row>
    <row r="6536" spans="7:23">
      <c r="G6536">
        <v>34441</v>
      </c>
      <c r="H6536" s="89" t="s">
        <v>1845</v>
      </c>
      <c r="I6536" s="89" t="s">
        <v>1945</v>
      </c>
      <c r="L6536">
        <v>45316</v>
      </c>
      <c r="M6536" s="89" t="s">
        <v>1561</v>
      </c>
      <c r="N6536" s="89" t="s">
        <v>316</v>
      </c>
      <c r="V6536" s="89" t="s">
        <v>2669</v>
      </c>
      <c r="W6536">
        <v>190273</v>
      </c>
    </row>
    <row r="6537" spans="7:23">
      <c r="G6537">
        <v>20435</v>
      </c>
      <c r="H6537" s="89" t="s">
        <v>1845</v>
      </c>
      <c r="I6537" s="89" t="s">
        <v>1947</v>
      </c>
      <c r="L6537">
        <v>45317</v>
      </c>
      <c r="M6537" s="89" t="s">
        <v>1561</v>
      </c>
      <c r="N6537" s="89" t="s">
        <v>1582</v>
      </c>
      <c r="V6537" s="89" t="s">
        <v>2169</v>
      </c>
      <c r="W6537">
        <v>217878</v>
      </c>
    </row>
    <row r="6538" spans="7:23">
      <c r="G6538">
        <v>34442</v>
      </c>
      <c r="H6538" s="89" t="s">
        <v>1846</v>
      </c>
      <c r="I6538" s="89" t="s">
        <v>1945</v>
      </c>
      <c r="L6538">
        <v>45318</v>
      </c>
      <c r="M6538" s="89" t="s">
        <v>1561</v>
      </c>
      <c r="N6538" s="89" t="s">
        <v>323</v>
      </c>
      <c r="V6538" s="89" t="s">
        <v>1883</v>
      </c>
      <c r="W6538">
        <v>34399</v>
      </c>
    </row>
    <row r="6539" spans="7:23">
      <c r="G6539">
        <v>20436</v>
      </c>
      <c r="H6539" s="89" t="s">
        <v>1846</v>
      </c>
      <c r="I6539" s="89" t="s">
        <v>1947</v>
      </c>
      <c r="L6539">
        <v>45319</v>
      </c>
      <c r="M6539" s="89" t="s">
        <v>1561</v>
      </c>
      <c r="N6539" s="89" t="s">
        <v>324</v>
      </c>
      <c r="V6539" s="89" t="s">
        <v>1884</v>
      </c>
      <c r="W6539">
        <v>34400</v>
      </c>
    </row>
    <row r="6540" spans="7:23">
      <c r="G6540">
        <v>34443</v>
      </c>
      <c r="H6540" s="89" t="s">
        <v>1847</v>
      </c>
      <c r="I6540" s="89" t="s">
        <v>1945</v>
      </c>
      <c r="L6540">
        <v>45320</v>
      </c>
      <c r="M6540" s="89" t="s">
        <v>1561</v>
      </c>
      <c r="N6540" s="89" t="s">
        <v>325</v>
      </c>
      <c r="V6540" s="89" t="s">
        <v>1885</v>
      </c>
      <c r="W6540">
        <v>34401</v>
      </c>
    </row>
    <row r="6541" spans="7:23">
      <c r="G6541">
        <v>20437</v>
      </c>
      <c r="H6541" s="89" t="s">
        <v>1847</v>
      </c>
      <c r="I6541" s="89" t="s">
        <v>1947</v>
      </c>
      <c r="L6541">
        <v>45321</v>
      </c>
      <c r="M6541" s="89" t="s">
        <v>1561</v>
      </c>
      <c r="N6541" s="89" t="s">
        <v>317</v>
      </c>
      <c r="V6541" s="89" t="s">
        <v>2670</v>
      </c>
      <c r="W6541">
        <v>182673</v>
      </c>
    </row>
    <row r="6542" spans="7:23">
      <c r="G6542">
        <v>35929</v>
      </c>
      <c r="H6542" s="89" t="s">
        <v>1635</v>
      </c>
      <c r="I6542" s="89" t="s">
        <v>313</v>
      </c>
      <c r="L6542">
        <v>45322</v>
      </c>
      <c r="M6542" s="89" t="s">
        <v>1561</v>
      </c>
      <c r="N6542" s="89" t="s">
        <v>1583</v>
      </c>
      <c r="V6542" s="89" t="s">
        <v>964</v>
      </c>
      <c r="W6542">
        <v>34403</v>
      </c>
    </row>
    <row r="6543" spans="7:23">
      <c r="G6543">
        <v>34444</v>
      </c>
      <c r="H6543" s="89" t="s">
        <v>1848</v>
      </c>
      <c r="I6543" s="89" t="s">
        <v>1945</v>
      </c>
      <c r="L6543">
        <v>45323</v>
      </c>
      <c r="M6543" s="89" t="s">
        <v>1562</v>
      </c>
      <c r="N6543" s="89" t="s">
        <v>1290</v>
      </c>
      <c r="V6543" s="89" t="s">
        <v>1886</v>
      </c>
      <c r="W6543">
        <v>34390</v>
      </c>
    </row>
    <row r="6544" spans="7:23">
      <c r="G6544">
        <v>20438</v>
      </c>
      <c r="H6544" s="89" t="s">
        <v>1848</v>
      </c>
      <c r="I6544" s="89" t="s">
        <v>1947</v>
      </c>
      <c r="L6544">
        <v>45324</v>
      </c>
      <c r="M6544" s="89" t="s">
        <v>1562</v>
      </c>
      <c r="N6544" s="89" t="s">
        <v>322</v>
      </c>
      <c r="V6544" s="89" t="s">
        <v>1887</v>
      </c>
      <c r="W6544">
        <v>34391</v>
      </c>
    </row>
    <row r="6545" spans="7:23">
      <c r="G6545">
        <v>34447</v>
      </c>
      <c r="H6545" s="89" t="s">
        <v>1849</v>
      </c>
      <c r="I6545" s="89" t="s">
        <v>1945</v>
      </c>
      <c r="L6545">
        <v>45325</v>
      </c>
      <c r="M6545" s="89" t="s">
        <v>1562</v>
      </c>
      <c r="N6545" s="89" t="s">
        <v>316</v>
      </c>
      <c r="V6545" s="89" t="s">
        <v>968</v>
      </c>
      <c r="W6545">
        <v>58084</v>
      </c>
    </row>
    <row r="6546" spans="7:23">
      <c r="G6546">
        <v>20441</v>
      </c>
      <c r="H6546" s="89" t="s">
        <v>1849</v>
      </c>
      <c r="I6546" s="89" t="s">
        <v>1947</v>
      </c>
      <c r="L6546">
        <v>45326</v>
      </c>
      <c r="M6546" s="89" t="s">
        <v>1562</v>
      </c>
      <c r="N6546" s="89" t="s">
        <v>1582</v>
      </c>
      <c r="V6546" s="89" t="s">
        <v>1888</v>
      </c>
      <c r="W6546">
        <v>34404</v>
      </c>
    </row>
    <row r="6547" spans="7:23">
      <c r="G6547">
        <v>35934</v>
      </c>
      <c r="H6547" s="89" t="s">
        <v>1636</v>
      </c>
      <c r="I6547" s="89" t="s">
        <v>313</v>
      </c>
      <c r="L6547">
        <v>45327</v>
      </c>
      <c r="M6547" s="89" t="s">
        <v>1562</v>
      </c>
      <c r="N6547" s="89" t="s">
        <v>323</v>
      </c>
      <c r="V6547" s="89" t="s">
        <v>970</v>
      </c>
      <c r="W6547">
        <v>34393</v>
      </c>
    </row>
    <row r="6548" spans="7:23">
      <c r="G6548">
        <v>34448</v>
      </c>
      <c r="H6548" s="89" t="s">
        <v>1850</v>
      </c>
      <c r="I6548" s="89" t="s">
        <v>1945</v>
      </c>
      <c r="L6548">
        <v>45328</v>
      </c>
      <c r="M6548" s="89" t="s">
        <v>1562</v>
      </c>
      <c r="N6548" s="89" t="s">
        <v>324</v>
      </c>
      <c r="V6548" s="89" t="s">
        <v>971</v>
      </c>
      <c r="W6548">
        <v>34395</v>
      </c>
    </row>
    <row r="6549" spans="7:23">
      <c r="G6549">
        <v>20442</v>
      </c>
      <c r="H6549" s="89" t="s">
        <v>1850</v>
      </c>
      <c r="I6549" s="89" t="s">
        <v>1947</v>
      </c>
      <c r="L6549">
        <v>45329</v>
      </c>
      <c r="M6549" s="89" t="s">
        <v>1562</v>
      </c>
      <c r="N6549" s="89" t="s">
        <v>325</v>
      </c>
      <c r="V6549" s="89" t="s">
        <v>972</v>
      </c>
      <c r="W6549">
        <v>34397</v>
      </c>
    </row>
    <row r="6550" spans="7:23">
      <c r="G6550">
        <v>35935</v>
      </c>
      <c r="H6550" s="89" t="s">
        <v>1637</v>
      </c>
      <c r="I6550" s="89" t="s">
        <v>313</v>
      </c>
      <c r="L6550">
        <v>45330</v>
      </c>
      <c r="M6550" s="89" t="s">
        <v>1562</v>
      </c>
      <c r="N6550" s="89" t="s">
        <v>317</v>
      </c>
      <c r="V6550" s="89" t="s">
        <v>2171</v>
      </c>
      <c r="W6550">
        <v>215273</v>
      </c>
    </row>
    <row r="6551" spans="7:23">
      <c r="G6551">
        <v>34449</v>
      </c>
      <c r="H6551" s="89" t="s">
        <v>1851</v>
      </c>
      <c r="I6551" s="89" t="s">
        <v>1945</v>
      </c>
      <c r="L6551">
        <v>45331</v>
      </c>
      <c r="M6551" s="89" t="s">
        <v>1562</v>
      </c>
      <c r="N6551" s="89" t="s">
        <v>1583</v>
      </c>
      <c r="V6551" s="89" t="s">
        <v>2671</v>
      </c>
      <c r="W6551">
        <v>162895</v>
      </c>
    </row>
    <row r="6552" spans="7:23">
      <c r="G6552">
        <v>20443</v>
      </c>
      <c r="H6552" s="89" t="s">
        <v>1851</v>
      </c>
      <c r="I6552" s="89" t="s">
        <v>1947</v>
      </c>
      <c r="L6552">
        <v>45332</v>
      </c>
      <c r="M6552" s="89" t="s">
        <v>1563</v>
      </c>
      <c r="N6552" s="89" t="s">
        <v>1290</v>
      </c>
      <c r="V6552" s="89" t="s">
        <v>974</v>
      </c>
      <c r="W6552">
        <v>58095</v>
      </c>
    </row>
    <row r="6553" spans="7:23">
      <c r="G6553">
        <v>35936</v>
      </c>
      <c r="H6553" s="89" t="s">
        <v>1638</v>
      </c>
      <c r="I6553" s="89" t="s">
        <v>313</v>
      </c>
      <c r="L6553">
        <v>45333</v>
      </c>
      <c r="M6553" s="89" t="s">
        <v>1563</v>
      </c>
      <c r="N6553" s="89" t="s">
        <v>322</v>
      </c>
      <c r="V6553" s="89" t="s">
        <v>1889</v>
      </c>
      <c r="W6553">
        <v>34405</v>
      </c>
    </row>
    <row r="6554" spans="7:23">
      <c r="G6554">
        <v>20444</v>
      </c>
      <c r="H6554" s="89" t="s">
        <v>1852</v>
      </c>
      <c r="I6554" s="89" t="s">
        <v>1947</v>
      </c>
      <c r="L6554">
        <v>45334</v>
      </c>
      <c r="M6554" s="89" t="s">
        <v>1563</v>
      </c>
      <c r="N6554" s="89" t="s">
        <v>316</v>
      </c>
      <c r="V6554" s="89" t="s">
        <v>2172</v>
      </c>
      <c r="W6554">
        <v>216490</v>
      </c>
    </row>
    <row r="6555" spans="7:23">
      <c r="G6555">
        <v>34450</v>
      </c>
      <c r="H6555" s="89" t="s">
        <v>1852</v>
      </c>
      <c r="I6555" s="89" t="s">
        <v>1945</v>
      </c>
      <c r="L6555">
        <v>45335</v>
      </c>
      <c r="M6555" s="89" t="s">
        <v>1563</v>
      </c>
      <c r="N6555" s="89" t="s">
        <v>1582</v>
      </c>
      <c r="V6555" s="89" t="s">
        <v>976</v>
      </c>
      <c r="W6555">
        <v>34402</v>
      </c>
    </row>
    <row r="6556" spans="7:23">
      <c r="G6556">
        <v>35937</v>
      </c>
      <c r="H6556" s="89" t="s">
        <v>1639</v>
      </c>
      <c r="I6556" s="89" t="s">
        <v>313</v>
      </c>
      <c r="L6556">
        <v>45336</v>
      </c>
      <c r="M6556" s="89" t="s">
        <v>1563</v>
      </c>
      <c r="N6556" s="89" t="s">
        <v>323</v>
      </c>
      <c r="V6556" s="89" t="s">
        <v>2672</v>
      </c>
      <c r="W6556">
        <v>219884</v>
      </c>
    </row>
    <row r="6557" spans="7:23">
      <c r="G6557">
        <v>35938</v>
      </c>
      <c r="H6557" s="89" t="s">
        <v>1640</v>
      </c>
      <c r="I6557" s="89" t="s">
        <v>313</v>
      </c>
      <c r="L6557">
        <v>45337</v>
      </c>
      <c r="M6557" s="89" t="s">
        <v>1563</v>
      </c>
      <c r="N6557" s="89" t="s">
        <v>324</v>
      </c>
      <c r="V6557" s="89" t="s">
        <v>1890</v>
      </c>
      <c r="W6557">
        <v>34407</v>
      </c>
    </row>
    <row r="6558" spans="7:23">
      <c r="G6558">
        <v>34453</v>
      </c>
      <c r="H6558" s="89" t="s">
        <v>1853</v>
      </c>
      <c r="I6558" s="89" t="s">
        <v>1945</v>
      </c>
      <c r="L6558">
        <v>45338</v>
      </c>
      <c r="M6558" s="89" t="s">
        <v>1563</v>
      </c>
      <c r="N6558" s="89" t="s">
        <v>325</v>
      </c>
      <c r="V6558" s="89" t="s">
        <v>1891</v>
      </c>
      <c r="W6558">
        <v>34435</v>
      </c>
    </row>
    <row r="6559" spans="7:23">
      <c r="G6559">
        <v>20447</v>
      </c>
      <c r="H6559" s="89" t="s">
        <v>1853</v>
      </c>
      <c r="I6559" s="89" t="s">
        <v>1947</v>
      </c>
      <c r="L6559">
        <v>45339</v>
      </c>
      <c r="M6559" s="89" t="s">
        <v>1563</v>
      </c>
      <c r="N6559" s="89" t="s">
        <v>317</v>
      </c>
      <c r="V6559" s="89" t="s">
        <v>1892</v>
      </c>
      <c r="W6559">
        <v>54293</v>
      </c>
    </row>
    <row r="6560" spans="7:23">
      <c r="G6560">
        <v>34454</v>
      </c>
      <c r="H6560" s="89" t="s">
        <v>1854</v>
      </c>
      <c r="I6560" s="89" t="s">
        <v>1945</v>
      </c>
      <c r="L6560">
        <v>45340</v>
      </c>
      <c r="M6560" s="89" t="s">
        <v>1563</v>
      </c>
      <c r="N6560" s="89" t="s">
        <v>1583</v>
      </c>
      <c r="V6560" s="89" t="s">
        <v>1893</v>
      </c>
      <c r="W6560">
        <v>54695</v>
      </c>
    </row>
    <row r="6561" spans="7:23">
      <c r="G6561">
        <v>20448</v>
      </c>
      <c r="H6561" s="89" t="s">
        <v>1854</v>
      </c>
      <c r="I6561" s="89" t="s">
        <v>1947</v>
      </c>
      <c r="L6561">
        <v>45341</v>
      </c>
      <c r="M6561" s="89" t="s">
        <v>1564</v>
      </c>
      <c r="N6561" s="89" t="s">
        <v>1290</v>
      </c>
      <c r="V6561" s="89" t="s">
        <v>1894</v>
      </c>
      <c r="W6561">
        <v>34482</v>
      </c>
    </row>
    <row r="6562" spans="7:23">
      <c r="G6562">
        <v>35940</v>
      </c>
      <c r="H6562" s="89" t="s">
        <v>2576</v>
      </c>
      <c r="I6562" s="89" t="s">
        <v>313</v>
      </c>
      <c r="L6562">
        <v>45342</v>
      </c>
      <c r="M6562" s="89" t="s">
        <v>1564</v>
      </c>
      <c r="N6562" s="89" t="s">
        <v>322</v>
      </c>
      <c r="V6562" s="89" t="s">
        <v>1895</v>
      </c>
      <c r="W6562">
        <v>34483</v>
      </c>
    </row>
    <row r="6563" spans="7:23">
      <c r="G6563">
        <v>34455</v>
      </c>
      <c r="H6563" s="89" t="s">
        <v>1855</v>
      </c>
      <c r="I6563" s="89" t="s">
        <v>1945</v>
      </c>
      <c r="L6563">
        <v>45343</v>
      </c>
      <c r="M6563" s="89" t="s">
        <v>1564</v>
      </c>
      <c r="N6563" s="89" t="s">
        <v>316</v>
      </c>
      <c r="V6563" s="89" t="s">
        <v>1896</v>
      </c>
      <c r="W6563">
        <v>34484</v>
      </c>
    </row>
    <row r="6564" spans="7:23">
      <c r="G6564">
        <v>20449</v>
      </c>
      <c r="H6564" s="89" t="s">
        <v>1855</v>
      </c>
      <c r="I6564" s="89" t="s">
        <v>1947</v>
      </c>
      <c r="L6564">
        <v>45344</v>
      </c>
      <c r="M6564" s="89" t="s">
        <v>1564</v>
      </c>
      <c r="N6564" s="89" t="s">
        <v>1582</v>
      </c>
      <c r="V6564" s="89" t="s">
        <v>1897</v>
      </c>
      <c r="W6564">
        <v>71687</v>
      </c>
    </row>
    <row r="6565" spans="7:23">
      <c r="G6565">
        <v>187563</v>
      </c>
      <c r="H6565" s="89" t="s">
        <v>2577</v>
      </c>
      <c r="I6565" s="89" t="s">
        <v>313</v>
      </c>
      <c r="L6565">
        <v>45345</v>
      </c>
      <c r="M6565" s="89" t="s">
        <v>1564</v>
      </c>
      <c r="N6565" s="89" t="s">
        <v>323</v>
      </c>
      <c r="V6565" s="89" t="s">
        <v>1898</v>
      </c>
      <c r="W6565">
        <v>71665</v>
      </c>
    </row>
    <row r="6566" spans="7:23">
      <c r="G6566">
        <v>34456</v>
      </c>
      <c r="H6566" s="89" t="s">
        <v>1856</v>
      </c>
      <c r="I6566" s="89" t="s">
        <v>1945</v>
      </c>
      <c r="L6566">
        <v>45346</v>
      </c>
      <c r="M6566" s="89" t="s">
        <v>1564</v>
      </c>
      <c r="N6566" s="89" t="s">
        <v>324</v>
      </c>
      <c r="V6566" s="89" t="s">
        <v>1899</v>
      </c>
      <c r="W6566">
        <v>71093</v>
      </c>
    </row>
    <row r="6567" spans="7:23">
      <c r="G6567">
        <v>20450</v>
      </c>
      <c r="H6567" s="89" t="s">
        <v>1856</v>
      </c>
      <c r="I6567" s="89" t="s">
        <v>1947</v>
      </c>
      <c r="L6567">
        <v>45347</v>
      </c>
      <c r="M6567" s="89" t="s">
        <v>1564</v>
      </c>
      <c r="N6567" s="89" t="s">
        <v>325</v>
      </c>
      <c r="V6567" s="89" t="s">
        <v>1900</v>
      </c>
      <c r="W6567">
        <v>71082</v>
      </c>
    </row>
    <row r="6568" spans="7:23">
      <c r="G6568">
        <v>34459</v>
      </c>
      <c r="H6568" s="89" t="s">
        <v>1857</v>
      </c>
      <c r="I6568" s="89" t="s">
        <v>1945</v>
      </c>
      <c r="L6568">
        <v>45348</v>
      </c>
      <c r="M6568" s="89" t="s">
        <v>1564</v>
      </c>
      <c r="N6568" s="89" t="s">
        <v>317</v>
      </c>
      <c r="V6568" s="89" t="s">
        <v>1901</v>
      </c>
      <c r="W6568">
        <v>71071</v>
      </c>
    </row>
    <row r="6569" spans="7:23">
      <c r="G6569">
        <v>20453</v>
      </c>
      <c r="H6569" s="89" t="s">
        <v>1857</v>
      </c>
      <c r="I6569" s="89" t="s">
        <v>1947</v>
      </c>
      <c r="L6569">
        <v>45349</v>
      </c>
      <c r="M6569" s="89" t="s">
        <v>1564</v>
      </c>
      <c r="N6569" s="89" t="s">
        <v>1583</v>
      </c>
      <c r="V6569" s="89" t="s">
        <v>1902</v>
      </c>
      <c r="W6569">
        <v>71060</v>
      </c>
    </row>
    <row r="6570" spans="7:23">
      <c r="G6570">
        <v>34460</v>
      </c>
      <c r="H6570" s="89" t="s">
        <v>1858</v>
      </c>
      <c r="I6570" s="89" t="s">
        <v>1945</v>
      </c>
      <c r="L6570">
        <v>45350</v>
      </c>
      <c r="M6570" s="89" t="s">
        <v>1565</v>
      </c>
      <c r="N6570" s="89" t="s">
        <v>1290</v>
      </c>
      <c r="V6570" s="89" t="s">
        <v>1903</v>
      </c>
      <c r="W6570">
        <v>71049</v>
      </c>
    </row>
    <row r="6571" spans="7:23">
      <c r="G6571">
        <v>20454</v>
      </c>
      <c r="H6571" s="89" t="s">
        <v>1858</v>
      </c>
      <c r="I6571" s="89" t="s">
        <v>1947</v>
      </c>
      <c r="L6571">
        <v>45351</v>
      </c>
      <c r="M6571" s="89" t="s">
        <v>1565</v>
      </c>
      <c r="N6571" s="89" t="s">
        <v>322</v>
      </c>
      <c r="V6571" s="89" t="s">
        <v>1904</v>
      </c>
      <c r="W6571">
        <v>71115</v>
      </c>
    </row>
    <row r="6572" spans="7:23">
      <c r="G6572">
        <v>20455</v>
      </c>
      <c r="H6572" s="89" t="s">
        <v>1859</v>
      </c>
      <c r="I6572" s="89" t="s">
        <v>1947</v>
      </c>
      <c r="L6572">
        <v>45352</v>
      </c>
      <c r="M6572" s="89" t="s">
        <v>1565</v>
      </c>
      <c r="N6572" s="89" t="s">
        <v>316</v>
      </c>
      <c r="V6572" s="89" t="s">
        <v>1905</v>
      </c>
      <c r="W6572">
        <v>71038</v>
      </c>
    </row>
    <row r="6573" spans="7:23">
      <c r="G6573">
        <v>34461</v>
      </c>
      <c r="H6573" s="89" t="s">
        <v>1859</v>
      </c>
      <c r="I6573" s="89" t="s">
        <v>1945</v>
      </c>
      <c r="L6573">
        <v>45353</v>
      </c>
      <c r="M6573" s="89" t="s">
        <v>1565</v>
      </c>
      <c r="N6573" s="89" t="s">
        <v>1582</v>
      </c>
      <c r="V6573" s="89" t="s">
        <v>1906</v>
      </c>
      <c r="W6573">
        <v>71027</v>
      </c>
    </row>
    <row r="6574" spans="7:23">
      <c r="G6574">
        <v>34462</v>
      </c>
      <c r="H6574" s="89" t="s">
        <v>1860</v>
      </c>
      <c r="I6574" s="89" t="s">
        <v>1945</v>
      </c>
      <c r="L6574">
        <v>45354</v>
      </c>
      <c r="M6574" s="89" t="s">
        <v>1565</v>
      </c>
      <c r="N6574" s="89" t="s">
        <v>323</v>
      </c>
      <c r="V6574" s="89" t="s">
        <v>1907</v>
      </c>
      <c r="W6574">
        <v>71104</v>
      </c>
    </row>
    <row r="6575" spans="7:23">
      <c r="G6575">
        <v>20456</v>
      </c>
      <c r="H6575" s="89" t="s">
        <v>1860</v>
      </c>
      <c r="I6575" s="89" t="s">
        <v>1947</v>
      </c>
      <c r="L6575">
        <v>45355</v>
      </c>
      <c r="M6575" s="89" t="s">
        <v>1565</v>
      </c>
      <c r="N6575" s="89" t="s">
        <v>324</v>
      </c>
      <c r="V6575" s="89" t="s">
        <v>1908</v>
      </c>
      <c r="W6575">
        <v>71016</v>
      </c>
    </row>
    <row r="6576" spans="7:23">
      <c r="G6576">
        <v>20457</v>
      </c>
      <c r="H6576" s="89" t="s">
        <v>1861</v>
      </c>
      <c r="I6576" s="89" t="s">
        <v>1947</v>
      </c>
      <c r="L6576">
        <v>45356</v>
      </c>
      <c r="M6576" s="89" t="s">
        <v>1565</v>
      </c>
      <c r="N6576" s="89" t="s">
        <v>325</v>
      </c>
      <c r="V6576" s="89" t="s">
        <v>1909</v>
      </c>
      <c r="W6576">
        <v>71005</v>
      </c>
    </row>
    <row r="6577" spans="7:23">
      <c r="G6577">
        <v>34463</v>
      </c>
      <c r="H6577" s="89" t="s">
        <v>1861</v>
      </c>
      <c r="I6577" s="89" t="s">
        <v>1945</v>
      </c>
      <c r="L6577">
        <v>45357</v>
      </c>
      <c r="M6577" s="89" t="s">
        <v>1565</v>
      </c>
      <c r="N6577" s="89" t="s">
        <v>317</v>
      </c>
      <c r="V6577" s="89" t="s">
        <v>1910</v>
      </c>
      <c r="W6577">
        <v>70994</v>
      </c>
    </row>
    <row r="6578" spans="7:23">
      <c r="G6578">
        <v>34464</v>
      </c>
      <c r="H6578" s="89" t="s">
        <v>1862</v>
      </c>
      <c r="I6578" s="89" t="s">
        <v>1945</v>
      </c>
      <c r="L6578">
        <v>45358</v>
      </c>
      <c r="M6578" s="89" t="s">
        <v>1565</v>
      </c>
      <c r="N6578" s="89" t="s">
        <v>1583</v>
      </c>
      <c r="V6578" s="89" t="s">
        <v>1911</v>
      </c>
      <c r="W6578">
        <v>70983</v>
      </c>
    </row>
    <row r="6579" spans="7:23">
      <c r="G6579">
        <v>20458</v>
      </c>
      <c r="H6579" s="89" t="s">
        <v>1862</v>
      </c>
      <c r="I6579" s="89" t="s">
        <v>1947</v>
      </c>
      <c r="L6579">
        <v>45359</v>
      </c>
      <c r="M6579" s="89" t="s">
        <v>1566</v>
      </c>
      <c r="N6579" s="89" t="s">
        <v>1290</v>
      </c>
      <c r="V6579" s="89" t="s">
        <v>1912</v>
      </c>
      <c r="W6579">
        <v>70972</v>
      </c>
    </row>
    <row r="6580" spans="7:23">
      <c r="G6580">
        <v>34465</v>
      </c>
      <c r="H6580" s="89" t="s">
        <v>1863</v>
      </c>
      <c r="I6580" s="89" t="s">
        <v>1945</v>
      </c>
      <c r="L6580">
        <v>45360</v>
      </c>
      <c r="M6580" s="89" t="s">
        <v>1566</v>
      </c>
      <c r="N6580" s="89" t="s">
        <v>322</v>
      </c>
      <c r="V6580" s="89" t="s">
        <v>119</v>
      </c>
      <c r="W6580">
        <v>70961</v>
      </c>
    </row>
    <row r="6581" spans="7:23">
      <c r="G6581">
        <v>20459</v>
      </c>
      <c r="H6581" s="89" t="s">
        <v>1863</v>
      </c>
      <c r="I6581" s="89" t="s">
        <v>1947</v>
      </c>
      <c r="L6581">
        <v>45361</v>
      </c>
      <c r="M6581" s="89" t="s">
        <v>1566</v>
      </c>
      <c r="N6581" s="89" t="s">
        <v>316</v>
      </c>
      <c r="V6581" s="89" t="s">
        <v>1913</v>
      </c>
      <c r="W6581">
        <v>70950</v>
      </c>
    </row>
    <row r="6582" spans="7:23">
      <c r="G6582">
        <v>34466</v>
      </c>
      <c r="H6582" s="89" t="s">
        <v>1864</v>
      </c>
      <c r="I6582" s="89" t="s">
        <v>1945</v>
      </c>
      <c r="L6582">
        <v>45362</v>
      </c>
      <c r="M6582" s="89" t="s">
        <v>1566</v>
      </c>
      <c r="N6582" s="89" t="s">
        <v>1582</v>
      </c>
      <c r="V6582" s="89" t="s">
        <v>1914</v>
      </c>
      <c r="W6582">
        <v>70939</v>
      </c>
    </row>
    <row r="6583" spans="7:23">
      <c r="G6583">
        <v>20460</v>
      </c>
      <c r="H6583" s="89" t="s">
        <v>1864</v>
      </c>
      <c r="I6583" s="89" t="s">
        <v>1947</v>
      </c>
      <c r="L6583">
        <v>45363</v>
      </c>
      <c r="M6583" s="89" t="s">
        <v>1566</v>
      </c>
      <c r="N6583" s="89" t="s">
        <v>323</v>
      </c>
      <c r="V6583" s="89" t="s">
        <v>1915</v>
      </c>
      <c r="W6583">
        <v>70928</v>
      </c>
    </row>
    <row r="6584" spans="7:23">
      <c r="G6584">
        <v>34467</v>
      </c>
      <c r="H6584" s="89" t="s">
        <v>1865</v>
      </c>
      <c r="I6584" s="89" t="s">
        <v>1945</v>
      </c>
      <c r="L6584">
        <v>45364</v>
      </c>
      <c r="M6584" s="89" t="s">
        <v>1566</v>
      </c>
      <c r="N6584" s="89" t="s">
        <v>324</v>
      </c>
      <c r="V6584" s="89" t="s">
        <v>1916</v>
      </c>
      <c r="W6584">
        <v>70917</v>
      </c>
    </row>
    <row r="6585" spans="7:23">
      <c r="G6585">
        <v>20461</v>
      </c>
      <c r="H6585" s="89" t="s">
        <v>1865</v>
      </c>
      <c r="I6585" s="89" t="s">
        <v>1947</v>
      </c>
      <c r="L6585">
        <v>45365</v>
      </c>
      <c r="M6585" s="89" t="s">
        <v>1566</v>
      </c>
      <c r="N6585" s="89" t="s">
        <v>325</v>
      </c>
      <c r="V6585" s="89" t="s">
        <v>1917</v>
      </c>
      <c r="W6585">
        <v>70906</v>
      </c>
    </row>
    <row r="6586" spans="7:23">
      <c r="G6586">
        <v>20462</v>
      </c>
      <c r="H6586" s="89" t="s">
        <v>1866</v>
      </c>
      <c r="I6586" s="89" t="s">
        <v>1947</v>
      </c>
      <c r="L6586">
        <v>45366</v>
      </c>
      <c r="M6586" s="89" t="s">
        <v>1566</v>
      </c>
      <c r="N6586" s="89" t="s">
        <v>317</v>
      </c>
      <c r="V6586" s="89" t="s">
        <v>1918</v>
      </c>
      <c r="W6586">
        <v>70895</v>
      </c>
    </row>
    <row r="6587" spans="7:23">
      <c r="G6587">
        <v>34468</v>
      </c>
      <c r="H6587" s="89" t="s">
        <v>1866</v>
      </c>
      <c r="I6587" s="89" t="s">
        <v>1945</v>
      </c>
      <c r="L6587">
        <v>45367</v>
      </c>
      <c r="M6587" s="89" t="s">
        <v>1566</v>
      </c>
      <c r="N6587" s="89" t="s">
        <v>1583</v>
      </c>
      <c r="V6587" s="89" t="s">
        <v>1919</v>
      </c>
      <c r="W6587">
        <v>70884</v>
      </c>
    </row>
    <row r="6588" spans="7:23">
      <c r="G6588">
        <v>34469</v>
      </c>
      <c r="H6588" s="89" t="s">
        <v>1867</v>
      </c>
      <c r="I6588" s="89" t="s">
        <v>1945</v>
      </c>
      <c r="L6588">
        <v>45368</v>
      </c>
      <c r="M6588" s="89" t="s">
        <v>271</v>
      </c>
      <c r="N6588" s="89" t="s">
        <v>1290</v>
      </c>
      <c r="V6588" s="89" t="s">
        <v>1920</v>
      </c>
      <c r="W6588">
        <v>71390</v>
      </c>
    </row>
    <row r="6589" spans="7:23">
      <c r="G6589">
        <v>20463</v>
      </c>
      <c r="H6589" s="89" t="s">
        <v>1867</v>
      </c>
      <c r="I6589" s="89" t="s">
        <v>1947</v>
      </c>
      <c r="L6589">
        <v>45369</v>
      </c>
      <c r="M6589" s="89" t="s">
        <v>271</v>
      </c>
      <c r="N6589" s="89" t="s">
        <v>322</v>
      </c>
      <c r="V6589" s="89" t="s">
        <v>1921</v>
      </c>
      <c r="W6589">
        <v>71379</v>
      </c>
    </row>
    <row r="6590" spans="7:23">
      <c r="G6590">
        <v>34470</v>
      </c>
      <c r="H6590" s="89" t="s">
        <v>1868</v>
      </c>
      <c r="I6590" s="89" t="s">
        <v>1945</v>
      </c>
      <c r="L6590">
        <v>45370</v>
      </c>
      <c r="M6590" s="89" t="s">
        <v>271</v>
      </c>
      <c r="N6590" s="89" t="s">
        <v>316</v>
      </c>
      <c r="V6590" s="89" t="s">
        <v>1922</v>
      </c>
      <c r="W6590">
        <v>70873</v>
      </c>
    </row>
    <row r="6591" spans="7:23">
      <c r="G6591">
        <v>20464</v>
      </c>
      <c r="H6591" s="89" t="s">
        <v>1868</v>
      </c>
      <c r="I6591" s="89" t="s">
        <v>1947</v>
      </c>
      <c r="L6591">
        <v>45371</v>
      </c>
      <c r="M6591" s="89" t="s">
        <v>271</v>
      </c>
      <c r="N6591" s="89" t="s">
        <v>1582</v>
      </c>
      <c r="V6591" s="89" t="s">
        <v>1923</v>
      </c>
      <c r="W6591">
        <v>71280</v>
      </c>
    </row>
    <row r="6592" spans="7:23">
      <c r="G6592">
        <v>34471</v>
      </c>
      <c r="H6592" s="89" t="s">
        <v>1869</v>
      </c>
      <c r="I6592" s="89" t="s">
        <v>1945</v>
      </c>
      <c r="L6592">
        <v>45372</v>
      </c>
      <c r="M6592" s="89" t="s">
        <v>271</v>
      </c>
      <c r="N6592" s="89" t="s">
        <v>323</v>
      </c>
      <c r="V6592" s="89" t="s">
        <v>278</v>
      </c>
      <c r="W6592">
        <v>71357</v>
      </c>
    </row>
    <row r="6593" spans="7:23">
      <c r="G6593">
        <v>20465</v>
      </c>
      <c r="H6593" s="89" t="s">
        <v>1869</v>
      </c>
      <c r="I6593" s="89" t="s">
        <v>1947</v>
      </c>
      <c r="L6593">
        <v>45373</v>
      </c>
      <c r="M6593" s="89" t="s">
        <v>271</v>
      </c>
      <c r="N6593" s="89" t="s">
        <v>324</v>
      </c>
      <c r="V6593" s="89" t="s">
        <v>1924</v>
      </c>
      <c r="W6593">
        <v>71269</v>
      </c>
    </row>
    <row r="6594" spans="7:23">
      <c r="G6594">
        <v>54340</v>
      </c>
      <c r="H6594" s="89" t="s">
        <v>1870</v>
      </c>
      <c r="I6594" s="89" t="s">
        <v>1947</v>
      </c>
      <c r="L6594">
        <v>45374</v>
      </c>
      <c r="M6594" s="89" t="s">
        <v>271</v>
      </c>
      <c r="N6594" s="89" t="s">
        <v>325</v>
      </c>
      <c r="V6594" s="89" t="s">
        <v>1925</v>
      </c>
      <c r="W6594">
        <v>71258</v>
      </c>
    </row>
    <row r="6595" spans="7:23">
      <c r="G6595">
        <v>54337</v>
      </c>
      <c r="H6595" s="89" t="s">
        <v>1870</v>
      </c>
      <c r="I6595" s="89" t="s">
        <v>1945</v>
      </c>
      <c r="L6595">
        <v>45375</v>
      </c>
      <c r="M6595" s="89" t="s">
        <v>271</v>
      </c>
      <c r="N6595" s="89" t="s">
        <v>317</v>
      </c>
      <c r="V6595" s="89" t="s">
        <v>1926</v>
      </c>
      <c r="W6595">
        <v>71247</v>
      </c>
    </row>
    <row r="6596" spans="7:23">
      <c r="G6596">
        <v>34383</v>
      </c>
      <c r="H6596" s="89" t="s">
        <v>1569</v>
      </c>
      <c r="I6596" s="89" t="s">
        <v>1945</v>
      </c>
      <c r="L6596">
        <v>45376</v>
      </c>
      <c r="M6596" s="89" t="s">
        <v>271</v>
      </c>
      <c r="N6596" s="89" t="s">
        <v>1583</v>
      </c>
      <c r="V6596" s="89" t="s">
        <v>1927</v>
      </c>
      <c r="W6596">
        <v>71324</v>
      </c>
    </row>
    <row r="6597" spans="7:23">
      <c r="G6597">
        <v>20378</v>
      </c>
      <c r="H6597" s="89" t="s">
        <v>1569</v>
      </c>
      <c r="I6597" s="89" t="s">
        <v>1947</v>
      </c>
      <c r="L6597">
        <v>45395</v>
      </c>
      <c r="M6597" s="89" t="s">
        <v>1389</v>
      </c>
      <c r="N6597" s="89" t="s">
        <v>1290</v>
      </c>
      <c r="V6597" s="89" t="s">
        <v>1899</v>
      </c>
      <c r="W6597">
        <v>71522</v>
      </c>
    </row>
    <row r="6598" spans="7:23">
      <c r="G6598">
        <v>34384</v>
      </c>
      <c r="H6598" s="89" t="s">
        <v>1871</v>
      </c>
      <c r="I6598" s="89" t="s">
        <v>1945</v>
      </c>
      <c r="L6598">
        <v>45396</v>
      </c>
      <c r="M6598" s="89" t="s">
        <v>1389</v>
      </c>
      <c r="N6598" s="89" t="s">
        <v>322</v>
      </c>
      <c r="V6598" s="89" t="s">
        <v>1902</v>
      </c>
      <c r="W6598">
        <v>71511</v>
      </c>
    </row>
    <row r="6599" spans="7:23">
      <c r="G6599">
        <v>20379</v>
      </c>
      <c r="H6599" s="89" t="s">
        <v>1871</v>
      </c>
      <c r="I6599" s="89" t="s">
        <v>1947</v>
      </c>
      <c r="L6599">
        <v>45397</v>
      </c>
      <c r="M6599" s="89" t="s">
        <v>1389</v>
      </c>
      <c r="N6599" s="89" t="s">
        <v>316</v>
      </c>
      <c r="V6599" s="89" t="s">
        <v>1928</v>
      </c>
      <c r="W6599">
        <v>71500</v>
      </c>
    </row>
    <row r="6600" spans="7:23">
      <c r="G6600">
        <v>34434</v>
      </c>
      <c r="H6600" s="89" t="s">
        <v>1872</v>
      </c>
      <c r="I6600" s="89" t="s">
        <v>1945</v>
      </c>
      <c r="L6600">
        <v>45398</v>
      </c>
      <c r="M6600" s="89" t="s">
        <v>1389</v>
      </c>
      <c r="N6600" s="89" t="s">
        <v>1582</v>
      </c>
      <c r="V6600" s="89" t="s">
        <v>1929</v>
      </c>
      <c r="W6600">
        <v>71621</v>
      </c>
    </row>
    <row r="6601" spans="7:23">
      <c r="G6601">
        <v>20428</v>
      </c>
      <c r="H6601" s="89" t="s">
        <v>1872</v>
      </c>
      <c r="I6601" s="89" t="s">
        <v>1947</v>
      </c>
      <c r="L6601">
        <v>45399</v>
      </c>
      <c r="M6601" s="89" t="s">
        <v>1389</v>
      </c>
      <c r="N6601" s="89" t="s">
        <v>323</v>
      </c>
      <c r="V6601" s="89" t="s">
        <v>1930</v>
      </c>
      <c r="W6601">
        <v>71610</v>
      </c>
    </row>
    <row r="6602" spans="7:23">
      <c r="G6602">
        <v>72322</v>
      </c>
      <c r="H6602" s="89" t="s">
        <v>1873</v>
      </c>
      <c r="I6602" s="89" t="s">
        <v>1947</v>
      </c>
      <c r="L6602">
        <v>45400</v>
      </c>
      <c r="M6602" s="89" t="s">
        <v>1389</v>
      </c>
      <c r="N6602" s="89" t="s">
        <v>324</v>
      </c>
      <c r="V6602" s="89" t="s">
        <v>59</v>
      </c>
      <c r="W6602">
        <v>71599</v>
      </c>
    </row>
    <row r="6603" spans="7:23">
      <c r="G6603">
        <v>72319</v>
      </c>
      <c r="H6603" s="89" t="s">
        <v>1873</v>
      </c>
      <c r="I6603" s="89" t="s">
        <v>1945</v>
      </c>
      <c r="L6603">
        <v>45401</v>
      </c>
      <c r="M6603" s="89" t="s">
        <v>1389</v>
      </c>
      <c r="N6603" s="89" t="s">
        <v>325</v>
      </c>
      <c r="V6603" s="89" t="s">
        <v>1931</v>
      </c>
      <c r="W6603">
        <v>72084</v>
      </c>
    </row>
    <row r="6604" spans="7:23">
      <c r="G6604">
        <v>72311</v>
      </c>
      <c r="H6604" s="89" t="s">
        <v>1874</v>
      </c>
      <c r="I6604" s="89" t="s">
        <v>1947</v>
      </c>
      <c r="L6604">
        <v>45402</v>
      </c>
      <c r="M6604" s="89" t="s">
        <v>1389</v>
      </c>
      <c r="N6604" s="89" t="s">
        <v>317</v>
      </c>
      <c r="V6604" s="89" t="s">
        <v>60</v>
      </c>
      <c r="W6604">
        <v>71588</v>
      </c>
    </row>
    <row r="6605" spans="7:23">
      <c r="G6605">
        <v>72308</v>
      </c>
      <c r="H6605" s="89" t="s">
        <v>1874</v>
      </c>
      <c r="I6605" s="89" t="s">
        <v>1945</v>
      </c>
      <c r="L6605">
        <v>45403</v>
      </c>
      <c r="M6605" s="89" t="s">
        <v>1389</v>
      </c>
      <c r="N6605" s="89" t="s">
        <v>1583</v>
      </c>
      <c r="V6605" s="89" t="s">
        <v>46</v>
      </c>
      <c r="W6605">
        <v>71467</v>
      </c>
    </row>
    <row r="6606" spans="7:23">
      <c r="G6606">
        <v>66276</v>
      </c>
      <c r="H6606" s="89" t="s">
        <v>1875</v>
      </c>
      <c r="I6606" s="89" t="s">
        <v>1947</v>
      </c>
      <c r="L6606">
        <v>45413</v>
      </c>
      <c r="M6606" s="89" t="s">
        <v>1568</v>
      </c>
      <c r="N6606" s="89" t="s">
        <v>1290</v>
      </c>
      <c r="V6606" s="89" t="s">
        <v>1932</v>
      </c>
      <c r="W6606">
        <v>71632</v>
      </c>
    </row>
    <row r="6607" spans="7:23">
      <c r="G6607">
        <v>66273</v>
      </c>
      <c r="H6607" s="89" t="s">
        <v>1875</v>
      </c>
      <c r="I6607" s="89" t="s">
        <v>1945</v>
      </c>
      <c r="L6607">
        <v>45414</v>
      </c>
      <c r="M6607" s="89" t="s">
        <v>1568</v>
      </c>
      <c r="N6607" s="89" t="s">
        <v>322</v>
      </c>
      <c r="V6607" s="89" t="s">
        <v>1912</v>
      </c>
      <c r="W6607">
        <v>71489</v>
      </c>
    </row>
    <row r="6608" spans="7:23">
      <c r="G6608">
        <v>34386</v>
      </c>
      <c r="H6608" s="89" t="s">
        <v>1574</v>
      </c>
      <c r="I6608" s="89" t="s">
        <v>1945</v>
      </c>
      <c r="L6608">
        <v>45415</v>
      </c>
      <c r="M6608" s="89" t="s">
        <v>1568</v>
      </c>
      <c r="N6608" s="89" t="s">
        <v>316</v>
      </c>
      <c r="V6608" s="89" t="s">
        <v>119</v>
      </c>
      <c r="W6608">
        <v>71478</v>
      </c>
    </row>
    <row r="6609" spans="7:23">
      <c r="G6609">
        <v>20381</v>
      </c>
      <c r="H6609" s="89" t="s">
        <v>1574</v>
      </c>
      <c r="I6609" s="89" t="s">
        <v>1947</v>
      </c>
      <c r="L6609">
        <v>45416</v>
      </c>
      <c r="M6609" s="89" t="s">
        <v>1568</v>
      </c>
      <c r="N6609" s="89" t="s">
        <v>1582</v>
      </c>
      <c r="V6609" s="89" t="s">
        <v>46</v>
      </c>
      <c r="W6609">
        <v>71456</v>
      </c>
    </row>
    <row r="6610" spans="7:23">
      <c r="G6610">
        <v>34385</v>
      </c>
      <c r="H6610" s="89" t="s">
        <v>1575</v>
      </c>
      <c r="I6610" s="89" t="s">
        <v>1945</v>
      </c>
      <c r="L6610">
        <v>45417</v>
      </c>
      <c r="M6610" s="89" t="s">
        <v>1568</v>
      </c>
      <c r="N6610" s="89" t="s">
        <v>323</v>
      </c>
      <c r="V6610" s="89" t="s">
        <v>1914</v>
      </c>
      <c r="W6610">
        <v>71445</v>
      </c>
    </row>
    <row r="6611" spans="7:23">
      <c r="G6611">
        <v>20380</v>
      </c>
      <c r="H6611" s="89" t="s">
        <v>1575</v>
      </c>
      <c r="I6611" s="89" t="s">
        <v>1947</v>
      </c>
      <c r="L6611">
        <v>45418</v>
      </c>
      <c r="M6611" s="89" t="s">
        <v>1568</v>
      </c>
      <c r="N6611" s="89" t="s">
        <v>324</v>
      </c>
      <c r="V6611" s="89" t="s">
        <v>1915</v>
      </c>
      <c r="W6611">
        <v>71313</v>
      </c>
    </row>
    <row r="6612" spans="7:23">
      <c r="G6612">
        <v>34474</v>
      </c>
      <c r="H6612" s="89" t="s">
        <v>1876</v>
      </c>
      <c r="I6612" s="89" t="s">
        <v>1945</v>
      </c>
      <c r="L6612">
        <v>45419</v>
      </c>
      <c r="M6612" s="89" t="s">
        <v>1568</v>
      </c>
      <c r="N6612" s="89" t="s">
        <v>325</v>
      </c>
      <c r="V6612" s="89" t="s">
        <v>1916</v>
      </c>
      <c r="W6612">
        <v>71236</v>
      </c>
    </row>
    <row r="6613" spans="7:23">
      <c r="G6613">
        <v>20468</v>
      </c>
      <c r="H6613" s="89" t="s">
        <v>1876</v>
      </c>
      <c r="I6613" s="89" t="s">
        <v>1947</v>
      </c>
      <c r="L6613">
        <v>45420</v>
      </c>
      <c r="M6613" s="89" t="s">
        <v>1568</v>
      </c>
      <c r="N6613" s="89" t="s">
        <v>317</v>
      </c>
      <c r="V6613" s="89" t="s">
        <v>1917</v>
      </c>
      <c r="W6613">
        <v>71786</v>
      </c>
    </row>
    <row r="6614" spans="7:23">
      <c r="G6614">
        <v>54307</v>
      </c>
      <c r="H6614" s="89" t="s">
        <v>1877</v>
      </c>
      <c r="I6614" s="89" t="s">
        <v>1947</v>
      </c>
      <c r="L6614">
        <v>45421</v>
      </c>
      <c r="M6614" s="89" t="s">
        <v>1568</v>
      </c>
      <c r="N6614" s="89" t="s">
        <v>1583</v>
      </c>
      <c r="V6614" s="89" t="s">
        <v>1918</v>
      </c>
      <c r="W6614">
        <v>71775</v>
      </c>
    </row>
    <row r="6615" spans="7:23">
      <c r="G6615">
        <v>54304</v>
      </c>
      <c r="H6615" s="89" t="s">
        <v>1877</v>
      </c>
      <c r="I6615" s="89" t="s">
        <v>1945</v>
      </c>
      <c r="L6615">
        <v>45422</v>
      </c>
      <c r="M6615" s="89" t="s">
        <v>1581</v>
      </c>
      <c r="N6615" s="89" t="s">
        <v>1290</v>
      </c>
      <c r="V6615" s="89" t="s">
        <v>119</v>
      </c>
      <c r="W6615">
        <v>71764</v>
      </c>
    </row>
    <row r="6616" spans="7:23">
      <c r="G6616">
        <v>34475</v>
      </c>
      <c r="H6616" s="89" t="s">
        <v>1878</v>
      </c>
      <c r="I6616" s="89" t="s">
        <v>1945</v>
      </c>
      <c r="L6616">
        <v>45423</v>
      </c>
      <c r="M6616" s="89" t="s">
        <v>1581</v>
      </c>
      <c r="N6616" s="89" t="s">
        <v>322</v>
      </c>
      <c r="V6616" s="89" t="s">
        <v>1933</v>
      </c>
      <c r="W6616">
        <v>71753</v>
      </c>
    </row>
    <row r="6617" spans="7:23">
      <c r="G6617">
        <v>20469</v>
      </c>
      <c r="H6617" s="89" t="s">
        <v>1878</v>
      </c>
      <c r="I6617" s="89" t="s">
        <v>1947</v>
      </c>
      <c r="L6617">
        <v>45424</v>
      </c>
      <c r="M6617" s="89" t="s">
        <v>1581</v>
      </c>
      <c r="N6617" s="89" t="s">
        <v>316</v>
      </c>
      <c r="V6617" s="89" t="s">
        <v>1920</v>
      </c>
      <c r="W6617">
        <v>71742</v>
      </c>
    </row>
    <row r="6618" spans="7:23">
      <c r="G6618">
        <v>34389</v>
      </c>
      <c r="H6618" s="89" t="s">
        <v>1579</v>
      </c>
      <c r="I6618" s="89" t="s">
        <v>1945</v>
      </c>
      <c r="L6618">
        <v>45425</v>
      </c>
      <c r="M6618" s="89" t="s">
        <v>1581</v>
      </c>
      <c r="N6618" s="89" t="s">
        <v>1582</v>
      </c>
      <c r="V6618" s="89" t="s">
        <v>1934</v>
      </c>
      <c r="W6618">
        <v>71731</v>
      </c>
    </row>
    <row r="6619" spans="7:23">
      <c r="G6619">
        <v>20384</v>
      </c>
      <c r="H6619" s="89" t="s">
        <v>1579</v>
      </c>
      <c r="I6619" s="89" t="s">
        <v>1947</v>
      </c>
      <c r="L6619">
        <v>45426</v>
      </c>
      <c r="M6619" s="89" t="s">
        <v>1581</v>
      </c>
      <c r="N6619" s="89" t="s">
        <v>323</v>
      </c>
      <c r="V6619" s="89" t="s">
        <v>1935</v>
      </c>
      <c r="W6619">
        <v>71720</v>
      </c>
    </row>
    <row r="6620" spans="7:23">
      <c r="G6620">
        <v>219898</v>
      </c>
      <c r="H6620" s="89" t="s">
        <v>2673</v>
      </c>
      <c r="I6620" s="89" t="s">
        <v>1947</v>
      </c>
      <c r="L6620">
        <v>45427</v>
      </c>
      <c r="M6620" s="89" t="s">
        <v>1581</v>
      </c>
      <c r="N6620" s="89" t="s">
        <v>324</v>
      </c>
      <c r="V6620" s="89" t="s">
        <v>1936</v>
      </c>
      <c r="W6620">
        <v>71940</v>
      </c>
    </row>
    <row r="6621" spans="7:23">
      <c r="G6621">
        <v>34387</v>
      </c>
      <c r="H6621" s="89" t="s">
        <v>1879</v>
      </c>
      <c r="I6621" s="89" t="s">
        <v>1945</v>
      </c>
      <c r="L6621">
        <v>45428</v>
      </c>
      <c r="M6621" s="89" t="s">
        <v>1581</v>
      </c>
      <c r="N6621" s="89" t="s">
        <v>325</v>
      </c>
      <c r="V6621" s="89" t="s">
        <v>46</v>
      </c>
      <c r="W6621">
        <v>71852</v>
      </c>
    </row>
    <row r="6622" spans="7:23">
      <c r="G6622">
        <v>187574</v>
      </c>
      <c r="H6622" s="89" t="s">
        <v>2630</v>
      </c>
      <c r="I6622" s="89" t="s">
        <v>313</v>
      </c>
      <c r="L6622">
        <v>45429</v>
      </c>
      <c r="M6622" s="89" t="s">
        <v>1581</v>
      </c>
      <c r="N6622" s="89" t="s">
        <v>317</v>
      </c>
      <c r="V6622" s="89" t="s">
        <v>1922</v>
      </c>
      <c r="W6622">
        <v>71841</v>
      </c>
    </row>
    <row r="6623" spans="7:23">
      <c r="G6623">
        <v>20382</v>
      </c>
      <c r="H6623" s="89" t="s">
        <v>1879</v>
      </c>
      <c r="I6623" s="89" t="s">
        <v>1947</v>
      </c>
      <c r="L6623">
        <v>45430</v>
      </c>
      <c r="M6623" s="89" t="s">
        <v>1581</v>
      </c>
      <c r="N6623" s="89" t="s">
        <v>1583</v>
      </c>
      <c r="V6623" s="89" t="s">
        <v>1882</v>
      </c>
      <c r="W6623">
        <v>72106</v>
      </c>
    </row>
    <row r="6624" spans="7:23">
      <c r="G6624">
        <v>187486</v>
      </c>
      <c r="H6624" s="89" t="s">
        <v>2631</v>
      </c>
      <c r="I6624" s="89" t="s">
        <v>313</v>
      </c>
      <c r="L6624">
        <v>45467</v>
      </c>
      <c r="M6624" s="89" t="s">
        <v>1576</v>
      </c>
      <c r="N6624" s="89" t="s">
        <v>1290</v>
      </c>
      <c r="V6624" s="89" t="s">
        <v>968</v>
      </c>
      <c r="W6624">
        <v>72128</v>
      </c>
    </row>
    <row r="6625" spans="7:23">
      <c r="G6625">
        <v>34388</v>
      </c>
      <c r="H6625" s="89" t="s">
        <v>1880</v>
      </c>
      <c r="I6625" s="89" t="s">
        <v>1945</v>
      </c>
      <c r="L6625">
        <v>45468</v>
      </c>
      <c r="M6625" s="89" t="s">
        <v>1576</v>
      </c>
      <c r="N6625" s="89" t="s">
        <v>322</v>
      </c>
      <c r="V6625" s="89" t="s">
        <v>974</v>
      </c>
      <c r="W6625">
        <v>72117</v>
      </c>
    </row>
    <row r="6626" spans="7:23">
      <c r="G6626">
        <v>20383</v>
      </c>
      <c r="H6626" s="89" t="s">
        <v>1880</v>
      </c>
      <c r="I6626" s="89" t="s">
        <v>1947</v>
      </c>
      <c r="L6626">
        <v>45469</v>
      </c>
      <c r="M6626" s="89" t="s">
        <v>1576</v>
      </c>
      <c r="N6626" s="89" t="s">
        <v>316</v>
      </c>
      <c r="V6626" s="89" t="s">
        <v>1923</v>
      </c>
      <c r="W6626">
        <v>71830</v>
      </c>
    </row>
    <row r="6627" spans="7:23">
      <c r="G6627">
        <v>204276</v>
      </c>
      <c r="H6627" s="89" t="s">
        <v>2665</v>
      </c>
      <c r="I6627" s="89" t="s">
        <v>1947</v>
      </c>
      <c r="L6627">
        <v>45470</v>
      </c>
      <c r="M6627" s="89" t="s">
        <v>1576</v>
      </c>
      <c r="N6627" s="89" t="s">
        <v>1582</v>
      </c>
      <c r="V6627" s="89" t="s">
        <v>278</v>
      </c>
      <c r="W6627">
        <v>71819</v>
      </c>
    </row>
    <row r="6628" spans="7:23">
      <c r="G6628">
        <v>204273</v>
      </c>
      <c r="H6628" s="89" t="s">
        <v>2665</v>
      </c>
      <c r="I6628" s="89" t="s">
        <v>1945</v>
      </c>
      <c r="L6628">
        <v>45471</v>
      </c>
      <c r="M6628" s="89" t="s">
        <v>1576</v>
      </c>
      <c r="N6628" s="89" t="s">
        <v>323</v>
      </c>
      <c r="V6628" s="89" t="s">
        <v>1924</v>
      </c>
      <c r="W6628">
        <v>71808</v>
      </c>
    </row>
    <row r="6629" spans="7:23">
      <c r="G6629">
        <v>162876</v>
      </c>
      <c r="H6629" s="89" t="s">
        <v>2666</v>
      </c>
      <c r="I6629" s="89" t="s">
        <v>1947</v>
      </c>
      <c r="L6629">
        <v>45472</v>
      </c>
      <c r="M6629" s="89" t="s">
        <v>1576</v>
      </c>
      <c r="N6629" s="89" t="s">
        <v>324</v>
      </c>
      <c r="V6629" s="89" t="s">
        <v>1925</v>
      </c>
      <c r="W6629">
        <v>71709</v>
      </c>
    </row>
    <row r="6630" spans="7:23">
      <c r="G6630">
        <v>162873</v>
      </c>
      <c r="H6630" s="89" t="s">
        <v>2666</v>
      </c>
      <c r="I6630" s="89" t="s">
        <v>1945</v>
      </c>
      <c r="L6630">
        <v>45473</v>
      </c>
      <c r="M6630" s="89" t="s">
        <v>1576</v>
      </c>
      <c r="N6630" s="89" t="s">
        <v>325</v>
      </c>
      <c r="V6630" s="89" t="s">
        <v>1937</v>
      </c>
      <c r="W6630">
        <v>71918</v>
      </c>
    </row>
    <row r="6631" spans="7:23">
      <c r="G6631">
        <v>191276</v>
      </c>
      <c r="H6631" s="89" t="s">
        <v>2667</v>
      </c>
      <c r="I6631" s="89" t="s">
        <v>1947</v>
      </c>
      <c r="L6631">
        <v>45474</v>
      </c>
      <c r="M6631" s="89" t="s">
        <v>1576</v>
      </c>
      <c r="N6631" s="89" t="s">
        <v>317</v>
      </c>
      <c r="V6631" s="89" t="s">
        <v>276</v>
      </c>
      <c r="W6631">
        <v>71907</v>
      </c>
    </row>
    <row r="6632" spans="7:23">
      <c r="G6632">
        <v>191273</v>
      </c>
      <c r="H6632" s="89" t="s">
        <v>2667</v>
      </c>
      <c r="I6632" s="89" t="s">
        <v>1945</v>
      </c>
      <c r="L6632">
        <v>45475</v>
      </c>
      <c r="M6632" s="89" t="s">
        <v>1576</v>
      </c>
      <c r="N6632" s="89" t="s">
        <v>1583</v>
      </c>
      <c r="V6632" s="89" t="s">
        <v>1938</v>
      </c>
      <c r="W6632">
        <v>58481</v>
      </c>
    </row>
    <row r="6633" spans="7:23">
      <c r="G6633">
        <v>34392</v>
      </c>
      <c r="H6633" s="89" t="s">
        <v>955</v>
      </c>
      <c r="I6633" s="89" t="s">
        <v>1945</v>
      </c>
      <c r="L6633">
        <v>45503</v>
      </c>
      <c r="M6633" s="89" t="s">
        <v>1580</v>
      </c>
      <c r="N6633" s="89" t="s">
        <v>1290</v>
      </c>
      <c r="V6633" s="89" t="s">
        <v>1939</v>
      </c>
      <c r="W6633">
        <v>34485</v>
      </c>
    </row>
    <row r="6634" spans="7:23">
      <c r="G6634">
        <v>20387</v>
      </c>
      <c r="H6634" s="89" t="s">
        <v>955</v>
      </c>
      <c r="I6634" s="89" t="s">
        <v>1947</v>
      </c>
      <c r="L6634">
        <v>45504</v>
      </c>
      <c r="M6634" s="89" t="s">
        <v>1580</v>
      </c>
      <c r="N6634" s="89" t="s">
        <v>322</v>
      </c>
    </row>
    <row r="6635" spans="7:23">
      <c r="G6635">
        <v>34394</v>
      </c>
      <c r="H6635" s="89" t="s">
        <v>956</v>
      </c>
      <c r="I6635" s="89" t="s">
        <v>1945</v>
      </c>
      <c r="L6635">
        <v>45505</v>
      </c>
      <c r="M6635" s="89" t="s">
        <v>1580</v>
      </c>
      <c r="N6635" s="89" t="s">
        <v>316</v>
      </c>
    </row>
    <row r="6636" spans="7:23">
      <c r="G6636">
        <v>20389</v>
      </c>
      <c r="H6636" s="89" t="s">
        <v>956</v>
      </c>
      <c r="I6636" s="89" t="s">
        <v>1947</v>
      </c>
      <c r="L6636">
        <v>45506</v>
      </c>
      <c r="M6636" s="89" t="s">
        <v>1580</v>
      </c>
      <c r="N6636" s="89" t="s">
        <v>1582</v>
      </c>
      <c r="V6636" s="89" t="s">
        <v>1291</v>
      </c>
      <c r="W6636">
        <v>29489</v>
      </c>
    </row>
    <row r="6637" spans="7:23">
      <c r="G6637">
        <v>20391</v>
      </c>
      <c r="H6637" s="89" t="s">
        <v>957</v>
      </c>
      <c r="I6637" s="89" t="s">
        <v>1947</v>
      </c>
      <c r="L6637">
        <v>45507</v>
      </c>
      <c r="M6637" s="89" t="s">
        <v>1580</v>
      </c>
      <c r="N6637" s="89" t="s">
        <v>323</v>
      </c>
      <c r="V6637" s="89" t="s">
        <v>1293</v>
      </c>
      <c r="W6637">
        <v>51874</v>
      </c>
    </row>
    <row r="6638" spans="7:23">
      <c r="G6638">
        <v>34396</v>
      </c>
      <c r="H6638" s="89" t="s">
        <v>957</v>
      </c>
      <c r="I6638" s="89" t="s">
        <v>1945</v>
      </c>
      <c r="L6638">
        <v>45508</v>
      </c>
      <c r="M6638" s="89" t="s">
        <v>1580</v>
      </c>
      <c r="N6638" s="89" t="s">
        <v>324</v>
      </c>
      <c r="V6638" s="89" t="s">
        <v>1294</v>
      </c>
      <c r="W6638">
        <v>51883</v>
      </c>
    </row>
    <row r="6639" spans="7:23">
      <c r="G6639">
        <v>34398</v>
      </c>
      <c r="H6639" s="89" t="s">
        <v>1881</v>
      </c>
      <c r="I6639" s="89" t="s">
        <v>1945</v>
      </c>
      <c r="L6639">
        <v>45509</v>
      </c>
      <c r="M6639" s="89" t="s">
        <v>1580</v>
      </c>
      <c r="N6639" s="89" t="s">
        <v>325</v>
      </c>
      <c r="V6639" s="89" t="s">
        <v>1295</v>
      </c>
      <c r="W6639">
        <v>34505</v>
      </c>
    </row>
    <row r="6640" spans="7:23">
      <c r="G6640">
        <v>20393</v>
      </c>
      <c r="H6640" s="89" t="s">
        <v>1881</v>
      </c>
      <c r="I6640" s="89" t="s">
        <v>1947</v>
      </c>
      <c r="L6640">
        <v>45510</v>
      </c>
      <c r="M6640" s="89" t="s">
        <v>1580</v>
      </c>
      <c r="N6640" s="89" t="s">
        <v>317</v>
      </c>
      <c r="V6640" s="89" t="s">
        <v>1297</v>
      </c>
      <c r="W6640">
        <v>29481</v>
      </c>
    </row>
    <row r="6641" spans="7:23">
      <c r="G6641">
        <v>187886</v>
      </c>
      <c r="H6641" s="89" t="s">
        <v>2632</v>
      </c>
      <c r="I6641" s="89" t="s">
        <v>313</v>
      </c>
      <c r="L6641">
        <v>45511</v>
      </c>
      <c r="M6641" s="89" t="s">
        <v>1580</v>
      </c>
      <c r="N6641" s="89" t="s">
        <v>1583</v>
      </c>
      <c r="V6641" s="89" t="s">
        <v>1298</v>
      </c>
      <c r="W6641">
        <v>42681</v>
      </c>
    </row>
    <row r="6642" spans="7:23">
      <c r="G6642">
        <v>162887</v>
      </c>
      <c r="H6642" s="89" t="s">
        <v>2668</v>
      </c>
      <c r="I6642" s="89" t="s">
        <v>1947</v>
      </c>
      <c r="L6642">
        <v>46066</v>
      </c>
      <c r="M6642" s="89" t="s">
        <v>439</v>
      </c>
      <c r="N6642" s="89" t="s">
        <v>381</v>
      </c>
      <c r="V6642" s="89" t="s">
        <v>1299</v>
      </c>
      <c r="W6642">
        <v>42673</v>
      </c>
    </row>
    <row r="6643" spans="7:23">
      <c r="G6643">
        <v>162884</v>
      </c>
      <c r="H6643" s="89" t="s">
        <v>2668</v>
      </c>
      <c r="I6643" s="89" t="s">
        <v>1945</v>
      </c>
      <c r="L6643">
        <v>46067</v>
      </c>
      <c r="M6643" s="89" t="s">
        <v>2748</v>
      </c>
      <c r="N6643" s="89" t="s">
        <v>336</v>
      </c>
      <c r="V6643" s="89" t="s">
        <v>1300</v>
      </c>
      <c r="W6643">
        <v>29485</v>
      </c>
    </row>
    <row r="6644" spans="7:23">
      <c r="G6644">
        <v>187875</v>
      </c>
      <c r="H6644" s="89" t="s">
        <v>2633</v>
      </c>
      <c r="I6644" s="89" t="s">
        <v>313</v>
      </c>
      <c r="L6644">
        <v>46466</v>
      </c>
      <c r="M6644" s="89" t="s">
        <v>2334</v>
      </c>
      <c r="N6644" s="89" t="s">
        <v>1290</v>
      </c>
      <c r="V6644" s="89" t="s">
        <v>1711</v>
      </c>
      <c r="W6644">
        <v>20282</v>
      </c>
    </row>
    <row r="6645" spans="7:23">
      <c r="G6645">
        <v>58076</v>
      </c>
      <c r="H6645" s="89" t="s">
        <v>1882</v>
      </c>
      <c r="I6645" s="89" t="s">
        <v>1947</v>
      </c>
      <c r="L6645">
        <v>46467</v>
      </c>
      <c r="M6645" s="89" t="s">
        <v>2334</v>
      </c>
      <c r="N6645" s="89" t="s">
        <v>322</v>
      </c>
      <c r="V6645" s="89" t="s">
        <v>1712</v>
      </c>
      <c r="W6645">
        <v>20283</v>
      </c>
    </row>
    <row r="6646" spans="7:23">
      <c r="G6646">
        <v>58073</v>
      </c>
      <c r="H6646" s="89" t="s">
        <v>1882</v>
      </c>
      <c r="I6646" s="89" t="s">
        <v>1945</v>
      </c>
      <c r="L6646">
        <v>46468</v>
      </c>
      <c r="M6646" s="89" t="s">
        <v>2334</v>
      </c>
      <c r="N6646" s="89" t="s">
        <v>316</v>
      </c>
      <c r="V6646" s="89" t="s">
        <v>1713</v>
      </c>
      <c r="W6646">
        <v>20284</v>
      </c>
    </row>
    <row r="6647" spans="7:23">
      <c r="G6647">
        <v>190276</v>
      </c>
      <c r="H6647" s="89" t="s">
        <v>2669</v>
      </c>
      <c r="I6647" s="89" t="s">
        <v>1947</v>
      </c>
      <c r="L6647">
        <v>46469</v>
      </c>
      <c r="M6647" s="89" t="s">
        <v>2334</v>
      </c>
      <c r="N6647" s="89" t="s">
        <v>1582</v>
      </c>
      <c r="V6647" s="89" t="s">
        <v>1714</v>
      </c>
      <c r="W6647">
        <v>20285</v>
      </c>
    </row>
    <row r="6648" spans="7:23">
      <c r="G6648">
        <v>190273</v>
      </c>
      <c r="H6648" s="89" t="s">
        <v>2669</v>
      </c>
      <c r="I6648" s="89" t="s">
        <v>1945</v>
      </c>
      <c r="L6648">
        <v>46470</v>
      </c>
      <c r="M6648" s="89" t="s">
        <v>2334</v>
      </c>
      <c r="N6648" s="89" t="s">
        <v>323</v>
      </c>
      <c r="V6648" s="89" t="s">
        <v>1715</v>
      </c>
      <c r="W6648">
        <v>53520</v>
      </c>
    </row>
    <row r="6649" spans="7:23">
      <c r="G6649">
        <v>217881</v>
      </c>
      <c r="H6649" s="89" t="s">
        <v>2169</v>
      </c>
      <c r="I6649" s="89" t="s">
        <v>1947</v>
      </c>
      <c r="L6649">
        <v>46471</v>
      </c>
      <c r="M6649" s="89" t="s">
        <v>2334</v>
      </c>
      <c r="N6649" s="89" t="s">
        <v>324</v>
      </c>
      <c r="V6649" s="89" t="s">
        <v>1716</v>
      </c>
      <c r="W6649">
        <v>53731</v>
      </c>
    </row>
    <row r="6650" spans="7:23">
      <c r="G6650">
        <v>217878</v>
      </c>
      <c r="H6650" s="89" t="s">
        <v>2169</v>
      </c>
      <c r="I6650" s="89" t="s">
        <v>1945</v>
      </c>
      <c r="L6650">
        <v>46472</v>
      </c>
      <c r="M6650" s="89" t="s">
        <v>2334</v>
      </c>
      <c r="N6650" s="89" t="s">
        <v>325</v>
      </c>
      <c r="V6650" s="89" t="s">
        <v>1717</v>
      </c>
      <c r="W6650">
        <v>53742</v>
      </c>
    </row>
    <row r="6651" spans="7:23">
      <c r="G6651">
        <v>34399</v>
      </c>
      <c r="H6651" s="89" t="s">
        <v>1883</v>
      </c>
      <c r="I6651" s="89" t="s">
        <v>1945</v>
      </c>
      <c r="L6651">
        <v>46473</v>
      </c>
      <c r="M6651" s="89" t="s">
        <v>2334</v>
      </c>
      <c r="N6651" s="89" t="s">
        <v>317</v>
      </c>
      <c r="V6651" s="89" t="s">
        <v>1718</v>
      </c>
      <c r="W6651">
        <v>53753</v>
      </c>
    </row>
    <row r="6652" spans="7:23">
      <c r="G6652">
        <v>20394</v>
      </c>
      <c r="H6652" s="89" t="s">
        <v>1883</v>
      </c>
      <c r="I6652" s="89" t="s">
        <v>1947</v>
      </c>
      <c r="L6652">
        <v>46474</v>
      </c>
      <c r="M6652" s="89" t="s">
        <v>2334</v>
      </c>
      <c r="N6652" s="89" t="s">
        <v>1583</v>
      </c>
      <c r="V6652" s="89" t="s">
        <v>1719</v>
      </c>
      <c r="W6652">
        <v>20286</v>
      </c>
    </row>
    <row r="6653" spans="7:23">
      <c r="G6653">
        <v>35943</v>
      </c>
      <c r="H6653" s="89" t="s">
        <v>1641</v>
      </c>
      <c r="I6653" s="89" t="s">
        <v>313</v>
      </c>
      <c r="L6653">
        <v>46902</v>
      </c>
      <c r="M6653" s="89" t="s">
        <v>1252</v>
      </c>
      <c r="N6653" s="89" t="s">
        <v>326</v>
      </c>
      <c r="V6653" s="89" t="s">
        <v>1720</v>
      </c>
      <c r="W6653">
        <v>31712</v>
      </c>
    </row>
    <row r="6654" spans="7:23">
      <c r="G6654">
        <v>34400</v>
      </c>
      <c r="H6654" s="89" t="s">
        <v>1884</v>
      </c>
      <c r="I6654" s="89" t="s">
        <v>1945</v>
      </c>
      <c r="L6654">
        <v>47668</v>
      </c>
      <c r="M6654" s="89" t="s">
        <v>1475</v>
      </c>
      <c r="N6654" s="89" t="s">
        <v>1290</v>
      </c>
      <c r="V6654" s="89" t="s">
        <v>1721</v>
      </c>
      <c r="W6654">
        <v>20287</v>
      </c>
    </row>
    <row r="6655" spans="7:23">
      <c r="G6655">
        <v>20395</v>
      </c>
      <c r="H6655" s="89" t="s">
        <v>1884</v>
      </c>
      <c r="I6655" s="89" t="s">
        <v>1947</v>
      </c>
      <c r="L6655">
        <v>47669</v>
      </c>
      <c r="M6655" s="89" t="s">
        <v>1475</v>
      </c>
      <c r="N6655" s="89" t="s">
        <v>322</v>
      </c>
      <c r="V6655" s="89" t="s">
        <v>1722</v>
      </c>
      <c r="W6655">
        <v>53907</v>
      </c>
    </row>
    <row r="6656" spans="7:23">
      <c r="G6656">
        <v>35944</v>
      </c>
      <c r="H6656" s="89" t="s">
        <v>1642</v>
      </c>
      <c r="I6656" s="89" t="s">
        <v>313</v>
      </c>
      <c r="L6656">
        <v>47670</v>
      </c>
      <c r="M6656" s="89" t="s">
        <v>1475</v>
      </c>
      <c r="N6656" s="89" t="s">
        <v>316</v>
      </c>
      <c r="V6656" s="89" t="s">
        <v>1723</v>
      </c>
      <c r="W6656">
        <v>63980</v>
      </c>
    </row>
    <row r="6657" spans="7:23">
      <c r="G6657">
        <v>20396</v>
      </c>
      <c r="H6657" s="89" t="s">
        <v>1885</v>
      </c>
      <c r="I6657" s="89" t="s">
        <v>1947</v>
      </c>
      <c r="L6657">
        <v>47671</v>
      </c>
      <c r="M6657" s="89" t="s">
        <v>1475</v>
      </c>
      <c r="N6657" s="89" t="s">
        <v>1582</v>
      </c>
      <c r="V6657" s="89" t="s">
        <v>1724</v>
      </c>
      <c r="W6657">
        <v>20288</v>
      </c>
    </row>
    <row r="6658" spans="7:23">
      <c r="G6658">
        <v>34401</v>
      </c>
      <c r="H6658" s="89" t="s">
        <v>1885</v>
      </c>
      <c r="I6658" s="89" t="s">
        <v>1945</v>
      </c>
      <c r="L6658">
        <v>47672</v>
      </c>
      <c r="M6658" s="89" t="s">
        <v>1475</v>
      </c>
      <c r="N6658" s="89" t="s">
        <v>323</v>
      </c>
      <c r="V6658" s="89" t="s">
        <v>1725</v>
      </c>
      <c r="W6658">
        <v>20290</v>
      </c>
    </row>
    <row r="6659" spans="7:23">
      <c r="G6659">
        <v>182676</v>
      </c>
      <c r="H6659" s="89" t="s">
        <v>2670</v>
      </c>
      <c r="I6659" s="89" t="s">
        <v>1947</v>
      </c>
      <c r="L6659">
        <v>47673</v>
      </c>
      <c r="M6659" s="89" t="s">
        <v>1475</v>
      </c>
      <c r="N6659" s="89" t="s">
        <v>324</v>
      </c>
      <c r="V6659" s="89" t="s">
        <v>1726</v>
      </c>
      <c r="W6659">
        <v>20291</v>
      </c>
    </row>
    <row r="6660" spans="7:23">
      <c r="G6660">
        <v>182673</v>
      </c>
      <c r="H6660" s="89" t="s">
        <v>2670</v>
      </c>
      <c r="I6660" s="89" t="s">
        <v>1945</v>
      </c>
      <c r="L6660">
        <v>47674</v>
      </c>
      <c r="M6660" s="89" t="s">
        <v>1475</v>
      </c>
      <c r="N6660" s="89" t="s">
        <v>325</v>
      </c>
      <c r="V6660" s="89" t="s">
        <v>1727</v>
      </c>
      <c r="W6660">
        <v>20294</v>
      </c>
    </row>
    <row r="6661" spans="7:23">
      <c r="G6661">
        <v>35945</v>
      </c>
      <c r="H6661" s="89" t="s">
        <v>1643</v>
      </c>
      <c r="I6661" s="89" t="s">
        <v>313</v>
      </c>
      <c r="L6661">
        <v>47675</v>
      </c>
      <c r="M6661" s="89" t="s">
        <v>1475</v>
      </c>
      <c r="N6661" s="89" t="s">
        <v>317</v>
      </c>
      <c r="V6661" s="89" t="s">
        <v>1728</v>
      </c>
      <c r="W6661">
        <v>20295</v>
      </c>
    </row>
    <row r="6662" spans="7:23">
      <c r="G6662">
        <v>35946</v>
      </c>
      <c r="H6662" s="89" t="s">
        <v>1644</v>
      </c>
      <c r="I6662" s="89" t="s">
        <v>313</v>
      </c>
      <c r="L6662">
        <v>47676</v>
      </c>
      <c r="M6662" s="89" t="s">
        <v>1475</v>
      </c>
      <c r="N6662" s="89" t="s">
        <v>1583</v>
      </c>
      <c r="V6662" s="89" t="s">
        <v>1729</v>
      </c>
      <c r="W6662">
        <v>20296</v>
      </c>
    </row>
    <row r="6663" spans="7:23">
      <c r="G6663">
        <v>34403</v>
      </c>
      <c r="H6663" s="89" t="s">
        <v>964</v>
      </c>
      <c r="I6663" s="89" t="s">
        <v>1945</v>
      </c>
      <c r="L6663">
        <v>48266</v>
      </c>
      <c r="M6663" s="89" t="s">
        <v>1228</v>
      </c>
      <c r="N6663" s="89" t="s">
        <v>327</v>
      </c>
      <c r="V6663" s="89" t="s">
        <v>1730</v>
      </c>
      <c r="W6663">
        <v>20297</v>
      </c>
    </row>
    <row r="6664" spans="7:23">
      <c r="G6664">
        <v>20398</v>
      </c>
      <c r="H6664" s="89" t="s">
        <v>964</v>
      </c>
      <c r="I6664" s="89" t="s">
        <v>1947</v>
      </c>
      <c r="L6664">
        <v>48267</v>
      </c>
      <c r="M6664" s="89" t="s">
        <v>1227</v>
      </c>
      <c r="N6664" s="89" t="s">
        <v>327</v>
      </c>
      <c r="V6664" s="89" t="s">
        <v>1731</v>
      </c>
      <c r="W6664">
        <v>53808</v>
      </c>
    </row>
    <row r="6665" spans="7:23">
      <c r="G6665">
        <v>35947</v>
      </c>
      <c r="H6665" s="89" t="s">
        <v>1645</v>
      </c>
      <c r="I6665" s="89" t="s">
        <v>313</v>
      </c>
      <c r="L6665">
        <v>48466</v>
      </c>
      <c r="M6665" s="89" t="s">
        <v>1474</v>
      </c>
      <c r="N6665" s="89" t="s">
        <v>1290</v>
      </c>
      <c r="V6665" s="89" t="s">
        <v>1732</v>
      </c>
      <c r="W6665">
        <v>53819</v>
      </c>
    </row>
    <row r="6666" spans="7:23">
      <c r="G6666">
        <v>34390</v>
      </c>
      <c r="H6666" s="89" t="s">
        <v>1886</v>
      </c>
      <c r="I6666" s="89" t="s">
        <v>1945</v>
      </c>
      <c r="L6666">
        <v>48467</v>
      </c>
      <c r="M6666" s="89" t="s">
        <v>1474</v>
      </c>
      <c r="N6666" s="89" t="s">
        <v>322</v>
      </c>
      <c r="V6666" s="89" t="s">
        <v>1733</v>
      </c>
      <c r="W6666">
        <v>53830</v>
      </c>
    </row>
    <row r="6667" spans="7:23">
      <c r="G6667">
        <v>20385</v>
      </c>
      <c r="H6667" s="89" t="s">
        <v>1886</v>
      </c>
      <c r="I6667" s="89" t="s">
        <v>1947</v>
      </c>
      <c r="L6667">
        <v>48468</v>
      </c>
      <c r="M6667" s="89" t="s">
        <v>1474</v>
      </c>
      <c r="N6667" s="89" t="s">
        <v>316</v>
      </c>
      <c r="V6667" s="89" t="s">
        <v>1734</v>
      </c>
      <c r="W6667">
        <v>53841</v>
      </c>
    </row>
    <row r="6668" spans="7:23">
      <c r="G6668">
        <v>20386</v>
      </c>
      <c r="H6668" s="89" t="s">
        <v>1887</v>
      </c>
      <c r="I6668" s="89" t="s">
        <v>1947</v>
      </c>
      <c r="L6668">
        <v>48469</v>
      </c>
      <c r="M6668" s="89" t="s">
        <v>1474</v>
      </c>
      <c r="N6668" s="89" t="s">
        <v>1582</v>
      </c>
      <c r="V6668" s="89" t="s">
        <v>1735</v>
      </c>
      <c r="W6668">
        <v>53863</v>
      </c>
    </row>
    <row r="6669" spans="7:23">
      <c r="G6669">
        <v>34391</v>
      </c>
      <c r="H6669" s="89" t="s">
        <v>1887</v>
      </c>
      <c r="I6669" s="89" t="s">
        <v>1945</v>
      </c>
      <c r="L6669">
        <v>48470</v>
      </c>
      <c r="M6669" s="89" t="s">
        <v>1474</v>
      </c>
      <c r="N6669" s="89" t="s">
        <v>323</v>
      </c>
      <c r="V6669" s="89" t="s">
        <v>1736</v>
      </c>
      <c r="W6669">
        <v>53874</v>
      </c>
    </row>
    <row r="6670" spans="7:23">
      <c r="G6670">
        <v>58087</v>
      </c>
      <c r="H6670" s="89" t="s">
        <v>968</v>
      </c>
      <c r="I6670" s="89" t="s">
        <v>1947</v>
      </c>
      <c r="L6670">
        <v>48471</v>
      </c>
      <c r="M6670" s="89" t="s">
        <v>1474</v>
      </c>
      <c r="N6670" s="89" t="s">
        <v>324</v>
      </c>
      <c r="V6670" s="89" t="s">
        <v>1737</v>
      </c>
      <c r="W6670">
        <v>20298</v>
      </c>
    </row>
    <row r="6671" spans="7:23">
      <c r="G6671">
        <v>58084</v>
      </c>
      <c r="H6671" s="89" t="s">
        <v>968</v>
      </c>
      <c r="I6671" s="89" t="s">
        <v>1945</v>
      </c>
      <c r="L6671">
        <v>48472</v>
      </c>
      <c r="M6671" s="89" t="s">
        <v>1474</v>
      </c>
      <c r="N6671" s="89" t="s">
        <v>325</v>
      </c>
      <c r="V6671" s="89" t="s">
        <v>1738</v>
      </c>
      <c r="W6671">
        <v>20299</v>
      </c>
    </row>
    <row r="6672" spans="7:23">
      <c r="G6672">
        <v>35949</v>
      </c>
      <c r="H6672" s="89" t="s">
        <v>2579</v>
      </c>
      <c r="I6672" s="89" t="s">
        <v>313</v>
      </c>
      <c r="L6672">
        <v>48473</v>
      </c>
      <c r="M6672" s="89" t="s">
        <v>1474</v>
      </c>
      <c r="N6672" s="89" t="s">
        <v>317</v>
      </c>
      <c r="V6672" s="89" t="s">
        <v>1739</v>
      </c>
      <c r="W6672">
        <v>20304</v>
      </c>
    </row>
    <row r="6673" spans="7:23">
      <c r="G6673">
        <v>34404</v>
      </c>
      <c r="H6673" s="89" t="s">
        <v>1888</v>
      </c>
      <c r="I6673" s="89" t="s">
        <v>1945</v>
      </c>
      <c r="L6673">
        <v>48474</v>
      </c>
      <c r="M6673" s="89" t="s">
        <v>1474</v>
      </c>
      <c r="N6673" s="89" t="s">
        <v>1583</v>
      </c>
      <c r="V6673" s="89" t="s">
        <v>1740</v>
      </c>
      <c r="W6673">
        <v>20305</v>
      </c>
    </row>
    <row r="6674" spans="7:23">
      <c r="G6674">
        <v>20399</v>
      </c>
      <c r="H6674" s="89" t="s">
        <v>1888</v>
      </c>
      <c r="I6674" s="89" t="s">
        <v>1947</v>
      </c>
      <c r="L6674">
        <v>48866</v>
      </c>
      <c r="M6674" s="89" t="s">
        <v>2434</v>
      </c>
      <c r="N6674" s="89" t="s">
        <v>1290</v>
      </c>
      <c r="V6674" s="89" t="s">
        <v>1741</v>
      </c>
      <c r="W6674">
        <v>20306</v>
      </c>
    </row>
    <row r="6675" spans="7:23">
      <c r="G6675">
        <v>35951</v>
      </c>
      <c r="H6675" s="89" t="s">
        <v>1646</v>
      </c>
      <c r="I6675" s="89" t="s">
        <v>313</v>
      </c>
      <c r="L6675">
        <v>48867</v>
      </c>
      <c r="M6675" s="89" t="s">
        <v>2434</v>
      </c>
      <c r="N6675" s="89" t="s">
        <v>322</v>
      </c>
      <c r="V6675" s="89" t="s">
        <v>1742</v>
      </c>
      <c r="W6675">
        <v>20307</v>
      </c>
    </row>
    <row r="6676" spans="7:23">
      <c r="G6676">
        <v>34393</v>
      </c>
      <c r="H6676" s="89" t="s">
        <v>970</v>
      </c>
      <c r="I6676" s="89" t="s">
        <v>1945</v>
      </c>
      <c r="L6676">
        <v>48868</v>
      </c>
      <c r="M6676" s="89" t="s">
        <v>2434</v>
      </c>
      <c r="N6676" s="89" t="s">
        <v>316</v>
      </c>
      <c r="V6676" s="89" t="s">
        <v>1743</v>
      </c>
      <c r="W6676">
        <v>20308</v>
      </c>
    </row>
    <row r="6677" spans="7:23">
      <c r="G6677">
        <v>20388</v>
      </c>
      <c r="H6677" s="89" t="s">
        <v>970</v>
      </c>
      <c r="I6677" s="89" t="s">
        <v>1947</v>
      </c>
      <c r="L6677">
        <v>48869</v>
      </c>
      <c r="M6677" s="89" t="s">
        <v>2434</v>
      </c>
      <c r="N6677" s="89" t="s">
        <v>1582</v>
      </c>
      <c r="V6677" s="89" t="s">
        <v>1744</v>
      </c>
      <c r="W6677">
        <v>20309</v>
      </c>
    </row>
    <row r="6678" spans="7:23">
      <c r="G6678">
        <v>34395</v>
      </c>
      <c r="H6678" s="89" t="s">
        <v>971</v>
      </c>
      <c r="I6678" s="89" t="s">
        <v>1945</v>
      </c>
      <c r="L6678">
        <v>48870</v>
      </c>
      <c r="M6678" s="89" t="s">
        <v>2434</v>
      </c>
      <c r="N6678" s="89" t="s">
        <v>323</v>
      </c>
      <c r="V6678" s="89" t="s">
        <v>1745</v>
      </c>
      <c r="W6678">
        <v>20312</v>
      </c>
    </row>
    <row r="6679" spans="7:23">
      <c r="G6679">
        <v>20390</v>
      </c>
      <c r="H6679" s="89" t="s">
        <v>971</v>
      </c>
      <c r="I6679" s="89" t="s">
        <v>1947</v>
      </c>
      <c r="L6679">
        <v>48871</v>
      </c>
      <c r="M6679" s="89" t="s">
        <v>2434</v>
      </c>
      <c r="N6679" s="89" t="s">
        <v>324</v>
      </c>
      <c r="V6679" s="89" t="s">
        <v>1746</v>
      </c>
      <c r="W6679">
        <v>20313</v>
      </c>
    </row>
    <row r="6680" spans="7:23">
      <c r="G6680">
        <v>34397</v>
      </c>
      <c r="H6680" s="89" t="s">
        <v>972</v>
      </c>
      <c r="I6680" s="89" t="s">
        <v>1945</v>
      </c>
      <c r="L6680">
        <v>48872</v>
      </c>
      <c r="M6680" s="89" t="s">
        <v>2434</v>
      </c>
      <c r="N6680" s="89" t="s">
        <v>325</v>
      </c>
      <c r="V6680" s="89" t="s">
        <v>1747</v>
      </c>
      <c r="W6680">
        <v>20314</v>
      </c>
    </row>
    <row r="6681" spans="7:23">
      <c r="G6681">
        <v>20392</v>
      </c>
      <c r="H6681" s="89" t="s">
        <v>972</v>
      </c>
      <c r="I6681" s="89" t="s">
        <v>1947</v>
      </c>
      <c r="L6681">
        <v>48873</v>
      </c>
      <c r="M6681" s="89" t="s">
        <v>2434</v>
      </c>
      <c r="N6681" s="89" t="s">
        <v>317</v>
      </c>
      <c r="V6681" s="89" t="s">
        <v>1748</v>
      </c>
      <c r="W6681">
        <v>20315</v>
      </c>
    </row>
    <row r="6682" spans="7:23">
      <c r="G6682">
        <v>215276</v>
      </c>
      <c r="H6682" s="89" t="s">
        <v>2171</v>
      </c>
      <c r="I6682" s="89" t="s">
        <v>1947</v>
      </c>
      <c r="L6682">
        <v>48874</v>
      </c>
      <c r="M6682" s="89" t="s">
        <v>2434</v>
      </c>
      <c r="N6682" s="89" t="s">
        <v>1583</v>
      </c>
      <c r="V6682" s="89" t="s">
        <v>1749</v>
      </c>
      <c r="W6682">
        <v>20316</v>
      </c>
    </row>
    <row r="6683" spans="7:23">
      <c r="G6683">
        <v>215273</v>
      </c>
      <c r="H6683" s="89" t="s">
        <v>2171</v>
      </c>
      <c r="I6683" s="89" t="s">
        <v>1945</v>
      </c>
      <c r="L6683">
        <v>49066</v>
      </c>
      <c r="M6683" s="89" t="s">
        <v>320</v>
      </c>
      <c r="V6683" s="89" t="s">
        <v>1750</v>
      </c>
      <c r="W6683">
        <v>20317</v>
      </c>
    </row>
    <row r="6684" spans="7:23">
      <c r="G6684">
        <v>162898</v>
      </c>
      <c r="H6684" s="89" t="s">
        <v>2671</v>
      </c>
      <c r="I6684" s="89" t="s">
        <v>1947</v>
      </c>
      <c r="L6684">
        <v>49068</v>
      </c>
      <c r="M6684" s="89" t="s">
        <v>321</v>
      </c>
      <c r="V6684" s="89" t="s">
        <v>1751</v>
      </c>
      <c r="W6684">
        <v>20321</v>
      </c>
    </row>
    <row r="6685" spans="7:23">
      <c r="G6685">
        <v>162895</v>
      </c>
      <c r="H6685" s="89" t="s">
        <v>2671</v>
      </c>
      <c r="I6685" s="89" t="s">
        <v>1945</v>
      </c>
      <c r="L6685">
        <v>49268</v>
      </c>
      <c r="M6685" s="89" t="s">
        <v>1291</v>
      </c>
      <c r="N6685" s="89" t="s">
        <v>320</v>
      </c>
      <c r="V6685" s="89" t="s">
        <v>1752</v>
      </c>
      <c r="W6685">
        <v>20322</v>
      </c>
    </row>
    <row r="6686" spans="7:23">
      <c r="G6686">
        <v>58098</v>
      </c>
      <c r="H6686" s="89" t="s">
        <v>974</v>
      </c>
      <c r="I6686" s="89" t="s">
        <v>1947</v>
      </c>
      <c r="L6686">
        <v>49269</v>
      </c>
      <c r="M6686" s="89" t="s">
        <v>1295</v>
      </c>
      <c r="N6686" s="89" t="s">
        <v>320</v>
      </c>
      <c r="V6686" s="89" t="s">
        <v>1753</v>
      </c>
      <c r="W6686">
        <v>20323</v>
      </c>
    </row>
    <row r="6687" spans="7:23">
      <c r="G6687">
        <v>58095</v>
      </c>
      <c r="H6687" s="89" t="s">
        <v>974</v>
      </c>
      <c r="I6687" s="89" t="s">
        <v>1945</v>
      </c>
      <c r="L6687">
        <v>49270</v>
      </c>
      <c r="M6687" s="89" t="s">
        <v>1297</v>
      </c>
      <c r="N6687" s="89" t="s">
        <v>320</v>
      </c>
      <c r="V6687" s="89" t="s">
        <v>1754</v>
      </c>
      <c r="W6687">
        <v>20324</v>
      </c>
    </row>
    <row r="6688" spans="7:23">
      <c r="G6688">
        <v>35955</v>
      </c>
      <c r="H6688" s="89" t="s">
        <v>1487</v>
      </c>
      <c r="I6688" s="89" t="s">
        <v>313</v>
      </c>
      <c r="L6688">
        <v>49271</v>
      </c>
      <c r="M6688" s="89" t="s">
        <v>1298</v>
      </c>
      <c r="N6688" s="89" t="s">
        <v>320</v>
      </c>
      <c r="V6688" s="89" t="s">
        <v>1755</v>
      </c>
      <c r="W6688">
        <v>20325</v>
      </c>
    </row>
    <row r="6689" spans="7:23">
      <c r="G6689">
        <v>34405</v>
      </c>
      <c r="H6689" s="89" t="s">
        <v>1889</v>
      </c>
      <c r="I6689" s="89" t="s">
        <v>1945</v>
      </c>
      <c r="L6689">
        <v>49272</v>
      </c>
      <c r="M6689" s="89" t="s">
        <v>1299</v>
      </c>
      <c r="N6689" s="89" t="s">
        <v>320</v>
      </c>
      <c r="V6689" s="89" t="s">
        <v>1756</v>
      </c>
      <c r="W6689">
        <v>20326</v>
      </c>
    </row>
    <row r="6690" spans="7:23">
      <c r="G6690">
        <v>20400</v>
      </c>
      <c r="H6690" s="89" t="s">
        <v>1889</v>
      </c>
      <c r="I6690" s="89" t="s">
        <v>1947</v>
      </c>
      <c r="L6690">
        <v>49273</v>
      </c>
      <c r="M6690" s="89" t="s">
        <v>1300</v>
      </c>
      <c r="N6690" s="89" t="s">
        <v>320</v>
      </c>
      <c r="V6690" s="89" t="s">
        <v>1035</v>
      </c>
      <c r="W6690">
        <v>20327</v>
      </c>
    </row>
    <row r="6691" spans="7:23">
      <c r="G6691">
        <v>216493</v>
      </c>
      <c r="H6691" s="89" t="s">
        <v>2172</v>
      </c>
      <c r="I6691" s="89" t="s">
        <v>1947</v>
      </c>
      <c r="L6691">
        <v>49277</v>
      </c>
      <c r="M6691" s="89" t="s">
        <v>1301</v>
      </c>
      <c r="N6691" s="89" t="s">
        <v>320</v>
      </c>
      <c r="V6691" s="89" t="s">
        <v>1757</v>
      </c>
      <c r="W6691">
        <v>20330</v>
      </c>
    </row>
    <row r="6692" spans="7:23">
      <c r="G6692">
        <v>216490</v>
      </c>
      <c r="H6692" s="89" t="s">
        <v>2172</v>
      </c>
      <c r="I6692" s="89" t="s">
        <v>1945</v>
      </c>
      <c r="L6692">
        <v>49278</v>
      </c>
      <c r="M6692" s="89" t="s">
        <v>2334</v>
      </c>
      <c r="N6692" s="89" t="s">
        <v>320</v>
      </c>
      <c r="V6692" s="89" t="s">
        <v>1758</v>
      </c>
      <c r="W6692">
        <v>20331</v>
      </c>
    </row>
    <row r="6693" spans="7:23">
      <c r="G6693">
        <v>35958</v>
      </c>
      <c r="H6693" s="89" t="s">
        <v>2580</v>
      </c>
      <c r="I6693" s="89" t="s">
        <v>313</v>
      </c>
      <c r="L6693">
        <v>49279</v>
      </c>
      <c r="M6693" s="89" t="s">
        <v>1302</v>
      </c>
      <c r="N6693" s="89" t="s">
        <v>320</v>
      </c>
      <c r="V6693" s="89" t="s">
        <v>1759</v>
      </c>
      <c r="W6693">
        <v>20332</v>
      </c>
    </row>
    <row r="6694" spans="7:23">
      <c r="G6694">
        <v>34402</v>
      </c>
      <c r="H6694" s="89" t="s">
        <v>976</v>
      </c>
      <c r="I6694" s="89" t="s">
        <v>1945</v>
      </c>
      <c r="L6694">
        <v>49280</v>
      </c>
      <c r="M6694" s="89" t="s">
        <v>2342</v>
      </c>
      <c r="N6694" s="89" t="s">
        <v>320</v>
      </c>
      <c r="V6694" s="89" t="s">
        <v>1760</v>
      </c>
      <c r="W6694">
        <v>20333</v>
      </c>
    </row>
    <row r="6695" spans="7:23">
      <c r="G6695">
        <v>20397</v>
      </c>
      <c r="H6695" s="89" t="s">
        <v>976</v>
      </c>
      <c r="I6695" s="89" t="s">
        <v>1947</v>
      </c>
      <c r="L6695">
        <v>49281</v>
      </c>
      <c r="M6695" s="89" t="s">
        <v>2343</v>
      </c>
      <c r="N6695" s="89" t="s">
        <v>320</v>
      </c>
      <c r="V6695" s="89" t="s">
        <v>1761</v>
      </c>
      <c r="W6695">
        <v>20334</v>
      </c>
    </row>
    <row r="6696" spans="7:23">
      <c r="G6696">
        <v>219887</v>
      </c>
      <c r="H6696" s="89" t="s">
        <v>2672</v>
      </c>
      <c r="I6696" s="89" t="s">
        <v>1947</v>
      </c>
      <c r="L6696">
        <v>49282</v>
      </c>
      <c r="M6696" s="89" t="s">
        <v>1303</v>
      </c>
      <c r="N6696" s="89" t="s">
        <v>320</v>
      </c>
      <c r="V6696" s="89" t="s">
        <v>1762</v>
      </c>
      <c r="W6696">
        <v>20335</v>
      </c>
    </row>
    <row r="6697" spans="7:23">
      <c r="G6697">
        <v>219884</v>
      </c>
      <c r="H6697" s="89" t="s">
        <v>2672</v>
      </c>
      <c r="I6697" s="89" t="s">
        <v>1945</v>
      </c>
      <c r="L6697">
        <v>49285</v>
      </c>
      <c r="M6697" s="89" t="s">
        <v>1304</v>
      </c>
      <c r="N6697" s="89" t="s">
        <v>320</v>
      </c>
      <c r="V6697" s="89" t="s">
        <v>1763</v>
      </c>
      <c r="W6697">
        <v>20339</v>
      </c>
    </row>
    <row r="6698" spans="7:23">
      <c r="G6698">
        <v>35962</v>
      </c>
      <c r="H6698" s="89" t="s">
        <v>1650</v>
      </c>
      <c r="I6698" s="89" t="s">
        <v>313</v>
      </c>
      <c r="L6698">
        <v>49286</v>
      </c>
      <c r="M6698" s="89" t="s">
        <v>1305</v>
      </c>
      <c r="N6698" s="89" t="s">
        <v>320</v>
      </c>
      <c r="V6698" s="89" t="s">
        <v>1764</v>
      </c>
      <c r="W6698">
        <v>20340</v>
      </c>
    </row>
    <row r="6699" spans="7:23">
      <c r="G6699">
        <v>163475</v>
      </c>
      <c r="H6699" s="89" t="s">
        <v>2581</v>
      </c>
      <c r="I6699" s="89" t="s">
        <v>313</v>
      </c>
      <c r="L6699">
        <v>49287</v>
      </c>
      <c r="M6699" s="89" t="s">
        <v>1306</v>
      </c>
      <c r="N6699" s="89" t="s">
        <v>320</v>
      </c>
      <c r="V6699" s="89" t="s">
        <v>1765</v>
      </c>
      <c r="W6699">
        <v>20341</v>
      </c>
    </row>
    <row r="6700" spans="7:23">
      <c r="G6700">
        <v>201275</v>
      </c>
      <c r="H6700" s="89" t="s">
        <v>2582</v>
      </c>
      <c r="I6700" s="89" t="s">
        <v>313</v>
      </c>
      <c r="L6700">
        <v>49288</v>
      </c>
      <c r="M6700" s="89" t="s">
        <v>1307</v>
      </c>
      <c r="N6700" s="89" t="s">
        <v>320</v>
      </c>
      <c r="V6700" s="89" t="s">
        <v>1766</v>
      </c>
      <c r="W6700">
        <v>20342</v>
      </c>
    </row>
    <row r="6701" spans="7:23">
      <c r="G6701">
        <v>34407</v>
      </c>
      <c r="H6701" s="89" t="s">
        <v>1890</v>
      </c>
      <c r="I6701" s="89" t="s">
        <v>1945</v>
      </c>
      <c r="L6701">
        <v>49289</v>
      </c>
      <c r="M6701" s="89" t="s">
        <v>1308</v>
      </c>
      <c r="N6701" s="89" t="s">
        <v>320</v>
      </c>
      <c r="V6701" s="89" t="s">
        <v>1767</v>
      </c>
      <c r="W6701">
        <v>20343</v>
      </c>
    </row>
    <row r="6702" spans="7:23">
      <c r="G6702">
        <v>20401</v>
      </c>
      <c r="H6702" s="89" t="s">
        <v>1890</v>
      </c>
      <c r="I6702" s="89" t="s">
        <v>1947</v>
      </c>
      <c r="L6702">
        <v>49290</v>
      </c>
      <c r="M6702" s="89" t="s">
        <v>1309</v>
      </c>
      <c r="N6702" s="89" t="s">
        <v>320</v>
      </c>
      <c r="V6702" s="89" t="s">
        <v>1768</v>
      </c>
      <c r="W6702">
        <v>20346</v>
      </c>
    </row>
    <row r="6703" spans="7:23">
      <c r="G6703">
        <v>35959</v>
      </c>
      <c r="H6703" s="89" t="s">
        <v>1647</v>
      </c>
      <c r="I6703" s="89" t="s">
        <v>313</v>
      </c>
      <c r="L6703">
        <v>49291</v>
      </c>
      <c r="M6703" s="89" t="s">
        <v>1310</v>
      </c>
      <c r="N6703" s="89" t="s">
        <v>320</v>
      </c>
      <c r="V6703" s="89" t="s">
        <v>1769</v>
      </c>
      <c r="W6703">
        <v>20347</v>
      </c>
    </row>
    <row r="6704" spans="7:23">
      <c r="G6704">
        <v>34435</v>
      </c>
      <c r="H6704" s="89" t="s">
        <v>1891</v>
      </c>
      <c r="I6704" s="89" t="s">
        <v>1945</v>
      </c>
      <c r="L6704">
        <v>49294</v>
      </c>
      <c r="M6704" s="89" t="s">
        <v>1311</v>
      </c>
      <c r="N6704" s="89" t="s">
        <v>320</v>
      </c>
      <c r="V6704" s="89" t="s">
        <v>1770</v>
      </c>
      <c r="W6704">
        <v>20348</v>
      </c>
    </row>
    <row r="6705" spans="7:23">
      <c r="G6705">
        <v>20429</v>
      </c>
      <c r="H6705" s="89" t="s">
        <v>1891</v>
      </c>
      <c r="I6705" s="89" t="s">
        <v>1947</v>
      </c>
      <c r="L6705">
        <v>49295</v>
      </c>
      <c r="M6705" s="89" t="s">
        <v>1312</v>
      </c>
      <c r="N6705" s="89" t="s">
        <v>320</v>
      </c>
      <c r="V6705" s="89" t="s">
        <v>1771</v>
      </c>
      <c r="W6705">
        <v>20349</v>
      </c>
    </row>
    <row r="6706" spans="7:23">
      <c r="G6706">
        <v>54296</v>
      </c>
      <c r="H6706" s="89" t="s">
        <v>1892</v>
      </c>
      <c r="I6706" s="89" t="s">
        <v>1947</v>
      </c>
      <c r="L6706">
        <v>49296</v>
      </c>
      <c r="M6706" s="89" t="s">
        <v>1313</v>
      </c>
      <c r="N6706" s="89" t="s">
        <v>320</v>
      </c>
      <c r="V6706" s="89" t="s">
        <v>1772</v>
      </c>
      <c r="W6706">
        <v>20350</v>
      </c>
    </row>
    <row r="6707" spans="7:23">
      <c r="G6707">
        <v>54293</v>
      </c>
      <c r="H6707" s="89" t="s">
        <v>1892</v>
      </c>
      <c r="I6707" s="89" t="s">
        <v>1945</v>
      </c>
      <c r="L6707">
        <v>49297</v>
      </c>
      <c r="M6707" s="89" t="s">
        <v>1314</v>
      </c>
      <c r="N6707" s="89" t="s">
        <v>320</v>
      </c>
      <c r="V6707" s="89" t="s">
        <v>1773</v>
      </c>
      <c r="W6707">
        <v>20353</v>
      </c>
    </row>
    <row r="6708" spans="7:23">
      <c r="G6708">
        <v>35960</v>
      </c>
      <c r="H6708" s="89" t="s">
        <v>1648</v>
      </c>
      <c r="I6708" s="89" t="s">
        <v>313</v>
      </c>
      <c r="L6708">
        <v>49298</v>
      </c>
      <c r="M6708" s="89" t="s">
        <v>1315</v>
      </c>
      <c r="N6708" s="89" t="s">
        <v>320</v>
      </c>
      <c r="V6708" s="89" t="s">
        <v>1774</v>
      </c>
      <c r="W6708">
        <v>20354</v>
      </c>
    </row>
    <row r="6709" spans="7:23">
      <c r="G6709">
        <v>54698</v>
      </c>
      <c r="H6709" s="89" t="s">
        <v>1893</v>
      </c>
      <c r="I6709" s="89" t="s">
        <v>1947</v>
      </c>
      <c r="L6709">
        <v>49299</v>
      </c>
      <c r="M6709" s="89" t="s">
        <v>1316</v>
      </c>
      <c r="N6709" s="89" t="s">
        <v>320</v>
      </c>
      <c r="V6709" s="89" t="s">
        <v>1775</v>
      </c>
      <c r="W6709">
        <v>20355</v>
      </c>
    </row>
    <row r="6710" spans="7:23">
      <c r="G6710">
        <v>54695</v>
      </c>
      <c r="H6710" s="89" t="s">
        <v>1893</v>
      </c>
      <c r="I6710" s="89" t="s">
        <v>1945</v>
      </c>
      <c r="L6710">
        <v>49300</v>
      </c>
      <c r="M6710" s="89" t="s">
        <v>1317</v>
      </c>
      <c r="N6710" s="89" t="s">
        <v>320</v>
      </c>
      <c r="V6710" s="89" t="s">
        <v>1776</v>
      </c>
      <c r="W6710">
        <v>20356</v>
      </c>
    </row>
    <row r="6711" spans="7:23">
      <c r="G6711">
        <v>35961</v>
      </c>
      <c r="H6711" s="89" t="s">
        <v>1649</v>
      </c>
      <c r="I6711" s="89" t="s">
        <v>313</v>
      </c>
      <c r="L6711">
        <v>49301</v>
      </c>
      <c r="M6711" s="89" t="s">
        <v>1318</v>
      </c>
      <c r="N6711" s="89" t="s">
        <v>320</v>
      </c>
      <c r="V6711" s="89" t="s">
        <v>1777</v>
      </c>
      <c r="W6711">
        <v>20357</v>
      </c>
    </row>
    <row r="6712" spans="7:23">
      <c r="G6712">
        <v>201286</v>
      </c>
      <c r="H6712" s="89" t="s">
        <v>2583</v>
      </c>
      <c r="I6712" s="89" t="s">
        <v>313</v>
      </c>
      <c r="L6712">
        <v>49304</v>
      </c>
      <c r="M6712" s="89" t="s">
        <v>1320</v>
      </c>
      <c r="N6712" s="89" t="s">
        <v>320</v>
      </c>
      <c r="V6712" s="89" t="s">
        <v>1778</v>
      </c>
      <c r="W6712">
        <v>31716</v>
      </c>
    </row>
    <row r="6713" spans="7:23">
      <c r="G6713">
        <v>20475</v>
      </c>
      <c r="H6713" s="89" t="s">
        <v>1894</v>
      </c>
      <c r="I6713" s="89" t="s">
        <v>1947</v>
      </c>
      <c r="L6713">
        <v>49305</v>
      </c>
      <c r="M6713" s="89" t="s">
        <v>1321</v>
      </c>
      <c r="N6713" s="89" t="s">
        <v>320</v>
      </c>
      <c r="V6713" s="89" t="s">
        <v>1779</v>
      </c>
      <c r="W6713">
        <v>20361</v>
      </c>
    </row>
    <row r="6714" spans="7:23">
      <c r="G6714">
        <v>34482</v>
      </c>
      <c r="H6714" s="89" t="s">
        <v>1894</v>
      </c>
      <c r="I6714" s="89" t="s">
        <v>1945</v>
      </c>
      <c r="L6714">
        <v>49306</v>
      </c>
      <c r="M6714" s="89" t="s">
        <v>1322</v>
      </c>
      <c r="N6714" s="89" t="s">
        <v>320</v>
      </c>
      <c r="V6714" s="89" t="s">
        <v>1780</v>
      </c>
      <c r="W6714">
        <v>20362</v>
      </c>
    </row>
    <row r="6715" spans="7:23">
      <c r="G6715">
        <v>174075</v>
      </c>
      <c r="H6715" s="89" t="s">
        <v>2584</v>
      </c>
      <c r="I6715" s="89" t="s">
        <v>313</v>
      </c>
      <c r="L6715">
        <v>49307</v>
      </c>
      <c r="M6715" s="89" t="s">
        <v>1323</v>
      </c>
      <c r="N6715" s="89" t="s">
        <v>320</v>
      </c>
      <c r="V6715" s="89" t="s">
        <v>1781</v>
      </c>
      <c r="W6715">
        <v>20363</v>
      </c>
    </row>
    <row r="6716" spans="7:23">
      <c r="G6716">
        <v>34483</v>
      </c>
      <c r="H6716" s="89" t="s">
        <v>1895</v>
      </c>
      <c r="I6716" s="89" t="s">
        <v>1945</v>
      </c>
      <c r="L6716">
        <v>49308</v>
      </c>
      <c r="M6716" s="89" t="s">
        <v>1324</v>
      </c>
      <c r="N6716" s="89" t="s">
        <v>320</v>
      </c>
      <c r="V6716" s="89" t="s">
        <v>1782</v>
      </c>
      <c r="W6716">
        <v>20364</v>
      </c>
    </row>
    <row r="6717" spans="7:23">
      <c r="G6717">
        <v>20476</v>
      </c>
      <c r="H6717" s="89" t="s">
        <v>1895</v>
      </c>
      <c r="I6717" s="89" t="s">
        <v>1947</v>
      </c>
      <c r="L6717">
        <v>49309</v>
      </c>
      <c r="M6717" s="89" t="s">
        <v>1325</v>
      </c>
      <c r="N6717" s="89" t="s">
        <v>320</v>
      </c>
      <c r="V6717" s="89" t="s">
        <v>1783</v>
      </c>
      <c r="W6717">
        <v>20365</v>
      </c>
    </row>
    <row r="6718" spans="7:23">
      <c r="G6718">
        <v>35969</v>
      </c>
      <c r="H6718" s="89" t="s">
        <v>1656</v>
      </c>
      <c r="I6718" s="89" t="s">
        <v>313</v>
      </c>
      <c r="L6718">
        <v>49310</v>
      </c>
      <c r="M6718" s="89" t="s">
        <v>1326</v>
      </c>
      <c r="N6718" s="89" t="s">
        <v>320</v>
      </c>
      <c r="V6718" s="89" t="s">
        <v>1784</v>
      </c>
      <c r="W6718">
        <v>20366</v>
      </c>
    </row>
    <row r="6719" spans="7:23">
      <c r="G6719">
        <v>34484</v>
      </c>
      <c r="H6719" s="89" t="s">
        <v>1896</v>
      </c>
      <c r="I6719" s="89" t="s">
        <v>1945</v>
      </c>
      <c r="L6719">
        <v>49311</v>
      </c>
      <c r="M6719" s="89" t="s">
        <v>1327</v>
      </c>
      <c r="N6719" s="89" t="s">
        <v>320</v>
      </c>
      <c r="V6719" s="89" t="s">
        <v>1785</v>
      </c>
      <c r="W6719">
        <v>20367</v>
      </c>
    </row>
    <row r="6720" spans="7:23">
      <c r="G6720">
        <v>20477</v>
      </c>
      <c r="H6720" s="89" t="s">
        <v>1896</v>
      </c>
      <c r="I6720" s="89" t="s">
        <v>1947</v>
      </c>
      <c r="L6720">
        <v>49312</v>
      </c>
      <c r="M6720" s="89" t="s">
        <v>232</v>
      </c>
      <c r="N6720" s="89" t="s">
        <v>320</v>
      </c>
      <c r="V6720" s="89" t="s">
        <v>1786</v>
      </c>
      <c r="W6720">
        <v>20370</v>
      </c>
    </row>
    <row r="6721" spans="7:23">
      <c r="G6721">
        <v>201297</v>
      </c>
      <c r="H6721" s="89" t="s">
        <v>2585</v>
      </c>
      <c r="I6721" s="89" t="s">
        <v>313</v>
      </c>
      <c r="L6721">
        <v>49315</v>
      </c>
      <c r="M6721" s="89" t="s">
        <v>1332</v>
      </c>
      <c r="N6721" s="89" t="s">
        <v>320</v>
      </c>
      <c r="V6721" s="89" t="s">
        <v>1787</v>
      </c>
      <c r="W6721">
        <v>20371</v>
      </c>
    </row>
    <row r="6722" spans="7:23">
      <c r="G6722">
        <v>71690</v>
      </c>
      <c r="H6722" s="89" t="s">
        <v>1897</v>
      </c>
      <c r="I6722" s="89" t="s">
        <v>1947</v>
      </c>
      <c r="L6722">
        <v>49316</v>
      </c>
      <c r="M6722" s="89" t="s">
        <v>1343</v>
      </c>
      <c r="N6722" s="89" t="s">
        <v>320</v>
      </c>
      <c r="V6722" s="89" t="s">
        <v>1788</v>
      </c>
      <c r="W6722">
        <v>20372</v>
      </c>
    </row>
    <row r="6723" spans="7:23">
      <c r="G6723">
        <v>71687</v>
      </c>
      <c r="H6723" s="89" t="s">
        <v>1897</v>
      </c>
      <c r="I6723" s="89" t="s">
        <v>1945</v>
      </c>
      <c r="L6723">
        <v>49317</v>
      </c>
      <c r="M6723" s="89" t="s">
        <v>1344</v>
      </c>
      <c r="N6723" s="89" t="s">
        <v>320</v>
      </c>
      <c r="V6723" s="89" t="s">
        <v>1789</v>
      </c>
      <c r="W6723">
        <v>20373</v>
      </c>
    </row>
    <row r="6724" spans="7:23">
      <c r="G6724">
        <v>35963</v>
      </c>
      <c r="H6724" s="89" t="s">
        <v>1651</v>
      </c>
      <c r="I6724" s="89" t="s">
        <v>313</v>
      </c>
      <c r="L6724">
        <v>49318</v>
      </c>
      <c r="M6724" s="89" t="s">
        <v>1345</v>
      </c>
      <c r="N6724" s="89" t="s">
        <v>320</v>
      </c>
      <c r="V6724" s="89" t="s">
        <v>1790</v>
      </c>
      <c r="W6724">
        <v>20374</v>
      </c>
    </row>
    <row r="6725" spans="7:23">
      <c r="G6725">
        <v>71668</v>
      </c>
      <c r="H6725" s="89" t="s">
        <v>1898</v>
      </c>
      <c r="I6725" s="89" t="s">
        <v>1947</v>
      </c>
      <c r="L6725">
        <v>49319</v>
      </c>
      <c r="M6725" s="89" t="s">
        <v>1346</v>
      </c>
      <c r="N6725" s="89" t="s">
        <v>320</v>
      </c>
      <c r="V6725" s="89" t="s">
        <v>1791</v>
      </c>
      <c r="W6725">
        <v>20375</v>
      </c>
    </row>
    <row r="6726" spans="7:23">
      <c r="G6726">
        <v>71665</v>
      </c>
      <c r="H6726" s="89" t="s">
        <v>1898</v>
      </c>
      <c r="I6726" s="89" t="s">
        <v>1945</v>
      </c>
      <c r="L6726">
        <v>49320</v>
      </c>
      <c r="M6726" s="89" t="s">
        <v>1347</v>
      </c>
      <c r="N6726" s="89" t="s">
        <v>320</v>
      </c>
      <c r="V6726" s="89" t="s">
        <v>1792</v>
      </c>
      <c r="W6726">
        <v>20376</v>
      </c>
    </row>
    <row r="6727" spans="7:23">
      <c r="G6727">
        <v>35964</v>
      </c>
      <c r="H6727" s="89" t="s">
        <v>1652</v>
      </c>
      <c r="I6727" s="89" t="s">
        <v>313</v>
      </c>
      <c r="L6727">
        <v>49321</v>
      </c>
      <c r="M6727" s="89" t="s">
        <v>1348</v>
      </c>
      <c r="N6727" s="89" t="s">
        <v>320</v>
      </c>
      <c r="V6727" s="89" t="s">
        <v>1793</v>
      </c>
      <c r="W6727">
        <v>20407</v>
      </c>
    </row>
    <row r="6728" spans="7:23">
      <c r="G6728">
        <v>35965</v>
      </c>
      <c r="H6728" s="89" t="s">
        <v>1653</v>
      </c>
      <c r="I6728" s="89" t="s">
        <v>313</v>
      </c>
      <c r="L6728">
        <v>49322</v>
      </c>
      <c r="M6728" s="89" t="s">
        <v>1349</v>
      </c>
      <c r="N6728" s="89" t="s">
        <v>320</v>
      </c>
      <c r="V6728" s="89" t="s">
        <v>1794</v>
      </c>
      <c r="W6728">
        <v>20408</v>
      </c>
    </row>
    <row r="6729" spans="7:23">
      <c r="G6729">
        <v>192075</v>
      </c>
      <c r="H6729" s="89" t="s">
        <v>2586</v>
      </c>
      <c r="I6729" s="89" t="s">
        <v>313</v>
      </c>
      <c r="L6729">
        <v>49323</v>
      </c>
      <c r="M6729" s="89" t="s">
        <v>1350</v>
      </c>
      <c r="N6729" s="89" t="s">
        <v>320</v>
      </c>
      <c r="V6729" s="89" t="s">
        <v>1795</v>
      </c>
      <c r="W6729">
        <v>20409</v>
      </c>
    </row>
    <row r="6730" spans="7:23">
      <c r="G6730">
        <v>35966</v>
      </c>
      <c r="H6730" s="89" t="s">
        <v>1654</v>
      </c>
      <c r="I6730" s="89" t="s">
        <v>313</v>
      </c>
      <c r="L6730">
        <v>49324</v>
      </c>
      <c r="M6730" s="89" t="s">
        <v>1351</v>
      </c>
      <c r="N6730" s="89" t="s">
        <v>320</v>
      </c>
      <c r="V6730" s="89" t="s">
        <v>1796</v>
      </c>
      <c r="W6730">
        <v>20410</v>
      </c>
    </row>
    <row r="6731" spans="7:23">
      <c r="G6731">
        <v>35967</v>
      </c>
      <c r="H6731" s="89" t="s">
        <v>1655</v>
      </c>
      <c r="I6731" s="89" t="s">
        <v>313</v>
      </c>
      <c r="L6731">
        <v>49327</v>
      </c>
      <c r="M6731" s="89" t="s">
        <v>1352</v>
      </c>
      <c r="N6731" s="89" t="s">
        <v>320</v>
      </c>
      <c r="V6731" s="89" t="s">
        <v>1797</v>
      </c>
      <c r="W6731">
        <v>20411</v>
      </c>
    </row>
    <row r="6732" spans="7:23">
      <c r="G6732">
        <v>35968</v>
      </c>
      <c r="H6732" s="89" t="s">
        <v>2587</v>
      </c>
      <c r="I6732" s="89" t="s">
        <v>313</v>
      </c>
      <c r="L6732">
        <v>49328</v>
      </c>
      <c r="M6732" s="89" t="s">
        <v>1353</v>
      </c>
      <c r="N6732" s="89" t="s">
        <v>320</v>
      </c>
      <c r="V6732" s="89" t="s">
        <v>1798</v>
      </c>
      <c r="W6732">
        <v>20412</v>
      </c>
    </row>
    <row r="6733" spans="7:23">
      <c r="G6733">
        <v>71096</v>
      </c>
      <c r="H6733" s="89" t="s">
        <v>1899</v>
      </c>
      <c r="I6733" s="89" t="s">
        <v>1947</v>
      </c>
      <c r="L6733">
        <v>49329</v>
      </c>
      <c r="M6733" s="89" t="s">
        <v>1354</v>
      </c>
      <c r="N6733" s="89" t="s">
        <v>320</v>
      </c>
      <c r="V6733" s="89" t="s">
        <v>1799</v>
      </c>
      <c r="W6733">
        <v>20413</v>
      </c>
    </row>
    <row r="6734" spans="7:23">
      <c r="G6734">
        <v>71093</v>
      </c>
      <c r="H6734" s="89" t="s">
        <v>1899</v>
      </c>
      <c r="I6734" s="89" t="s">
        <v>1945</v>
      </c>
      <c r="L6734">
        <v>49330</v>
      </c>
      <c r="M6734" s="89" t="s">
        <v>1355</v>
      </c>
      <c r="N6734" s="89" t="s">
        <v>320</v>
      </c>
      <c r="V6734" s="89" t="s">
        <v>1800</v>
      </c>
      <c r="W6734">
        <v>20414</v>
      </c>
    </row>
    <row r="6735" spans="7:23">
      <c r="G6735">
        <v>35970</v>
      </c>
      <c r="H6735" s="89" t="s">
        <v>1657</v>
      </c>
      <c r="I6735" s="89" t="s">
        <v>313</v>
      </c>
      <c r="L6735">
        <v>49331</v>
      </c>
      <c r="M6735" s="89" t="s">
        <v>1356</v>
      </c>
      <c r="N6735" s="89" t="s">
        <v>320</v>
      </c>
      <c r="V6735" s="89" t="s">
        <v>1801</v>
      </c>
      <c r="W6735">
        <v>20415</v>
      </c>
    </row>
    <row r="6736" spans="7:23">
      <c r="G6736">
        <v>71085</v>
      </c>
      <c r="H6736" s="89" t="s">
        <v>1900</v>
      </c>
      <c r="I6736" s="89" t="s">
        <v>1947</v>
      </c>
      <c r="L6736">
        <v>49332</v>
      </c>
      <c r="M6736" s="89" t="s">
        <v>1357</v>
      </c>
      <c r="N6736" s="89" t="s">
        <v>320</v>
      </c>
      <c r="V6736" s="89" t="s">
        <v>1802</v>
      </c>
      <c r="W6736">
        <v>20418</v>
      </c>
    </row>
    <row r="6737" spans="7:23">
      <c r="G6737">
        <v>71082</v>
      </c>
      <c r="H6737" s="89" t="s">
        <v>1900</v>
      </c>
      <c r="I6737" s="89" t="s">
        <v>1945</v>
      </c>
      <c r="L6737">
        <v>49333</v>
      </c>
      <c r="M6737" s="89" t="s">
        <v>1358</v>
      </c>
      <c r="N6737" s="89" t="s">
        <v>320</v>
      </c>
      <c r="V6737" s="89" t="s">
        <v>1803</v>
      </c>
      <c r="W6737">
        <v>20419</v>
      </c>
    </row>
    <row r="6738" spans="7:23">
      <c r="G6738">
        <v>71074</v>
      </c>
      <c r="H6738" s="89" t="s">
        <v>1901</v>
      </c>
      <c r="I6738" s="89" t="s">
        <v>1947</v>
      </c>
      <c r="L6738">
        <v>49334</v>
      </c>
      <c r="M6738" s="89" t="s">
        <v>1359</v>
      </c>
      <c r="N6738" s="89" t="s">
        <v>320</v>
      </c>
      <c r="V6738" s="89" t="s">
        <v>1804</v>
      </c>
      <c r="W6738">
        <v>20420</v>
      </c>
    </row>
    <row r="6739" spans="7:23">
      <c r="G6739">
        <v>71071</v>
      </c>
      <c r="H6739" s="89" t="s">
        <v>1901</v>
      </c>
      <c r="I6739" s="89" t="s">
        <v>1945</v>
      </c>
      <c r="L6739">
        <v>49335</v>
      </c>
      <c r="M6739" s="89" t="s">
        <v>1360</v>
      </c>
      <c r="N6739" s="89" t="s">
        <v>320</v>
      </c>
      <c r="V6739" s="89" t="s">
        <v>1805</v>
      </c>
      <c r="W6739">
        <v>20421</v>
      </c>
    </row>
    <row r="6740" spans="7:23">
      <c r="G6740">
        <v>71063</v>
      </c>
      <c r="H6740" s="89" t="s">
        <v>1902</v>
      </c>
      <c r="I6740" s="89" t="s">
        <v>1947</v>
      </c>
      <c r="L6740">
        <v>49336</v>
      </c>
      <c r="M6740" s="89" t="s">
        <v>1361</v>
      </c>
      <c r="N6740" s="89" t="s">
        <v>320</v>
      </c>
      <c r="V6740" s="89" t="s">
        <v>1806</v>
      </c>
      <c r="W6740">
        <v>20422</v>
      </c>
    </row>
    <row r="6741" spans="7:23">
      <c r="G6741">
        <v>71060</v>
      </c>
      <c r="H6741" s="89" t="s">
        <v>1902</v>
      </c>
      <c r="I6741" s="89" t="s">
        <v>1945</v>
      </c>
      <c r="L6741">
        <v>49337</v>
      </c>
      <c r="M6741" s="89" t="s">
        <v>1362</v>
      </c>
      <c r="N6741" s="89" t="s">
        <v>320</v>
      </c>
      <c r="V6741" s="89" t="s">
        <v>1807</v>
      </c>
      <c r="W6741">
        <v>20423</v>
      </c>
    </row>
    <row r="6742" spans="7:23">
      <c r="G6742">
        <v>35973</v>
      </c>
      <c r="H6742" s="89" t="s">
        <v>2588</v>
      </c>
      <c r="I6742" s="89" t="s">
        <v>313</v>
      </c>
      <c r="L6742">
        <v>49338</v>
      </c>
      <c r="M6742" s="89" t="s">
        <v>1363</v>
      </c>
      <c r="N6742" s="89" t="s">
        <v>320</v>
      </c>
      <c r="V6742" s="89" t="s">
        <v>1808</v>
      </c>
      <c r="W6742">
        <v>20424</v>
      </c>
    </row>
    <row r="6743" spans="7:23">
      <c r="G6743">
        <v>71052</v>
      </c>
      <c r="H6743" s="89" t="s">
        <v>1903</v>
      </c>
      <c r="I6743" s="89" t="s">
        <v>1947</v>
      </c>
      <c r="L6743">
        <v>49339</v>
      </c>
      <c r="M6743" s="89" t="s">
        <v>1364</v>
      </c>
      <c r="N6743" s="89" t="s">
        <v>320</v>
      </c>
      <c r="V6743" s="89" t="s">
        <v>1809</v>
      </c>
      <c r="W6743">
        <v>20425</v>
      </c>
    </row>
    <row r="6744" spans="7:23">
      <c r="G6744">
        <v>71049</v>
      </c>
      <c r="H6744" s="89" t="s">
        <v>1903</v>
      </c>
      <c r="I6744" s="89" t="s">
        <v>1945</v>
      </c>
      <c r="L6744">
        <v>49342</v>
      </c>
      <c r="M6744" s="89" t="s">
        <v>1379</v>
      </c>
      <c r="N6744" s="89" t="s">
        <v>320</v>
      </c>
      <c r="V6744" s="89" t="s">
        <v>1810</v>
      </c>
      <c r="W6744">
        <v>20426</v>
      </c>
    </row>
    <row r="6745" spans="7:23">
      <c r="G6745">
        <v>35975</v>
      </c>
      <c r="H6745" s="89" t="s">
        <v>1659</v>
      </c>
      <c r="I6745" s="89" t="s">
        <v>313</v>
      </c>
      <c r="L6745">
        <v>49343</v>
      </c>
      <c r="M6745" s="89" t="s">
        <v>1380</v>
      </c>
      <c r="N6745" s="89" t="s">
        <v>320</v>
      </c>
      <c r="V6745" s="89" t="s">
        <v>1811</v>
      </c>
      <c r="W6745">
        <v>20427</v>
      </c>
    </row>
    <row r="6746" spans="7:23">
      <c r="G6746">
        <v>35974</v>
      </c>
      <c r="H6746" s="89" t="s">
        <v>1658</v>
      </c>
      <c r="I6746" s="89" t="s">
        <v>313</v>
      </c>
      <c r="L6746">
        <v>49344</v>
      </c>
      <c r="M6746" s="89" t="s">
        <v>1381</v>
      </c>
      <c r="N6746" s="89" t="s">
        <v>320</v>
      </c>
      <c r="V6746" s="89" t="s">
        <v>1812</v>
      </c>
      <c r="W6746">
        <v>54109</v>
      </c>
    </row>
    <row r="6747" spans="7:23">
      <c r="G6747">
        <v>35976</v>
      </c>
      <c r="H6747" s="89" t="s">
        <v>1660</v>
      </c>
      <c r="I6747" s="89" t="s">
        <v>313</v>
      </c>
      <c r="L6747">
        <v>49345</v>
      </c>
      <c r="M6747" s="89" t="s">
        <v>1382</v>
      </c>
      <c r="N6747" s="89" t="s">
        <v>320</v>
      </c>
      <c r="V6747" s="89" t="s">
        <v>1813</v>
      </c>
      <c r="W6747">
        <v>54131</v>
      </c>
    </row>
    <row r="6748" spans="7:23">
      <c r="G6748">
        <v>71118</v>
      </c>
      <c r="H6748" s="89" t="s">
        <v>1904</v>
      </c>
      <c r="I6748" s="89" t="s">
        <v>1947</v>
      </c>
      <c r="L6748">
        <v>49346</v>
      </c>
      <c r="M6748" s="89" t="s">
        <v>1383</v>
      </c>
      <c r="N6748" s="89" t="s">
        <v>320</v>
      </c>
      <c r="V6748" s="89" t="s">
        <v>1814</v>
      </c>
      <c r="W6748">
        <v>54120</v>
      </c>
    </row>
    <row r="6749" spans="7:23">
      <c r="G6749">
        <v>71115</v>
      </c>
      <c r="H6749" s="89" t="s">
        <v>1904</v>
      </c>
      <c r="I6749" s="89" t="s">
        <v>1945</v>
      </c>
      <c r="L6749">
        <v>49347</v>
      </c>
      <c r="M6749" s="89" t="s">
        <v>1384</v>
      </c>
      <c r="N6749" s="89" t="s">
        <v>320</v>
      </c>
      <c r="V6749" s="89" t="s">
        <v>1815</v>
      </c>
      <c r="W6749">
        <v>54142</v>
      </c>
    </row>
    <row r="6750" spans="7:23">
      <c r="G6750">
        <v>35981</v>
      </c>
      <c r="H6750" s="89" t="s">
        <v>1664</v>
      </c>
      <c r="I6750" s="89" t="s">
        <v>313</v>
      </c>
      <c r="L6750">
        <v>49348</v>
      </c>
      <c r="M6750" s="89" t="s">
        <v>1385</v>
      </c>
      <c r="N6750" s="89" t="s">
        <v>320</v>
      </c>
      <c r="V6750" s="89" t="s">
        <v>1816</v>
      </c>
      <c r="W6750">
        <v>54164</v>
      </c>
    </row>
    <row r="6751" spans="7:23">
      <c r="G6751">
        <v>164077</v>
      </c>
      <c r="H6751" s="89" t="s">
        <v>2589</v>
      </c>
      <c r="I6751" s="89" t="s">
        <v>313</v>
      </c>
      <c r="L6751">
        <v>49349</v>
      </c>
      <c r="M6751" s="89" t="s">
        <v>1386</v>
      </c>
      <c r="N6751" s="89" t="s">
        <v>320</v>
      </c>
      <c r="V6751" s="89" t="s">
        <v>1817</v>
      </c>
      <c r="W6751">
        <v>54175</v>
      </c>
    </row>
    <row r="6752" spans="7:23">
      <c r="G6752">
        <v>71041</v>
      </c>
      <c r="H6752" s="89" t="s">
        <v>1905</v>
      </c>
      <c r="I6752" s="89" t="s">
        <v>1947</v>
      </c>
      <c r="L6752">
        <v>49350</v>
      </c>
      <c r="M6752" s="89" t="s">
        <v>1387</v>
      </c>
      <c r="N6752" s="89" t="s">
        <v>320</v>
      </c>
      <c r="V6752" s="89" t="s">
        <v>1818</v>
      </c>
      <c r="W6752">
        <v>54186</v>
      </c>
    </row>
    <row r="6753" spans="7:23">
      <c r="G6753">
        <v>71038</v>
      </c>
      <c r="H6753" s="89" t="s">
        <v>1905</v>
      </c>
      <c r="I6753" s="89" t="s">
        <v>1945</v>
      </c>
      <c r="L6753">
        <v>49351</v>
      </c>
      <c r="M6753" s="89" t="s">
        <v>1388</v>
      </c>
      <c r="N6753" s="89" t="s">
        <v>320</v>
      </c>
      <c r="V6753" s="89" t="s">
        <v>2664</v>
      </c>
      <c r="W6753">
        <v>204081</v>
      </c>
    </row>
    <row r="6754" spans="7:23">
      <c r="G6754">
        <v>71030</v>
      </c>
      <c r="H6754" s="89" t="s">
        <v>1906</v>
      </c>
      <c r="I6754" s="89" t="s">
        <v>1947</v>
      </c>
      <c r="L6754">
        <v>49352</v>
      </c>
      <c r="M6754" s="89" t="s">
        <v>271</v>
      </c>
      <c r="N6754" s="89" t="s">
        <v>320</v>
      </c>
      <c r="V6754" s="89" t="s">
        <v>121</v>
      </c>
      <c r="W6754">
        <v>54197</v>
      </c>
    </row>
    <row r="6755" spans="7:23">
      <c r="G6755">
        <v>71027</v>
      </c>
      <c r="H6755" s="89" t="s">
        <v>1906</v>
      </c>
      <c r="I6755" s="89" t="s">
        <v>1945</v>
      </c>
      <c r="L6755">
        <v>49355</v>
      </c>
      <c r="M6755" s="89" t="s">
        <v>1389</v>
      </c>
      <c r="N6755" s="89" t="s">
        <v>320</v>
      </c>
      <c r="V6755" s="89" t="s">
        <v>1819</v>
      </c>
      <c r="W6755">
        <v>54230</v>
      </c>
    </row>
    <row r="6756" spans="7:23">
      <c r="G6756">
        <v>35977</v>
      </c>
      <c r="H6756" s="89" t="s">
        <v>1661</v>
      </c>
      <c r="I6756" s="89" t="s">
        <v>313</v>
      </c>
      <c r="L6756">
        <v>49357</v>
      </c>
      <c r="M6756" s="89" t="s">
        <v>1390</v>
      </c>
      <c r="N6756" s="89" t="s">
        <v>320</v>
      </c>
      <c r="V6756" s="89" t="s">
        <v>1820</v>
      </c>
      <c r="W6756">
        <v>54252</v>
      </c>
    </row>
    <row r="6757" spans="7:23">
      <c r="G6757">
        <v>71107</v>
      </c>
      <c r="H6757" s="89" t="s">
        <v>1907</v>
      </c>
      <c r="I6757" s="89" t="s">
        <v>1947</v>
      </c>
      <c r="L6757">
        <v>49358</v>
      </c>
      <c r="M6757" s="89" t="s">
        <v>1391</v>
      </c>
      <c r="N6757" s="89" t="s">
        <v>320</v>
      </c>
      <c r="V6757" s="89" t="s">
        <v>1821</v>
      </c>
      <c r="W6757">
        <v>54241</v>
      </c>
    </row>
    <row r="6758" spans="7:23">
      <c r="G6758">
        <v>71104</v>
      </c>
      <c r="H6758" s="89" t="s">
        <v>1907</v>
      </c>
      <c r="I6758" s="89" t="s">
        <v>1945</v>
      </c>
      <c r="L6758">
        <v>49359</v>
      </c>
      <c r="M6758" s="89" t="s">
        <v>1392</v>
      </c>
      <c r="N6758" s="89" t="s">
        <v>320</v>
      </c>
      <c r="V6758" s="89" t="s">
        <v>1822</v>
      </c>
      <c r="W6758">
        <v>54263</v>
      </c>
    </row>
    <row r="6759" spans="7:23">
      <c r="G6759">
        <v>35979</v>
      </c>
      <c r="H6759" s="89" t="s">
        <v>2590</v>
      </c>
      <c r="I6759" s="89" t="s">
        <v>313</v>
      </c>
      <c r="L6759">
        <v>49363</v>
      </c>
      <c r="M6759" s="89" t="s">
        <v>1393</v>
      </c>
      <c r="N6759" s="89" t="s">
        <v>320</v>
      </c>
      <c r="V6759" s="89" t="s">
        <v>1823</v>
      </c>
      <c r="W6759">
        <v>54395</v>
      </c>
    </row>
    <row r="6760" spans="7:23">
      <c r="G6760">
        <v>174086</v>
      </c>
      <c r="H6760" s="89" t="s">
        <v>2591</v>
      </c>
      <c r="I6760" s="89" t="s">
        <v>313</v>
      </c>
      <c r="L6760">
        <v>49364</v>
      </c>
      <c r="M6760" s="89" t="s">
        <v>1394</v>
      </c>
      <c r="N6760" s="89" t="s">
        <v>320</v>
      </c>
      <c r="V6760" s="89" t="s">
        <v>1824</v>
      </c>
      <c r="W6760">
        <v>54406</v>
      </c>
    </row>
    <row r="6761" spans="7:23">
      <c r="G6761">
        <v>71019</v>
      </c>
      <c r="H6761" s="89" t="s">
        <v>1908</v>
      </c>
      <c r="I6761" s="89" t="s">
        <v>1947</v>
      </c>
      <c r="L6761">
        <v>49365</v>
      </c>
      <c r="M6761" s="89" t="s">
        <v>2434</v>
      </c>
      <c r="N6761" s="89" t="s">
        <v>320</v>
      </c>
      <c r="V6761" s="89" t="s">
        <v>1825</v>
      </c>
      <c r="W6761">
        <v>54417</v>
      </c>
    </row>
    <row r="6762" spans="7:23">
      <c r="G6762">
        <v>71016</v>
      </c>
      <c r="H6762" s="89" t="s">
        <v>1908</v>
      </c>
      <c r="I6762" s="89" t="s">
        <v>1945</v>
      </c>
      <c r="L6762">
        <v>49366</v>
      </c>
      <c r="M6762" s="89" t="s">
        <v>2437</v>
      </c>
      <c r="N6762" s="89" t="s">
        <v>320</v>
      </c>
      <c r="V6762" s="89" t="s">
        <v>1826</v>
      </c>
      <c r="W6762">
        <v>54428</v>
      </c>
    </row>
    <row r="6763" spans="7:23">
      <c r="G6763">
        <v>72297</v>
      </c>
      <c r="H6763" s="89" t="s">
        <v>1673</v>
      </c>
      <c r="I6763" s="89" t="s">
        <v>313</v>
      </c>
      <c r="L6763">
        <v>49367</v>
      </c>
      <c r="M6763" s="89" t="s">
        <v>2439</v>
      </c>
      <c r="N6763" s="89" t="s">
        <v>320</v>
      </c>
      <c r="V6763" s="89" t="s">
        <v>1827</v>
      </c>
      <c r="W6763">
        <v>54439</v>
      </c>
    </row>
    <row r="6764" spans="7:23">
      <c r="G6764">
        <v>72286</v>
      </c>
      <c r="H6764" s="89" t="s">
        <v>1674</v>
      </c>
      <c r="I6764" s="89" t="s">
        <v>313</v>
      </c>
      <c r="L6764">
        <v>49368</v>
      </c>
      <c r="M6764" s="89" t="s">
        <v>1303</v>
      </c>
      <c r="N6764" s="89" t="s">
        <v>320</v>
      </c>
      <c r="V6764" s="89" t="s">
        <v>1828</v>
      </c>
      <c r="W6764">
        <v>54450</v>
      </c>
    </row>
    <row r="6765" spans="7:23">
      <c r="G6765">
        <v>71008</v>
      </c>
      <c r="H6765" s="89" t="s">
        <v>1909</v>
      </c>
      <c r="I6765" s="89" t="s">
        <v>1947</v>
      </c>
      <c r="L6765">
        <v>49371</v>
      </c>
      <c r="M6765" s="89" t="s">
        <v>1395</v>
      </c>
      <c r="N6765" s="89" t="s">
        <v>320</v>
      </c>
      <c r="V6765" s="89" t="s">
        <v>1829</v>
      </c>
      <c r="W6765">
        <v>54461</v>
      </c>
    </row>
    <row r="6766" spans="7:23">
      <c r="G6766">
        <v>71005</v>
      </c>
      <c r="H6766" s="89" t="s">
        <v>1909</v>
      </c>
      <c r="I6766" s="89" t="s">
        <v>1945</v>
      </c>
      <c r="L6766">
        <v>49372</v>
      </c>
      <c r="M6766" s="89" t="s">
        <v>1396</v>
      </c>
      <c r="N6766" s="89" t="s">
        <v>320</v>
      </c>
      <c r="V6766" s="89" t="s">
        <v>1830</v>
      </c>
      <c r="W6766">
        <v>54472</v>
      </c>
    </row>
    <row r="6767" spans="7:23">
      <c r="G6767">
        <v>72275</v>
      </c>
      <c r="H6767" s="89" t="s">
        <v>1675</v>
      </c>
      <c r="I6767" s="89" t="s">
        <v>313</v>
      </c>
      <c r="L6767">
        <v>49373</v>
      </c>
      <c r="M6767" s="89" t="s">
        <v>1397</v>
      </c>
      <c r="N6767" s="89" t="s">
        <v>320</v>
      </c>
      <c r="V6767" s="89" t="s">
        <v>1831</v>
      </c>
      <c r="W6767">
        <v>54483</v>
      </c>
    </row>
    <row r="6768" spans="7:23">
      <c r="G6768">
        <v>70994</v>
      </c>
      <c r="H6768" s="89" t="s">
        <v>1910</v>
      </c>
      <c r="I6768" s="89" t="s">
        <v>1945</v>
      </c>
      <c r="L6768">
        <v>49374</v>
      </c>
      <c r="M6768" s="89" t="s">
        <v>1398</v>
      </c>
      <c r="N6768" s="89" t="s">
        <v>320</v>
      </c>
      <c r="V6768" s="89" t="s">
        <v>1832</v>
      </c>
      <c r="W6768">
        <v>54494</v>
      </c>
    </row>
    <row r="6769" spans="7:23">
      <c r="G6769">
        <v>70997</v>
      </c>
      <c r="H6769" s="89" t="s">
        <v>1910</v>
      </c>
      <c r="I6769" s="89" t="s">
        <v>1947</v>
      </c>
      <c r="L6769">
        <v>49375</v>
      </c>
      <c r="M6769" s="89" t="s">
        <v>1399</v>
      </c>
      <c r="N6769" s="89" t="s">
        <v>320</v>
      </c>
      <c r="V6769" s="89" t="s">
        <v>1833</v>
      </c>
      <c r="W6769">
        <v>54516</v>
      </c>
    </row>
    <row r="6770" spans="7:23">
      <c r="G6770">
        <v>192086</v>
      </c>
      <c r="H6770" s="89" t="s">
        <v>2592</v>
      </c>
      <c r="I6770" s="89" t="s">
        <v>313</v>
      </c>
      <c r="L6770">
        <v>49376</v>
      </c>
      <c r="M6770" s="89" t="s">
        <v>1400</v>
      </c>
      <c r="N6770" s="89" t="s">
        <v>320</v>
      </c>
      <c r="V6770" s="89" t="s">
        <v>1834</v>
      </c>
      <c r="W6770">
        <v>54527</v>
      </c>
    </row>
    <row r="6771" spans="7:23">
      <c r="G6771">
        <v>70986</v>
      </c>
      <c r="H6771" s="89" t="s">
        <v>1911</v>
      </c>
      <c r="I6771" s="89" t="s">
        <v>1947</v>
      </c>
      <c r="L6771">
        <v>49378</v>
      </c>
      <c r="M6771" s="89" t="s">
        <v>1310</v>
      </c>
      <c r="N6771" s="89" t="s">
        <v>320</v>
      </c>
      <c r="V6771" s="89" t="s">
        <v>1835</v>
      </c>
      <c r="W6771">
        <v>54538</v>
      </c>
    </row>
    <row r="6772" spans="7:23">
      <c r="G6772">
        <v>70983</v>
      </c>
      <c r="H6772" s="89" t="s">
        <v>1911</v>
      </c>
      <c r="I6772" s="89" t="s">
        <v>1945</v>
      </c>
      <c r="L6772">
        <v>49381</v>
      </c>
      <c r="M6772" s="89" t="s">
        <v>1401</v>
      </c>
      <c r="N6772" s="89" t="s">
        <v>320</v>
      </c>
      <c r="V6772" s="89" t="s">
        <v>1836</v>
      </c>
      <c r="W6772">
        <v>54549</v>
      </c>
    </row>
    <row r="6773" spans="7:23">
      <c r="G6773">
        <v>35984</v>
      </c>
      <c r="H6773" s="89" t="s">
        <v>1665</v>
      </c>
      <c r="I6773" s="89" t="s">
        <v>313</v>
      </c>
      <c r="L6773">
        <v>49382</v>
      </c>
      <c r="M6773" s="89" t="s">
        <v>1402</v>
      </c>
      <c r="N6773" s="89" t="s">
        <v>320</v>
      </c>
      <c r="V6773" s="89" t="s">
        <v>1837</v>
      </c>
      <c r="W6773">
        <v>54571</v>
      </c>
    </row>
    <row r="6774" spans="7:23">
      <c r="G6774">
        <v>70975</v>
      </c>
      <c r="H6774" s="89" t="s">
        <v>1912</v>
      </c>
      <c r="I6774" s="89" t="s">
        <v>1947</v>
      </c>
      <c r="L6774">
        <v>49383</v>
      </c>
      <c r="M6774" s="89" t="s">
        <v>1403</v>
      </c>
      <c r="N6774" s="89" t="s">
        <v>320</v>
      </c>
      <c r="V6774" s="89" t="s">
        <v>1838</v>
      </c>
      <c r="W6774">
        <v>54560</v>
      </c>
    </row>
    <row r="6775" spans="7:23">
      <c r="G6775">
        <v>70972</v>
      </c>
      <c r="H6775" s="89" t="s">
        <v>1912</v>
      </c>
      <c r="I6775" s="89" t="s">
        <v>1945</v>
      </c>
      <c r="L6775">
        <v>49384</v>
      </c>
      <c r="M6775" s="89" t="s">
        <v>1404</v>
      </c>
      <c r="N6775" s="89" t="s">
        <v>320</v>
      </c>
      <c r="V6775" s="89" t="s">
        <v>1839</v>
      </c>
      <c r="W6775">
        <v>54582</v>
      </c>
    </row>
    <row r="6776" spans="7:23">
      <c r="G6776">
        <v>35985</v>
      </c>
      <c r="H6776" s="89" t="s">
        <v>1666</v>
      </c>
      <c r="I6776" s="89" t="s">
        <v>313</v>
      </c>
      <c r="L6776">
        <v>49385</v>
      </c>
      <c r="M6776" s="89" t="s">
        <v>1405</v>
      </c>
      <c r="N6776" s="89" t="s">
        <v>320</v>
      </c>
      <c r="V6776" s="89" t="s">
        <v>1840</v>
      </c>
      <c r="W6776">
        <v>54593</v>
      </c>
    </row>
    <row r="6777" spans="7:23">
      <c r="G6777">
        <v>70964</v>
      </c>
      <c r="H6777" s="89" t="s">
        <v>119</v>
      </c>
      <c r="I6777" s="89" t="s">
        <v>1947</v>
      </c>
      <c r="L6777">
        <v>49386</v>
      </c>
      <c r="M6777" s="89" t="s">
        <v>1406</v>
      </c>
      <c r="N6777" s="89" t="s">
        <v>320</v>
      </c>
      <c r="V6777" s="89" t="s">
        <v>1841</v>
      </c>
      <c r="W6777">
        <v>54604</v>
      </c>
    </row>
    <row r="6778" spans="7:23">
      <c r="G6778">
        <v>70961</v>
      </c>
      <c r="H6778" s="89" t="s">
        <v>119</v>
      </c>
      <c r="I6778" s="89" t="s">
        <v>1945</v>
      </c>
      <c r="L6778">
        <v>49387</v>
      </c>
      <c r="M6778" s="89" t="s">
        <v>1407</v>
      </c>
      <c r="N6778" s="89" t="s">
        <v>320</v>
      </c>
      <c r="V6778" s="89" t="s">
        <v>1842</v>
      </c>
      <c r="W6778">
        <v>54626</v>
      </c>
    </row>
    <row r="6779" spans="7:23">
      <c r="G6779">
        <v>35986</v>
      </c>
      <c r="H6779" s="89" t="s">
        <v>1667</v>
      </c>
      <c r="I6779" s="89" t="s">
        <v>313</v>
      </c>
      <c r="L6779">
        <v>49388</v>
      </c>
      <c r="M6779" s="89" t="s">
        <v>1318</v>
      </c>
      <c r="N6779" s="89" t="s">
        <v>320</v>
      </c>
      <c r="V6779" s="89" t="s">
        <v>1843</v>
      </c>
      <c r="W6779">
        <v>20433</v>
      </c>
    </row>
    <row r="6780" spans="7:23">
      <c r="G6780">
        <v>200875</v>
      </c>
      <c r="H6780" s="89" t="s">
        <v>2593</v>
      </c>
      <c r="I6780" s="89" t="s">
        <v>313</v>
      </c>
      <c r="L6780">
        <v>49391</v>
      </c>
      <c r="M6780" s="89" t="s">
        <v>1409</v>
      </c>
      <c r="N6780" s="89" t="s">
        <v>320</v>
      </c>
      <c r="V6780" s="89" t="s">
        <v>1844</v>
      </c>
      <c r="W6780">
        <v>20434</v>
      </c>
    </row>
    <row r="6781" spans="7:23">
      <c r="G6781">
        <v>70953</v>
      </c>
      <c r="H6781" s="89" t="s">
        <v>1913</v>
      </c>
      <c r="I6781" s="89" t="s">
        <v>1947</v>
      </c>
      <c r="L6781">
        <v>49392</v>
      </c>
      <c r="M6781" s="89" t="s">
        <v>1410</v>
      </c>
      <c r="N6781" s="89" t="s">
        <v>320</v>
      </c>
      <c r="V6781" s="89" t="s">
        <v>1845</v>
      </c>
      <c r="W6781">
        <v>20435</v>
      </c>
    </row>
    <row r="6782" spans="7:23">
      <c r="G6782">
        <v>70950</v>
      </c>
      <c r="H6782" s="89" t="s">
        <v>1913</v>
      </c>
      <c r="I6782" s="89" t="s">
        <v>1945</v>
      </c>
      <c r="L6782">
        <v>49393</v>
      </c>
      <c r="M6782" s="89" t="s">
        <v>1411</v>
      </c>
      <c r="N6782" s="89" t="s">
        <v>320</v>
      </c>
      <c r="V6782" s="89" t="s">
        <v>1846</v>
      </c>
      <c r="W6782">
        <v>20436</v>
      </c>
    </row>
    <row r="6783" spans="7:23">
      <c r="G6783">
        <v>70942</v>
      </c>
      <c r="H6783" s="89" t="s">
        <v>1914</v>
      </c>
      <c r="I6783" s="89" t="s">
        <v>1947</v>
      </c>
      <c r="L6783">
        <v>49394</v>
      </c>
      <c r="M6783" s="89" t="s">
        <v>1412</v>
      </c>
      <c r="N6783" s="89" t="s">
        <v>320</v>
      </c>
      <c r="V6783" s="89" t="s">
        <v>1847</v>
      </c>
      <c r="W6783">
        <v>20437</v>
      </c>
    </row>
    <row r="6784" spans="7:23">
      <c r="G6784">
        <v>70939</v>
      </c>
      <c r="H6784" s="89" t="s">
        <v>1914</v>
      </c>
      <c r="I6784" s="89" t="s">
        <v>1945</v>
      </c>
      <c r="L6784">
        <v>49395</v>
      </c>
      <c r="M6784" s="89" t="s">
        <v>1413</v>
      </c>
      <c r="N6784" s="89" t="s">
        <v>320</v>
      </c>
      <c r="V6784" s="89" t="s">
        <v>1848</v>
      </c>
      <c r="W6784">
        <v>20438</v>
      </c>
    </row>
    <row r="6785" spans="7:23">
      <c r="G6785">
        <v>35987</v>
      </c>
      <c r="H6785" s="89" t="s">
        <v>1668</v>
      </c>
      <c r="I6785" s="89" t="s">
        <v>313</v>
      </c>
      <c r="L6785">
        <v>49396</v>
      </c>
      <c r="M6785" s="89" t="s">
        <v>1414</v>
      </c>
      <c r="N6785" s="89" t="s">
        <v>320</v>
      </c>
      <c r="V6785" s="89" t="s">
        <v>1849</v>
      </c>
      <c r="W6785">
        <v>20441</v>
      </c>
    </row>
    <row r="6786" spans="7:23">
      <c r="G6786">
        <v>35980</v>
      </c>
      <c r="H6786" s="89" t="s">
        <v>1663</v>
      </c>
      <c r="I6786" s="89" t="s">
        <v>313</v>
      </c>
      <c r="L6786">
        <v>49397</v>
      </c>
      <c r="M6786" s="89" t="s">
        <v>1415</v>
      </c>
      <c r="N6786" s="89" t="s">
        <v>320</v>
      </c>
      <c r="V6786" s="89" t="s">
        <v>1850</v>
      </c>
      <c r="W6786">
        <v>20442</v>
      </c>
    </row>
    <row r="6787" spans="7:23">
      <c r="G6787">
        <v>70928</v>
      </c>
      <c r="H6787" s="89" t="s">
        <v>1915</v>
      </c>
      <c r="I6787" s="89" t="s">
        <v>1945</v>
      </c>
      <c r="L6787">
        <v>49399</v>
      </c>
      <c r="M6787" s="89" t="s">
        <v>1327</v>
      </c>
      <c r="N6787" s="89" t="s">
        <v>320</v>
      </c>
      <c r="V6787" s="89" t="s">
        <v>1851</v>
      </c>
      <c r="W6787">
        <v>20443</v>
      </c>
    </row>
    <row r="6788" spans="7:23">
      <c r="G6788">
        <v>35989</v>
      </c>
      <c r="H6788" s="89" t="s">
        <v>1670</v>
      </c>
      <c r="I6788" s="89" t="s">
        <v>313</v>
      </c>
      <c r="L6788">
        <v>49400</v>
      </c>
      <c r="M6788" s="89" t="s">
        <v>232</v>
      </c>
      <c r="N6788" s="89" t="s">
        <v>320</v>
      </c>
      <c r="V6788" s="89" t="s">
        <v>1852</v>
      </c>
      <c r="W6788">
        <v>20444</v>
      </c>
    </row>
    <row r="6789" spans="7:23">
      <c r="G6789">
        <v>70931</v>
      </c>
      <c r="H6789" s="89" t="s">
        <v>1915</v>
      </c>
      <c r="I6789" s="89" t="s">
        <v>1947</v>
      </c>
      <c r="L6789">
        <v>49403</v>
      </c>
      <c r="M6789" s="89" t="s">
        <v>1420</v>
      </c>
      <c r="N6789" s="89" t="s">
        <v>320</v>
      </c>
      <c r="V6789" s="89" t="s">
        <v>1853</v>
      </c>
      <c r="W6789">
        <v>20447</v>
      </c>
    </row>
    <row r="6790" spans="7:23">
      <c r="G6790">
        <v>70920</v>
      </c>
      <c r="H6790" s="89" t="s">
        <v>1916</v>
      </c>
      <c r="I6790" s="89" t="s">
        <v>1947</v>
      </c>
      <c r="L6790">
        <v>49404</v>
      </c>
      <c r="M6790" s="89" t="s">
        <v>1431</v>
      </c>
      <c r="N6790" s="89" t="s">
        <v>320</v>
      </c>
      <c r="V6790" s="89" t="s">
        <v>1854</v>
      </c>
      <c r="W6790">
        <v>20448</v>
      </c>
    </row>
    <row r="6791" spans="7:23">
      <c r="G6791">
        <v>70917</v>
      </c>
      <c r="H6791" s="89" t="s">
        <v>1916</v>
      </c>
      <c r="I6791" s="89" t="s">
        <v>1945</v>
      </c>
      <c r="L6791">
        <v>49405</v>
      </c>
      <c r="M6791" s="89" t="s">
        <v>1432</v>
      </c>
      <c r="N6791" s="89" t="s">
        <v>320</v>
      </c>
      <c r="V6791" s="89" t="s">
        <v>1855</v>
      </c>
      <c r="W6791">
        <v>20449</v>
      </c>
    </row>
    <row r="6792" spans="7:23">
      <c r="G6792">
        <v>35988</v>
      </c>
      <c r="H6792" s="89" t="s">
        <v>1669</v>
      </c>
      <c r="I6792" s="89" t="s">
        <v>313</v>
      </c>
      <c r="L6792">
        <v>49406</v>
      </c>
      <c r="M6792" s="89" t="s">
        <v>1433</v>
      </c>
      <c r="N6792" s="89" t="s">
        <v>320</v>
      </c>
      <c r="V6792" s="89" t="s">
        <v>1856</v>
      </c>
      <c r="W6792">
        <v>20450</v>
      </c>
    </row>
    <row r="6793" spans="7:23">
      <c r="G6793">
        <v>70909</v>
      </c>
      <c r="H6793" s="89" t="s">
        <v>1917</v>
      </c>
      <c r="I6793" s="89" t="s">
        <v>1947</v>
      </c>
      <c r="L6793">
        <v>49407</v>
      </c>
      <c r="M6793" s="89" t="s">
        <v>1434</v>
      </c>
      <c r="N6793" s="89" t="s">
        <v>320</v>
      </c>
      <c r="V6793" s="89" t="s">
        <v>1857</v>
      </c>
      <c r="W6793">
        <v>20453</v>
      </c>
    </row>
    <row r="6794" spans="7:23">
      <c r="G6794">
        <v>35978</v>
      </c>
      <c r="H6794" s="89" t="s">
        <v>1662</v>
      </c>
      <c r="I6794" s="89" t="s">
        <v>313</v>
      </c>
      <c r="L6794">
        <v>49408</v>
      </c>
      <c r="M6794" s="89" t="s">
        <v>1435</v>
      </c>
      <c r="N6794" s="89" t="s">
        <v>320</v>
      </c>
      <c r="V6794" s="89" t="s">
        <v>1858</v>
      </c>
      <c r="W6794">
        <v>20454</v>
      </c>
    </row>
    <row r="6795" spans="7:23">
      <c r="G6795">
        <v>70906</v>
      </c>
      <c r="H6795" s="89" t="s">
        <v>1917</v>
      </c>
      <c r="I6795" s="89" t="s">
        <v>1945</v>
      </c>
      <c r="L6795">
        <v>49409</v>
      </c>
      <c r="M6795" s="89" t="s">
        <v>1436</v>
      </c>
      <c r="N6795" s="89" t="s">
        <v>320</v>
      </c>
      <c r="V6795" s="89" t="s">
        <v>1859</v>
      </c>
      <c r="W6795">
        <v>20455</v>
      </c>
    </row>
    <row r="6796" spans="7:23">
      <c r="G6796">
        <v>35990</v>
      </c>
      <c r="H6796" s="89" t="s">
        <v>1671</v>
      </c>
      <c r="I6796" s="89" t="s">
        <v>313</v>
      </c>
      <c r="L6796">
        <v>49410</v>
      </c>
      <c r="M6796" s="89" t="s">
        <v>1437</v>
      </c>
      <c r="N6796" s="89" t="s">
        <v>320</v>
      </c>
      <c r="V6796" s="89" t="s">
        <v>1860</v>
      </c>
      <c r="W6796">
        <v>20456</v>
      </c>
    </row>
    <row r="6797" spans="7:23">
      <c r="G6797">
        <v>219475</v>
      </c>
      <c r="H6797" s="89" t="s">
        <v>2594</v>
      </c>
      <c r="I6797" s="89" t="s">
        <v>313</v>
      </c>
      <c r="L6797">
        <v>49411</v>
      </c>
      <c r="M6797" s="89" t="s">
        <v>1438</v>
      </c>
      <c r="N6797" s="89" t="s">
        <v>320</v>
      </c>
      <c r="V6797" s="89" t="s">
        <v>1861</v>
      </c>
      <c r="W6797">
        <v>20457</v>
      </c>
    </row>
    <row r="6798" spans="7:23">
      <c r="G6798">
        <v>70898</v>
      </c>
      <c r="H6798" s="89" t="s">
        <v>1918</v>
      </c>
      <c r="I6798" s="89" t="s">
        <v>1947</v>
      </c>
      <c r="L6798">
        <v>49412</v>
      </c>
      <c r="M6798" s="89" t="s">
        <v>2469</v>
      </c>
      <c r="N6798" s="89" t="s">
        <v>320</v>
      </c>
      <c r="V6798" s="89" t="s">
        <v>1862</v>
      </c>
      <c r="W6798">
        <v>20458</v>
      </c>
    </row>
    <row r="6799" spans="7:23">
      <c r="G6799">
        <v>70895</v>
      </c>
      <c r="H6799" s="89" t="s">
        <v>1918</v>
      </c>
      <c r="I6799" s="89" t="s">
        <v>1945</v>
      </c>
      <c r="L6799">
        <v>49415</v>
      </c>
      <c r="M6799" s="89" t="s">
        <v>1439</v>
      </c>
      <c r="N6799" s="89" t="s">
        <v>320</v>
      </c>
      <c r="V6799" s="89" t="s">
        <v>1863</v>
      </c>
      <c r="W6799">
        <v>20459</v>
      </c>
    </row>
    <row r="6800" spans="7:23">
      <c r="G6800">
        <v>70887</v>
      </c>
      <c r="H6800" s="89" t="s">
        <v>1919</v>
      </c>
      <c r="I6800" s="89" t="s">
        <v>1947</v>
      </c>
      <c r="L6800">
        <v>49416</v>
      </c>
      <c r="M6800" s="89" t="s">
        <v>1440</v>
      </c>
      <c r="N6800" s="89" t="s">
        <v>320</v>
      </c>
      <c r="V6800" s="89" t="s">
        <v>1864</v>
      </c>
      <c r="W6800">
        <v>20460</v>
      </c>
    </row>
    <row r="6801" spans="7:23">
      <c r="G6801">
        <v>70884</v>
      </c>
      <c r="H6801" s="89" t="s">
        <v>1919</v>
      </c>
      <c r="I6801" s="89" t="s">
        <v>1945</v>
      </c>
      <c r="L6801">
        <v>49417</v>
      </c>
      <c r="M6801" s="89" t="s">
        <v>1441</v>
      </c>
      <c r="N6801" s="89" t="s">
        <v>320</v>
      </c>
      <c r="V6801" s="89" t="s">
        <v>1865</v>
      </c>
      <c r="W6801">
        <v>20461</v>
      </c>
    </row>
    <row r="6802" spans="7:23">
      <c r="G6802">
        <v>35991</v>
      </c>
      <c r="H6802" s="89" t="s">
        <v>1672</v>
      </c>
      <c r="I6802" s="89" t="s">
        <v>313</v>
      </c>
      <c r="L6802">
        <v>49418</v>
      </c>
      <c r="M6802" s="89" t="s">
        <v>1442</v>
      </c>
      <c r="N6802" s="89" t="s">
        <v>320</v>
      </c>
      <c r="V6802" s="89" t="s">
        <v>1866</v>
      </c>
      <c r="W6802">
        <v>20462</v>
      </c>
    </row>
    <row r="6803" spans="7:23">
      <c r="G6803">
        <v>71393</v>
      </c>
      <c r="H6803" s="89" t="s">
        <v>1920</v>
      </c>
      <c r="I6803" s="89" t="s">
        <v>1947</v>
      </c>
      <c r="L6803">
        <v>49419</v>
      </c>
      <c r="M6803" s="89" t="s">
        <v>1443</v>
      </c>
      <c r="N6803" s="89" t="s">
        <v>320</v>
      </c>
      <c r="V6803" s="89" t="s">
        <v>1867</v>
      </c>
      <c r="W6803">
        <v>20463</v>
      </c>
    </row>
    <row r="6804" spans="7:23">
      <c r="G6804">
        <v>71390</v>
      </c>
      <c r="H6804" s="89" t="s">
        <v>1920</v>
      </c>
      <c r="I6804" s="89" t="s">
        <v>1945</v>
      </c>
      <c r="L6804">
        <v>49420</v>
      </c>
      <c r="M6804" s="89" t="s">
        <v>1444</v>
      </c>
      <c r="N6804" s="89" t="s">
        <v>320</v>
      </c>
      <c r="V6804" s="89" t="s">
        <v>1868</v>
      </c>
      <c r="W6804">
        <v>20464</v>
      </c>
    </row>
    <row r="6805" spans="7:23">
      <c r="G6805">
        <v>35982</v>
      </c>
      <c r="H6805" s="89" t="s">
        <v>1289</v>
      </c>
      <c r="I6805" s="89" t="s">
        <v>313</v>
      </c>
      <c r="L6805">
        <v>49421</v>
      </c>
      <c r="M6805" s="89" t="s">
        <v>1445</v>
      </c>
      <c r="N6805" s="89" t="s">
        <v>320</v>
      </c>
      <c r="V6805" s="89" t="s">
        <v>1869</v>
      </c>
      <c r="W6805">
        <v>20465</v>
      </c>
    </row>
    <row r="6806" spans="7:23">
      <c r="G6806">
        <v>71382</v>
      </c>
      <c r="H6806" s="89" t="s">
        <v>1921</v>
      </c>
      <c r="I6806" s="89" t="s">
        <v>1947</v>
      </c>
      <c r="L6806">
        <v>49422</v>
      </c>
      <c r="M6806" s="89" t="s">
        <v>1446</v>
      </c>
      <c r="N6806" s="89" t="s">
        <v>320</v>
      </c>
      <c r="V6806" s="89" t="s">
        <v>1870</v>
      </c>
      <c r="W6806">
        <v>54340</v>
      </c>
    </row>
    <row r="6807" spans="7:23">
      <c r="G6807">
        <v>71379</v>
      </c>
      <c r="H6807" s="89" t="s">
        <v>1921</v>
      </c>
      <c r="I6807" s="89" t="s">
        <v>1945</v>
      </c>
      <c r="L6807">
        <v>49423</v>
      </c>
      <c r="M6807" s="89" t="s">
        <v>1447</v>
      </c>
      <c r="N6807" s="89" t="s">
        <v>320</v>
      </c>
      <c r="V6807" s="89" t="s">
        <v>1569</v>
      </c>
      <c r="W6807">
        <v>20378</v>
      </c>
    </row>
    <row r="6808" spans="7:23">
      <c r="G6808">
        <v>35983</v>
      </c>
      <c r="H6808" s="89" t="s">
        <v>2595</v>
      </c>
      <c r="I6808" s="89" t="s">
        <v>313</v>
      </c>
      <c r="L6808">
        <v>49424</v>
      </c>
      <c r="M6808" s="89" t="s">
        <v>1448</v>
      </c>
      <c r="N6808" s="89" t="s">
        <v>320</v>
      </c>
      <c r="V6808" s="89" t="s">
        <v>1871</v>
      </c>
      <c r="W6808">
        <v>20379</v>
      </c>
    </row>
    <row r="6809" spans="7:23">
      <c r="G6809">
        <v>70876</v>
      </c>
      <c r="H6809" s="89" t="s">
        <v>1922</v>
      </c>
      <c r="I6809" s="89" t="s">
        <v>1947</v>
      </c>
      <c r="L6809">
        <v>49425</v>
      </c>
      <c r="M6809" s="89" t="s">
        <v>1449</v>
      </c>
      <c r="N6809" s="89" t="s">
        <v>320</v>
      </c>
      <c r="V6809" s="89" t="s">
        <v>1872</v>
      </c>
      <c r="W6809">
        <v>20428</v>
      </c>
    </row>
    <row r="6810" spans="7:23">
      <c r="G6810">
        <v>70873</v>
      </c>
      <c r="H6810" s="89" t="s">
        <v>1922</v>
      </c>
      <c r="I6810" s="89" t="s">
        <v>1945</v>
      </c>
      <c r="L6810">
        <v>49426</v>
      </c>
      <c r="M6810" s="89" t="s">
        <v>1450</v>
      </c>
      <c r="N6810" s="89" t="s">
        <v>320</v>
      </c>
      <c r="V6810" s="89" t="s">
        <v>1873</v>
      </c>
      <c r="W6810">
        <v>72322</v>
      </c>
    </row>
    <row r="6811" spans="7:23">
      <c r="G6811">
        <v>216730</v>
      </c>
      <c r="H6811" s="89" t="s">
        <v>2596</v>
      </c>
      <c r="I6811" s="89" t="s">
        <v>313</v>
      </c>
      <c r="L6811">
        <v>49428</v>
      </c>
      <c r="M6811" s="89" t="s">
        <v>2480</v>
      </c>
      <c r="N6811" s="89" t="s">
        <v>320</v>
      </c>
      <c r="V6811" s="89" t="s">
        <v>1874</v>
      </c>
      <c r="W6811">
        <v>72311</v>
      </c>
    </row>
    <row r="6812" spans="7:23">
      <c r="G6812">
        <v>71283</v>
      </c>
      <c r="H6812" s="89" t="s">
        <v>1923</v>
      </c>
      <c r="I6812" s="89" t="s">
        <v>1947</v>
      </c>
      <c r="L6812">
        <v>49431</v>
      </c>
      <c r="M6812" s="89" t="s">
        <v>1464</v>
      </c>
      <c r="N6812" s="89" t="s">
        <v>320</v>
      </c>
      <c r="V6812" s="89" t="s">
        <v>1875</v>
      </c>
      <c r="W6812">
        <v>66276</v>
      </c>
    </row>
    <row r="6813" spans="7:23">
      <c r="G6813">
        <v>71280</v>
      </c>
      <c r="H6813" s="89" t="s">
        <v>1923</v>
      </c>
      <c r="I6813" s="89" t="s">
        <v>1945</v>
      </c>
      <c r="L6813">
        <v>49432</v>
      </c>
      <c r="M6813" s="89" t="s">
        <v>1465</v>
      </c>
      <c r="N6813" s="89" t="s">
        <v>320</v>
      </c>
      <c r="V6813" s="89" t="s">
        <v>1574</v>
      </c>
      <c r="W6813">
        <v>20381</v>
      </c>
    </row>
    <row r="6814" spans="7:23">
      <c r="G6814">
        <v>35992</v>
      </c>
      <c r="H6814" s="89" t="s">
        <v>2597</v>
      </c>
      <c r="I6814" s="89" t="s">
        <v>313</v>
      </c>
      <c r="L6814">
        <v>49433</v>
      </c>
      <c r="M6814" s="89" t="s">
        <v>1466</v>
      </c>
      <c r="N6814" s="89" t="s">
        <v>320</v>
      </c>
      <c r="V6814" s="89" t="s">
        <v>1575</v>
      </c>
      <c r="W6814">
        <v>20380</v>
      </c>
    </row>
    <row r="6815" spans="7:23">
      <c r="G6815">
        <v>71360</v>
      </c>
      <c r="H6815" s="89" t="s">
        <v>278</v>
      </c>
      <c r="I6815" s="89" t="s">
        <v>1947</v>
      </c>
      <c r="L6815">
        <v>49434</v>
      </c>
      <c r="M6815" s="89" t="s">
        <v>1467</v>
      </c>
      <c r="N6815" s="89" t="s">
        <v>320</v>
      </c>
      <c r="V6815" s="89" t="s">
        <v>1876</v>
      </c>
      <c r="W6815">
        <v>20468</v>
      </c>
    </row>
    <row r="6816" spans="7:23">
      <c r="G6816">
        <v>71357</v>
      </c>
      <c r="H6816" s="89" t="s">
        <v>278</v>
      </c>
      <c r="I6816" s="89" t="s">
        <v>1945</v>
      </c>
      <c r="L6816">
        <v>49435</v>
      </c>
      <c r="M6816" s="89" t="s">
        <v>1468</v>
      </c>
      <c r="N6816" s="89" t="s">
        <v>320</v>
      </c>
      <c r="V6816" s="89" t="s">
        <v>1877</v>
      </c>
      <c r="W6816">
        <v>54307</v>
      </c>
    </row>
    <row r="6817" spans="7:23">
      <c r="G6817">
        <v>195131</v>
      </c>
      <c r="H6817" s="89" t="s">
        <v>2598</v>
      </c>
      <c r="I6817" s="89" t="s">
        <v>313</v>
      </c>
      <c r="L6817">
        <v>49436</v>
      </c>
      <c r="M6817" s="89" t="s">
        <v>1469</v>
      </c>
      <c r="N6817" s="89" t="s">
        <v>320</v>
      </c>
      <c r="V6817" s="89" t="s">
        <v>1878</v>
      </c>
      <c r="W6817">
        <v>20469</v>
      </c>
    </row>
    <row r="6818" spans="7:23">
      <c r="G6818">
        <v>71269</v>
      </c>
      <c r="H6818" s="89" t="s">
        <v>1924</v>
      </c>
      <c r="I6818" s="89" t="s">
        <v>1945</v>
      </c>
      <c r="L6818">
        <v>49437</v>
      </c>
      <c r="M6818" s="89" t="s">
        <v>1470</v>
      </c>
      <c r="N6818" s="89" t="s">
        <v>320</v>
      </c>
      <c r="V6818" s="89" t="s">
        <v>1579</v>
      </c>
      <c r="W6818">
        <v>20384</v>
      </c>
    </row>
    <row r="6819" spans="7:23">
      <c r="G6819">
        <v>71272</v>
      </c>
      <c r="H6819" s="89" t="s">
        <v>1924</v>
      </c>
      <c r="I6819" s="89" t="s">
        <v>1947</v>
      </c>
      <c r="L6819">
        <v>49438</v>
      </c>
      <c r="M6819" s="89" t="s">
        <v>1471</v>
      </c>
      <c r="N6819" s="89" t="s">
        <v>320</v>
      </c>
      <c r="V6819" s="89" t="s">
        <v>2673</v>
      </c>
      <c r="W6819">
        <v>219898</v>
      </c>
    </row>
    <row r="6820" spans="7:23">
      <c r="G6820">
        <v>195120</v>
      </c>
      <c r="H6820" s="89" t="s">
        <v>2599</v>
      </c>
      <c r="I6820" s="89" t="s">
        <v>313</v>
      </c>
      <c r="L6820">
        <v>49439</v>
      </c>
      <c r="M6820" s="89" t="s">
        <v>1472</v>
      </c>
      <c r="N6820" s="89" t="s">
        <v>320</v>
      </c>
      <c r="V6820" s="89" t="s">
        <v>1879</v>
      </c>
      <c r="W6820">
        <v>20382</v>
      </c>
    </row>
    <row r="6821" spans="7:23">
      <c r="G6821">
        <v>71261</v>
      </c>
      <c r="H6821" s="89" t="s">
        <v>1925</v>
      </c>
      <c r="I6821" s="89" t="s">
        <v>1947</v>
      </c>
      <c r="L6821">
        <v>49440</v>
      </c>
      <c r="M6821" s="89" t="s">
        <v>1473</v>
      </c>
      <c r="N6821" s="89" t="s">
        <v>320</v>
      </c>
      <c r="V6821" s="89" t="s">
        <v>1880</v>
      </c>
      <c r="W6821">
        <v>20383</v>
      </c>
    </row>
    <row r="6822" spans="7:23">
      <c r="G6822">
        <v>71258</v>
      </c>
      <c r="H6822" s="89" t="s">
        <v>1925</v>
      </c>
      <c r="I6822" s="89" t="s">
        <v>1945</v>
      </c>
      <c r="L6822">
        <v>49442</v>
      </c>
      <c r="M6822" s="89" t="s">
        <v>271</v>
      </c>
      <c r="N6822" s="89" t="s">
        <v>320</v>
      </c>
      <c r="V6822" s="89" t="s">
        <v>2665</v>
      </c>
      <c r="W6822">
        <v>204276</v>
      </c>
    </row>
    <row r="6823" spans="7:23">
      <c r="G6823">
        <v>195109</v>
      </c>
      <c r="H6823" s="89" t="s">
        <v>2600</v>
      </c>
      <c r="I6823" s="89" t="s">
        <v>313</v>
      </c>
      <c r="L6823">
        <v>49443</v>
      </c>
      <c r="M6823" s="89" t="s">
        <v>1474</v>
      </c>
      <c r="N6823" s="89" t="s">
        <v>320</v>
      </c>
      <c r="V6823" s="89" t="s">
        <v>2666</v>
      </c>
      <c r="W6823">
        <v>162876</v>
      </c>
    </row>
    <row r="6824" spans="7:23">
      <c r="G6824">
        <v>71250</v>
      </c>
      <c r="H6824" s="89" t="s">
        <v>1926</v>
      </c>
      <c r="I6824" s="89" t="s">
        <v>1947</v>
      </c>
      <c r="L6824">
        <v>49444</v>
      </c>
      <c r="M6824" s="89" t="s">
        <v>1475</v>
      </c>
      <c r="N6824" s="89" t="s">
        <v>320</v>
      </c>
      <c r="V6824" s="89" t="s">
        <v>2667</v>
      </c>
      <c r="W6824">
        <v>191276</v>
      </c>
    </row>
    <row r="6825" spans="7:23">
      <c r="G6825">
        <v>71247</v>
      </c>
      <c r="H6825" s="89" t="s">
        <v>1926</v>
      </c>
      <c r="I6825" s="89" t="s">
        <v>1945</v>
      </c>
      <c r="L6825">
        <v>49447</v>
      </c>
      <c r="M6825" s="89" t="s">
        <v>1389</v>
      </c>
      <c r="N6825" s="89" t="s">
        <v>320</v>
      </c>
      <c r="V6825" s="89" t="s">
        <v>955</v>
      </c>
      <c r="W6825">
        <v>20387</v>
      </c>
    </row>
    <row r="6826" spans="7:23">
      <c r="G6826">
        <v>71327</v>
      </c>
      <c r="H6826" s="89" t="s">
        <v>1927</v>
      </c>
      <c r="I6826" s="89" t="s">
        <v>1947</v>
      </c>
      <c r="L6826">
        <v>49450</v>
      </c>
      <c r="M6826" s="89" t="s">
        <v>1476</v>
      </c>
      <c r="N6826" s="89" t="s">
        <v>320</v>
      </c>
      <c r="V6826" s="89" t="s">
        <v>956</v>
      </c>
      <c r="W6826">
        <v>20389</v>
      </c>
    </row>
    <row r="6827" spans="7:23">
      <c r="G6827">
        <v>71324</v>
      </c>
      <c r="H6827" s="89" t="s">
        <v>1927</v>
      </c>
      <c r="I6827" s="89" t="s">
        <v>1945</v>
      </c>
      <c r="L6827">
        <v>49451</v>
      </c>
      <c r="M6827" s="89" t="s">
        <v>1477</v>
      </c>
      <c r="N6827" s="89" t="s">
        <v>320</v>
      </c>
      <c r="V6827" s="89" t="s">
        <v>957</v>
      </c>
      <c r="W6827">
        <v>20391</v>
      </c>
    </row>
    <row r="6828" spans="7:23">
      <c r="G6828">
        <v>35994</v>
      </c>
      <c r="H6828" s="89" t="s">
        <v>258</v>
      </c>
      <c r="I6828" s="89" t="s">
        <v>313</v>
      </c>
      <c r="L6828">
        <v>49452</v>
      </c>
      <c r="M6828" s="89" t="s">
        <v>1478</v>
      </c>
      <c r="N6828" s="89" t="s">
        <v>320</v>
      </c>
      <c r="V6828" s="89" t="s">
        <v>1881</v>
      </c>
      <c r="W6828">
        <v>20393</v>
      </c>
    </row>
    <row r="6829" spans="7:23">
      <c r="G6829">
        <v>56931</v>
      </c>
      <c r="H6829" s="89" t="s">
        <v>1676</v>
      </c>
      <c r="I6829" s="89" t="s">
        <v>313</v>
      </c>
      <c r="L6829">
        <v>49453</v>
      </c>
      <c r="M6829" s="89" t="s">
        <v>2496</v>
      </c>
      <c r="N6829" s="89" t="s">
        <v>320</v>
      </c>
      <c r="V6829" s="89" t="s">
        <v>2668</v>
      </c>
      <c r="W6829">
        <v>162887</v>
      </c>
    </row>
    <row r="6830" spans="7:23">
      <c r="G6830">
        <v>192475</v>
      </c>
      <c r="H6830" s="89" t="s">
        <v>2601</v>
      </c>
      <c r="I6830" s="89" t="s">
        <v>313</v>
      </c>
      <c r="L6830">
        <v>49454</v>
      </c>
      <c r="M6830" s="89" t="s">
        <v>1479</v>
      </c>
      <c r="N6830" s="89" t="s">
        <v>320</v>
      </c>
      <c r="V6830" s="89" t="s">
        <v>1882</v>
      </c>
      <c r="W6830">
        <v>58076</v>
      </c>
    </row>
    <row r="6831" spans="7:23">
      <c r="G6831">
        <v>71525</v>
      </c>
      <c r="H6831" s="89" t="s">
        <v>1899</v>
      </c>
      <c r="I6831" s="89" t="s">
        <v>1947</v>
      </c>
      <c r="L6831">
        <v>49455</v>
      </c>
      <c r="M6831" s="89" t="s">
        <v>1480</v>
      </c>
      <c r="N6831" s="89" t="s">
        <v>320</v>
      </c>
      <c r="V6831" s="89" t="s">
        <v>2669</v>
      </c>
      <c r="W6831">
        <v>190276</v>
      </c>
    </row>
    <row r="6832" spans="7:23">
      <c r="G6832">
        <v>71522</v>
      </c>
      <c r="H6832" s="89" t="s">
        <v>1899</v>
      </c>
      <c r="I6832" s="89" t="s">
        <v>1945</v>
      </c>
      <c r="L6832">
        <v>49456</v>
      </c>
      <c r="M6832" s="89" t="s">
        <v>1481</v>
      </c>
      <c r="N6832" s="89" t="s">
        <v>320</v>
      </c>
      <c r="V6832" s="89" t="s">
        <v>2169</v>
      </c>
      <c r="W6832">
        <v>217881</v>
      </c>
    </row>
    <row r="6833" spans="7:23">
      <c r="G6833">
        <v>56953</v>
      </c>
      <c r="H6833" s="89" t="s">
        <v>1677</v>
      </c>
      <c r="I6833" s="89" t="s">
        <v>313</v>
      </c>
      <c r="L6833">
        <v>49457</v>
      </c>
      <c r="M6833" s="89" t="s">
        <v>2512</v>
      </c>
      <c r="N6833" s="89" t="s">
        <v>320</v>
      </c>
      <c r="V6833" s="89" t="s">
        <v>1883</v>
      </c>
      <c r="W6833">
        <v>20394</v>
      </c>
    </row>
    <row r="6834" spans="7:23">
      <c r="G6834">
        <v>71514</v>
      </c>
      <c r="H6834" s="89" t="s">
        <v>1902</v>
      </c>
      <c r="I6834" s="89" t="s">
        <v>1947</v>
      </c>
      <c r="L6834">
        <v>49458</v>
      </c>
      <c r="M6834" s="89" t="s">
        <v>1482</v>
      </c>
      <c r="N6834" s="89" t="s">
        <v>320</v>
      </c>
      <c r="V6834" s="89" t="s">
        <v>1884</v>
      </c>
      <c r="W6834">
        <v>20395</v>
      </c>
    </row>
    <row r="6835" spans="7:23">
      <c r="G6835">
        <v>71511</v>
      </c>
      <c r="H6835" s="89" t="s">
        <v>1902</v>
      </c>
      <c r="I6835" s="89" t="s">
        <v>1945</v>
      </c>
      <c r="L6835">
        <v>49461</v>
      </c>
      <c r="M6835" s="89" t="s">
        <v>1483</v>
      </c>
      <c r="N6835" s="89" t="s">
        <v>320</v>
      </c>
      <c r="V6835" s="89" t="s">
        <v>1885</v>
      </c>
      <c r="W6835">
        <v>20396</v>
      </c>
    </row>
    <row r="6836" spans="7:23">
      <c r="G6836">
        <v>56898</v>
      </c>
      <c r="H6836" s="89" t="s">
        <v>50</v>
      </c>
      <c r="I6836" s="89" t="s">
        <v>313</v>
      </c>
      <c r="L6836">
        <v>49462</v>
      </c>
      <c r="M6836" s="89" t="s">
        <v>1484</v>
      </c>
      <c r="N6836" s="89" t="s">
        <v>320</v>
      </c>
      <c r="V6836" s="89" t="s">
        <v>2670</v>
      </c>
      <c r="W6836">
        <v>182676</v>
      </c>
    </row>
    <row r="6837" spans="7:23">
      <c r="G6837">
        <v>71500</v>
      </c>
      <c r="H6837" s="89" t="s">
        <v>1928</v>
      </c>
      <c r="I6837" s="89" t="s">
        <v>1945</v>
      </c>
      <c r="L6837">
        <v>49463</v>
      </c>
      <c r="M6837" s="89" t="s">
        <v>2521</v>
      </c>
      <c r="N6837" s="89" t="s">
        <v>320</v>
      </c>
      <c r="V6837" s="89" t="s">
        <v>964</v>
      </c>
      <c r="W6837">
        <v>20398</v>
      </c>
    </row>
    <row r="6838" spans="7:23">
      <c r="G6838">
        <v>71503</v>
      </c>
      <c r="H6838" s="89" t="s">
        <v>1928</v>
      </c>
      <c r="I6838" s="89" t="s">
        <v>1947</v>
      </c>
      <c r="L6838">
        <v>49464</v>
      </c>
      <c r="M6838" s="89" t="s">
        <v>1485</v>
      </c>
      <c r="N6838" s="89" t="s">
        <v>320</v>
      </c>
      <c r="V6838" s="89" t="s">
        <v>1886</v>
      </c>
      <c r="W6838">
        <v>20385</v>
      </c>
    </row>
    <row r="6839" spans="7:23">
      <c r="G6839">
        <v>198719</v>
      </c>
      <c r="H6839" s="89" t="s">
        <v>2602</v>
      </c>
      <c r="I6839" s="89" t="s">
        <v>313</v>
      </c>
      <c r="L6839">
        <v>49465</v>
      </c>
      <c r="M6839" s="89" t="s">
        <v>1486</v>
      </c>
      <c r="N6839" s="89" t="s">
        <v>320</v>
      </c>
      <c r="V6839" s="89" t="s">
        <v>1887</v>
      </c>
      <c r="W6839">
        <v>20386</v>
      </c>
    </row>
    <row r="6840" spans="7:23">
      <c r="G6840">
        <v>71624</v>
      </c>
      <c r="H6840" s="89" t="s">
        <v>1929</v>
      </c>
      <c r="I6840" s="89" t="s">
        <v>1947</v>
      </c>
      <c r="L6840">
        <v>49467</v>
      </c>
      <c r="M6840" s="89" t="s">
        <v>1487</v>
      </c>
      <c r="N6840" s="89" t="s">
        <v>320</v>
      </c>
      <c r="V6840" s="89" t="s">
        <v>968</v>
      </c>
      <c r="W6840">
        <v>58087</v>
      </c>
    </row>
    <row r="6841" spans="7:23">
      <c r="G6841">
        <v>71621</v>
      </c>
      <c r="H6841" s="89" t="s">
        <v>1929</v>
      </c>
      <c r="I6841" s="89" t="s">
        <v>1945</v>
      </c>
      <c r="L6841">
        <v>49472</v>
      </c>
      <c r="M6841" s="89" t="s">
        <v>1488</v>
      </c>
      <c r="N6841" s="89" t="s">
        <v>320</v>
      </c>
      <c r="V6841" s="89" t="s">
        <v>1888</v>
      </c>
      <c r="W6841">
        <v>20399</v>
      </c>
    </row>
    <row r="6842" spans="7:23">
      <c r="G6842">
        <v>71613</v>
      </c>
      <c r="H6842" s="89" t="s">
        <v>1930</v>
      </c>
      <c r="I6842" s="89" t="s">
        <v>1947</v>
      </c>
      <c r="L6842">
        <v>49473</v>
      </c>
      <c r="M6842" s="89" t="s">
        <v>1489</v>
      </c>
      <c r="N6842" s="89" t="s">
        <v>320</v>
      </c>
      <c r="V6842" s="89" t="s">
        <v>970</v>
      </c>
      <c r="W6842">
        <v>20388</v>
      </c>
    </row>
    <row r="6843" spans="7:23">
      <c r="G6843">
        <v>71610</v>
      </c>
      <c r="H6843" s="89" t="s">
        <v>1930</v>
      </c>
      <c r="I6843" s="89" t="s">
        <v>1945</v>
      </c>
      <c r="L6843">
        <v>49474</v>
      </c>
      <c r="M6843" s="89" t="s">
        <v>2529</v>
      </c>
      <c r="N6843" s="89" t="s">
        <v>320</v>
      </c>
      <c r="V6843" s="89" t="s">
        <v>971</v>
      </c>
      <c r="W6843">
        <v>20390</v>
      </c>
    </row>
    <row r="6844" spans="7:23">
      <c r="G6844">
        <v>71602</v>
      </c>
      <c r="H6844" s="89" t="s">
        <v>59</v>
      </c>
      <c r="I6844" s="89" t="s">
        <v>1947</v>
      </c>
      <c r="L6844">
        <v>49475</v>
      </c>
      <c r="M6844" s="89" t="s">
        <v>2530</v>
      </c>
      <c r="N6844" s="89" t="s">
        <v>320</v>
      </c>
      <c r="V6844" s="89" t="s">
        <v>972</v>
      </c>
      <c r="W6844">
        <v>20392</v>
      </c>
    </row>
    <row r="6845" spans="7:23">
      <c r="G6845">
        <v>71599</v>
      </c>
      <c r="H6845" s="89" t="s">
        <v>59</v>
      </c>
      <c r="I6845" s="89" t="s">
        <v>1945</v>
      </c>
      <c r="L6845">
        <v>49476</v>
      </c>
      <c r="M6845" s="89" t="s">
        <v>1303</v>
      </c>
      <c r="N6845" s="89" t="s">
        <v>320</v>
      </c>
      <c r="V6845" s="89" t="s">
        <v>2171</v>
      </c>
      <c r="W6845">
        <v>215276</v>
      </c>
    </row>
    <row r="6846" spans="7:23">
      <c r="G6846">
        <v>72087</v>
      </c>
      <c r="H6846" s="89" t="s">
        <v>1931</v>
      </c>
      <c r="I6846" s="89" t="s">
        <v>1947</v>
      </c>
      <c r="L6846">
        <v>49479</v>
      </c>
      <c r="M6846" s="89" t="s">
        <v>1490</v>
      </c>
      <c r="N6846" s="89" t="s">
        <v>320</v>
      </c>
      <c r="V6846" s="89" t="s">
        <v>2671</v>
      </c>
      <c r="W6846">
        <v>162898</v>
      </c>
    </row>
    <row r="6847" spans="7:23">
      <c r="G6847">
        <v>72084</v>
      </c>
      <c r="H6847" s="89" t="s">
        <v>1931</v>
      </c>
      <c r="I6847" s="89" t="s">
        <v>1945</v>
      </c>
      <c r="L6847">
        <v>49480</v>
      </c>
      <c r="M6847" s="89" t="s">
        <v>1491</v>
      </c>
      <c r="N6847" s="89" t="s">
        <v>320</v>
      </c>
      <c r="V6847" s="89" t="s">
        <v>974</v>
      </c>
      <c r="W6847">
        <v>58098</v>
      </c>
    </row>
    <row r="6848" spans="7:23">
      <c r="G6848">
        <v>71591</v>
      </c>
      <c r="H6848" s="89" t="s">
        <v>60</v>
      </c>
      <c r="I6848" s="89" t="s">
        <v>1947</v>
      </c>
      <c r="L6848">
        <v>49481</v>
      </c>
      <c r="M6848" s="89" t="s">
        <v>1492</v>
      </c>
      <c r="N6848" s="89" t="s">
        <v>320</v>
      </c>
      <c r="V6848" s="89" t="s">
        <v>1889</v>
      </c>
      <c r="W6848">
        <v>20400</v>
      </c>
    </row>
    <row r="6849" spans="7:23">
      <c r="G6849">
        <v>71588</v>
      </c>
      <c r="H6849" s="89" t="s">
        <v>60</v>
      </c>
      <c r="I6849" s="89" t="s">
        <v>1945</v>
      </c>
      <c r="L6849">
        <v>49482</v>
      </c>
      <c r="M6849" s="89" t="s">
        <v>1493</v>
      </c>
      <c r="N6849" s="89" t="s">
        <v>320</v>
      </c>
      <c r="V6849" s="89" t="s">
        <v>2172</v>
      </c>
      <c r="W6849">
        <v>216493</v>
      </c>
    </row>
    <row r="6850" spans="7:23">
      <c r="G6850">
        <v>54774</v>
      </c>
      <c r="H6850" s="89" t="s">
        <v>1678</v>
      </c>
      <c r="I6850" s="89" t="s">
        <v>313</v>
      </c>
      <c r="L6850">
        <v>49483</v>
      </c>
      <c r="M6850" s="89" t="s">
        <v>1494</v>
      </c>
      <c r="N6850" s="89" t="s">
        <v>320</v>
      </c>
      <c r="V6850" s="89" t="s">
        <v>976</v>
      </c>
      <c r="W6850">
        <v>20397</v>
      </c>
    </row>
    <row r="6851" spans="7:23">
      <c r="G6851">
        <v>71467</v>
      </c>
      <c r="H6851" s="89" t="s">
        <v>46</v>
      </c>
      <c r="I6851" s="89" t="s">
        <v>1945</v>
      </c>
      <c r="L6851">
        <v>49484</v>
      </c>
      <c r="M6851" s="89" t="s">
        <v>1495</v>
      </c>
      <c r="N6851" s="89" t="s">
        <v>320</v>
      </c>
      <c r="V6851" s="89" t="s">
        <v>2672</v>
      </c>
      <c r="W6851">
        <v>219887</v>
      </c>
    </row>
    <row r="6852" spans="7:23">
      <c r="G6852">
        <v>54840</v>
      </c>
      <c r="H6852" s="89" t="s">
        <v>1679</v>
      </c>
      <c r="I6852" s="89" t="s">
        <v>313</v>
      </c>
      <c r="L6852">
        <v>49485</v>
      </c>
      <c r="M6852" s="89" t="s">
        <v>1310</v>
      </c>
      <c r="N6852" s="89" t="s">
        <v>320</v>
      </c>
      <c r="V6852" s="89" t="s">
        <v>1890</v>
      </c>
      <c r="W6852">
        <v>20401</v>
      </c>
    </row>
    <row r="6853" spans="7:23">
      <c r="G6853">
        <v>71470</v>
      </c>
      <c r="H6853" s="89" t="s">
        <v>46</v>
      </c>
      <c r="I6853" s="89" t="s">
        <v>1947</v>
      </c>
      <c r="L6853">
        <v>49488</v>
      </c>
      <c r="M6853" s="89" t="s">
        <v>1496</v>
      </c>
      <c r="N6853" s="89" t="s">
        <v>320</v>
      </c>
      <c r="V6853" s="89" t="s">
        <v>1891</v>
      </c>
      <c r="W6853">
        <v>20429</v>
      </c>
    </row>
    <row r="6854" spans="7:23">
      <c r="G6854">
        <v>214675</v>
      </c>
      <c r="H6854" s="89" t="s">
        <v>2603</v>
      </c>
      <c r="I6854" s="89" t="s">
        <v>313</v>
      </c>
      <c r="L6854">
        <v>49489</v>
      </c>
      <c r="M6854" s="89" t="s">
        <v>1497</v>
      </c>
      <c r="N6854" s="89" t="s">
        <v>320</v>
      </c>
      <c r="V6854" s="89" t="s">
        <v>1892</v>
      </c>
      <c r="W6854">
        <v>54296</v>
      </c>
    </row>
    <row r="6855" spans="7:23">
      <c r="G6855">
        <v>71632</v>
      </c>
      <c r="H6855" s="89" t="s">
        <v>1932</v>
      </c>
      <c r="I6855" s="89" t="s">
        <v>1945</v>
      </c>
      <c r="L6855">
        <v>49490</v>
      </c>
      <c r="M6855" s="89" t="s">
        <v>1498</v>
      </c>
      <c r="N6855" s="89" t="s">
        <v>320</v>
      </c>
      <c r="V6855" s="89" t="s">
        <v>1893</v>
      </c>
      <c r="W6855">
        <v>54698</v>
      </c>
    </row>
    <row r="6856" spans="7:23">
      <c r="G6856">
        <v>71635</v>
      </c>
      <c r="H6856" s="89" t="s">
        <v>1932</v>
      </c>
      <c r="I6856" s="89" t="s">
        <v>1947</v>
      </c>
      <c r="L6856">
        <v>49491</v>
      </c>
      <c r="M6856" s="89" t="s">
        <v>1499</v>
      </c>
      <c r="N6856" s="89" t="s">
        <v>320</v>
      </c>
      <c r="V6856" s="89" t="s">
        <v>1894</v>
      </c>
      <c r="W6856">
        <v>20475</v>
      </c>
    </row>
    <row r="6857" spans="7:23">
      <c r="G6857">
        <v>54829</v>
      </c>
      <c r="H6857" s="89" t="s">
        <v>1680</v>
      </c>
      <c r="I6857" s="89" t="s">
        <v>313</v>
      </c>
      <c r="L6857">
        <v>49492</v>
      </c>
      <c r="M6857" s="89" t="s">
        <v>1500</v>
      </c>
      <c r="N6857" s="89" t="s">
        <v>320</v>
      </c>
      <c r="V6857" s="89" t="s">
        <v>1895</v>
      </c>
      <c r="W6857">
        <v>20476</v>
      </c>
    </row>
    <row r="6858" spans="7:23">
      <c r="G6858">
        <v>71492</v>
      </c>
      <c r="H6858" s="89" t="s">
        <v>1912</v>
      </c>
      <c r="I6858" s="89" t="s">
        <v>1947</v>
      </c>
      <c r="L6858">
        <v>49493</v>
      </c>
      <c r="M6858" s="89" t="s">
        <v>1501</v>
      </c>
      <c r="N6858" s="89" t="s">
        <v>320</v>
      </c>
      <c r="V6858" s="89" t="s">
        <v>1896</v>
      </c>
      <c r="W6858">
        <v>20477</v>
      </c>
    </row>
    <row r="6859" spans="7:23">
      <c r="G6859">
        <v>71489</v>
      </c>
      <c r="H6859" s="89" t="s">
        <v>1912</v>
      </c>
      <c r="I6859" s="89" t="s">
        <v>1945</v>
      </c>
      <c r="L6859">
        <v>49494</v>
      </c>
      <c r="M6859" s="89" t="s">
        <v>1502</v>
      </c>
      <c r="N6859" s="89" t="s">
        <v>320</v>
      </c>
      <c r="V6859" s="89" t="s">
        <v>1897</v>
      </c>
      <c r="W6859">
        <v>71690</v>
      </c>
    </row>
    <row r="6860" spans="7:23">
      <c r="G6860">
        <v>54818</v>
      </c>
      <c r="H6860" s="89" t="s">
        <v>1681</v>
      </c>
      <c r="I6860" s="89" t="s">
        <v>313</v>
      </c>
      <c r="L6860">
        <v>49495</v>
      </c>
      <c r="M6860" s="89" t="s">
        <v>1318</v>
      </c>
      <c r="N6860" s="89" t="s">
        <v>320</v>
      </c>
      <c r="V6860" s="89" t="s">
        <v>1898</v>
      </c>
      <c r="W6860">
        <v>71668</v>
      </c>
    </row>
    <row r="6861" spans="7:23">
      <c r="G6861">
        <v>71481</v>
      </c>
      <c r="H6861" s="89" t="s">
        <v>119</v>
      </c>
      <c r="I6861" s="89" t="s">
        <v>1947</v>
      </c>
      <c r="L6861">
        <v>49498</v>
      </c>
      <c r="M6861" s="89" t="s">
        <v>1504</v>
      </c>
      <c r="N6861" s="89" t="s">
        <v>320</v>
      </c>
      <c r="V6861" s="89" t="s">
        <v>1899</v>
      </c>
      <c r="W6861">
        <v>71096</v>
      </c>
    </row>
    <row r="6862" spans="7:23">
      <c r="G6862">
        <v>71478</v>
      </c>
      <c r="H6862" s="89" t="s">
        <v>119</v>
      </c>
      <c r="I6862" s="89" t="s">
        <v>1945</v>
      </c>
      <c r="L6862">
        <v>49499</v>
      </c>
      <c r="M6862" s="89" t="s">
        <v>1505</v>
      </c>
      <c r="N6862" s="89" t="s">
        <v>320</v>
      </c>
      <c r="V6862" s="89" t="s">
        <v>1900</v>
      </c>
      <c r="W6862">
        <v>71085</v>
      </c>
    </row>
    <row r="6863" spans="7:23">
      <c r="G6863">
        <v>54807</v>
      </c>
      <c r="H6863" s="89" t="s">
        <v>1682</v>
      </c>
      <c r="I6863" s="89" t="s">
        <v>313</v>
      </c>
      <c r="L6863">
        <v>49500</v>
      </c>
      <c r="M6863" s="89" t="s">
        <v>1506</v>
      </c>
      <c r="N6863" s="89" t="s">
        <v>320</v>
      </c>
      <c r="V6863" s="89" t="s">
        <v>1901</v>
      </c>
      <c r="W6863">
        <v>71074</v>
      </c>
    </row>
    <row r="6864" spans="7:23">
      <c r="G6864">
        <v>71459</v>
      </c>
      <c r="H6864" s="89" t="s">
        <v>46</v>
      </c>
      <c r="I6864" s="89" t="s">
        <v>1947</v>
      </c>
      <c r="L6864">
        <v>49501</v>
      </c>
      <c r="M6864" s="89" t="s">
        <v>1507</v>
      </c>
      <c r="N6864" s="89" t="s">
        <v>320</v>
      </c>
      <c r="V6864" s="89" t="s">
        <v>1902</v>
      </c>
      <c r="W6864">
        <v>71063</v>
      </c>
    </row>
    <row r="6865" spans="7:23">
      <c r="G6865">
        <v>71456</v>
      </c>
      <c r="H6865" s="89" t="s">
        <v>46</v>
      </c>
      <c r="I6865" s="89" t="s">
        <v>1945</v>
      </c>
      <c r="L6865">
        <v>49502</v>
      </c>
      <c r="M6865" s="89" t="s">
        <v>1508</v>
      </c>
      <c r="N6865" s="89" t="s">
        <v>320</v>
      </c>
      <c r="V6865" s="89" t="s">
        <v>1903</v>
      </c>
      <c r="W6865">
        <v>71052</v>
      </c>
    </row>
    <row r="6866" spans="7:23">
      <c r="G6866">
        <v>54796</v>
      </c>
      <c r="H6866" s="89" t="s">
        <v>1683</v>
      </c>
      <c r="I6866" s="89" t="s">
        <v>313</v>
      </c>
      <c r="L6866">
        <v>49503</v>
      </c>
      <c r="M6866" s="89" t="s">
        <v>1509</v>
      </c>
      <c r="N6866" s="89" t="s">
        <v>320</v>
      </c>
      <c r="V6866" s="89" t="s">
        <v>1904</v>
      </c>
      <c r="W6866">
        <v>71118</v>
      </c>
    </row>
    <row r="6867" spans="7:23">
      <c r="G6867">
        <v>71448</v>
      </c>
      <c r="H6867" s="89" t="s">
        <v>1914</v>
      </c>
      <c r="I6867" s="89" t="s">
        <v>1947</v>
      </c>
      <c r="L6867">
        <v>49504</v>
      </c>
      <c r="M6867" s="89" t="s">
        <v>1510</v>
      </c>
      <c r="N6867" s="89" t="s">
        <v>320</v>
      </c>
      <c r="V6867" s="89" t="s">
        <v>1905</v>
      </c>
      <c r="W6867">
        <v>71041</v>
      </c>
    </row>
    <row r="6868" spans="7:23">
      <c r="G6868">
        <v>71445</v>
      </c>
      <c r="H6868" s="89" t="s">
        <v>1914</v>
      </c>
      <c r="I6868" s="89" t="s">
        <v>1945</v>
      </c>
      <c r="L6868">
        <v>49505</v>
      </c>
      <c r="M6868" s="89" t="s">
        <v>1327</v>
      </c>
      <c r="N6868" s="89" t="s">
        <v>320</v>
      </c>
      <c r="V6868" s="89" t="s">
        <v>1906</v>
      </c>
      <c r="W6868">
        <v>71030</v>
      </c>
    </row>
    <row r="6869" spans="7:23">
      <c r="G6869">
        <v>54785</v>
      </c>
      <c r="H6869" s="89" t="s">
        <v>1684</v>
      </c>
      <c r="I6869" s="89" t="s">
        <v>313</v>
      </c>
      <c r="L6869">
        <v>49506</v>
      </c>
      <c r="M6869" s="89" t="s">
        <v>232</v>
      </c>
      <c r="N6869" s="89" t="s">
        <v>320</v>
      </c>
      <c r="V6869" s="89" t="s">
        <v>1907</v>
      </c>
      <c r="W6869">
        <v>71107</v>
      </c>
    </row>
    <row r="6870" spans="7:23">
      <c r="G6870">
        <v>54873</v>
      </c>
      <c r="H6870" s="89" t="s">
        <v>1685</v>
      </c>
      <c r="I6870" s="89" t="s">
        <v>313</v>
      </c>
      <c r="L6870">
        <v>49509</v>
      </c>
      <c r="M6870" s="89" t="s">
        <v>1515</v>
      </c>
      <c r="N6870" s="89" t="s">
        <v>320</v>
      </c>
      <c r="V6870" s="89" t="s">
        <v>1908</v>
      </c>
      <c r="W6870">
        <v>71019</v>
      </c>
    </row>
    <row r="6871" spans="7:23">
      <c r="G6871">
        <v>71313</v>
      </c>
      <c r="H6871" s="89" t="s">
        <v>1915</v>
      </c>
      <c r="I6871" s="89" t="s">
        <v>1945</v>
      </c>
      <c r="L6871">
        <v>49510</v>
      </c>
      <c r="M6871" s="89" t="s">
        <v>2541</v>
      </c>
      <c r="N6871" s="89" t="s">
        <v>320</v>
      </c>
      <c r="V6871" s="89" t="s">
        <v>1909</v>
      </c>
      <c r="W6871">
        <v>71008</v>
      </c>
    </row>
    <row r="6872" spans="7:23">
      <c r="G6872">
        <v>54862</v>
      </c>
      <c r="H6872" s="89" t="s">
        <v>1686</v>
      </c>
      <c r="I6872" s="89" t="s">
        <v>313</v>
      </c>
      <c r="L6872">
        <v>49511</v>
      </c>
      <c r="M6872" s="89" t="s">
        <v>1526</v>
      </c>
      <c r="N6872" s="89" t="s">
        <v>320</v>
      </c>
      <c r="V6872" s="89" t="s">
        <v>1910</v>
      </c>
      <c r="W6872">
        <v>70997</v>
      </c>
    </row>
    <row r="6873" spans="7:23">
      <c r="G6873">
        <v>71316</v>
      </c>
      <c r="H6873" s="89" t="s">
        <v>1915</v>
      </c>
      <c r="I6873" s="89" t="s">
        <v>1947</v>
      </c>
      <c r="L6873">
        <v>49512</v>
      </c>
      <c r="M6873" s="89" t="s">
        <v>1527</v>
      </c>
      <c r="N6873" s="89" t="s">
        <v>320</v>
      </c>
      <c r="V6873" s="89" t="s">
        <v>1911</v>
      </c>
      <c r="W6873">
        <v>70986</v>
      </c>
    </row>
    <row r="6874" spans="7:23">
      <c r="G6874">
        <v>207080</v>
      </c>
      <c r="H6874" s="89" t="s">
        <v>2604</v>
      </c>
      <c r="I6874" s="89" t="s">
        <v>313</v>
      </c>
      <c r="L6874">
        <v>49513</v>
      </c>
      <c r="M6874" s="89" t="s">
        <v>1528</v>
      </c>
      <c r="N6874" s="89" t="s">
        <v>320</v>
      </c>
      <c r="V6874" s="89" t="s">
        <v>1912</v>
      </c>
      <c r="W6874">
        <v>70975</v>
      </c>
    </row>
    <row r="6875" spans="7:23">
      <c r="G6875">
        <v>71239</v>
      </c>
      <c r="H6875" s="89" t="s">
        <v>1916</v>
      </c>
      <c r="I6875" s="89" t="s">
        <v>1947</v>
      </c>
      <c r="L6875">
        <v>49514</v>
      </c>
      <c r="M6875" s="89" t="s">
        <v>1529</v>
      </c>
      <c r="N6875" s="89" t="s">
        <v>320</v>
      </c>
      <c r="V6875" s="89" t="s">
        <v>119</v>
      </c>
      <c r="W6875">
        <v>70964</v>
      </c>
    </row>
    <row r="6876" spans="7:23">
      <c r="G6876">
        <v>71236</v>
      </c>
      <c r="H6876" s="89" t="s">
        <v>1916</v>
      </c>
      <c r="I6876" s="89" t="s">
        <v>1945</v>
      </c>
      <c r="L6876">
        <v>49515</v>
      </c>
      <c r="M6876" s="89" t="s">
        <v>1530</v>
      </c>
      <c r="N6876" s="89" t="s">
        <v>320</v>
      </c>
      <c r="V6876" s="89" t="s">
        <v>1913</v>
      </c>
      <c r="W6876">
        <v>70953</v>
      </c>
    </row>
    <row r="6877" spans="7:23">
      <c r="G6877">
        <v>199275</v>
      </c>
      <c r="H6877" s="89" t="s">
        <v>2605</v>
      </c>
      <c r="I6877" s="89" t="s">
        <v>313</v>
      </c>
      <c r="L6877">
        <v>49516</v>
      </c>
      <c r="M6877" s="89" t="s">
        <v>1531</v>
      </c>
      <c r="N6877" s="89" t="s">
        <v>320</v>
      </c>
      <c r="V6877" s="89" t="s">
        <v>1914</v>
      </c>
      <c r="W6877">
        <v>70942</v>
      </c>
    </row>
    <row r="6878" spans="7:23">
      <c r="G6878">
        <v>71789</v>
      </c>
      <c r="H6878" s="89" t="s">
        <v>1917</v>
      </c>
      <c r="I6878" s="89" t="s">
        <v>1947</v>
      </c>
      <c r="L6878">
        <v>49517</v>
      </c>
      <c r="M6878" s="89" t="s">
        <v>1532</v>
      </c>
      <c r="N6878" s="89" t="s">
        <v>320</v>
      </c>
      <c r="V6878" s="89" t="s">
        <v>1915</v>
      </c>
      <c r="W6878">
        <v>70931</v>
      </c>
    </row>
    <row r="6879" spans="7:23">
      <c r="G6879">
        <v>71786</v>
      </c>
      <c r="H6879" s="89" t="s">
        <v>1917</v>
      </c>
      <c r="I6879" s="89" t="s">
        <v>1945</v>
      </c>
      <c r="L6879">
        <v>49518</v>
      </c>
      <c r="M6879" s="89" t="s">
        <v>2542</v>
      </c>
      <c r="N6879" s="89" t="s">
        <v>320</v>
      </c>
      <c r="V6879" s="89" t="s">
        <v>1916</v>
      </c>
      <c r="W6879">
        <v>70920</v>
      </c>
    </row>
    <row r="6880" spans="7:23">
      <c r="G6880">
        <v>54851</v>
      </c>
      <c r="H6880" s="89" t="s">
        <v>1687</v>
      </c>
      <c r="I6880" s="89" t="s">
        <v>313</v>
      </c>
      <c r="L6880">
        <v>49521</v>
      </c>
      <c r="M6880" s="89" t="s">
        <v>1533</v>
      </c>
      <c r="N6880" s="89" t="s">
        <v>320</v>
      </c>
      <c r="V6880" s="89" t="s">
        <v>1917</v>
      </c>
      <c r="W6880">
        <v>70909</v>
      </c>
    </row>
    <row r="6881" spans="7:23">
      <c r="G6881">
        <v>71778</v>
      </c>
      <c r="H6881" s="89" t="s">
        <v>1918</v>
      </c>
      <c r="I6881" s="89" t="s">
        <v>1947</v>
      </c>
      <c r="L6881">
        <v>49522</v>
      </c>
      <c r="M6881" s="89" t="s">
        <v>1534</v>
      </c>
      <c r="N6881" s="89" t="s">
        <v>320</v>
      </c>
      <c r="V6881" s="89" t="s">
        <v>1918</v>
      </c>
      <c r="W6881">
        <v>70898</v>
      </c>
    </row>
    <row r="6882" spans="7:23">
      <c r="G6882">
        <v>71775</v>
      </c>
      <c r="H6882" s="89" t="s">
        <v>1918</v>
      </c>
      <c r="I6882" s="89" t="s">
        <v>1945</v>
      </c>
      <c r="L6882">
        <v>49523</v>
      </c>
      <c r="M6882" s="89" t="s">
        <v>1535</v>
      </c>
      <c r="N6882" s="89" t="s">
        <v>320</v>
      </c>
      <c r="V6882" s="89" t="s">
        <v>1919</v>
      </c>
      <c r="W6882">
        <v>70887</v>
      </c>
    </row>
    <row r="6883" spans="7:23">
      <c r="G6883">
        <v>71767</v>
      </c>
      <c r="H6883" s="89" t="s">
        <v>119</v>
      </c>
      <c r="I6883" s="89" t="s">
        <v>1947</v>
      </c>
      <c r="L6883">
        <v>49524</v>
      </c>
      <c r="M6883" s="89" t="s">
        <v>1536</v>
      </c>
      <c r="N6883" s="89" t="s">
        <v>320</v>
      </c>
      <c r="V6883" s="89" t="s">
        <v>1920</v>
      </c>
      <c r="W6883">
        <v>71393</v>
      </c>
    </row>
    <row r="6884" spans="7:23">
      <c r="G6884">
        <v>71764</v>
      </c>
      <c r="H6884" s="89" t="s">
        <v>119</v>
      </c>
      <c r="I6884" s="89" t="s">
        <v>1945</v>
      </c>
      <c r="L6884">
        <v>49525</v>
      </c>
      <c r="M6884" s="89" t="s">
        <v>1537</v>
      </c>
      <c r="N6884" s="89" t="s">
        <v>320</v>
      </c>
      <c r="V6884" s="89" t="s">
        <v>1921</v>
      </c>
      <c r="W6884">
        <v>71382</v>
      </c>
    </row>
    <row r="6885" spans="7:23">
      <c r="G6885">
        <v>55275</v>
      </c>
      <c r="H6885" s="89" t="s">
        <v>1688</v>
      </c>
      <c r="I6885" s="89" t="s">
        <v>313</v>
      </c>
      <c r="L6885">
        <v>49526</v>
      </c>
      <c r="M6885" s="89" t="s">
        <v>1538</v>
      </c>
      <c r="N6885" s="89" t="s">
        <v>320</v>
      </c>
      <c r="V6885" s="89" t="s">
        <v>1922</v>
      </c>
      <c r="W6885">
        <v>70876</v>
      </c>
    </row>
    <row r="6886" spans="7:23">
      <c r="G6886">
        <v>71756</v>
      </c>
      <c r="H6886" s="89" t="s">
        <v>1933</v>
      </c>
      <c r="I6886" s="89" t="s">
        <v>1947</v>
      </c>
      <c r="L6886">
        <v>49527</v>
      </c>
      <c r="M6886" s="89" t="s">
        <v>1539</v>
      </c>
      <c r="N6886" s="89" t="s">
        <v>320</v>
      </c>
      <c r="V6886" s="89" t="s">
        <v>1923</v>
      </c>
      <c r="W6886">
        <v>71283</v>
      </c>
    </row>
    <row r="6887" spans="7:23">
      <c r="G6887">
        <v>71753</v>
      </c>
      <c r="H6887" s="89" t="s">
        <v>1933</v>
      </c>
      <c r="I6887" s="89" t="s">
        <v>1945</v>
      </c>
      <c r="L6887">
        <v>49528</v>
      </c>
      <c r="M6887" s="89" t="s">
        <v>1540</v>
      </c>
      <c r="N6887" s="89" t="s">
        <v>320</v>
      </c>
      <c r="V6887" s="89" t="s">
        <v>278</v>
      </c>
      <c r="W6887">
        <v>71360</v>
      </c>
    </row>
    <row r="6888" spans="7:23">
      <c r="G6888">
        <v>71745</v>
      </c>
      <c r="H6888" s="89" t="s">
        <v>1920</v>
      </c>
      <c r="I6888" s="89" t="s">
        <v>1947</v>
      </c>
      <c r="L6888">
        <v>49529</v>
      </c>
      <c r="M6888" s="89" t="s">
        <v>1541</v>
      </c>
      <c r="N6888" s="89" t="s">
        <v>320</v>
      </c>
      <c r="V6888" s="89" t="s">
        <v>1924</v>
      </c>
      <c r="W6888">
        <v>71272</v>
      </c>
    </row>
    <row r="6889" spans="7:23">
      <c r="G6889">
        <v>71742</v>
      </c>
      <c r="H6889" s="89" t="s">
        <v>1920</v>
      </c>
      <c r="I6889" s="89" t="s">
        <v>1945</v>
      </c>
      <c r="L6889">
        <v>49530</v>
      </c>
      <c r="M6889" s="89" t="s">
        <v>1542</v>
      </c>
      <c r="N6889" s="89" t="s">
        <v>320</v>
      </c>
      <c r="V6889" s="89" t="s">
        <v>1925</v>
      </c>
      <c r="W6889">
        <v>71261</v>
      </c>
    </row>
    <row r="6890" spans="7:23">
      <c r="G6890">
        <v>71734</v>
      </c>
      <c r="H6890" s="89" t="s">
        <v>1934</v>
      </c>
      <c r="I6890" s="89" t="s">
        <v>1947</v>
      </c>
      <c r="L6890">
        <v>49531</v>
      </c>
      <c r="M6890" s="89" t="s">
        <v>1543</v>
      </c>
      <c r="N6890" s="89" t="s">
        <v>320</v>
      </c>
      <c r="V6890" s="89" t="s">
        <v>1926</v>
      </c>
      <c r="W6890">
        <v>71250</v>
      </c>
    </row>
    <row r="6891" spans="7:23">
      <c r="G6891">
        <v>71731</v>
      </c>
      <c r="H6891" s="89" t="s">
        <v>1934</v>
      </c>
      <c r="I6891" s="89" t="s">
        <v>1945</v>
      </c>
      <c r="L6891">
        <v>49532</v>
      </c>
      <c r="M6891" s="89" t="s">
        <v>1544</v>
      </c>
      <c r="N6891" s="89" t="s">
        <v>320</v>
      </c>
      <c r="V6891" s="89" t="s">
        <v>1927</v>
      </c>
      <c r="W6891">
        <v>71327</v>
      </c>
    </row>
    <row r="6892" spans="7:23">
      <c r="G6892">
        <v>35997</v>
      </c>
      <c r="H6892" s="89" t="s">
        <v>1689</v>
      </c>
      <c r="I6892" s="89" t="s">
        <v>313</v>
      </c>
      <c r="L6892">
        <v>49533</v>
      </c>
      <c r="M6892" s="89" t="s">
        <v>1364</v>
      </c>
      <c r="N6892" s="89" t="s">
        <v>320</v>
      </c>
      <c r="V6892" s="89" t="s">
        <v>1899</v>
      </c>
      <c r="W6892">
        <v>71525</v>
      </c>
    </row>
    <row r="6893" spans="7:23">
      <c r="G6893">
        <v>71723</v>
      </c>
      <c r="H6893" s="89" t="s">
        <v>1935</v>
      </c>
      <c r="I6893" s="89" t="s">
        <v>1947</v>
      </c>
      <c r="L6893">
        <v>49536</v>
      </c>
      <c r="M6893" s="89" t="s">
        <v>1558</v>
      </c>
      <c r="N6893" s="89" t="s">
        <v>320</v>
      </c>
      <c r="V6893" s="89" t="s">
        <v>1902</v>
      </c>
      <c r="W6893">
        <v>71514</v>
      </c>
    </row>
    <row r="6894" spans="7:23">
      <c r="G6894">
        <v>71720</v>
      </c>
      <c r="H6894" s="89" t="s">
        <v>1935</v>
      </c>
      <c r="I6894" s="89" t="s">
        <v>1945</v>
      </c>
      <c r="L6894">
        <v>49537</v>
      </c>
      <c r="M6894" s="89" t="s">
        <v>1559</v>
      </c>
      <c r="N6894" s="89" t="s">
        <v>320</v>
      </c>
      <c r="V6894" s="89" t="s">
        <v>1928</v>
      </c>
      <c r="W6894">
        <v>71503</v>
      </c>
    </row>
    <row r="6895" spans="7:23">
      <c r="G6895">
        <v>207298</v>
      </c>
      <c r="H6895" s="89" t="s">
        <v>2606</v>
      </c>
      <c r="I6895" s="89" t="s">
        <v>313</v>
      </c>
      <c r="L6895">
        <v>49538</v>
      </c>
      <c r="M6895" s="89" t="s">
        <v>1560</v>
      </c>
      <c r="N6895" s="89" t="s">
        <v>320</v>
      </c>
      <c r="V6895" s="89" t="s">
        <v>1929</v>
      </c>
      <c r="W6895">
        <v>71624</v>
      </c>
    </row>
    <row r="6896" spans="7:23">
      <c r="G6896">
        <v>207287</v>
      </c>
      <c r="H6896" s="89" t="s">
        <v>2607</v>
      </c>
      <c r="I6896" s="89" t="s">
        <v>313</v>
      </c>
      <c r="L6896">
        <v>49539</v>
      </c>
      <c r="M6896" s="89" t="s">
        <v>2544</v>
      </c>
      <c r="N6896" s="89" t="s">
        <v>320</v>
      </c>
      <c r="V6896" s="89" t="s">
        <v>1930</v>
      </c>
      <c r="W6896">
        <v>71613</v>
      </c>
    </row>
    <row r="6897" spans="7:23">
      <c r="G6897">
        <v>71943</v>
      </c>
      <c r="H6897" s="89" t="s">
        <v>1936</v>
      </c>
      <c r="I6897" s="89" t="s">
        <v>1947</v>
      </c>
      <c r="L6897">
        <v>49540</v>
      </c>
      <c r="M6897" s="89" t="s">
        <v>1561</v>
      </c>
      <c r="N6897" s="89" t="s">
        <v>320</v>
      </c>
      <c r="V6897" s="89" t="s">
        <v>59</v>
      </c>
      <c r="W6897">
        <v>71602</v>
      </c>
    </row>
    <row r="6898" spans="7:23">
      <c r="G6898">
        <v>71940</v>
      </c>
      <c r="H6898" s="89" t="s">
        <v>1936</v>
      </c>
      <c r="I6898" s="89" t="s">
        <v>1945</v>
      </c>
      <c r="L6898">
        <v>49541</v>
      </c>
      <c r="M6898" s="89" t="s">
        <v>1562</v>
      </c>
      <c r="N6898" s="89" t="s">
        <v>320</v>
      </c>
      <c r="V6898" s="89" t="s">
        <v>1931</v>
      </c>
      <c r="W6898">
        <v>72087</v>
      </c>
    </row>
    <row r="6899" spans="7:23">
      <c r="G6899">
        <v>71852</v>
      </c>
      <c r="H6899" s="89" t="s">
        <v>46</v>
      </c>
      <c r="I6899" s="89" t="s">
        <v>1945</v>
      </c>
      <c r="L6899">
        <v>49542</v>
      </c>
      <c r="M6899" s="89" t="s">
        <v>1563</v>
      </c>
      <c r="N6899" s="89" t="s">
        <v>320</v>
      </c>
      <c r="V6899" s="89" t="s">
        <v>60</v>
      </c>
      <c r="W6899">
        <v>71591</v>
      </c>
    </row>
    <row r="6900" spans="7:23">
      <c r="G6900">
        <v>35998</v>
      </c>
      <c r="H6900" s="89" t="s">
        <v>1690</v>
      </c>
      <c r="I6900" s="89" t="s">
        <v>313</v>
      </c>
      <c r="L6900">
        <v>49543</v>
      </c>
      <c r="M6900" s="89" t="s">
        <v>1564</v>
      </c>
      <c r="N6900" s="89" t="s">
        <v>320</v>
      </c>
      <c r="V6900" s="89" t="s">
        <v>46</v>
      </c>
      <c r="W6900">
        <v>71470</v>
      </c>
    </row>
    <row r="6901" spans="7:23">
      <c r="G6901">
        <v>71855</v>
      </c>
      <c r="H6901" s="89" t="s">
        <v>46</v>
      </c>
      <c r="I6901" s="89" t="s">
        <v>1947</v>
      </c>
      <c r="L6901">
        <v>49544</v>
      </c>
      <c r="M6901" s="89" t="s">
        <v>1565</v>
      </c>
      <c r="N6901" s="89" t="s">
        <v>320</v>
      </c>
      <c r="V6901" s="89" t="s">
        <v>1932</v>
      </c>
      <c r="W6901">
        <v>71635</v>
      </c>
    </row>
    <row r="6902" spans="7:23">
      <c r="G6902">
        <v>71844</v>
      </c>
      <c r="H6902" s="89" t="s">
        <v>1922</v>
      </c>
      <c r="I6902" s="89" t="s">
        <v>1947</v>
      </c>
      <c r="L6902">
        <v>49545</v>
      </c>
      <c r="M6902" s="89" t="s">
        <v>1566</v>
      </c>
      <c r="N6902" s="89" t="s">
        <v>320</v>
      </c>
      <c r="V6902" s="89" t="s">
        <v>1912</v>
      </c>
      <c r="W6902">
        <v>71492</v>
      </c>
    </row>
    <row r="6903" spans="7:23">
      <c r="G6903">
        <v>71841</v>
      </c>
      <c r="H6903" s="89" t="s">
        <v>1922</v>
      </c>
      <c r="I6903" s="89" t="s">
        <v>1945</v>
      </c>
      <c r="L6903">
        <v>49546</v>
      </c>
      <c r="M6903" s="89" t="s">
        <v>271</v>
      </c>
      <c r="N6903" s="89" t="s">
        <v>320</v>
      </c>
      <c r="V6903" s="89" t="s">
        <v>119</v>
      </c>
      <c r="W6903">
        <v>71481</v>
      </c>
    </row>
    <row r="6904" spans="7:23">
      <c r="G6904">
        <v>35999</v>
      </c>
      <c r="H6904" s="89" t="s">
        <v>1691</v>
      </c>
      <c r="I6904" s="89" t="s">
        <v>313</v>
      </c>
      <c r="L6904">
        <v>49549</v>
      </c>
      <c r="M6904" s="89" t="s">
        <v>1389</v>
      </c>
      <c r="N6904" s="89" t="s">
        <v>320</v>
      </c>
      <c r="V6904" s="89" t="s">
        <v>46</v>
      </c>
      <c r="W6904">
        <v>71459</v>
      </c>
    </row>
    <row r="6905" spans="7:23">
      <c r="G6905">
        <v>36000</v>
      </c>
      <c r="H6905" s="89" t="s">
        <v>1692</v>
      </c>
      <c r="I6905" s="89" t="s">
        <v>313</v>
      </c>
      <c r="L6905">
        <v>49551</v>
      </c>
      <c r="M6905" s="89" t="s">
        <v>1568</v>
      </c>
      <c r="N6905" s="89" t="s">
        <v>320</v>
      </c>
      <c r="V6905" s="89" t="s">
        <v>1914</v>
      </c>
      <c r="W6905">
        <v>71448</v>
      </c>
    </row>
    <row r="6906" spans="7:23">
      <c r="G6906">
        <v>72109</v>
      </c>
      <c r="H6906" s="89" t="s">
        <v>1882</v>
      </c>
      <c r="I6906" s="89" t="s">
        <v>1947</v>
      </c>
      <c r="L6906">
        <v>49554</v>
      </c>
      <c r="M6906" s="89" t="s">
        <v>1576</v>
      </c>
      <c r="N6906" s="89" t="s">
        <v>320</v>
      </c>
      <c r="V6906" s="89" t="s">
        <v>1915</v>
      </c>
      <c r="W6906">
        <v>71316</v>
      </c>
    </row>
    <row r="6907" spans="7:23">
      <c r="G6907">
        <v>72106</v>
      </c>
      <c r="H6907" s="89" t="s">
        <v>1882</v>
      </c>
      <c r="I6907" s="89" t="s">
        <v>1945</v>
      </c>
      <c r="L6907">
        <v>49558</v>
      </c>
      <c r="M6907" s="89" t="s">
        <v>1580</v>
      </c>
      <c r="N6907" s="89" t="s">
        <v>320</v>
      </c>
      <c r="V6907" s="89" t="s">
        <v>1916</v>
      </c>
      <c r="W6907">
        <v>71239</v>
      </c>
    </row>
    <row r="6908" spans="7:23">
      <c r="G6908">
        <v>72131</v>
      </c>
      <c r="H6908" s="89" t="s">
        <v>968</v>
      </c>
      <c r="I6908" s="89" t="s">
        <v>1947</v>
      </c>
      <c r="L6908">
        <v>49560</v>
      </c>
      <c r="M6908" s="89" t="s">
        <v>1581</v>
      </c>
      <c r="N6908" s="89" t="s">
        <v>320</v>
      </c>
      <c r="V6908" s="89" t="s">
        <v>1917</v>
      </c>
      <c r="W6908">
        <v>71789</v>
      </c>
    </row>
    <row r="6909" spans="7:23">
      <c r="G6909">
        <v>72128</v>
      </c>
      <c r="H6909" s="89" t="s">
        <v>968</v>
      </c>
      <c r="I6909" s="89" t="s">
        <v>1945</v>
      </c>
      <c r="L6909">
        <v>49565</v>
      </c>
      <c r="M6909" s="89" t="s">
        <v>1291</v>
      </c>
      <c r="N6909" s="89" t="s">
        <v>321</v>
      </c>
      <c r="V6909" s="89" t="s">
        <v>1918</v>
      </c>
      <c r="W6909">
        <v>71778</v>
      </c>
    </row>
    <row r="6910" spans="7:23">
      <c r="G6910">
        <v>55308</v>
      </c>
      <c r="H6910" s="89" t="s">
        <v>1693</v>
      </c>
      <c r="I6910" s="89" t="s">
        <v>313</v>
      </c>
      <c r="L6910">
        <v>49566</v>
      </c>
      <c r="M6910" s="89" t="s">
        <v>1295</v>
      </c>
      <c r="N6910" s="89" t="s">
        <v>321</v>
      </c>
      <c r="V6910" s="89" t="s">
        <v>119</v>
      </c>
      <c r="W6910">
        <v>71767</v>
      </c>
    </row>
    <row r="6911" spans="7:23">
      <c r="G6911">
        <v>72120</v>
      </c>
      <c r="H6911" s="89" t="s">
        <v>974</v>
      </c>
      <c r="I6911" s="89" t="s">
        <v>1947</v>
      </c>
      <c r="L6911">
        <v>49567</v>
      </c>
      <c r="M6911" s="89" t="s">
        <v>1297</v>
      </c>
      <c r="N6911" s="89" t="s">
        <v>321</v>
      </c>
      <c r="V6911" s="89" t="s">
        <v>1933</v>
      </c>
      <c r="W6911">
        <v>71756</v>
      </c>
    </row>
    <row r="6912" spans="7:23">
      <c r="G6912">
        <v>72117</v>
      </c>
      <c r="H6912" s="89" t="s">
        <v>974</v>
      </c>
      <c r="I6912" s="89" t="s">
        <v>1945</v>
      </c>
      <c r="L6912">
        <v>49568</v>
      </c>
      <c r="M6912" s="89" t="s">
        <v>1298</v>
      </c>
      <c r="N6912" s="89" t="s">
        <v>321</v>
      </c>
      <c r="V6912" s="89" t="s">
        <v>1920</v>
      </c>
      <c r="W6912">
        <v>71745</v>
      </c>
    </row>
    <row r="6913" spans="7:23">
      <c r="G6913">
        <v>55341</v>
      </c>
      <c r="H6913" s="89" t="s">
        <v>1694</v>
      </c>
      <c r="I6913" s="89" t="s">
        <v>313</v>
      </c>
      <c r="L6913">
        <v>49569</v>
      </c>
      <c r="M6913" s="89" t="s">
        <v>1299</v>
      </c>
      <c r="N6913" s="89" t="s">
        <v>321</v>
      </c>
      <c r="V6913" s="89" t="s">
        <v>1934</v>
      </c>
      <c r="W6913">
        <v>71734</v>
      </c>
    </row>
    <row r="6914" spans="7:23">
      <c r="G6914">
        <v>71833</v>
      </c>
      <c r="H6914" s="89" t="s">
        <v>1923</v>
      </c>
      <c r="I6914" s="89" t="s">
        <v>1947</v>
      </c>
      <c r="L6914">
        <v>49570</v>
      </c>
      <c r="M6914" s="89" t="s">
        <v>1300</v>
      </c>
      <c r="N6914" s="89" t="s">
        <v>321</v>
      </c>
      <c r="V6914" s="89" t="s">
        <v>1935</v>
      </c>
      <c r="W6914">
        <v>71723</v>
      </c>
    </row>
    <row r="6915" spans="7:23">
      <c r="G6915">
        <v>71830</v>
      </c>
      <c r="H6915" s="89" t="s">
        <v>1923</v>
      </c>
      <c r="I6915" s="89" t="s">
        <v>1945</v>
      </c>
      <c r="L6915">
        <v>49574</v>
      </c>
      <c r="M6915" s="89" t="s">
        <v>1301</v>
      </c>
      <c r="N6915" s="89" t="s">
        <v>321</v>
      </c>
      <c r="V6915" s="89" t="s">
        <v>1936</v>
      </c>
      <c r="W6915">
        <v>71943</v>
      </c>
    </row>
    <row r="6916" spans="7:23">
      <c r="G6916">
        <v>71822</v>
      </c>
      <c r="H6916" s="89" t="s">
        <v>278</v>
      </c>
      <c r="I6916" s="89" t="s">
        <v>1947</v>
      </c>
      <c r="L6916">
        <v>49575</v>
      </c>
      <c r="M6916" s="89" t="s">
        <v>2334</v>
      </c>
      <c r="N6916" s="89" t="s">
        <v>321</v>
      </c>
      <c r="V6916" s="89" t="s">
        <v>46</v>
      </c>
      <c r="W6916">
        <v>71855</v>
      </c>
    </row>
    <row r="6917" spans="7:23">
      <c r="G6917">
        <v>71819</v>
      </c>
      <c r="H6917" s="89" t="s">
        <v>278</v>
      </c>
      <c r="I6917" s="89" t="s">
        <v>1945</v>
      </c>
      <c r="L6917">
        <v>49576</v>
      </c>
      <c r="M6917" s="89" t="s">
        <v>1302</v>
      </c>
      <c r="N6917" s="89" t="s">
        <v>321</v>
      </c>
      <c r="V6917" s="89" t="s">
        <v>1922</v>
      </c>
      <c r="W6917">
        <v>71844</v>
      </c>
    </row>
    <row r="6918" spans="7:23">
      <c r="G6918">
        <v>55352</v>
      </c>
      <c r="H6918" s="89" t="s">
        <v>1695</v>
      </c>
      <c r="I6918" s="89" t="s">
        <v>313</v>
      </c>
      <c r="L6918">
        <v>49577</v>
      </c>
      <c r="M6918" s="89" t="s">
        <v>2342</v>
      </c>
      <c r="N6918" s="89" t="s">
        <v>321</v>
      </c>
      <c r="V6918" s="89" t="s">
        <v>1882</v>
      </c>
      <c r="W6918">
        <v>72109</v>
      </c>
    </row>
    <row r="6919" spans="7:23">
      <c r="G6919">
        <v>55363</v>
      </c>
      <c r="H6919" s="89" t="s">
        <v>1696</v>
      </c>
      <c r="I6919" s="89" t="s">
        <v>313</v>
      </c>
      <c r="L6919">
        <v>49578</v>
      </c>
      <c r="M6919" s="89" t="s">
        <v>2343</v>
      </c>
      <c r="N6919" s="89" t="s">
        <v>321</v>
      </c>
      <c r="V6919" s="89" t="s">
        <v>968</v>
      </c>
      <c r="W6919">
        <v>72131</v>
      </c>
    </row>
    <row r="6920" spans="7:23">
      <c r="G6920">
        <v>71808</v>
      </c>
      <c r="H6920" s="89" t="s">
        <v>1924</v>
      </c>
      <c r="I6920" s="89" t="s">
        <v>1945</v>
      </c>
      <c r="L6920">
        <v>49579</v>
      </c>
      <c r="M6920" s="89" t="s">
        <v>1303</v>
      </c>
      <c r="N6920" s="89" t="s">
        <v>321</v>
      </c>
      <c r="V6920" s="89" t="s">
        <v>974</v>
      </c>
      <c r="W6920">
        <v>72120</v>
      </c>
    </row>
    <row r="6921" spans="7:23">
      <c r="G6921">
        <v>71811</v>
      </c>
      <c r="H6921" s="89" t="s">
        <v>1924</v>
      </c>
      <c r="I6921" s="89" t="s">
        <v>1947</v>
      </c>
      <c r="L6921">
        <v>49582</v>
      </c>
      <c r="M6921" s="89" t="s">
        <v>1304</v>
      </c>
      <c r="N6921" s="89" t="s">
        <v>321</v>
      </c>
      <c r="V6921" s="89" t="s">
        <v>1923</v>
      </c>
      <c r="W6921">
        <v>71833</v>
      </c>
    </row>
    <row r="6922" spans="7:23">
      <c r="G6922">
        <v>71712</v>
      </c>
      <c r="H6922" s="89" t="s">
        <v>1925</v>
      </c>
      <c r="I6922" s="89" t="s">
        <v>1947</v>
      </c>
      <c r="L6922">
        <v>49583</v>
      </c>
      <c r="M6922" s="89" t="s">
        <v>1305</v>
      </c>
      <c r="N6922" s="89" t="s">
        <v>321</v>
      </c>
      <c r="V6922" s="89" t="s">
        <v>278</v>
      </c>
      <c r="W6922">
        <v>71822</v>
      </c>
    </row>
    <row r="6923" spans="7:23">
      <c r="G6923">
        <v>71709</v>
      </c>
      <c r="H6923" s="89" t="s">
        <v>1925</v>
      </c>
      <c r="I6923" s="89" t="s">
        <v>1945</v>
      </c>
      <c r="L6923">
        <v>49584</v>
      </c>
      <c r="M6923" s="89" t="s">
        <v>1306</v>
      </c>
      <c r="N6923" s="89" t="s">
        <v>321</v>
      </c>
      <c r="V6923" s="89" t="s">
        <v>1924</v>
      </c>
      <c r="W6923">
        <v>71811</v>
      </c>
    </row>
    <row r="6924" spans="7:23">
      <c r="G6924">
        <v>55374</v>
      </c>
      <c r="H6924" s="89" t="s">
        <v>1697</v>
      </c>
      <c r="I6924" s="89" t="s">
        <v>313</v>
      </c>
      <c r="L6924">
        <v>49585</v>
      </c>
      <c r="M6924" s="89" t="s">
        <v>1307</v>
      </c>
      <c r="N6924" s="89" t="s">
        <v>321</v>
      </c>
      <c r="V6924" s="89" t="s">
        <v>1925</v>
      </c>
      <c r="W6924">
        <v>71712</v>
      </c>
    </row>
    <row r="6925" spans="7:23">
      <c r="G6925">
        <v>71921</v>
      </c>
      <c r="H6925" s="89" t="s">
        <v>1937</v>
      </c>
      <c r="I6925" s="89" t="s">
        <v>1947</v>
      </c>
      <c r="L6925">
        <v>49586</v>
      </c>
      <c r="M6925" s="89" t="s">
        <v>1308</v>
      </c>
      <c r="N6925" s="89" t="s">
        <v>321</v>
      </c>
      <c r="V6925" s="89" t="s">
        <v>1937</v>
      </c>
      <c r="W6925">
        <v>71921</v>
      </c>
    </row>
    <row r="6926" spans="7:23">
      <c r="G6926">
        <v>71918</v>
      </c>
      <c r="H6926" s="89" t="s">
        <v>1937</v>
      </c>
      <c r="I6926" s="89" t="s">
        <v>1945</v>
      </c>
      <c r="L6926">
        <v>49587</v>
      </c>
      <c r="M6926" s="89" t="s">
        <v>1309</v>
      </c>
      <c r="N6926" s="89" t="s">
        <v>321</v>
      </c>
      <c r="V6926" s="89" t="s">
        <v>276</v>
      </c>
      <c r="W6926">
        <v>71910</v>
      </c>
    </row>
    <row r="6927" spans="7:23">
      <c r="G6927">
        <v>174297</v>
      </c>
      <c r="H6927" s="89" t="s">
        <v>2608</v>
      </c>
      <c r="I6927" s="89" t="s">
        <v>313</v>
      </c>
      <c r="L6927">
        <v>49588</v>
      </c>
      <c r="M6927" s="89" t="s">
        <v>1310</v>
      </c>
      <c r="N6927" s="89" t="s">
        <v>321</v>
      </c>
      <c r="V6927" s="89" t="s">
        <v>1938</v>
      </c>
      <c r="W6927">
        <v>58484</v>
      </c>
    </row>
    <row r="6928" spans="7:23">
      <c r="G6928">
        <v>71910</v>
      </c>
      <c r="H6928" s="89" t="s">
        <v>276</v>
      </c>
      <c r="I6928" s="89" t="s">
        <v>1947</v>
      </c>
      <c r="L6928">
        <v>49591</v>
      </c>
      <c r="M6928" s="89" t="s">
        <v>1311</v>
      </c>
      <c r="N6928" s="89" t="s">
        <v>321</v>
      </c>
      <c r="V6928" s="89" t="s">
        <v>1939</v>
      </c>
      <c r="W6928">
        <v>32473</v>
      </c>
    </row>
    <row r="6929" spans="7:23">
      <c r="G6929">
        <v>71907</v>
      </c>
      <c r="H6929" s="89" t="s">
        <v>276</v>
      </c>
      <c r="I6929" s="89" t="s">
        <v>1945</v>
      </c>
      <c r="L6929">
        <v>49592</v>
      </c>
      <c r="M6929" s="89" t="s">
        <v>1312</v>
      </c>
      <c r="N6929" s="89" t="s">
        <v>321</v>
      </c>
    </row>
    <row r="6930" spans="7:23">
      <c r="G6930">
        <v>174286</v>
      </c>
      <c r="H6930" s="89" t="s">
        <v>2609</v>
      </c>
      <c r="I6930" s="89" t="s">
        <v>313</v>
      </c>
      <c r="L6930">
        <v>49593</v>
      </c>
      <c r="M6930" s="89" t="s">
        <v>1313</v>
      </c>
      <c r="N6930" s="89" t="s">
        <v>321</v>
      </c>
    </row>
    <row r="6931" spans="7:23">
      <c r="G6931">
        <v>58484</v>
      </c>
      <c r="H6931" s="89" t="s">
        <v>1938</v>
      </c>
      <c r="I6931" s="89" t="s">
        <v>1947</v>
      </c>
      <c r="L6931">
        <v>49594</v>
      </c>
      <c r="M6931" s="89" t="s">
        <v>1314</v>
      </c>
      <c r="N6931" s="89" t="s">
        <v>321</v>
      </c>
      <c r="V6931" s="89" t="s">
        <v>2674</v>
      </c>
      <c r="W6931">
        <v>22197</v>
      </c>
    </row>
    <row r="6932" spans="7:23">
      <c r="G6932">
        <v>58481</v>
      </c>
      <c r="H6932" s="89" t="s">
        <v>1938</v>
      </c>
      <c r="I6932" s="89" t="s">
        <v>1945</v>
      </c>
      <c r="L6932">
        <v>49595</v>
      </c>
      <c r="M6932" s="89" t="s">
        <v>1315</v>
      </c>
      <c r="N6932" s="89" t="s">
        <v>321</v>
      </c>
      <c r="V6932" s="89" t="s">
        <v>2675</v>
      </c>
      <c r="W6932">
        <v>101871</v>
      </c>
    </row>
    <row r="6933" spans="7:23">
      <c r="G6933">
        <v>218297</v>
      </c>
      <c r="H6933" s="89" t="s">
        <v>2610</v>
      </c>
      <c r="I6933" s="89" t="s">
        <v>313</v>
      </c>
      <c r="L6933">
        <v>49596</v>
      </c>
      <c r="M6933" s="89" t="s">
        <v>1316</v>
      </c>
      <c r="N6933" s="89" t="s">
        <v>321</v>
      </c>
      <c r="V6933" s="89" t="s">
        <v>2676</v>
      </c>
      <c r="W6933">
        <v>165820</v>
      </c>
    </row>
    <row r="6934" spans="7:23">
      <c r="G6934">
        <v>34485</v>
      </c>
      <c r="H6934" s="89" t="s">
        <v>1939</v>
      </c>
      <c r="I6934" s="89" t="s">
        <v>1945</v>
      </c>
      <c r="L6934">
        <v>49597</v>
      </c>
      <c r="M6934" s="89" t="s">
        <v>1317</v>
      </c>
      <c r="N6934" s="89" t="s">
        <v>321</v>
      </c>
      <c r="V6934" s="89" t="s">
        <v>2677</v>
      </c>
      <c r="W6934">
        <v>164495</v>
      </c>
    </row>
    <row r="6935" spans="7:23">
      <c r="G6935">
        <v>32473</v>
      </c>
      <c r="H6935" s="89" t="s">
        <v>1939</v>
      </c>
      <c r="I6935" s="89" t="s">
        <v>1947</v>
      </c>
      <c r="L6935">
        <v>49598</v>
      </c>
      <c r="M6935" s="89" t="s">
        <v>1318</v>
      </c>
      <c r="N6935" s="89" t="s">
        <v>321</v>
      </c>
      <c r="V6935" s="89" t="s">
        <v>2678</v>
      </c>
      <c r="W6935">
        <v>164494</v>
      </c>
    </row>
    <row r="6936" spans="7:23">
      <c r="G6936">
        <v>218341</v>
      </c>
      <c r="H6936" s="89" t="s">
        <v>2611</v>
      </c>
      <c r="I6936" s="89" t="s">
        <v>313</v>
      </c>
      <c r="L6936">
        <v>49601</v>
      </c>
      <c r="M6936" s="89" t="s">
        <v>1320</v>
      </c>
      <c r="N6936" s="89" t="s">
        <v>321</v>
      </c>
      <c r="V6936" s="89" t="s">
        <v>1951</v>
      </c>
      <c r="W6936">
        <v>23328</v>
      </c>
    </row>
    <row r="6937" spans="7:23">
      <c r="G6937">
        <v>218286</v>
      </c>
      <c r="H6937" s="89" t="s">
        <v>2612</v>
      </c>
      <c r="I6937" s="89" t="s">
        <v>313</v>
      </c>
      <c r="L6937">
        <v>49602</v>
      </c>
      <c r="M6937" s="89" t="s">
        <v>1321</v>
      </c>
      <c r="N6937" s="89" t="s">
        <v>321</v>
      </c>
      <c r="V6937" s="89" t="s">
        <v>1952</v>
      </c>
      <c r="W6937">
        <v>30682</v>
      </c>
    </row>
    <row r="6938" spans="7:23">
      <c r="G6938">
        <v>218152</v>
      </c>
      <c r="H6938" s="89" t="s">
        <v>2613</v>
      </c>
      <c r="I6938" s="89" t="s">
        <v>313</v>
      </c>
      <c r="L6938">
        <v>49603</v>
      </c>
      <c r="M6938" s="89" t="s">
        <v>1322</v>
      </c>
      <c r="N6938" s="89" t="s">
        <v>321</v>
      </c>
      <c r="V6938" s="89" t="s">
        <v>1953</v>
      </c>
      <c r="W6938">
        <v>30681</v>
      </c>
    </row>
    <row r="6939" spans="7:23">
      <c r="G6939">
        <v>218352</v>
      </c>
      <c r="H6939" s="89" t="s">
        <v>2614</v>
      </c>
      <c r="I6939" s="89" t="s">
        <v>313</v>
      </c>
      <c r="L6939">
        <v>49604</v>
      </c>
      <c r="M6939" s="89" t="s">
        <v>1323</v>
      </c>
      <c r="N6939" s="89" t="s">
        <v>321</v>
      </c>
      <c r="V6939" s="89" t="s">
        <v>1954</v>
      </c>
      <c r="W6939">
        <v>32667</v>
      </c>
    </row>
    <row r="6940" spans="7:23">
      <c r="G6940">
        <v>218363</v>
      </c>
      <c r="H6940" s="89" t="s">
        <v>2134</v>
      </c>
      <c r="I6940" s="89" t="s">
        <v>313</v>
      </c>
      <c r="L6940">
        <v>49605</v>
      </c>
      <c r="M6940" s="89" t="s">
        <v>1324</v>
      </c>
      <c r="N6940" s="89" t="s">
        <v>321</v>
      </c>
      <c r="V6940" s="89" t="s">
        <v>1955</v>
      </c>
      <c r="W6940">
        <v>30685</v>
      </c>
    </row>
    <row r="6941" spans="7:23">
      <c r="G6941">
        <v>218141</v>
      </c>
      <c r="H6941" s="89" t="s">
        <v>2615</v>
      </c>
      <c r="I6941" s="89" t="s">
        <v>313</v>
      </c>
      <c r="L6941">
        <v>49606</v>
      </c>
      <c r="M6941" s="89" t="s">
        <v>1325</v>
      </c>
      <c r="N6941" s="89" t="s">
        <v>321</v>
      </c>
      <c r="V6941" s="89" t="s">
        <v>1956</v>
      </c>
      <c r="W6941">
        <v>30686</v>
      </c>
    </row>
    <row r="6942" spans="7:23">
      <c r="G6942">
        <v>218675</v>
      </c>
      <c r="H6942" s="89" t="s">
        <v>2616</v>
      </c>
      <c r="I6942" s="89" t="s">
        <v>313</v>
      </c>
      <c r="L6942">
        <v>49607</v>
      </c>
      <c r="M6942" s="89" t="s">
        <v>1326</v>
      </c>
      <c r="N6942" s="89" t="s">
        <v>321</v>
      </c>
      <c r="V6942" s="89" t="s">
        <v>1957</v>
      </c>
      <c r="W6942">
        <v>30688</v>
      </c>
    </row>
    <row r="6943" spans="7:23">
      <c r="G6943">
        <v>218708</v>
      </c>
      <c r="H6943" s="89" t="s">
        <v>2617</v>
      </c>
      <c r="I6943" s="89" t="s">
        <v>313</v>
      </c>
      <c r="L6943">
        <v>49608</v>
      </c>
      <c r="M6943" s="89" t="s">
        <v>1327</v>
      </c>
      <c r="N6943" s="89" t="s">
        <v>321</v>
      </c>
      <c r="V6943" s="89" t="s">
        <v>1958</v>
      </c>
      <c r="W6943">
        <v>30689</v>
      </c>
    </row>
    <row r="6944" spans="7:23">
      <c r="G6944">
        <v>218130</v>
      </c>
      <c r="H6944" s="89" t="s">
        <v>2618</v>
      </c>
      <c r="I6944" s="89" t="s">
        <v>313</v>
      </c>
      <c r="L6944">
        <v>49609</v>
      </c>
      <c r="M6944" s="89" t="s">
        <v>232</v>
      </c>
      <c r="N6944" s="89" t="s">
        <v>321</v>
      </c>
      <c r="V6944" s="89" t="s">
        <v>1959</v>
      </c>
      <c r="W6944">
        <v>30691</v>
      </c>
    </row>
    <row r="6945" spans="7:23">
      <c r="G6945">
        <v>218763</v>
      </c>
      <c r="H6945" s="89" t="s">
        <v>2619</v>
      </c>
      <c r="I6945" s="89" t="s">
        <v>313</v>
      </c>
      <c r="L6945">
        <v>49612</v>
      </c>
      <c r="M6945" s="89" t="s">
        <v>1332</v>
      </c>
      <c r="N6945" s="89" t="s">
        <v>321</v>
      </c>
      <c r="V6945" s="89" t="s">
        <v>1956</v>
      </c>
      <c r="W6945">
        <v>30692</v>
      </c>
    </row>
    <row r="6946" spans="7:23">
      <c r="G6946">
        <v>218730</v>
      </c>
      <c r="H6946" s="89" t="s">
        <v>2136</v>
      </c>
      <c r="I6946" s="89" t="s">
        <v>313</v>
      </c>
      <c r="L6946">
        <v>49613</v>
      </c>
      <c r="M6946" s="89" t="s">
        <v>1343</v>
      </c>
      <c r="N6946" s="89" t="s">
        <v>321</v>
      </c>
      <c r="V6946" s="89" t="s">
        <v>382</v>
      </c>
      <c r="W6946">
        <v>30694</v>
      </c>
    </row>
    <row r="6947" spans="7:23">
      <c r="G6947">
        <v>218119</v>
      </c>
      <c r="H6947" s="89" t="s">
        <v>2620</v>
      </c>
      <c r="I6947" s="89" t="s">
        <v>313</v>
      </c>
      <c r="L6947">
        <v>49614</v>
      </c>
      <c r="M6947" s="89" t="s">
        <v>1344</v>
      </c>
      <c r="N6947" s="89" t="s">
        <v>321</v>
      </c>
      <c r="V6947" s="89" t="s">
        <v>383</v>
      </c>
      <c r="W6947">
        <v>30695</v>
      </c>
    </row>
    <row r="6948" spans="7:23">
      <c r="G6948">
        <v>218719</v>
      </c>
      <c r="H6948" s="89" t="s">
        <v>2621</v>
      </c>
      <c r="I6948" s="89" t="s">
        <v>313</v>
      </c>
      <c r="L6948">
        <v>49615</v>
      </c>
      <c r="M6948" s="89" t="s">
        <v>1345</v>
      </c>
      <c r="N6948" s="89" t="s">
        <v>321</v>
      </c>
      <c r="V6948" s="89" t="s">
        <v>1227</v>
      </c>
      <c r="W6948">
        <v>102045</v>
      </c>
    </row>
    <row r="6949" spans="7:23">
      <c r="G6949">
        <v>218774</v>
      </c>
      <c r="H6949" s="89" t="s">
        <v>2137</v>
      </c>
      <c r="I6949" s="89" t="s">
        <v>313</v>
      </c>
      <c r="L6949">
        <v>49616</v>
      </c>
      <c r="M6949" s="89" t="s">
        <v>1346</v>
      </c>
      <c r="N6949" s="89" t="s">
        <v>321</v>
      </c>
      <c r="V6949" s="89" t="s">
        <v>1228</v>
      </c>
      <c r="W6949">
        <v>102044</v>
      </c>
    </row>
    <row r="6950" spans="7:23">
      <c r="G6950">
        <v>218108</v>
      </c>
      <c r="H6950" s="89" t="s">
        <v>2622</v>
      </c>
      <c r="I6950" s="89" t="s">
        <v>313</v>
      </c>
      <c r="L6950">
        <v>49617</v>
      </c>
      <c r="M6950" s="89" t="s">
        <v>1347</v>
      </c>
      <c r="N6950" s="89" t="s">
        <v>321</v>
      </c>
      <c r="V6950" s="89" t="s">
        <v>2679</v>
      </c>
      <c r="W6950">
        <v>194666</v>
      </c>
    </row>
    <row r="6951" spans="7:23">
      <c r="G6951">
        <v>218851</v>
      </c>
      <c r="H6951" s="89" t="s">
        <v>2623</v>
      </c>
      <c r="I6951" s="89" t="s">
        <v>313</v>
      </c>
      <c r="L6951">
        <v>49618</v>
      </c>
      <c r="M6951" s="89" t="s">
        <v>1348</v>
      </c>
      <c r="N6951" s="89" t="s">
        <v>321</v>
      </c>
    </row>
    <row r="6952" spans="7:23">
      <c r="G6952">
        <v>218818</v>
      </c>
      <c r="H6952" s="89" t="s">
        <v>2138</v>
      </c>
      <c r="I6952" s="89" t="s">
        <v>313</v>
      </c>
      <c r="L6952">
        <v>49619</v>
      </c>
      <c r="M6952" s="89" t="s">
        <v>1349</v>
      </c>
      <c r="N6952" s="89" t="s">
        <v>321</v>
      </c>
    </row>
    <row r="6953" spans="7:23">
      <c r="G6953">
        <v>218097</v>
      </c>
      <c r="H6953" s="89" t="s">
        <v>2624</v>
      </c>
      <c r="I6953" s="89" t="s">
        <v>313</v>
      </c>
      <c r="L6953">
        <v>49620</v>
      </c>
      <c r="M6953" s="89" t="s">
        <v>1350</v>
      </c>
      <c r="N6953" s="89" t="s">
        <v>321</v>
      </c>
      <c r="V6953" s="89" t="s">
        <v>1951</v>
      </c>
      <c r="W6953">
        <v>25318</v>
      </c>
    </row>
    <row r="6954" spans="7:23">
      <c r="G6954">
        <v>218807</v>
      </c>
      <c r="H6954" s="89" t="s">
        <v>2625</v>
      </c>
      <c r="I6954" s="89" t="s">
        <v>313</v>
      </c>
      <c r="L6954">
        <v>49621</v>
      </c>
      <c r="M6954" s="89" t="s">
        <v>1351</v>
      </c>
      <c r="N6954" s="89" t="s">
        <v>321</v>
      </c>
      <c r="V6954" s="89" t="s">
        <v>1953</v>
      </c>
      <c r="W6954">
        <v>25334</v>
      </c>
    </row>
    <row r="6955" spans="7:23">
      <c r="G6955">
        <v>218862</v>
      </c>
      <c r="H6955" s="89" t="s">
        <v>2139</v>
      </c>
      <c r="I6955" s="89" t="s">
        <v>313</v>
      </c>
      <c r="L6955">
        <v>49624</v>
      </c>
      <c r="M6955" s="89" t="s">
        <v>1352</v>
      </c>
      <c r="N6955" s="89" t="s">
        <v>321</v>
      </c>
      <c r="V6955" s="89" t="s">
        <v>1952</v>
      </c>
      <c r="W6955">
        <v>25332</v>
      </c>
    </row>
    <row r="6956" spans="7:23">
      <c r="G6956">
        <v>218086</v>
      </c>
      <c r="H6956" s="89" t="s">
        <v>2626</v>
      </c>
      <c r="I6956" s="89" t="s">
        <v>313</v>
      </c>
      <c r="L6956">
        <v>49625</v>
      </c>
      <c r="M6956" s="89" t="s">
        <v>1353</v>
      </c>
      <c r="N6956" s="89" t="s">
        <v>321</v>
      </c>
      <c r="V6956" s="89" t="s">
        <v>382</v>
      </c>
      <c r="W6956">
        <v>25320</v>
      </c>
    </row>
    <row r="6957" spans="7:23">
      <c r="G6957">
        <v>218895</v>
      </c>
      <c r="H6957" s="89" t="s">
        <v>2627</v>
      </c>
      <c r="I6957" s="89" t="s">
        <v>313</v>
      </c>
      <c r="L6957">
        <v>49626</v>
      </c>
      <c r="M6957" s="89" t="s">
        <v>1354</v>
      </c>
      <c r="N6957" s="89" t="s">
        <v>321</v>
      </c>
      <c r="V6957" s="89" t="s">
        <v>383</v>
      </c>
      <c r="W6957">
        <v>29073</v>
      </c>
    </row>
    <row r="6958" spans="7:23">
      <c r="G6958">
        <v>218906</v>
      </c>
      <c r="H6958" s="89" t="s">
        <v>2140</v>
      </c>
      <c r="I6958" s="89" t="s">
        <v>313</v>
      </c>
      <c r="L6958">
        <v>49627</v>
      </c>
      <c r="M6958" s="89" t="s">
        <v>1355</v>
      </c>
      <c r="N6958" s="89" t="s">
        <v>321</v>
      </c>
      <c r="V6958" s="89" t="s">
        <v>384</v>
      </c>
      <c r="W6958">
        <v>25673</v>
      </c>
    </row>
    <row r="6959" spans="7:23">
      <c r="G6959">
        <v>218075</v>
      </c>
      <c r="H6959" s="89" t="s">
        <v>2628</v>
      </c>
      <c r="I6959" s="89" t="s">
        <v>313</v>
      </c>
      <c r="L6959">
        <v>49628</v>
      </c>
      <c r="M6959" s="89" t="s">
        <v>1356</v>
      </c>
      <c r="N6959" s="89" t="s">
        <v>321</v>
      </c>
      <c r="V6959" s="89" t="s">
        <v>2129</v>
      </c>
      <c r="W6959">
        <v>181058</v>
      </c>
    </row>
    <row r="6960" spans="7:23">
      <c r="G6960">
        <v>219027</v>
      </c>
      <c r="H6960" s="89" t="s">
        <v>2629</v>
      </c>
      <c r="I6960" s="89" t="s">
        <v>313</v>
      </c>
      <c r="L6960">
        <v>49629</v>
      </c>
      <c r="M6960" s="89" t="s">
        <v>1357</v>
      </c>
      <c r="N6960" s="89" t="s">
        <v>321</v>
      </c>
      <c r="V6960" s="89" t="s">
        <v>2130</v>
      </c>
      <c r="W6960">
        <v>181054</v>
      </c>
    </row>
    <row r="6961" spans="7:23">
      <c r="G6961">
        <v>218994</v>
      </c>
      <c r="H6961" s="89" t="s">
        <v>2141</v>
      </c>
      <c r="I6961" s="89" t="s">
        <v>313</v>
      </c>
      <c r="L6961">
        <v>49630</v>
      </c>
      <c r="M6961" s="89" t="s">
        <v>1358</v>
      </c>
      <c r="N6961" s="89" t="s">
        <v>321</v>
      </c>
      <c r="V6961" s="89" t="s">
        <v>2131</v>
      </c>
      <c r="W6961">
        <v>181066</v>
      </c>
    </row>
    <row r="6962" spans="7:23">
      <c r="G6962">
        <v>219287</v>
      </c>
      <c r="H6962" s="89" t="s">
        <v>2144</v>
      </c>
      <c r="I6962" s="89" t="s">
        <v>313</v>
      </c>
      <c r="L6962">
        <v>49631</v>
      </c>
      <c r="M6962" s="89" t="s">
        <v>1359</v>
      </c>
      <c r="N6962" s="89" t="s">
        <v>321</v>
      </c>
      <c r="V6962" s="89" t="s">
        <v>2132</v>
      </c>
      <c r="W6962">
        <v>181062</v>
      </c>
    </row>
    <row r="6963" spans="7:23">
      <c r="G6963">
        <v>22195</v>
      </c>
      <c r="H6963" s="89" t="s">
        <v>1948</v>
      </c>
      <c r="L6963">
        <v>49632</v>
      </c>
      <c r="M6963" s="89" t="s">
        <v>1360</v>
      </c>
      <c r="N6963" s="89" t="s">
        <v>321</v>
      </c>
      <c r="V6963" s="89" t="s">
        <v>385</v>
      </c>
      <c r="W6963">
        <v>25675</v>
      </c>
    </row>
    <row r="6964" spans="7:23">
      <c r="G6964">
        <v>22197</v>
      </c>
      <c r="H6964" s="89" t="s">
        <v>2674</v>
      </c>
      <c r="I6964" s="89" t="s">
        <v>1948</v>
      </c>
      <c r="L6964">
        <v>49633</v>
      </c>
      <c r="M6964" s="89" t="s">
        <v>1361</v>
      </c>
      <c r="N6964" s="89" t="s">
        <v>321</v>
      </c>
      <c r="V6964" s="89" t="s">
        <v>2680</v>
      </c>
      <c r="W6964">
        <v>24470</v>
      </c>
    </row>
    <row r="6965" spans="7:23">
      <c r="G6965">
        <v>101871</v>
      </c>
      <c r="H6965" s="89" t="s">
        <v>2675</v>
      </c>
      <c r="I6965" s="89" t="s">
        <v>1948</v>
      </c>
      <c r="L6965">
        <v>49634</v>
      </c>
      <c r="M6965" s="89" t="s">
        <v>1362</v>
      </c>
      <c r="N6965" s="89" t="s">
        <v>321</v>
      </c>
      <c r="V6965" s="89" t="s">
        <v>2681</v>
      </c>
      <c r="W6965">
        <v>24471</v>
      </c>
    </row>
    <row r="6966" spans="7:23">
      <c r="G6966">
        <v>165820</v>
      </c>
      <c r="H6966" s="89" t="s">
        <v>2676</v>
      </c>
      <c r="I6966" s="89" t="s">
        <v>1948</v>
      </c>
      <c r="L6966">
        <v>49635</v>
      </c>
      <c r="M6966" s="89" t="s">
        <v>1363</v>
      </c>
      <c r="N6966" s="89" t="s">
        <v>321</v>
      </c>
      <c r="V6966" s="89" t="s">
        <v>2682</v>
      </c>
      <c r="W6966">
        <v>24472</v>
      </c>
    </row>
    <row r="6967" spans="7:23">
      <c r="G6967">
        <v>164495</v>
      </c>
      <c r="H6967" s="89" t="s">
        <v>2677</v>
      </c>
      <c r="I6967" s="89" t="s">
        <v>1948</v>
      </c>
      <c r="L6967">
        <v>49636</v>
      </c>
      <c r="M6967" s="89" t="s">
        <v>1364</v>
      </c>
      <c r="N6967" s="89" t="s">
        <v>321</v>
      </c>
      <c r="V6967" s="89" t="s">
        <v>2683</v>
      </c>
      <c r="W6967">
        <v>24473</v>
      </c>
    </row>
    <row r="6968" spans="7:23">
      <c r="G6968">
        <v>164494</v>
      </c>
      <c r="H6968" s="89" t="s">
        <v>2678</v>
      </c>
      <c r="I6968" s="89" t="s">
        <v>1948</v>
      </c>
      <c r="L6968">
        <v>49639</v>
      </c>
      <c r="M6968" s="89" t="s">
        <v>1379</v>
      </c>
      <c r="N6968" s="89" t="s">
        <v>321</v>
      </c>
      <c r="V6968" s="89" t="s">
        <v>2684</v>
      </c>
      <c r="W6968">
        <v>24474</v>
      </c>
    </row>
    <row r="6969" spans="7:23">
      <c r="G6969">
        <v>23328</v>
      </c>
      <c r="H6969" s="89" t="s">
        <v>1951</v>
      </c>
      <c r="I6969" s="89" t="s">
        <v>1948</v>
      </c>
      <c r="L6969">
        <v>49640</v>
      </c>
      <c r="M6969" s="89" t="s">
        <v>1380</v>
      </c>
      <c r="N6969" s="89" t="s">
        <v>321</v>
      </c>
      <c r="V6969" s="89" t="s">
        <v>2685</v>
      </c>
      <c r="W6969">
        <v>24475</v>
      </c>
    </row>
    <row r="6970" spans="7:23">
      <c r="G6970">
        <v>30682</v>
      </c>
      <c r="H6970" s="89" t="s">
        <v>1952</v>
      </c>
      <c r="I6970" s="89" t="s">
        <v>1948</v>
      </c>
      <c r="L6970">
        <v>49641</v>
      </c>
      <c r="M6970" s="89" t="s">
        <v>1381</v>
      </c>
      <c r="N6970" s="89" t="s">
        <v>321</v>
      </c>
      <c r="V6970" s="89" t="s">
        <v>2686</v>
      </c>
      <c r="W6970">
        <v>24476</v>
      </c>
    </row>
    <row r="6971" spans="7:23">
      <c r="G6971">
        <v>30681</v>
      </c>
      <c r="H6971" s="89" t="s">
        <v>1953</v>
      </c>
      <c r="I6971" s="89" t="s">
        <v>1948</v>
      </c>
      <c r="L6971">
        <v>49642</v>
      </c>
      <c r="M6971" s="89" t="s">
        <v>1382</v>
      </c>
      <c r="N6971" s="89" t="s">
        <v>321</v>
      </c>
      <c r="V6971" s="89" t="s">
        <v>2687</v>
      </c>
      <c r="W6971">
        <v>24477</v>
      </c>
    </row>
    <row r="6972" spans="7:23">
      <c r="G6972">
        <v>32667</v>
      </c>
      <c r="H6972" s="89" t="s">
        <v>1954</v>
      </c>
      <c r="I6972" s="89" t="s">
        <v>1948</v>
      </c>
      <c r="L6972">
        <v>49643</v>
      </c>
      <c r="M6972" s="89" t="s">
        <v>1383</v>
      </c>
      <c r="N6972" s="89" t="s">
        <v>321</v>
      </c>
      <c r="V6972" s="89" t="s">
        <v>2688</v>
      </c>
      <c r="W6972">
        <v>24478</v>
      </c>
    </row>
    <row r="6973" spans="7:23">
      <c r="G6973">
        <v>30685</v>
      </c>
      <c r="H6973" s="89" t="s">
        <v>1955</v>
      </c>
      <c r="I6973" s="89" t="s">
        <v>1948</v>
      </c>
      <c r="L6973">
        <v>49644</v>
      </c>
      <c r="M6973" s="89" t="s">
        <v>1384</v>
      </c>
      <c r="N6973" s="89" t="s">
        <v>321</v>
      </c>
      <c r="V6973" s="89" t="s">
        <v>2689</v>
      </c>
      <c r="W6973">
        <v>24479</v>
      </c>
    </row>
    <row r="6974" spans="7:23">
      <c r="G6974">
        <v>30686</v>
      </c>
      <c r="H6974" s="89" t="s">
        <v>1956</v>
      </c>
      <c r="I6974" s="89" t="s">
        <v>1948</v>
      </c>
      <c r="L6974">
        <v>49645</v>
      </c>
      <c r="M6974" s="89" t="s">
        <v>1385</v>
      </c>
      <c r="N6974" s="89" t="s">
        <v>321</v>
      </c>
      <c r="V6974" s="89" t="s">
        <v>2690</v>
      </c>
      <c r="W6974">
        <v>24480</v>
      </c>
    </row>
    <row r="6975" spans="7:23">
      <c r="G6975">
        <v>30688</v>
      </c>
      <c r="H6975" s="89" t="s">
        <v>1957</v>
      </c>
      <c r="I6975" s="89" t="s">
        <v>1948</v>
      </c>
      <c r="L6975">
        <v>49646</v>
      </c>
      <c r="M6975" s="89" t="s">
        <v>1386</v>
      </c>
      <c r="N6975" s="89" t="s">
        <v>321</v>
      </c>
      <c r="V6975" s="89" t="s">
        <v>2691</v>
      </c>
      <c r="W6975">
        <v>24481</v>
      </c>
    </row>
    <row r="6976" spans="7:23">
      <c r="G6976">
        <v>30689</v>
      </c>
      <c r="H6976" s="89" t="s">
        <v>1958</v>
      </c>
      <c r="I6976" s="89" t="s">
        <v>1948</v>
      </c>
      <c r="L6976">
        <v>49647</v>
      </c>
      <c r="M6976" s="89" t="s">
        <v>1387</v>
      </c>
      <c r="N6976" s="89" t="s">
        <v>321</v>
      </c>
      <c r="V6976" s="89" t="s">
        <v>2692</v>
      </c>
      <c r="W6976">
        <v>24482</v>
      </c>
    </row>
    <row r="6977" spans="7:23">
      <c r="G6977">
        <v>30691</v>
      </c>
      <c r="H6977" s="89" t="s">
        <v>1959</v>
      </c>
      <c r="I6977" s="89" t="s">
        <v>1948</v>
      </c>
      <c r="L6977">
        <v>49648</v>
      </c>
      <c r="M6977" s="89" t="s">
        <v>1388</v>
      </c>
      <c r="N6977" s="89" t="s">
        <v>321</v>
      </c>
      <c r="V6977" s="89" t="s">
        <v>2693</v>
      </c>
      <c r="W6977">
        <v>24483</v>
      </c>
    </row>
    <row r="6978" spans="7:23">
      <c r="G6978">
        <v>30692</v>
      </c>
      <c r="H6978" s="89" t="s">
        <v>1956</v>
      </c>
      <c r="I6978" s="89" t="s">
        <v>1948</v>
      </c>
      <c r="L6978">
        <v>49649</v>
      </c>
      <c r="M6978" s="89" t="s">
        <v>271</v>
      </c>
      <c r="N6978" s="89" t="s">
        <v>321</v>
      </c>
      <c r="V6978" s="89" t="s">
        <v>2694</v>
      </c>
      <c r="W6978">
        <v>24484</v>
      </c>
    </row>
    <row r="6979" spans="7:23">
      <c r="G6979">
        <v>30694</v>
      </c>
      <c r="H6979" s="89" t="s">
        <v>382</v>
      </c>
      <c r="I6979" s="89" t="s">
        <v>1948</v>
      </c>
      <c r="L6979">
        <v>49652</v>
      </c>
      <c r="M6979" s="89" t="s">
        <v>1389</v>
      </c>
      <c r="N6979" s="89" t="s">
        <v>321</v>
      </c>
      <c r="V6979" s="89" t="s">
        <v>2695</v>
      </c>
      <c r="W6979">
        <v>24485</v>
      </c>
    </row>
    <row r="6980" spans="7:23">
      <c r="G6980">
        <v>30695</v>
      </c>
      <c r="H6980" s="89" t="s">
        <v>383</v>
      </c>
      <c r="I6980" s="89" t="s">
        <v>1948</v>
      </c>
      <c r="L6980">
        <v>49654</v>
      </c>
      <c r="M6980" s="89" t="s">
        <v>1390</v>
      </c>
      <c r="N6980" s="89" t="s">
        <v>321</v>
      </c>
      <c r="V6980" s="89" t="s">
        <v>2696</v>
      </c>
      <c r="W6980">
        <v>24486</v>
      </c>
    </row>
    <row r="6981" spans="7:23">
      <c r="G6981">
        <v>102045</v>
      </c>
      <c r="H6981" s="89" t="s">
        <v>1227</v>
      </c>
      <c r="I6981" s="89" t="s">
        <v>1948</v>
      </c>
      <c r="L6981">
        <v>49655</v>
      </c>
      <c r="M6981" s="89" t="s">
        <v>1391</v>
      </c>
      <c r="N6981" s="89" t="s">
        <v>321</v>
      </c>
      <c r="V6981" s="89" t="s">
        <v>2697</v>
      </c>
      <c r="W6981">
        <v>24487</v>
      </c>
    </row>
    <row r="6982" spans="7:23">
      <c r="G6982">
        <v>102044</v>
      </c>
      <c r="H6982" s="89" t="s">
        <v>1228</v>
      </c>
      <c r="I6982" s="89" t="s">
        <v>1948</v>
      </c>
      <c r="L6982">
        <v>49656</v>
      </c>
      <c r="M6982" s="89" t="s">
        <v>1392</v>
      </c>
      <c r="N6982" s="89" t="s">
        <v>321</v>
      </c>
      <c r="V6982" s="89" t="s">
        <v>2698</v>
      </c>
      <c r="W6982">
        <v>24488</v>
      </c>
    </row>
    <row r="6983" spans="7:23">
      <c r="G6983">
        <v>194666</v>
      </c>
      <c r="H6983" s="89" t="s">
        <v>2679</v>
      </c>
      <c r="I6983" s="89" t="s">
        <v>1948</v>
      </c>
      <c r="L6983">
        <v>49660</v>
      </c>
      <c r="M6983" s="89" t="s">
        <v>1393</v>
      </c>
      <c r="N6983" s="89" t="s">
        <v>321</v>
      </c>
      <c r="V6983" s="89" t="s">
        <v>2699</v>
      </c>
      <c r="W6983">
        <v>24489</v>
      </c>
    </row>
    <row r="6984" spans="7:23">
      <c r="G6984">
        <v>22466</v>
      </c>
      <c r="H6984" s="89" t="s">
        <v>336</v>
      </c>
      <c r="L6984">
        <v>49661</v>
      </c>
      <c r="M6984" s="89" t="s">
        <v>1394</v>
      </c>
      <c r="N6984" s="89" t="s">
        <v>321</v>
      </c>
      <c r="V6984" s="89" t="s">
        <v>2700</v>
      </c>
      <c r="W6984">
        <v>24490</v>
      </c>
    </row>
    <row r="6985" spans="7:23">
      <c r="G6985">
        <v>25318</v>
      </c>
      <c r="H6985" s="89" t="s">
        <v>1951</v>
      </c>
      <c r="I6985" s="89" t="s">
        <v>336</v>
      </c>
      <c r="L6985">
        <v>49662</v>
      </c>
      <c r="M6985" s="89" t="s">
        <v>2434</v>
      </c>
      <c r="N6985" s="89" t="s">
        <v>321</v>
      </c>
      <c r="V6985" s="89" t="s">
        <v>2701</v>
      </c>
      <c r="W6985">
        <v>24491</v>
      </c>
    </row>
    <row r="6986" spans="7:23">
      <c r="G6986">
        <v>25334</v>
      </c>
      <c r="H6986" s="89" t="s">
        <v>1953</v>
      </c>
      <c r="I6986" s="89" t="s">
        <v>336</v>
      </c>
      <c r="L6986">
        <v>49663</v>
      </c>
      <c r="M6986" s="89" t="s">
        <v>2437</v>
      </c>
      <c r="N6986" s="89" t="s">
        <v>321</v>
      </c>
      <c r="V6986" s="89" t="s">
        <v>2702</v>
      </c>
      <c r="W6986">
        <v>24492</v>
      </c>
    </row>
    <row r="6987" spans="7:23">
      <c r="G6987">
        <v>25332</v>
      </c>
      <c r="H6987" s="89" t="s">
        <v>1952</v>
      </c>
      <c r="I6987" s="89" t="s">
        <v>336</v>
      </c>
      <c r="L6987">
        <v>49664</v>
      </c>
      <c r="M6987" s="89" t="s">
        <v>2439</v>
      </c>
      <c r="N6987" s="89" t="s">
        <v>321</v>
      </c>
      <c r="V6987" s="89" t="s">
        <v>2703</v>
      </c>
      <c r="W6987">
        <v>24493</v>
      </c>
    </row>
    <row r="6988" spans="7:23">
      <c r="G6988">
        <v>25320</v>
      </c>
      <c r="H6988" s="89" t="s">
        <v>382</v>
      </c>
      <c r="I6988" s="89" t="s">
        <v>336</v>
      </c>
      <c r="L6988">
        <v>49665</v>
      </c>
      <c r="M6988" s="89" t="s">
        <v>1303</v>
      </c>
      <c r="N6988" s="89" t="s">
        <v>321</v>
      </c>
      <c r="V6988" s="89" t="s">
        <v>2704</v>
      </c>
      <c r="W6988">
        <v>24494</v>
      </c>
    </row>
    <row r="6989" spans="7:23">
      <c r="G6989">
        <v>29073</v>
      </c>
      <c r="H6989" s="89" t="s">
        <v>383</v>
      </c>
      <c r="I6989" s="89" t="s">
        <v>336</v>
      </c>
      <c r="L6989">
        <v>49668</v>
      </c>
      <c r="M6989" s="89" t="s">
        <v>1395</v>
      </c>
      <c r="N6989" s="89" t="s">
        <v>321</v>
      </c>
      <c r="V6989" s="89" t="s">
        <v>2705</v>
      </c>
      <c r="W6989">
        <v>24495</v>
      </c>
    </row>
    <row r="6990" spans="7:23">
      <c r="G6990">
        <v>25673</v>
      </c>
      <c r="H6990" s="89" t="s">
        <v>384</v>
      </c>
      <c r="I6990" s="89" t="s">
        <v>336</v>
      </c>
      <c r="L6990">
        <v>49669</v>
      </c>
      <c r="M6990" s="89" t="s">
        <v>1396</v>
      </c>
      <c r="N6990" s="89" t="s">
        <v>321</v>
      </c>
      <c r="V6990" s="89" t="s">
        <v>2706</v>
      </c>
      <c r="W6990">
        <v>24496</v>
      </c>
    </row>
    <row r="6991" spans="7:23">
      <c r="G6991">
        <v>181058</v>
      </c>
      <c r="H6991" s="89" t="s">
        <v>2129</v>
      </c>
      <c r="I6991" s="89" t="s">
        <v>336</v>
      </c>
      <c r="L6991">
        <v>49670</v>
      </c>
      <c r="M6991" s="89" t="s">
        <v>1397</v>
      </c>
      <c r="N6991" s="89" t="s">
        <v>321</v>
      </c>
      <c r="V6991" s="89" t="s">
        <v>2707</v>
      </c>
      <c r="W6991">
        <v>24497</v>
      </c>
    </row>
    <row r="6992" spans="7:23">
      <c r="G6992">
        <v>181054</v>
      </c>
      <c r="H6992" s="89" t="s">
        <v>2130</v>
      </c>
      <c r="I6992" s="89" t="s">
        <v>336</v>
      </c>
      <c r="L6992">
        <v>49671</v>
      </c>
      <c r="M6992" s="89" t="s">
        <v>1398</v>
      </c>
      <c r="N6992" s="89" t="s">
        <v>321</v>
      </c>
      <c r="V6992" s="89" t="s">
        <v>2708</v>
      </c>
      <c r="W6992">
        <v>24498</v>
      </c>
    </row>
    <row r="6993" spans="7:23">
      <c r="G6993">
        <v>181066</v>
      </c>
      <c r="H6993" s="89" t="s">
        <v>2131</v>
      </c>
      <c r="I6993" s="89" t="s">
        <v>336</v>
      </c>
      <c r="L6993">
        <v>49672</v>
      </c>
      <c r="M6993" s="89" t="s">
        <v>1399</v>
      </c>
      <c r="N6993" s="89" t="s">
        <v>321</v>
      </c>
      <c r="V6993" s="89" t="s">
        <v>2709</v>
      </c>
      <c r="W6993">
        <v>24499</v>
      </c>
    </row>
    <row r="6994" spans="7:23">
      <c r="G6994">
        <v>181062</v>
      </c>
      <c r="H6994" s="89" t="s">
        <v>2132</v>
      </c>
      <c r="I6994" s="89" t="s">
        <v>336</v>
      </c>
      <c r="L6994">
        <v>49673</v>
      </c>
      <c r="M6994" s="89" t="s">
        <v>1400</v>
      </c>
      <c r="N6994" s="89" t="s">
        <v>321</v>
      </c>
      <c r="V6994" s="89" t="s">
        <v>2710</v>
      </c>
      <c r="W6994">
        <v>24500</v>
      </c>
    </row>
    <row r="6995" spans="7:23">
      <c r="G6995">
        <v>25675</v>
      </c>
      <c r="H6995" s="89" t="s">
        <v>385</v>
      </c>
      <c r="I6995" s="89" t="s">
        <v>336</v>
      </c>
      <c r="L6995">
        <v>49675</v>
      </c>
      <c r="M6995" s="89" t="s">
        <v>1310</v>
      </c>
      <c r="N6995" s="89" t="s">
        <v>321</v>
      </c>
      <c r="V6995" s="89" t="s">
        <v>2711</v>
      </c>
      <c r="W6995">
        <v>24501</v>
      </c>
    </row>
    <row r="6996" spans="7:23">
      <c r="G6996">
        <v>24470</v>
      </c>
      <c r="H6996" s="89" t="s">
        <v>2680</v>
      </c>
      <c r="I6996" s="89" t="s">
        <v>336</v>
      </c>
      <c r="L6996">
        <v>49678</v>
      </c>
      <c r="M6996" s="89" t="s">
        <v>1401</v>
      </c>
      <c r="N6996" s="89" t="s">
        <v>321</v>
      </c>
      <c r="V6996" s="89" t="s">
        <v>2712</v>
      </c>
      <c r="W6996">
        <v>24502</v>
      </c>
    </row>
    <row r="6997" spans="7:23">
      <c r="G6997">
        <v>24471</v>
      </c>
      <c r="H6997" s="89" t="s">
        <v>2681</v>
      </c>
      <c r="I6997" s="89" t="s">
        <v>336</v>
      </c>
      <c r="L6997">
        <v>49679</v>
      </c>
      <c r="M6997" s="89" t="s">
        <v>1402</v>
      </c>
      <c r="N6997" s="89" t="s">
        <v>321</v>
      </c>
      <c r="V6997" s="89" t="s">
        <v>2713</v>
      </c>
      <c r="W6997">
        <v>24503</v>
      </c>
    </row>
    <row r="6998" spans="7:23">
      <c r="G6998">
        <v>24472</v>
      </c>
      <c r="H6998" s="89" t="s">
        <v>2682</v>
      </c>
      <c r="I6998" s="89" t="s">
        <v>336</v>
      </c>
      <c r="L6998">
        <v>49680</v>
      </c>
      <c r="M6998" s="89" t="s">
        <v>1403</v>
      </c>
      <c r="N6998" s="89" t="s">
        <v>321</v>
      </c>
      <c r="V6998" s="89" t="s">
        <v>2714</v>
      </c>
      <c r="W6998">
        <v>24504</v>
      </c>
    </row>
    <row r="6999" spans="7:23">
      <c r="G6999">
        <v>24473</v>
      </c>
      <c r="H6999" s="89" t="s">
        <v>2683</v>
      </c>
      <c r="I6999" s="89" t="s">
        <v>336</v>
      </c>
      <c r="L6999">
        <v>49681</v>
      </c>
      <c r="M6999" s="89" t="s">
        <v>1404</v>
      </c>
      <c r="N6999" s="89" t="s">
        <v>321</v>
      </c>
      <c r="V6999" s="89" t="s">
        <v>2715</v>
      </c>
      <c r="W6999">
        <v>24505</v>
      </c>
    </row>
    <row r="7000" spans="7:23">
      <c r="G7000">
        <v>24474</v>
      </c>
      <c r="H7000" s="89" t="s">
        <v>2684</v>
      </c>
      <c r="I7000" s="89" t="s">
        <v>336</v>
      </c>
      <c r="L7000">
        <v>49682</v>
      </c>
      <c r="M7000" s="89" t="s">
        <v>1405</v>
      </c>
      <c r="N7000" s="89" t="s">
        <v>321</v>
      </c>
      <c r="V7000" s="89" t="s">
        <v>2716</v>
      </c>
      <c r="W7000">
        <v>24506</v>
      </c>
    </row>
    <row r="7001" spans="7:23">
      <c r="G7001">
        <v>24475</v>
      </c>
      <c r="H7001" s="89" t="s">
        <v>2685</v>
      </c>
      <c r="I7001" s="89" t="s">
        <v>336</v>
      </c>
      <c r="L7001">
        <v>49683</v>
      </c>
      <c r="M7001" s="89" t="s">
        <v>1406</v>
      </c>
      <c r="N7001" s="89" t="s">
        <v>321</v>
      </c>
      <c r="V7001" s="89" t="s">
        <v>2717</v>
      </c>
      <c r="W7001">
        <v>24507</v>
      </c>
    </row>
    <row r="7002" spans="7:23">
      <c r="G7002">
        <v>24476</v>
      </c>
      <c r="H7002" s="89" t="s">
        <v>2686</v>
      </c>
      <c r="I7002" s="89" t="s">
        <v>336</v>
      </c>
      <c r="L7002">
        <v>49684</v>
      </c>
      <c r="M7002" s="89" t="s">
        <v>1407</v>
      </c>
      <c r="N7002" s="89" t="s">
        <v>321</v>
      </c>
      <c r="V7002" s="89" t="s">
        <v>2718</v>
      </c>
      <c r="W7002">
        <v>24508</v>
      </c>
    </row>
    <row r="7003" spans="7:23">
      <c r="G7003">
        <v>24477</v>
      </c>
      <c r="H7003" s="89" t="s">
        <v>2687</v>
      </c>
      <c r="I7003" s="89" t="s">
        <v>336</v>
      </c>
      <c r="L7003">
        <v>49685</v>
      </c>
      <c r="M7003" s="89" t="s">
        <v>1318</v>
      </c>
      <c r="N7003" s="89" t="s">
        <v>321</v>
      </c>
      <c r="V7003" s="89" t="s">
        <v>2719</v>
      </c>
      <c r="W7003">
        <v>24509</v>
      </c>
    </row>
    <row r="7004" spans="7:23">
      <c r="G7004">
        <v>24478</v>
      </c>
      <c r="H7004" s="89" t="s">
        <v>2688</v>
      </c>
      <c r="I7004" s="89" t="s">
        <v>336</v>
      </c>
      <c r="L7004">
        <v>49688</v>
      </c>
      <c r="M7004" s="89" t="s">
        <v>1409</v>
      </c>
      <c r="N7004" s="89" t="s">
        <v>321</v>
      </c>
      <c r="V7004" s="89" t="s">
        <v>2720</v>
      </c>
      <c r="W7004">
        <v>24510</v>
      </c>
    </row>
    <row r="7005" spans="7:23">
      <c r="G7005">
        <v>24479</v>
      </c>
      <c r="H7005" s="89" t="s">
        <v>2689</v>
      </c>
      <c r="I7005" s="89" t="s">
        <v>336</v>
      </c>
      <c r="L7005">
        <v>49689</v>
      </c>
      <c r="M7005" s="89" t="s">
        <v>1410</v>
      </c>
      <c r="N7005" s="89" t="s">
        <v>321</v>
      </c>
      <c r="V7005" s="89" t="s">
        <v>2721</v>
      </c>
      <c r="W7005">
        <v>24511</v>
      </c>
    </row>
    <row r="7006" spans="7:23">
      <c r="G7006">
        <v>24480</v>
      </c>
      <c r="H7006" s="89" t="s">
        <v>2690</v>
      </c>
      <c r="I7006" s="89" t="s">
        <v>336</v>
      </c>
      <c r="L7006">
        <v>49690</v>
      </c>
      <c r="M7006" s="89" t="s">
        <v>1411</v>
      </c>
      <c r="N7006" s="89" t="s">
        <v>321</v>
      </c>
      <c r="V7006" s="89" t="s">
        <v>2722</v>
      </c>
      <c r="W7006">
        <v>164067</v>
      </c>
    </row>
    <row r="7007" spans="7:23">
      <c r="G7007">
        <v>24481</v>
      </c>
      <c r="H7007" s="89" t="s">
        <v>2691</v>
      </c>
      <c r="I7007" s="89" t="s">
        <v>336</v>
      </c>
      <c r="L7007">
        <v>49691</v>
      </c>
      <c r="M7007" s="89" t="s">
        <v>1412</v>
      </c>
      <c r="N7007" s="89" t="s">
        <v>321</v>
      </c>
      <c r="V7007" s="89" t="s">
        <v>2723</v>
      </c>
      <c r="W7007">
        <v>24512</v>
      </c>
    </row>
    <row r="7008" spans="7:23">
      <c r="G7008">
        <v>24482</v>
      </c>
      <c r="H7008" s="89" t="s">
        <v>2692</v>
      </c>
      <c r="I7008" s="89" t="s">
        <v>336</v>
      </c>
      <c r="L7008">
        <v>49692</v>
      </c>
      <c r="M7008" s="89" t="s">
        <v>1413</v>
      </c>
      <c r="N7008" s="89" t="s">
        <v>321</v>
      </c>
      <c r="V7008" s="89" t="s">
        <v>2724</v>
      </c>
      <c r="W7008">
        <v>24513</v>
      </c>
    </row>
    <row r="7009" spans="7:23">
      <c r="G7009">
        <v>24483</v>
      </c>
      <c r="H7009" s="89" t="s">
        <v>2693</v>
      </c>
      <c r="I7009" s="89" t="s">
        <v>336</v>
      </c>
      <c r="L7009">
        <v>49693</v>
      </c>
      <c r="M7009" s="89" t="s">
        <v>1414</v>
      </c>
      <c r="N7009" s="89" t="s">
        <v>321</v>
      </c>
      <c r="V7009" s="89" t="s">
        <v>2725</v>
      </c>
      <c r="W7009">
        <v>24514</v>
      </c>
    </row>
    <row r="7010" spans="7:23">
      <c r="G7010">
        <v>24484</v>
      </c>
      <c r="H7010" s="89" t="s">
        <v>2694</v>
      </c>
      <c r="I7010" s="89" t="s">
        <v>336</v>
      </c>
      <c r="L7010">
        <v>49694</v>
      </c>
      <c r="M7010" s="89" t="s">
        <v>1415</v>
      </c>
      <c r="N7010" s="89" t="s">
        <v>321</v>
      </c>
      <c r="V7010" s="89" t="s">
        <v>2726</v>
      </c>
      <c r="W7010">
        <v>217926</v>
      </c>
    </row>
    <row r="7011" spans="7:23">
      <c r="G7011">
        <v>24485</v>
      </c>
      <c r="H7011" s="89" t="s">
        <v>2695</v>
      </c>
      <c r="I7011" s="89" t="s">
        <v>336</v>
      </c>
      <c r="L7011">
        <v>49696</v>
      </c>
      <c r="M7011" s="89" t="s">
        <v>1327</v>
      </c>
      <c r="N7011" s="89" t="s">
        <v>321</v>
      </c>
      <c r="V7011" s="89" t="s">
        <v>2727</v>
      </c>
      <c r="W7011">
        <v>217922</v>
      </c>
    </row>
    <row r="7012" spans="7:23">
      <c r="G7012">
        <v>24486</v>
      </c>
      <c r="H7012" s="89" t="s">
        <v>2696</v>
      </c>
      <c r="I7012" s="89" t="s">
        <v>336</v>
      </c>
      <c r="L7012">
        <v>49697</v>
      </c>
      <c r="M7012" s="89" t="s">
        <v>232</v>
      </c>
      <c r="N7012" s="89" t="s">
        <v>321</v>
      </c>
      <c r="V7012" s="89" t="s">
        <v>2728</v>
      </c>
      <c r="W7012">
        <v>217918</v>
      </c>
    </row>
    <row r="7013" spans="7:23">
      <c r="G7013">
        <v>24487</v>
      </c>
      <c r="H7013" s="89" t="s">
        <v>2697</v>
      </c>
      <c r="I7013" s="89" t="s">
        <v>336</v>
      </c>
      <c r="L7013">
        <v>49700</v>
      </c>
      <c r="M7013" s="89" t="s">
        <v>1420</v>
      </c>
      <c r="N7013" s="89" t="s">
        <v>321</v>
      </c>
      <c r="V7013" s="89" t="s">
        <v>2729</v>
      </c>
      <c r="W7013">
        <v>217914</v>
      </c>
    </row>
    <row r="7014" spans="7:23">
      <c r="G7014">
        <v>24488</v>
      </c>
      <c r="H7014" s="89" t="s">
        <v>2698</v>
      </c>
      <c r="I7014" s="89" t="s">
        <v>336</v>
      </c>
      <c r="L7014">
        <v>49701</v>
      </c>
      <c r="M7014" s="89" t="s">
        <v>1431</v>
      </c>
      <c r="N7014" s="89" t="s">
        <v>321</v>
      </c>
      <c r="V7014" s="89" t="s">
        <v>2730</v>
      </c>
      <c r="W7014">
        <v>217910</v>
      </c>
    </row>
    <row r="7015" spans="7:23">
      <c r="G7015">
        <v>24489</v>
      </c>
      <c r="H7015" s="89" t="s">
        <v>2699</v>
      </c>
      <c r="I7015" s="89" t="s">
        <v>336</v>
      </c>
      <c r="L7015">
        <v>49702</v>
      </c>
      <c r="M7015" s="89" t="s">
        <v>1432</v>
      </c>
      <c r="N7015" s="89" t="s">
        <v>321</v>
      </c>
      <c r="V7015" s="89" t="s">
        <v>2731</v>
      </c>
      <c r="W7015">
        <v>217906</v>
      </c>
    </row>
    <row r="7016" spans="7:23">
      <c r="G7016">
        <v>24490</v>
      </c>
      <c r="H7016" s="89" t="s">
        <v>2700</v>
      </c>
      <c r="I7016" s="89" t="s">
        <v>336</v>
      </c>
      <c r="L7016">
        <v>49703</v>
      </c>
      <c r="M7016" s="89" t="s">
        <v>1433</v>
      </c>
      <c r="N7016" s="89" t="s">
        <v>321</v>
      </c>
      <c r="V7016" s="89" t="s">
        <v>2732</v>
      </c>
      <c r="W7016">
        <v>217902</v>
      </c>
    </row>
    <row r="7017" spans="7:23">
      <c r="G7017">
        <v>24491</v>
      </c>
      <c r="H7017" s="89" t="s">
        <v>2701</v>
      </c>
      <c r="I7017" s="89" t="s">
        <v>336</v>
      </c>
      <c r="L7017">
        <v>49704</v>
      </c>
      <c r="M7017" s="89" t="s">
        <v>1434</v>
      </c>
      <c r="N7017" s="89" t="s">
        <v>321</v>
      </c>
      <c r="V7017" s="89" t="s">
        <v>2733</v>
      </c>
      <c r="W7017">
        <v>217898</v>
      </c>
    </row>
    <row r="7018" spans="7:23">
      <c r="G7018">
        <v>24492</v>
      </c>
      <c r="H7018" s="89" t="s">
        <v>2702</v>
      </c>
      <c r="I7018" s="89" t="s">
        <v>336</v>
      </c>
      <c r="L7018">
        <v>49705</v>
      </c>
      <c r="M7018" s="89" t="s">
        <v>1435</v>
      </c>
      <c r="N7018" s="89" t="s">
        <v>321</v>
      </c>
      <c r="V7018" s="89" t="s">
        <v>2734</v>
      </c>
      <c r="W7018">
        <v>219141</v>
      </c>
    </row>
    <row r="7019" spans="7:23">
      <c r="G7019">
        <v>24493</v>
      </c>
      <c r="H7019" s="89" t="s">
        <v>2703</v>
      </c>
      <c r="I7019" s="89" t="s">
        <v>336</v>
      </c>
      <c r="L7019">
        <v>49706</v>
      </c>
      <c r="M7019" s="89" t="s">
        <v>1436</v>
      </c>
      <c r="N7019" s="89" t="s">
        <v>321</v>
      </c>
      <c r="V7019" s="89" t="s">
        <v>2735</v>
      </c>
      <c r="W7019">
        <v>219145</v>
      </c>
    </row>
    <row r="7020" spans="7:23">
      <c r="G7020">
        <v>24494</v>
      </c>
      <c r="H7020" s="89" t="s">
        <v>2704</v>
      </c>
      <c r="I7020" s="89" t="s">
        <v>336</v>
      </c>
      <c r="L7020">
        <v>49707</v>
      </c>
      <c r="M7020" s="89" t="s">
        <v>1437</v>
      </c>
      <c r="N7020" s="89" t="s">
        <v>321</v>
      </c>
      <c r="V7020" s="89" t="s">
        <v>2736</v>
      </c>
      <c r="W7020">
        <v>219270</v>
      </c>
    </row>
    <row r="7021" spans="7:23">
      <c r="G7021">
        <v>24495</v>
      </c>
      <c r="H7021" s="89" t="s">
        <v>2705</v>
      </c>
      <c r="I7021" s="89" t="s">
        <v>336</v>
      </c>
      <c r="L7021">
        <v>49708</v>
      </c>
      <c r="M7021" s="89" t="s">
        <v>1438</v>
      </c>
      <c r="N7021" s="89" t="s">
        <v>321</v>
      </c>
      <c r="V7021" s="89" t="s">
        <v>2737</v>
      </c>
      <c r="W7021">
        <v>24515</v>
      </c>
    </row>
    <row r="7022" spans="7:23">
      <c r="G7022">
        <v>24496</v>
      </c>
      <c r="H7022" s="89" t="s">
        <v>2706</v>
      </c>
      <c r="I7022" s="89" t="s">
        <v>336</v>
      </c>
      <c r="L7022">
        <v>49709</v>
      </c>
      <c r="M7022" s="89" t="s">
        <v>2469</v>
      </c>
      <c r="N7022" s="89" t="s">
        <v>321</v>
      </c>
      <c r="V7022" s="89" t="s">
        <v>2738</v>
      </c>
      <c r="W7022">
        <v>24516</v>
      </c>
    </row>
    <row r="7023" spans="7:23">
      <c r="G7023">
        <v>24497</v>
      </c>
      <c r="H7023" s="89" t="s">
        <v>2707</v>
      </c>
      <c r="I7023" s="89" t="s">
        <v>336</v>
      </c>
      <c r="L7023">
        <v>49712</v>
      </c>
      <c r="M7023" s="89" t="s">
        <v>1439</v>
      </c>
      <c r="N7023" s="89" t="s">
        <v>321</v>
      </c>
      <c r="V7023" s="89" t="s">
        <v>2739</v>
      </c>
      <c r="W7023">
        <v>24517</v>
      </c>
    </row>
    <row r="7024" spans="7:23">
      <c r="G7024">
        <v>24498</v>
      </c>
      <c r="H7024" s="89" t="s">
        <v>2708</v>
      </c>
      <c r="I7024" s="89" t="s">
        <v>336</v>
      </c>
      <c r="L7024">
        <v>49713</v>
      </c>
      <c r="M7024" s="89" t="s">
        <v>1440</v>
      </c>
      <c r="N7024" s="89" t="s">
        <v>321</v>
      </c>
      <c r="V7024" s="89" t="s">
        <v>2740</v>
      </c>
      <c r="W7024">
        <v>24518</v>
      </c>
    </row>
    <row r="7025" spans="7:23">
      <c r="G7025">
        <v>24499</v>
      </c>
      <c r="H7025" s="89" t="s">
        <v>2709</v>
      </c>
      <c r="I7025" s="89" t="s">
        <v>336</v>
      </c>
      <c r="L7025">
        <v>49714</v>
      </c>
      <c r="M7025" s="89" t="s">
        <v>1441</v>
      </c>
      <c r="N7025" s="89" t="s">
        <v>321</v>
      </c>
      <c r="V7025" s="89" t="s">
        <v>2741</v>
      </c>
      <c r="W7025">
        <v>24519</v>
      </c>
    </row>
    <row r="7026" spans="7:23">
      <c r="G7026">
        <v>24500</v>
      </c>
      <c r="H7026" s="89" t="s">
        <v>2710</v>
      </c>
      <c r="I7026" s="89" t="s">
        <v>336</v>
      </c>
      <c r="L7026">
        <v>49715</v>
      </c>
      <c r="M7026" s="89" t="s">
        <v>1442</v>
      </c>
      <c r="N7026" s="89" t="s">
        <v>321</v>
      </c>
      <c r="V7026" s="89" t="s">
        <v>2742</v>
      </c>
      <c r="W7026">
        <v>178267</v>
      </c>
    </row>
    <row r="7027" spans="7:23">
      <c r="G7027">
        <v>24501</v>
      </c>
      <c r="H7027" s="89" t="s">
        <v>2711</v>
      </c>
      <c r="I7027" s="89" t="s">
        <v>336</v>
      </c>
      <c r="L7027">
        <v>49716</v>
      </c>
      <c r="M7027" s="89" t="s">
        <v>1443</v>
      </c>
      <c r="N7027" s="89" t="s">
        <v>321</v>
      </c>
      <c r="V7027" s="89" t="s">
        <v>2743</v>
      </c>
      <c r="W7027">
        <v>29503</v>
      </c>
    </row>
    <row r="7028" spans="7:23">
      <c r="G7028">
        <v>24502</v>
      </c>
      <c r="H7028" s="89" t="s">
        <v>2712</v>
      </c>
      <c r="I7028" s="89" t="s">
        <v>336</v>
      </c>
      <c r="L7028">
        <v>49717</v>
      </c>
      <c r="M7028" s="89" t="s">
        <v>1444</v>
      </c>
      <c r="N7028" s="89" t="s">
        <v>321</v>
      </c>
      <c r="V7028" s="89" t="s">
        <v>2744</v>
      </c>
      <c r="W7028">
        <v>29505</v>
      </c>
    </row>
    <row r="7029" spans="7:23">
      <c r="G7029">
        <v>24503</v>
      </c>
      <c r="H7029" s="89" t="s">
        <v>2713</v>
      </c>
      <c r="I7029" s="89" t="s">
        <v>336</v>
      </c>
      <c r="L7029">
        <v>49718</v>
      </c>
      <c r="M7029" s="89" t="s">
        <v>1445</v>
      </c>
      <c r="N7029" s="89" t="s">
        <v>321</v>
      </c>
      <c r="V7029" s="89" t="s">
        <v>2745</v>
      </c>
      <c r="W7029">
        <v>29507</v>
      </c>
    </row>
    <row r="7030" spans="7:23">
      <c r="G7030">
        <v>24504</v>
      </c>
      <c r="H7030" s="89" t="s">
        <v>2714</v>
      </c>
      <c r="I7030" s="89" t="s">
        <v>336</v>
      </c>
      <c r="L7030">
        <v>49719</v>
      </c>
      <c r="M7030" s="89" t="s">
        <v>1446</v>
      </c>
      <c r="N7030" s="89" t="s">
        <v>321</v>
      </c>
      <c r="V7030" s="89" t="s">
        <v>2746</v>
      </c>
      <c r="W7030">
        <v>178269</v>
      </c>
    </row>
    <row r="7031" spans="7:23">
      <c r="G7031">
        <v>24505</v>
      </c>
      <c r="H7031" s="89" t="s">
        <v>2715</v>
      </c>
      <c r="I7031" s="89" t="s">
        <v>336</v>
      </c>
      <c r="L7031">
        <v>49720</v>
      </c>
      <c r="M7031" s="89" t="s">
        <v>1447</v>
      </c>
      <c r="N7031" s="89" t="s">
        <v>321</v>
      </c>
      <c r="V7031" s="89" t="s">
        <v>2747</v>
      </c>
      <c r="W7031">
        <v>178271</v>
      </c>
    </row>
    <row r="7032" spans="7:23">
      <c r="G7032">
        <v>24506</v>
      </c>
      <c r="H7032" s="89" t="s">
        <v>2716</v>
      </c>
      <c r="I7032" s="89" t="s">
        <v>336</v>
      </c>
      <c r="L7032">
        <v>49721</v>
      </c>
      <c r="M7032" s="89" t="s">
        <v>1448</v>
      </c>
      <c r="N7032" s="89" t="s">
        <v>321</v>
      </c>
      <c r="V7032" s="89" t="s">
        <v>2748</v>
      </c>
      <c r="W7032">
        <v>46067</v>
      </c>
    </row>
    <row r="7033" spans="7:23">
      <c r="G7033">
        <v>24507</v>
      </c>
      <c r="H7033" s="89" t="s">
        <v>2717</v>
      </c>
      <c r="I7033" s="89" t="s">
        <v>336</v>
      </c>
      <c r="L7033">
        <v>49722</v>
      </c>
      <c r="M7033" s="89" t="s">
        <v>1449</v>
      </c>
      <c r="N7033" s="89" t="s">
        <v>321</v>
      </c>
      <c r="V7033" s="89" t="s">
        <v>2749</v>
      </c>
      <c r="W7033">
        <v>29509</v>
      </c>
    </row>
    <row r="7034" spans="7:23">
      <c r="G7034">
        <v>24508</v>
      </c>
      <c r="H7034" s="89" t="s">
        <v>2718</v>
      </c>
      <c r="I7034" s="89" t="s">
        <v>336</v>
      </c>
      <c r="L7034">
        <v>49723</v>
      </c>
      <c r="M7034" s="89" t="s">
        <v>1450</v>
      </c>
      <c r="N7034" s="89" t="s">
        <v>321</v>
      </c>
      <c r="V7034" s="89" t="s">
        <v>2750</v>
      </c>
      <c r="W7034">
        <v>24520</v>
      </c>
    </row>
    <row r="7035" spans="7:23">
      <c r="G7035">
        <v>24509</v>
      </c>
      <c r="H7035" s="89" t="s">
        <v>2719</v>
      </c>
      <c r="I7035" s="89" t="s">
        <v>336</v>
      </c>
      <c r="L7035">
        <v>49725</v>
      </c>
      <c r="M7035" s="89" t="s">
        <v>2480</v>
      </c>
      <c r="N7035" s="89" t="s">
        <v>321</v>
      </c>
      <c r="V7035" s="89" t="s">
        <v>2751</v>
      </c>
      <c r="W7035">
        <v>29513</v>
      </c>
    </row>
    <row r="7036" spans="7:23">
      <c r="G7036">
        <v>24510</v>
      </c>
      <c r="H7036" s="89" t="s">
        <v>2720</v>
      </c>
      <c r="I7036" s="89" t="s">
        <v>336</v>
      </c>
      <c r="L7036">
        <v>49728</v>
      </c>
      <c r="M7036" s="89" t="s">
        <v>1464</v>
      </c>
      <c r="N7036" s="89" t="s">
        <v>321</v>
      </c>
      <c r="V7036" s="89" t="s">
        <v>2752</v>
      </c>
      <c r="W7036">
        <v>29511</v>
      </c>
    </row>
    <row r="7037" spans="7:23">
      <c r="G7037">
        <v>24511</v>
      </c>
      <c r="H7037" s="89" t="s">
        <v>2721</v>
      </c>
      <c r="I7037" s="89" t="s">
        <v>336</v>
      </c>
      <c r="L7037">
        <v>49729</v>
      </c>
      <c r="M7037" s="89" t="s">
        <v>1465</v>
      </c>
      <c r="N7037" s="89" t="s">
        <v>321</v>
      </c>
      <c r="V7037" s="89" t="s">
        <v>2753</v>
      </c>
      <c r="W7037">
        <v>24521</v>
      </c>
    </row>
    <row r="7038" spans="7:23">
      <c r="G7038">
        <v>164067</v>
      </c>
      <c r="H7038" s="89" t="s">
        <v>2722</v>
      </c>
      <c r="I7038" s="89" t="s">
        <v>336</v>
      </c>
      <c r="L7038">
        <v>49730</v>
      </c>
      <c r="M7038" s="89" t="s">
        <v>1466</v>
      </c>
      <c r="N7038" s="89" t="s">
        <v>321</v>
      </c>
      <c r="V7038" s="89" t="s">
        <v>2754</v>
      </c>
      <c r="W7038">
        <v>24522</v>
      </c>
    </row>
    <row r="7039" spans="7:23">
      <c r="G7039">
        <v>24512</v>
      </c>
      <c r="H7039" s="89" t="s">
        <v>2723</v>
      </c>
      <c r="I7039" s="89" t="s">
        <v>336</v>
      </c>
      <c r="L7039">
        <v>49731</v>
      </c>
      <c r="M7039" s="89" t="s">
        <v>1467</v>
      </c>
      <c r="N7039" s="89" t="s">
        <v>321</v>
      </c>
      <c r="V7039" s="89" t="s">
        <v>2755</v>
      </c>
      <c r="W7039">
        <v>24523</v>
      </c>
    </row>
    <row r="7040" spans="7:23">
      <c r="G7040">
        <v>24513</v>
      </c>
      <c r="H7040" s="89" t="s">
        <v>2724</v>
      </c>
      <c r="I7040" s="89" t="s">
        <v>336</v>
      </c>
      <c r="L7040">
        <v>49732</v>
      </c>
      <c r="M7040" s="89" t="s">
        <v>1468</v>
      </c>
      <c r="N7040" s="89" t="s">
        <v>321</v>
      </c>
      <c r="V7040" s="89" t="s">
        <v>2756</v>
      </c>
      <c r="W7040">
        <v>24524</v>
      </c>
    </row>
    <row r="7041" spans="7:23">
      <c r="G7041">
        <v>24514</v>
      </c>
      <c r="H7041" s="89" t="s">
        <v>2725</v>
      </c>
      <c r="I7041" s="89" t="s">
        <v>336</v>
      </c>
      <c r="L7041">
        <v>49733</v>
      </c>
      <c r="M7041" s="89" t="s">
        <v>1469</v>
      </c>
      <c r="N7041" s="89" t="s">
        <v>321</v>
      </c>
      <c r="V7041" s="89" t="s">
        <v>2757</v>
      </c>
      <c r="W7041">
        <v>24525</v>
      </c>
    </row>
    <row r="7042" spans="7:23">
      <c r="G7042">
        <v>217926</v>
      </c>
      <c r="H7042" s="89" t="s">
        <v>2726</v>
      </c>
      <c r="I7042" s="89" t="s">
        <v>336</v>
      </c>
      <c r="L7042">
        <v>49734</v>
      </c>
      <c r="M7042" s="89" t="s">
        <v>1470</v>
      </c>
      <c r="N7042" s="89" t="s">
        <v>321</v>
      </c>
      <c r="V7042" s="89" t="s">
        <v>2758</v>
      </c>
      <c r="W7042">
        <v>24526</v>
      </c>
    </row>
    <row r="7043" spans="7:23">
      <c r="G7043">
        <v>217922</v>
      </c>
      <c r="H7043" s="89" t="s">
        <v>2727</v>
      </c>
      <c r="I7043" s="89" t="s">
        <v>336</v>
      </c>
      <c r="L7043">
        <v>49735</v>
      </c>
      <c r="M7043" s="89" t="s">
        <v>1471</v>
      </c>
      <c r="N7043" s="89" t="s">
        <v>321</v>
      </c>
      <c r="V7043" s="89" t="s">
        <v>2759</v>
      </c>
      <c r="W7043">
        <v>24527</v>
      </c>
    </row>
    <row r="7044" spans="7:23">
      <c r="G7044">
        <v>217918</v>
      </c>
      <c r="H7044" s="89" t="s">
        <v>2728</v>
      </c>
      <c r="I7044" s="89" t="s">
        <v>336</v>
      </c>
      <c r="L7044">
        <v>49736</v>
      </c>
      <c r="M7044" s="89" t="s">
        <v>1472</v>
      </c>
      <c r="N7044" s="89" t="s">
        <v>321</v>
      </c>
      <c r="V7044" s="89" t="s">
        <v>2760</v>
      </c>
      <c r="W7044">
        <v>24528</v>
      </c>
    </row>
    <row r="7045" spans="7:23">
      <c r="G7045">
        <v>217914</v>
      </c>
      <c r="H7045" s="89" t="s">
        <v>2729</v>
      </c>
      <c r="I7045" s="89" t="s">
        <v>336</v>
      </c>
      <c r="L7045">
        <v>49737</v>
      </c>
      <c r="M7045" s="89" t="s">
        <v>1473</v>
      </c>
      <c r="N7045" s="89" t="s">
        <v>321</v>
      </c>
      <c r="V7045" s="89" t="s">
        <v>2761</v>
      </c>
      <c r="W7045">
        <v>24529</v>
      </c>
    </row>
    <row r="7046" spans="7:23">
      <c r="G7046">
        <v>217910</v>
      </c>
      <c r="H7046" s="89" t="s">
        <v>2730</v>
      </c>
      <c r="I7046" s="89" t="s">
        <v>336</v>
      </c>
      <c r="L7046">
        <v>49739</v>
      </c>
      <c r="M7046" s="89" t="s">
        <v>271</v>
      </c>
      <c r="N7046" s="89" t="s">
        <v>321</v>
      </c>
      <c r="V7046" s="89" t="s">
        <v>2762</v>
      </c>
      <c r="W7046">
        <v>24530</v>
      </c>
    </row>
    <row r="7047" spans="7:23">
      <c r="G7047">
        <v>217906</v>
      </c>
      <c r="H7047" s="89" t="s">
        <v>2731</v>
      </c>
      <c r="I7047" s="89" t="s">
        <v>336</v>
      </c>
      <c r="L7047">
        <v>49740</v>
      </c>
      <c r="M7047" s="89" t="s">
        <v>1474</v>
      </c>
      <c r="N7047" s="89" t="s">
        <v>321</v>
      </c>
      <c r="V7047" s="89" t="s">
        <v>2763</v>
      </c>
      <c r="W7047">
        <v>24531</v>
      </c>
    </row>
    <row r="7048" spans="7:23">
      <c r="G7048">
        <v>217902</v>
      </c>
      <c r="H7048" s="89" t="s">
        <v>2732</v>
      </c>
      <c r="I7048" s="89" t="s">
        <v>336</v>
      </c>
      <c r="L7048">
        <v>49741</v>
      </c>
      <c r="M7048" s="89" t="s">
        <v>1475</v>
      </c>
      <c r="N7048" s="89" t="s">
        <v>321</v>
      </c>
      <c r="V7048" s="89" t="s">
        <v>2764</v>
      </c>
      <c r="W7048">
        <v>24532</v>
      </c>
    </row>
    <row r="7049" spans="7:23">
      <c r="G7049">
        <v>217898</v>
      </c>
      <c r="H7049" s="89" t="s">
        <v>2733</v>
      </c>
      <c r="I7049" s="89" t="s">
        <v>336</v>
      </c>
      <c r="L7049">
        <v>49744</v>
      </c>
      <c r="M7049" s="89" t="s">
        <v>1389</v>
      </c>
      <c r="N7049" s="89" t="s">
        <v>321</v>
      </c>
      <c r="V7049" s="89" t="s">
        <v>2765</v>
      </c>
      <c r="W7049">
        <v>24533</v>
      </c>
    </row>
    <row r="7050" spans="7:23">
      <c r="G7050">
        <v>219141</v>
      </c>
      <c r="H7050" s="89" t="s">
        <v>2734</v>
      </c>
      <c r="I7050" s="89" t="s">
        <v>336</v>
      </c>
      <c r="L7050">
        <v>49747</v>
      </c>
      <c r="M7050" s="89" t="s">
        <v>1476</v>
      </c>
      <c r="N7050" s="89" t="s">
        <v>321</v>
      </c>
      <c r="V7050" s="89" t="s">
        <v>2766</v>
      </c>
      <c r="W7050">
        <v>24534</v>
      </c>
    </row>
    <row r="7051" spans="7:23">
      <c r="G7051">
        <v>219145</v>
      </c>
      <c r="H7051" s="89" t="s">
        <v>2735</v>
      </c>
      <c r="I7051" s="89" t="s">
        <v>336</v>
      </c>
      <c r="L7051">
        <v>49748</v>
      </c>
      <c r="M7051" s="89" t="s">
        <v>1477</v>
      </c>
      <c r="N7051" s="89" t="s">
        <v>321</v>
      </c>
      <c r="V7051" s="89" t="s">
        <v>2767</v>
      </c>
      <c r="W7051">
        <v>24535</v>
      </c>
    </row>
    <row r="7052" spans="7:23">
      <c r="G7052">
        <v>219270</v>
      </c>
      <c r="H7052" s="89" t="s">
        <v>2736</v>
      </c>
      <c r="I7052" s="89" t="s">
        <v>336</v>
      </c>
      <c r="L7052">
        <v>49749</v>
      </c>
      <c r="M7052" s="89" t="s">
        <v>1478</v>
      </c>
      <c r="N7052" s="89" t="s">
        <v>321</v>
      </c>
      <c r="V7052" s="89" t="s">
        <v>2768</v>
      </c>
      <c r="W7052">
        <v>24536</v>
      </c>
    </row>
    <row r="7053" spans="7:23">
      <c r="G7053">
        <v>24515</v>
      </c>
      <c r="H7053" s="89" t="s">
        <v>2737</v>
      </c>
      <c r="I7053" s="89" t="s">
        <v>336</v>
      </c>
      <c r="L7053">
        <v>49750</v>
      </c>
      <c r="M7053" s="89" t="s">
        <v>2496</v>
      </c>
      <c r="N7053" s="89" t="s">
        <v>321</v>
      </c>
      <c r="V7053" s="89" t="s">
        <v>2769</v>
      </c>
      <c r="W7053">
        <v>24537</v>
      </c>
    </row>
    <row r="7054" spans="7:23">
      <c r="G7054">
        <v>24516</v>
      </c>
      <c r="H7054" s="89" t="s">
        <v>2738</v>
      </c>
      <c r="I7054" s="89" t="s">
        <v>336</v>
      </c>
      <c r="L7054">
        <v>49751</v>
      </c>
      <c r="M7054" s="89" t="s">
        <v>1479</v>
      </c>
      <c r="N7054" s="89" t="s">
        <v>321</v>
      </c>
      <c r="V7054" s="89" t="s">
        <v>2770</v>
      </c>
      <c r="W7054">
        <v>24538</v>
      </c>
    </row>
    <row r="7055" spans="7:23">
      <c r="G7055">
        <v>24517</v>
      </c>
      <c r="H7055" s="89" t="s">
        <v>2739</v>
      </c>
      <c r="I7055" s="89" t="s">
        <v>336</v>
      </c>
      <c r="L7055">
        <v>49752</v>
      </c>
      <c r="M7055" s="89" t="s">
        <v>1480</v>
      </c>
      <c r="N7055" s="89" t="s">
        <v>321</v>
      </c>
      <c r="V7055" s="89" t="s">
        <v>2771</v>
      </c>
      <c r="W7055">
        <v>24539</v>
      </c>
    </row>
    <row r="7056" spans="7:23">
      <c r="G7056">
        <v>24518</v>
      </c>
      <c r="H7056" s="89" t="s">
        <v>2740</v>
      </c>
      <c r="I7056" s="89" t="s">
        <v>336</v>
      </c>
      <c r="L7056">
        <v>49753</v>
      </c>
      <c r="M7056" s="89" t="s">
        <v>1481</v>
      </c>
      <c r="N7056" s="89" t="s">
        <v>321</v>
      </c>
      <c r="V7056" s="89" t="s">
        <v>2772</v>
      </c>
      <c r="W7056">
        <v>24540</v>
      </c>
    </row>
    <row r="7057" spans="7:23">
      <c r="G7057">
        <v>24519</v>
      </c>
      <c r="H7057" s="89" t="s">
        <v>2741</v>
      </c>
      <c r="I7057" s="89" t="s">
        <v>336</v>
      </c>
      <c r="L7057">
        <v>49754</v>
      </c>
      <c r="M7057" s="89" t="s">
        <v>2512</v>
      </c>
      <c r="N7057" s="89" t="s">
        <v>321</v>
      </c>
      <c r="V7057" s="89" t="s">
        <v>2773</v>
      </c>
      <c r="W7057">
        <v>219274</v>
      </c>
    </row>
    <row r="7058" spans="7:23">
      <c r="G7058">
        <v>178267</v>
      </c>
      <c r="H7058" s="89" t="s">
        <v>2742</v>
      </c>
      <c r="I7058" s="89" t="s">
        <v>336</v>
      </c>
      <c r="L7058">
        <v>49755</v>
      </c>
      <c r="M7058" s="89" t="s">
        <v>1482</v>
      </c>
      <c r="N7058" s="89" t="s">
        <v>321</v>
      </c>
      <c r="V7058" s="89" t="s">
        <v>2774</v>
      </c>
      <c r="W7058">
        <v>24541</v>
      </c>
    </row>
    <row r="7059" spans="7:23">
      <c r="G7059">
        <v>29503</v>
      </c>
      <c r="H7059" s="89" t="s">
        <v>2743</v>
      </c>
      <c r="I7059" s="89" t="s">
        <v>336</v>
      </c>
      <c r="L7059">
        <v>49758</v>
      </c>
      <c r="M7059" s="89" t="s">
        <v>1483</v>
      </c>
      <c r="N7059" s="89" t="s">
        <v>321</v>
      </c>
      <c r="V7059" s="89" t="s">
        <v>2775</v>
      </c>
      <c r="W7059">
        <v>178273</v>
      </c>
    </row>
    <row r="7060" spans="7:23">
      <c r="G7060">
        <v>29505</v>
      </c>
      <c r="H7060" s="89" t="s">
        <v>2744</v>
      </c>
      <c r="I7060" s="89" t="s">
        <v>336</v>
      </c>
      <c r="L7060">
        <v>49759</v>
      </c>
      <c r="M7060" s="89" t="s">
        <v>1484</v>
      </c>
      <c r="N7060" s="89" t="s">
        <v>321</v>
      </c>
      <c r="V7060" s="89" t="s">
        <v>2776</v>
      </c>
      <c r="W7060">
        <v>24542</v>
      </c>
    </row>
    <row r="7061" spans="7:23">
      <c r="G7061">
        <v>29507</v>
      </c>
      <c r="H7061" s="89" t="s">
        <v>2745</v>
      </c>
      <c r="I7061" s="89" t="s">
        <v>336</v>
      </c>
      <c r="L7061">
        <v>49760</v>
      </c>
      <c r="M7061" s="89" t="s">
        <v>2521</v>
      </c>
      <c r="N7061" s="89" t="s">
        <v>321</v>
      </c>
      <c r="V7061" s="89" t="s">
        <v>2777</v>
      </c>
      <c r="W7061">
        <v>178277</v>
      </c>
    </row>
    <row r="7062" spans="7:23">
      <c r="G7062">
        <v>178269</v>
      </c>
      <c r="H7062" s="89" t="s">
        <v>2746</v>
      </c>
      <c r="I7062" s="89" t="s">
        <v>336</v>
      </c>
      <c r="L7062">
        <v>49761</v>
      </c>
      <c r="M7062" s="89" t="s">
        <v>1485</v>
      </c>
      <c r="N7062" s="89" t="s">
        <v>321</v>
      </c>
      <c r="V7062" s="89" t="s">
        <v>2778</v>
      </c>
      <c r="W7062">
        <v>178275</v>
      </c>
    </row>
    <row r="7063" spans="7:23">
      <c r="G7063">
        <v>178271</v>
      </c>
      <c r="H7063" s="89" t="s">
        <v>2747</v>
      </c>
      <c r="I7063" s="89" t="s">
        <v>336</v>
      </c>
      <c r="L7063">
        <v>49762</v>
      </c>
      <c r="M7063" s="89" t="s">
        <v>1486</v>
      </c>
      <c r="N7063" s="89" t="s">
        <v>321</v>
      </c>
      <c r="V7063" s="89" t="s">
        <v>2779</v>
      </c>
      <c r="W7063">
        <v>181866</v>
      </c>
    </row>
    <row r="7064" spans="7:23">
      <c r="G7064">
        <v>46067</v>
      </c>
      <c r="H7064" s="89" t="s">
        <v>2748</v>
      </c>
      <c r="I7064" s="89" t="s">
        <v>336</v>
      </c>
      <c r="L7064">
        <v>49764</v>
      </c>
      <c r="M7064" s="89" t="s">
        <v>1487</v>
      </c>
      <c r="N7064" s="89" t="s">
        <v>321</v>
      </c>
      <c r="V7064" s="89" t="s">
        <v>2780</v>
      </c>
      <c r="W7064">
        <v>24543</v>
      </c>
    </row>
    <row r="7065" spans="7:23">
      <c r="G7065">
        <v>29509</v>
      </c>
      <c r="H7065" s="89" t="s">
        <v>2749</v>
      </c>
      <c r="I7065" s="89" t="s">
        <v>336</v>
      </c>
      <c r="L7065">
        <v>49769</v>
      </c>
      <c r="M7065" s="89" t="s">
        <v>1488</v>
      </c>
      <c r="N7065" s="89" t="s">
        <v>321</v>
      </c>
      <c r="V7065" s="89" t="s">
        <v>2781</v>
      </c>
      <c r="W7065">
        <v>24544</v>
      </c>
    </row>
    <row r="7066" spans="7:23">
      <c r="G7066">
        <v>24520</v>
      </c>
      <c r="H7066" s="89" t="s">
        <v>2750</v>
      </c>
      <c r="I7066" s="89" t="s">
        <v>336</v>
      </c>
      <c r="L7066">
        <v>49770</v>
      </c>
      <c r="M7066" s="89" t="s">
        <v>1489</v>
      </c>
      <c r="N7066" s="89" t="s">
        <v>321</v>
      </c>
      <c r="V7066" s="89" t="s">
        <v>2782</v>
      </c>
      <c r="W7066">
        <v>24545</v>
      </c>
    </row>
    <row r="7067" spans="7:23">
      <c r="G7067">
        <v>29513</v>
      </c>
      <c r="H7067" s="89" t="s">
        <v>2751</v>
      </c>
      <c r="I7067" s="89" t="s">
        <v>336</v>
      </c>
      <c r="L7067">
        <v>49771</v>
      </c>
      <c r="M7067" s="89" t="s">
        <v>2529</v>
      </c>
      <c r="N7067" s="89" t="s">
        <v>321</v>
      </c>
      <c r="V7067" s="89" t="s">
        <v>2783</v>
      </c>
      <c r="W7067">
        <v>24546</v>
      </c>
    </row>
    <row r="7068" spans="7:23">
      <c r="G7068">
        <v>29511</v>
      </c>
      <c r="H7068" s="89" t="s">
        <v>2752</v>
      </c>
      <c r="I7068" s="89" t="s">
        <v>336</v>
      </c>
      <c r="L7068">
        <v>49772</v>
      </c>
      <c r="M7068" s="89" t="s">
        <v>2530</v>
      </c>
      <c r="N7068" s="89" t="s">
        <v>321</v>
      </c>
      <c r="V7068" s="89" t="s">
        <v>2784</v>
      </c>
      <c r="W7068">
        <v>24547</v>
      </c>
    </row>
    <row r="7069" spans="7:23">
      <c r="G7069">
        <v>24521</v>
      </c>
      <c r="H7069" s="89" t="s">
        <v>2753</v>
      </c>
      <c r="I7069" s="89" t="s">
        <v>336</v>
      </c>
      <c r="L7069">
        <v>49773</v>
      </c>
      <c r="M7069" s="89" t="s">
        <v>1303</v>
      </c>
      <c r="N7069" s="89" t="s">
        <v>321</v>
      </c>
      <c r="V7069" s="89" t="s">
        <v>2785</v>
      </c>
      <c r="W7069">
        <v>24548</v>
      </c>
    </row>
    <row r="7070" spans="7:23">
      <c r="G7070">
        <v>24522</v>
      </c>
      <c r="H7070" s="89" t="s">
        <v>2754</v>
      </c>
      <c r="I7070" s="89" t="s">
        <v>336</v>
      </c>
      <c r="L7070">
        <v>49776</v>
      </c>
      <c r="M7070" s="89" t="s">
        <v>1490</v>
      </c>
      <c r="N7070" s="89" t="s">
        <v>321</v>
      </c>
      <c r="V7070" s="89" t="s">
        <v>2786</v>
      </c>
      <c r="W7070">
        <v>24549</v>
      </c>
    </row>
    <row r="7071" spans="7:23">
      <c r="G7071">
        <v>24523</v>
      </c>
      <c r="H7071" s="89" t="s">
        <v>2755</v>
      </c>
      <c r="I7071" s="89" t="s">
        <v>336</v>
      </c>
      <c r="L7071">
        <v>49777</v>
      </c>
      <c r="M7071" s="89" t="s">
        <v>1491</v>
      </c>
      <c r="N7071" s="89" t="s">
        <v>321</v>
      </c>
      <c r="V7071" s="89" t="s">
        <v>2787</v>
      </c>
      <c r="W7071">
        <v>24550</v>
      </c>
    </row>
    <row r="7072" spans="7:23">
      <c r="G7072">
        <v>24524</v>
      </c>
      <c r="H7072" s="89" t="s">
        <v>2756</v>
      </c>
      <c r="I7072" s="89" t="s">
        <v>336</v>
      </c>
      <c r="L7072">
        <v>49778</v>
      </c>
      <c r="M7072" s="89" t="s">
        <v>1492</v>
      </c>
      <c r="N7072" s="89" t="s">
        <v>321</v>
      </c>
      <c r="V7072" s="89" t="s">
        <v>2788</v>
      </c>
      <c r="W7072">
        <v>24551</v>
      </c>
    </row>
    <row r="7073" spans="7:23">
      <c r="G7073">
        <v>24525</v>
      </c>
      <c r="H7073" s="89" t="s">
        <v>2757</v>
      </c>
      <c r="I7073" s="89" t="s">
        <v>336</v>
      </c>
      <c r="L7073">
        <v>49779</v>
      </c>
      <c r="M7073" s="89" t="s">
        <v>1493</v>
      </c>
      <c r="N7073" s="89" t="s">
        <v>321</v>
      </c>
      <c r="V7073" s="89" t="s">
        <v>2789</v>
      </c>
      <c r="W7073">
        <v>24552</v>
      </c>
    </row>
    <row r="7074" spans="7:23">
      <c r="G7074">
        <v>24526</v>
      </c>
      <c r="H7074" s="89" t="s">
        <v>2758</v>
      </c>
      <c r="I7074" s="89" t="s">
        <v>336</v>
      </c>
      <c r="L7074">
        <v>49780</v>
      </c>
      <c r="M7074" s="89" t="s">
        <v>1494</v>
      </c>
      <c r="N7074" s="89" t="s">
        <v>321</v>
      </c>
      <c r="V7074" s="89" t="s">
        <v>2790</v>
      </c>
      <c r="W7074">
        <v>178281</v>
      </c>
    </row>
    <row r="7075" spans="7:23">
      <c r="G7075">
        <v>24527</v>
      </c>
      <c r="H7075" s="89" t="s">
        <v>2759</v>
      </c>
      <c r="I7075" s="89" t="s">
        <v>336</v>
      </c>
      <c r="L7075">
        <v>49781</v>
      </c>
      <c r="M7075" s="89" t="s">
        <v>1495</v>
      </c>
      <c r="N7075" s="89" t="s">
        <v>321</v>
      </c>
      <c r="V7075" s="89" t="s">
        <v>2791</v>
      </c>
      <c r="W7075">
        <v>178279</v>
      </c>
    </row>
    <row r="7076" spans="7:23">
      <c r="G7076">
        <v>24528</v>
      </c>
      <c r="H7076" s="89" t="s">
        <v>2760</v>
      </c>
      <c r="I7076" s="89" t="s">
        <v>336</v>
      </c>
      <c r="L7076">
        <v>49782</v>
      </c>
      <c r="M7076" s="89" t="s">
        <v>1310</v>
      </c>
      <c r="N7076" s="89" t="s">
        <v>321</v>
      </c>
      <c r="V7076" s="89" t="s">
        <v>2792</v>
      </c>
      <c r="W7076">
        <v>24553</v>
      </c>
    </row>
    <row r="7077" spans="7:23">
      <c r="G7077">
        <v>24529</v>
      </c>
      <c r="H7077" s="89" t="s">
        <v>2761</v>
      </c>
      <c r="I7077" s="89" t="s">
        <v>336</v>
      </c>
      <c r="L7077">
        <v>49785</v>
      </c>
      <c r="M7077" s="89" t="s">
        <v>1496</v>
      </c>
      <c r="N7077" s="89" t="s">
        <v>321</v>
      </c>
      <c r="V7077" s="89" t="s">
        <v>2793</v>
      </c>
      <c r="W7077">
        <v>24554</v>
      </c>
    </row>
    <row r="7078" spans="7:23">
      <c r="G7078">
        <v>24530</v>
      </c>
      <c r="H7078" s="89" t="s">
        <v>2762</v>
      </c>
      <c r="I7078" s="89" t="s">
        <v>336</v>
      </c>
      <c r="L7078">
        <v>49786</v>
      </c>
      <c r="M7078" s="89" t="s">
        <v>1497</v>
      </c>
      <c r="N7078" s="89" t="s">
        <v>321</v>
      </c>
      <c r="V7078" s="89" t="s">
        <v>2794</v>
      </c>
      <c r="W7078">
        <v>24555</v>
      </c>
    </row>
    <row r="7079" spans="7:23">
      <c r="G7079">
        <v>24531</v>
      </c>
      <c r="H7079" s="89" t="s">
        <v>2763</v>
      </c>
      <c r="I7079" s="89" t="s">
        <v>336</v>
      </c>
      <c r="L7079">
        <v>49787</v>
      </c>
      <c r="M7079" s="89" t="s">
        <v>1498</v>
      </c>
      <c r="N7079" s="89" t="s">
        <v>321</v>
      </c>
      <c r="V7079" s="89" t="s">
        <v>2795</v>
      </c>
      <c r="W7079">
        <v>201299</v>
      </c>
    </row>
    <row r="7080" spans="7:23">
      <c r="G7080">
        <v>24532</v>
      </c>
      <c r="H7080" s="89" t="s">
        <v>2764</v>
      </c>
      <c r="I7080" s="89" t="s">
        <v>336</v>
      </c>
      <c r="L7080">
        <v>49788</v>
      </c>
      <c r="M7080" s="89" t="s">
        <v>1499</v>
      </c>
      <c r="N7080" s="89" t="s">
        <v>321</v>
      </c>
      <c r="V7080" s="89" t="s">
        <v>2796</v>
      </c>
      <c r="W7080">
        <v>178283</v>
      </c>
    </row>
    <row r="7081" spans="7:23">
      <c r="G7081">
        <v>24533</v>
      </c>
      <c r="H7081" s="89" t="s">
        <v>2765</v>
      </c>
      <c r="I7081" s="89" t="s">
        <v>336</v>
      </c>
      <c r="L7081">
        <v>49789</v>
      </c>
      <c r="M7081" s="89" t="s">
        <v>1500</v>
      </c>
      <c r="N7081" s="89" t="s">
        <v>321</v>
      </c>
      <c r="V7081" s="89" t="s">
        <v>2797</v>
      </c>
      <c r="W7081">
        <v>29491</v>
      </c>
    </row>
    <row r="7082" spans="7:23">
      <c r="G7082">
        <v>24534</v>
      </c>
      <c r="H7082" s="89" t="s">
        <v>2766</v>
      </c>
      <c r="I7082" s="89" t="s">
        <v>336</v>
      </c>
      <c r="L7082">
        <v>49790</v>
      </c>
      <c r="M7082" s="89" t="s">
        <v>1501</v>
      </c>
      <c r="N7082" s="89" t="s">
        <v>321</v>
      </c>
      <c r="V7082" s="89" t="s">
        <v>2798</v>
      </c>
      <c r="W7082">
        <v>29493</v>
      </c>
    </row>
    <row r="7083" spans="7:23">
      <c r="G7083">
        <v>24535</v>
      </c>
      <c r="H7083" s="89" t="s">
        <v>2767</v>
      </c>
      <c r="I7083" s="89" t="s">
        <v>336</v>
      </c>
      <c r="L7083">
        <v>49791</v>
      </c>
      <c r="M7083" s="89" t="s">
        <v>1502</v>
      </c>
      <c r="N7083" s="89" t="s">
        <v>321</v>
      </c>
      <c r="V7083" s="89" t="s">
        <v>2799</v>
      </c>
      <c r="W7083">
        <v>29495</v>
      </c>
    </row>
    <row r="7084" spans="7:23">
      <c r="G7084">
        <v>24536</v>
      </c>
      <c r="H7084" s="89" t="s">
        <v>2768</v>
      </c>
      <c r="I7084" s="89" t="s">
        <v>336</v>
      </c>
      <c r="L7084">
        <v>49792</v>
      </c>
      <c r="M7084" s="89" t="s">
        <v>1318</v>
      </c>
      <c r="N7084" s="89" t="s">
        <v>321</v>
      </c>
      <c r="V7084" s="89" t="s">
        <v>2800</v>
      </c>
      <c r="W7084">
        <v>178285</v>
      </c>
    </row>
    <row r="7085" spans="7:23">
      <c r="G7085">
        <v>24537</v>
      </c>
      <c r="H7085" s="89" t="s">
        <v>2769</v>
      </c>
      <c r="I7085" s="89" t="s">
        <v>336</v>
      </c>
      <c r="L7085">
        <v>49795</v>
      </c>
      <c r="M7085" s="89" t="s">
        <v>1504</v>
      </c>
      <c r="N7085" s="89" t="s">
        <v>321</v>
      </c>
      <c r="V7085" s="89" t="s">
        <v>2801</v>
      </c>
      <c r="W7085">
        <v>24556</v>
      </c>
    </row>
    <row r="7086" spans="7:23">
      <c r="G7086">
        <v>24538</v>
      </c>
      <c r="H7086" s="89" t="s">
        <v>2770</v>
      </c>
      <c r="I7086" s="89" t="s">
        <v>336</v>
      </c>
      <c r="L7086">
        <v>49796</v>
      </c>
      <c r="M7086" s="89" t="s">
        <v>1505</v>
      </c>
      <c r="N7086" s="89" t="s">
        <v>321</v>
      </c>
      <c r="V7086" s="89" t="s">
        <v>2802</v>
      </c>
      <c r="W7086">
        <v>24557</v>
      </c>
    </row>
    <row r="7087" spans="7:23">
      <c r="G7087">
        <v>24539</v>
      </c>
      <c r="H7087" s="89" t="s">
        <v>2771</v>
      </c>
      <c r="I7087" s="89" t="s">
        <v>336</v>
      </c>
      <c r="L7087">
        <v>49797</v>
      </c>
      <c r="M7087" s="89" t="s">
        <v>1506</v>
      </c>
      <c r="N7087" s="89" t="s">
        <v>321</v>
      </c>
      <c r="V7087" s="89" t="s">
        <v>2803</v>
      </c>
      <c r="W7087">
        <v>29497</v>
      </c>
    </row>
    <row r="7088" spans="7:23">
      <c r="G7088">
        <v>24540</v>
      </c>
      <c r="H7088" s="89" t="s">
        <v>2772</v>
      </c>
      <c r="I7088" s="89" t="s">
        <v>336</v>
      </c>
      <c r="L7088">
        <v>49798</v>
      </c>
      <c r="M7088" s="89" t="s">
        <v>1507</v>
      </c>
      <c r="N7088" s="89" t="s">
        <v>321</v>
      </c>
      <c r="V7088" s="89" t="s">
        <v>2804</v>
      </c>
      <c r="W7088">
        <v>24558</v>
      </c>
    </row>
    <row r="7089" spans="7:23">
      <c r="G7089">
        <v>219274</v>
      </c>
      <c r="H7089" s="89" t="s">
        <v>2773</v>
      </c>
      <c r="I7089" s="89" t="s">
        <v>336</v>
      </c>
      <c r="L7089">
        <v>49799</v>
      </c>
      <c r="M7089" s="89" t="s">
        <v>1508</v>
      </c>
      <c r="N7089" s="89" t="s">
        <v>321</v>
      </c>
      <c r="V7089" s="89" t="s">
        <v>2805</v>
      </c>
      <c r="W7089">
        <v>24559</v>
      </c>
    </row>
    <row r="7090" spans="7:23">
      <c r="G7090">
        <v>24541</v>
      </c>
      <c r="H7090" s="89" t="s">
        <v>2774</v>
      </c>
      <c r="I7090" s="89" t="s">
        <v>336</v>
      </c>
      <c r="L7090">
        <v>49800</v>
      </c>
      <c r="M7090" s="89" t="s">
        <v>1509</v>
      </c>
      <c r="N7090" s="89" t="s">
        <v>321</v>
      </c>
      <c r="V7090" s="89" t="s">
        <v>2806</v>
      </c>
      <c r="W7090">
        <v>29499</v>
      </c>
    </row>
    <row r="7091" spans="7:23">
      <c r="G7091">
        <v>178273</v>
      </c>
      <c r="H7091" s="89" t="s">
        <v>2775</v>
      </c>
      <c r="I7091" s="89" t="s">
        <v>336</v>
      </c>
      <c r="L7091">
        <v>49801</v>
      </c>
      <c r="M7091" s="89" t="s">
        <v>1510</v>
      </c>
      <c r="N7091" s="89" t="s">
        <v>321</v>
      </c>
      <c r="V7091" s="89" t="s">
        <v>2807</v>
      </c>
      <c r="W7091">
        <v>24560</v>
      </c>
    </row>
    <row r="7092" spans="7:23">
      <c r="G7092">
        <v>24542</v>
      </c>
      <c r="H7092" s="89" t="s">
        <v>2776</v>
      </c>
      <c r="I7092" s="89" t="s">
        <v>336</v>
      </c>
      <c r="L7092">
        <v>49802</v>
      </c>
      <c r="M7092" s="89" t="s">
        <v>1327</v>
      </c>
      <c r="N7092" s="89" t="s">
        <v>321</v>
      </c>
      <c r="V7092" s="89" t="s">
        <v>2808</v>
      </c>
      <c r="W7092">
        <v>24561</v>
      </c>
    </row>
    <row r="7093" spans="7:23">
      <c r="G7093">
        <v>178277</v>
      </c>
      <c r="H7093" s="89" t="s">
        <v>2777</v>
      </c>
      <c r="I7093" s="89" t="s">
        <v>336</v>
      </c>
      <c r="L7093">
        <v>49803</v>
      </c>
      <c r="M7093" s="89" t="s">
        <v>232</v>
      </c>
      <c r="N7093" s="89" t="s">
        <v>321</v>
      </c>
      <c r="V7093" s="89" t="s">
        <v>2809</v>
      </c>
      <c r="W7093">
        <v>24562</v>
      </c>
    </row>
    <row r="7094" spans="7:23">
      <c r="G7094">
        <v>178275</v>
      </c>
      <c r="H7094" s="89" t="s">
        <v>2778</v>
      </c>
      <c r="I7094" s="89" t="s">
        <v>336</v>
      </c>
      <c r="L7094">
        <v>49806</v>
      </c>
      <c r="M7094" s="89" t="s">
        <v>1515</v>
      </c>
      <c r="N7094" s="89" t="s">
        <v>321</v>
      </c>
      <c r="V7094" s="89" t="s">
        <v>2810</v>
      </c>
      <c r="W7094">
        <v>24563</v>
      </c>
    </row>
    <row r="7095" spans="7:23">
      <c r="G7095">
        <v>181866</v>
      </c>
      <c r="H7095" s="89" t="s">
        <v>2779</v>
      </c>
      <c r="I7095" s="89" t="s">
        <v>336</v>
      </c>
      <c r="L7095">
        <v>49807</v>
      </c>
      <c r="M7095" s="89" t="s">
        <v>2541</v>
      </c>
      <c r="N7095" s="89" t="s">
        <v>321</v>
      </c>
      <c r="V7095" s="89" t="s">
        <v>2811</v>
      </c>
      <c r="W7095">
        <v>24564</v>
      </c>
    </row>
    <row r="7096" spans="7:23">
      <c r="G7096">
        <v>24543</v>
      </c>
      <c r="H7096" s="89" t="s">
        <v>2780</v>
      </c>
      <c r="I7096" s="89" t="s">
        <v>336</v>
      </c>
      <c r="L7096">
        <v>49808</v>
      </c>
      <c r="M7096" s="89" t="s">
        <v>1526</v>
      </c>
      <c r="N7096" s="89" t="s">
        <v>321</v>
      </c>
      <c r="V7096" s="89" t="s">
        <v>2812</v>
      </c>
      <c r="W7096">
        <v>24565</v>
      </c>
    </row>
    <row r="7097" spans="7:23">
      <c r="G7097">
        <v>24544</v>
      </c>
      <c r="H7097" s="89" t="s">
        <v>2781</v>
      </c>
      <c r="I7097" s="89" t="s">
        <v>336</v>
      </c>
      <c r="L7097">
        <v>49809</v>
      </c>
      <c r="M7097" s="89" t="s">
        <v>1527</v>
      </c>
      <c r="N7097" s="89" t="s">
        <v>321</v>
      </c>
      <c r="V7097" s="89" t="s">
        <v>2813</v>
      </c>
      <c r="W7097">
        <v>24568</v>
      </c>
    </row>
    <row r="7098" spans="7:23">
      <c r="G7098">
        <v>24545</v>
      </c>
      <c r="H7098" s="89" t="s">
        <v>2782</v>
      </c>
      <c r="I7098" s="89" t="s">
        <v>336</v>
      </c>
      <c r="L7098">
        <v>49810</v>
      </c>
      <c r="M7098" s="89" t="s">
        <v>1528</v>
      </c>
      <c r="N7098" s="89" t="s">
        <v>321</v>
      </c>
      <c r="V7098" s="89" t="s">
        <v>2814</v>
      </c>
      <c r="W7098">
        <v>24569</v>
      </c>
    </row>
    <row r="7099" spans="7:23">
      <c r="G7099">
        <v>24546</v>
      </c>
      <c r="H7099" s="89" t="s">
        <v>2783</v>
      </c>
      <c r="I7099" s="89" t="s">
        <v>336</v>
      </c>
      <c r="L7099">
        <v>49811</v>
      </c>
      <c r="M7099" s="89" t="s">
        <v>1529</v>
      </c>
      <c r="N7099" s="89" t="s">
        <v>321</v>
      </c>
      <c r="V7099" s="89" t="s">
        <v>2815</v>
      </c>
      <c r="W7099">
        <v>24570</v>
      </c>
    </row>
    <row r="7100" spans="7:23">
      <c r="G7100">
        <v>24547</v>
      </c>
      <c r="H7100" s="89" t="s">
        <v>2784</v>
      </c>
      <c r="I7100" s="89" t="s">
        <v>336</v>
      </c>
      <c r="L7100">
        <v>49812</v>
      </c>
      <c r="M7100" s="89" t="s">
        <v>1530</v>
      </c>
      <c r="N7100" s="89" t="s">
        <v>321</v>
      </c>
      <c r="V7100" s="89" t="s">
        <v>2816</v>
      </c>
      <c r="W7100">
        <v>24571</v>
      </c>
    </row>
    <row r="7101" spans="7:23">
      <c r="G7101">
        <v>24548</v>
      </c>
      <c r="H7101" s="89" t="s">
        <v>2785</v>
      </c>
      <c r="I7101" s="89" t="s">
        <v>336</v>
      </c>
      <c r="L7101">
        <v>49813</v>
      </c>
      <c r="M7101" s="89" t="s">
        <v>1531</v>
      </c>
      <c r="N7101" s="89" t="s">
        <v>321</v>
      </c>
      <c r="V7101" s="89" t="s">
        <v>2817</v>
      </c>
      <c r="W7101">
        <v>24572</v>
      </c>
    </row>
    <row r="7102" spans="7:23">
      <c r="G7102">
        <v>24549</v>
      </c>
      <c r="H7102" s="89" t="s">
        <v>2786</v>
      </c>
      <c r="I7102" s="89" t="s">
        <v>336</v>
      </c>
      <c r="L7102">
        <v>49814</v>
      </c>
      <c r="M7102" s="89" t="s">
        <v>1532</v>
      </c>
      <c r="N7102" s="89" t="s">
        <v>321</v>
      </c>
      <c r="V7102" s="89" t="s">
        <v>2818</v>
      </c>
      <c r="W7102">
        <v>24573</v>
      </c>
    </row>
    <row r="7103" spans="7:23">
      <c r="G7103">
        <v>24550</v>
      </c>
      <c r="H7103" s="89" t="s">
        <v>2787</v>
      </c>
      <c r="I7103" s="89" t="s">
        <v>336</v>
      </c>
      <c r="L7103">
        <v>49815</v>
      </c>
      <c r="M7103" s="89" t="s">
        <v>2542</v>
      </c>
      <c r="N7103" s="89" t="s">
        <v>321</v>
      </c>
      <c r="V7103" s="89" t="s">
        <v>2819</v>
      </c>
      <c r="W7103">
        <v>24574</v>
      </c>
    </row>
    <row r="7104" spans="7:23">
      <c r="G7104">
        <v>24551</v>
      </c>
      <c r="H7104" s="89" t="s">
        <v>2788</v>
      </c>
      <c r="I7104" s="89" t="s">
        <v>336</v>
      </c>
      <c r="L7104">
        <v>49818</v>
      </c>
      <c r="M7104" s="89" t="s">
        <v>1533</v>
      </c>
      <c r="N7104" s="89" t="s">
        <v>321</v>
      </c>
      <c r="V7104" s="89" t="s">
        <v>2820</v>
      </c>
      <c r="W7104">
        <v>24575</v>
      </c>
    </row>
    <row r="7105" spans="7:23">
      <c r="G7105">
        <v>24552</v>
      </c>
      <c r="H7105" s="89" t="s">
        <v>2789</v>
      </c>
      <c r="I7105" s="89" t="s">
        <v>336</v>
      </c>
      <c r="L7105">
        <v>49819</v>
      </c>
      <c r="M7105" s="89" t="s">
        <v>1534</v>
      </c>
      <c r="N7105" s="89" t="s">
        <v>321</v>
      </c>
      <c r="V7105" s="89" t="s">
        <v>2821</v>
      </c>
      <c r="W7105">
        <v>24576</v>
      </c>
    </row>
    <row r="7106" spans="7:23">
      <c r="G7106">
        <v>178281</v>
      </c>
      <c r="H7106" s="89" t="s">
        <v>2790</v>
      </c>
      <c r="I7106" s="89" t="s">
        <v>336</v>
      </c>
      <c r="L7106">
        <v>49820</v>
      </c>
      <c r="M7106" s="89" t="s">
        <v>1535</v>
      </c>
      <c r="N7106" s="89" t="s">
        <v>321</v>
      </c>
      <c r="V7106" s="89" t="s">
        <v>2822</v>
      </c>
      <c r="W7106">
        <v>24577</v>
      </c>
    </row>
    <row r="7107" spans="7:23">
      <c r="G7107">
        <v>178279</v>
      </c>
      <c r="H7107" s="89" t="s">
        <v>2791</v>
      </c>
      <c r="I7107" s="89" t="s">
        <v>336</v>
      </c>
      <c r="L7107">
        <v>49821</v>
      </c>
      <c r="M7107" s="89" t="s">
        <v>1536</v>
      </c>
      <c r="N7107" s="89" t="s">
        <v>321</v>
      </c>
      <c r="V7107" s="89" t="s">
        <v>2823</v>
      </c>
      <c r="W7107">
        <v>24578</v>
      </c>
    </row>
    <row r="7108" spans="7:23">
      <c r="G7108">
        <v>24553</v>
      </c>
      <c r="H7108" s="89" t="s">
        <v>2792</v>
      </c>
      <c r="I7108" s="89" t="s">
        <v>336</v>
      </c>
      <c r="L7108">
        <v>49822</v>
      </c>
      <c r="M7108" s="89" t="s">
        <v>1537</v>
      </c>
      <c r="N7108" s="89" t="s">
        <v>321</v>
      </c>
      <c r="V7108" s="89" t="s">
        <v>2824</v>
      </c>
      <c r="W7108">
        <v>24579</v>
      </c>
    </row>
    <row r="7109" spans="7:23">
      <c r="G7109">
        <v>24554</v>
      </c>
      <c r="H7109" s="89" t="s">
        <v>2793</v>
      </c>
      <c r="I7109" s="89" t="s">
        <v>336</v>
      </c>
      <c r="L7109">
        <v>49823</v>
      </c>
      <c r="M7109" s="89" t="s">
        <v>1538</v>
      </c>
      <c r="N7109" s="89" t="s">
        <v>321</v>
      </c>
      <c r="V7109" s="89" t="s">
        <v>2825</v>
      </c>
      <c r="W7109">
        <v>24580</v>
      </c>
    </row>
    <row r="7110" spans="7:23">
      <c r="G7110">
        <v>24555</v>
      </c>
      <c r="H7110" s="89" t="s">
        <v>2794</v>
      </c>
      <c r="I7110" s="89" t="s">
        <v>336</v>
      </c>
      <c r="L7110">
        <v>49824</v>
      </c>
      <c r="M7110" s="89" t="s">
        <v>1539</v>
      </c>
      <c r="N7110" s="89" t="s">
        <v>321</v>
      </c>
      <c r="V7110" s="89" t="s">
        <v>2826</v>
      </c>
      <c r="W7110">
        <v>24581</v>
      </c>
    </row>
    <row r="7111" spans="7:23">
      <c r="G7111">
        <v>201299</v>
      </c>
      <c r="H7111" s="89" t="s">
        <v>2795</v>
      </c>
      <c r="I7111" s="89" t="s">
        <v>336</v>
      </c>
      <c r="L7111">
        <v>49825</v>
      </c>
      <c r="M7111" s="89" t="s">
        <v>1540</v>
      </c>
      <c r="N7111" s="89" t="s">
        <v>321</v>
      </c>
      <c r="V7111" s="89" t="s">
        <v>2827</v>
      </c>
      <c r="W7111">
        <v>205909</v>
      </c>
    </row>
    <row r="7112" spans="7:23">
      <c r="G7112">
        <v>178283</v>
      </c>
      <c r="H7112" s="89" t="s">
        <v>2796</v>
      </c>
      <c r="I7112" s="89" t="s">
        <v>336</v>
      </c>
      <c r="L7112">
        <v>49826</v>
      </c>
      <c r="M7112" s="89" t="s">
        <v>1541</v>
      </c>
      <c r="N7112" s="89" t="s">
        <v>321</v>
      </c>
      <c r="V7112" s="89" t="s">
        <v>2828</v>
      </c>
      <c r="W7112">
        <v>24582</v>
      </c>
    </row>
    <row r="7113" spans="7:23">
      <c r="G7113">
        <v>29491</v>
      </c>
      <c r="H7113" s="89" t="s">
        <v>2797</v>
      </c>
      <c r="I7113" s="89" t="s">
        <v>336</v>
      </c>
      <c r="L7113">
        <v>49827</v>
      </c>
      <c r="M7113" s="89" t="s">
        <v>1542</v>
      </c>
      <c r="N7113" s="89" t="s">
        <v>321</v>
      </c>
      <c r="V7113" s="89" t="s">
        <v>2829</v>
      </c>
      <c r="W7113">
        <v>24583</v>
      </c>
    </row>
    <row r="7114" spans="7:23">
      <c r="G7114">
        <v>29493</v>
      </c>
      <c r="H7114" s="89" t="s">
        <v>2798</v>
      </c>
      <c r="I7114" s="89" t="s">
        <v>336</v>
      </c>
      <c r="L7114">
        <v>49828</v>
      </c>
      <c r="M7114" s="89" t="s">
        <v>1543</v>
      </c>
      <c r="N7114" s="89" t="s">
        <v>321</v>
      </c>
      <c r="V7114" s="89" t="s">
        <v>2830</v>
      </c>
      <c r="W7114">
        <v>24584</v>
      </c>
    </row>
    <row r="7115" spans="7:23">
      <c r="G7115">
        <v>29495</v>
      </c>
      <c r="H7115" s="89" t="s">
        <v>2799</v>
      </c>
      <c r="I7115" s="89" t="s">
        <v>336</v>
      </c>
      <c r="L7115">
        <v>49829</v>
      </c>
      <c r="M7115" s="89" t="s">
        <v>1544</v>
      </c>
      <c r="N7115" s="89" t="s">
        <v>321</v>
      </c>
      <c r="V7115" s="89" t="s">
        <v>2831</v>
      </c>
      <c r="W7115">
        <v>24585</v>
      </c>
    </row>
    <row r="7116" spans="7:23">
      <c r="G7116">
        <v>178285</v>
      </c>
      <c r="H7116" s="89" t="s">
        <v>2800</v>
      </c>
      <c r="I7116" s="89" t="s">
        <v>336</v>
      </c>
      <c r="L7116">
        <v>49830</v>
      </c>
      <c r="M7116" s="89" t="s">
        <v>1364</v>
      </c>
      <c r="N7116" s="89" t="s">
        <v>321</v>
      </c>
      <c r="V7116" s="89" t="s">
        <v>2832</v>
      </c>
      <c r="W7116">
        <v>24586</v>
      </c>
    </row>
    <row r="7117" spans="7:23">
      <c r="G7117">
        <v>24556</v>
      </c>
      <c r="H7117" s="89" t="s">
        <v>2801</v>
      </c>
      <c r="I7117" s="89" t="s">
        <v>336</v>
      </c>
      <c r="L7117">
        <v>49833</v>
      </c>
      <c r="M7117" s="89" t="s">
        <v>1558</v>
      </c>
      <c r="N7117" s="89" t="s">
        <v>321</v>
      </c>
      <c r="V7117" s="89" t="s">
        <v>2833</v>
      </c>
      <c r="W7117">
        <v>24587</v>
      </c>
    </row>
    <row r="7118" spans="7:23">
      <c r="G7118">
        <v>24557</v>
      </c>
      <c r="H7118" s="89" t="s">
        <v>2802</v>
      </c>
      <c r="I7118" s="89" t="s">
        <v>336</v>
      </c>
      <c r="L7118">
        <v>49834</v>
      </c>
      <c r="M7118" s="89" t="s">
        <v>1559</v>
      </c>
      <c r="N7118" s="89" t="s">
        <v>321</v>
      </c>
      <c r="V7118" s="89" t="s">
        <v>2834</v>
      </c>
      <c r="W7118">
        <v>24588</v>
      </c>
    </row>
    <row r="7119" spans="7:23">
      <c r="G7119">
        <v>29497</v>
      </c>
      <c r="H7119" s="89" t="s">
        <v>2803</v>
      </c>
      <c r="I7119" s="89" t="s">
        <v>336</v>
      </c>
      <c r="L7119">
        <v>49835</v>
      </c>
      <c r="M7119" s="89" t="s">
        <v>1560</v>
      </c>
      <c r="N7119" s="89" t="s">
        <v>321</v>
      </c>
      <c r="V7119" s="89" t="s">
        <v>2835</v>
      </c>
      <c r="W7119">
        <v>24589</v>
      </c>
    </row>
    <row r="7120" spans="7:23">
      <c r="G7120">
        <v>24558</v>
      </c>
      <c r="H7120" s="89" t="s">
        <v>2804</v>
      </c>
      <c r="I7120" s="89" t="s">
        <v>336</v>
      </c>
      <c r="L7120">
        <v>49836</v>
      </c>
      <c r="M7120" s="89" t="s">
        <v>2544</v>
      </c>
      <c r="N7120" s="89" t="s">
        <v>321</v>
      </c>
      <c r="V7120" s="89" t="s">
        <v>2836</v>
      </c>
      <c r="W7120">
        <v>24590</v>
      </c>
    </row>
    <row r="7121" spans="7:23">
      <c r="G7121">
        <v>24559</v>
      </c>
      <c r="H7121" s="89" t="s">
        <v>2805</v>
      </c>
      <c r="I7121" s="89" t="s">
        <v>336</v>
      </c>
      <c r="L7121">
        <v>49837</v>
      </c>
      <c r="M7121" s="89" t="s">
        <v>1561</v>
      </c>
      <c r="N7121" s="89" t="s">
        <v>321</v>
      </c>
      <c r="V7121" s="89" t="s">
        <v>2837</v>
      </c>
      <c r="W7121">
        <v>24591</v>
      </c>
    </row>
    <row r="7122" spans="7:23">
      <c r="G7122">
        <v>29499</v>
      </c>
      <c r="H7122" s="89" t="s">
        <v>2806</v>
      </c>
      <c r="I7122" s="89" t="s">
        <v>336</v>
      </c>
      <c r="L7122">
        <v>49838</v>
      </c>
      <c r="M7122" s="89" t="s">
        <v>1562</v>
      </c>
      <c r="N7122" s="89" t="s">
        <v>321</v>
      </c>
      <c r="V7122" s="89" t="s">
        <v>2838</v>
      </c>
      <c r="W7122">
        <v>24592</v>
      </c>
    </row>
    <row r="7123" spans="7:23">
      <c r="G7123">
        <v>24560</v>
      </c>
      <c r="H7123" s="89" t="s">
        <v>2807</v>
      </c>
      <c r="I7123" s="89" t="s">
        <v>336</v>
      </c>
      <c r="L7123">
        <v>49839</v>
      </c>
      <c r="M7123" s="89" t="s">
        <v>1563</v>
      </c>
      <c r="N7123" s="89" t="s">
        <v>321</v>
      </c>
      <c r="V7123" s="89" t="s">
        <v>2839</v>
      </c>
      <c r="W7123">
        <v>24593</v>
      </c>
    </row>
    <row r="7124" spans="7:23">
      <c r="G7124">
        <v>24561</v>
      </c>
      <c r="H7124" s="89" t="s">
        <v>2808</v>
      </c>
      <c r="I7124" s="89" t="s">
        <v>336</v>
      </c>
      <c r="L7124">
        <v>49840</v>
      </c>
      <c r="M7124" s="89" t="s">
        <v>1564</v>
      </c>
      <c r="N7124" s="89" t="s">
        <v>321</v>
      </c>
      <c r="V7124" s="89" t="s">
        <v>2840</v>
      </c>
      <c r="W7124">
        <v>24594</v>
      </c>
    </row>
    <row r="7125" spans="7:23">
      <c r="G7125">
        <v>24562</v>
      </c>
      <c r="H7125" s="89" t="s">
        <v>2809</v>
      </c>
      <c r="I7125" s="89" t="s">
        <v>336</v>
      </c>
      <c r="L7125">
        <v>49841</v>
      </c>
      <c r="M7125" s="89" t="s">
        <v>1565</v>
      </c>
      <c r="N7125" s="89" t="s">
        <v>321</v>
      </c>
      <c r="V7125" s="89" t="s">
        <v>2841</v>
      </c>
      <c r="W7125">
        <v>24595</v>
      </c>
    </row>
    <row r="7126" spans="7:23">
      <c r="G7126">
        <v>24563</v>
      </c>
      <c r="H7126" s="89" t="s">
        <v>2810</v>
      </c>
      <c r="I7126" s="89" t="s">
        <v>336</v>
      </c>
      <c r="L7126">
        <v>49842</v>
      </c>
      <c r="M7126" s="89" t="s">
        <v>1566</v>
      </c>
      <c r="N7126" s="89" t="s">
        <v>321</v>
      </c>
      <c r="V7126" s="89" t="s">
        <v>2842</v>
      </c>
      <c r="W7126">
        <v>24596</v>
      </c>
    </row>
    <row r="7127" spans="7:23">
      <c r="G7127">
        <v>24564</v>
      </c>
      <c r="H7127" s="89" t="s">
        <v>2811</v>
      </c>
      <c r="I7127" s="89" t="s">
        <v>336</v>
      </c>
      <c r="L7127">
        <v>49843</v>
      </c>
      <c r="M7127" s="89" t="s">
        <v>271</v>
      </c>
      <c r="N7127" s="89" t="s">
        <v>321</v>
      </c>
      <c r="V7127" s="89" t="s">
        <v>2843</v>
      </c>
      <c r="W7127">
        <v>24597</v>
      </c>
    </row>
    <row r="7128" spans="7:23">
      <c r="G7128">
        <v>24565</v>
      </c>
      <c r="H7128" s="89" t="s">
        <v>2812</v>
      </c>
      <c r="I7128" s="89" t="s">
        <v>336</v>
      </c>
      <c r="L7128">
        <v>49846</v>
      </c>
      <c r="M7128" s="89" t="s">
        <v>1389</v>
      </c>
      <c r="N7128" s="89" t="s">
        <v>321</v>
      </c>
      <c r="V7128" s="89" t="s">
        <v>2844</v>
      </c>
      <c r="W7128">
        <v>24598</v>
      </c>
    </row>
    <row r="7129" spans="7:23">
      <c r="G7129">
        <v>24568</v>
      </c>
      <c r="H7129" s="89" t="s">
        <v>2813</v>
      </c>
      <c r="I7129" s="89" t="s">
        <v>336</v>
      </c>
      <c r="L7129">
        <v>49848</v>
      </c>
      <c r="M7129" s="89" t="s">
        <v>1568</v>
      </c>
      <c r="N7129" s="89" t="s">
        <v>321</v>
      </c>
      <c r="V7129" s="89" t="s">
        <v>2845</v>
      </c>
      <c r="W7129">
        <v>24599</v>
      </c>
    </row>
    <row r="7130" spans="7:23">
      <c r="G7130">
        <v>24569</v>
      </c>
      <c r="H7130" s="89" t="s">
        <v>2814</v>
      </c>
      <c r="I7130" s="89" t="s">
        <v>336</v>
      </c>
      <c r="L7130">
        <v>49851</v>
      </c>
      <c r="M7130" s="89" t="s">
        <v>1576</v>
      </c>
      <c r="N7130" s="89" t="s">
        <v>321</v>
      </c>
      <c r="V7130" s="89" t="s">
        <v>2846</v>
      </c>
      <c r="W7130">
        <v>24600</v>
      </c>
    </row>
    <row r="7131" spans="7:23">
      <c r="G7131">
        <v>24570</v>
      </c>
      <c r="H7131" s="89" t="s">
        <v>2815</v>
      </c>
      <c r="I7131" s="89" t="s">
        <v>336</v>
      </c>
      <c r="L7131">
        <v>49855</v>
      </c>
      <c r="M7131" s="89" t="s">
        <v>1580</v>
      </c>
      <c r="N7131" s="89" t="s">
        <v>321</v>
      </c>
      <c r="V7131" s="89" t="s">
        <v>2847</v>
      </c>
      <c r="W7131">
        <v>24601</v>
      </c>
    </row>
    <row r="7132" spans="7:23">
      <c r="G7132">
        <v>24571</v>
      </c>
      <c r="H7132" s="89" t="s">
        <v>2816</v>
      </c>
      <c r="I7132" s="89" t="s">
        <v>336</v>
      </c>
      <c r="L7132">
        <v>49857</v>
      </c>
      <c r="M7132" s="89" t="s">
        <v>1581</v>
      </c>
      <c r="N7132" s="89" t="s">
        <v>321</v>
      </c>
      <c r="V7132" s="89" t="s">
        <v>2848</v>
      </c>
      <c r="W7132">
        <v>24602</v>
      </c>
    </row>
    <row r="7133" spans="7:23">
      <c r="G7133">
        <v>24572</v>
      </c>
      <c r="H7133" s="89" t="s">
        <v>2817</v>
      </c>
      <c r="I7133" s="89" t="s">
        <v>336</v>
      </c>
      <c r="L7133">
        <v>49871</v>
      </c>
      <c r="M7133" s="89" t="s">
        <v>1276</v>
      </c>
      <c r="N7133" s="89" t="s">
        <v>326</v>
      </c>
      <c r="V7133" s="89" t="s">
        <v>2849</v>
      </c>
      <c r="W7133">
        <v>24603</v>
      </c>
    </row>
    <row r="7134" spans="7:23">
      <c r="G7134">
        <v>24573</v>
      </c>
      <c r="H7134" s="89" t="s">
        <v>2818</v>
      </c>
      <c r="I7134" s="89" t="s">
        <v>336</v>
      </c>
      <c r="L7134">
        <v>49872</v>
      </c>
      <c r="M7134" s="89" t="s">
        <v>2500</v>
      </c>
      <c r="N7134" s="89" t="s">
        <v>326</v>
      </c>
      <c r="V7134" s="89" t="s">
        <v>2850</v>
      </c>
      <c r="W7134">
        <v>24604</v>
      </c>
    </row>
    <row r="7135" spans="7:23">
      <c r="G7135">
        <v>24574</v>
      </c>
      <c r="H7135" s="89" t="s">
        <v>2819</v>
      </c>
      <c r="I7135" s="89" t="s">
        <v>336</v>
      </c>
      <c r="L7135">
        <v>49873</v>
      </c>
      <c r="M7135" s="89" t="s">
        <v>1275</v>
      </c>
      <c r="N7135" s="89" t="s">
        <v>326</v>
      </c>
      <c r="V7135" s="89" t="s">
        <v>2851</v>
      </c>
      <c r="W7135">
        <v>24605</v>
      </c>
    </row>
    <row r="7136" spans="7:23">
      <c r="G7136">
        <v>24575</v>
      </c>
      <c r="H7136" s="89" t="s">
        <v>2820</v>
      </c>
      <c r="I7136" s="89" t="s">
        <v>336</v>
      </c>
      <c r="L7136">
        <v>50466</v>
      </c>
      <c r="M7136" s="89" t="s">
        <v>1698</v>
      </c>
      <c r="V7136" s="89" t="s">
        <v>2852</v>
      </c>
      <c r="W7136">
        <v>24606</v>
      </c>
    </row>
    <row r="7137" spans="7:23">
      <c r="G7137">
        <v>24576</v>
      </c>
      <c r="H7137" s="89" t="s">
        <v>2821</v>
      </c>
      <c r="I7137" s="89" t="s">
        <v>336</v>
      </c>
      <c r="L7137">
        <v>50470</v>
      </c>
      <c r="M7137" s="89" t="s">
        <v>1291</v>
      </c>
      <c r="N7137" s="89" t="s">
        <v>1698</v>
      </c>
      <c r="V7137" s="89" t="s">
        <v>2853</v>
      </c>
      <c r="W7137">
        <v>24607</v>
      </c>
    </row>
    <row r="7138" spans="7:23">
      <c r="G7138">
        <v>24577</v>
      </c>
      <c r="H7138" s="89" t="s">
        <v>2822</v>
      </c>
      <c r="I7138" s="89" t="s">
        <v>336</v>
      </c>
      <c r="L7138">
        <v>50471</v>
      </c>
      <c r="M7138" s="89" t="s">
        <v>1295</v>
      </c>
      <c r="N7138" s="89" t="s">
        <v>1698</v>
      </c>
      <c r="V7138" s="89" t="s">
        <v>2854</v>
      </c>
      <c r="W7138">
        <v>24608</v>
      </c>
    </row>
    <row r="7139" spans="7:23">
      <c r="G7139">
        <v>24578</v>
      </c>
      <c r="H7139" s="89" t="s">
        <v>2823</v>
      </c>
      <c r="I7139" s="89" t="s">
        <v>336</v>
      </c>
      <c r="L7139">
        <v>50472</v>
      </c>
      <c r="M7139" s="89" t="s">
        <v>1297</v>
      </c>
      <c r="N7139" s="89" t="s">
        <v>1698</v>
      </c>
      <c r="V7139" s="89" t="s">
        <v>2855</v>
      </c>
      <c r="W7139">
        <v>24609</v>
      </c>
    </row>
    <row r="7140" spans="7:23">
      <c r="G7140">
        <v>24579</v>
      </c>
      <c r="H7140" s="89" t="s">
        <v>2824</v>
      </c>
      <c r="I7140" s="89" t="s">
        <v>336</v>
      </c>
      <c r="L7140">
        <v>50473</v>
      </c>
      <c r="M7140" s="89" t="s">
        <v>1298</v>
      </c>
      <c r="N7140" s="89" t="s">
        <v>1698</v>
      </c>
      <c r="V7140" s="89" t="s">
        <v>2856</v>
      </c>
      <c r="W7140">
        <v>24610</v>
      </c>
    </row>
    <row r="7141" spans="7:23">
      <c r="G7141">
        <v>24580</v>
      </c>
      <c r="H7141" s="89" t="s">
        <v>2825</v>
      </c>
      <c r="I7141" s="89" t="s">
        <v>336</v>
      </c>
      <c r="L7141">
        <v>50474</v>
      </c>
      <c r="M7141" s="89" t="s">
        <v>1299</v>
      </c>
      <c r="N7141" s="89" t="s">
        <v>1698</v>
      </c>
      <c r="V7141" s="89" t="s">
        <v>2857</v>
      </c>
      <c r="W7141">
        <v>24611</v>
      </c>
    </row>
    <row r="7142" spans="7:23">
      <c r="G7142">
        <v>24581</v>
      </c>
      <c r="H7142" s="89" t="s">
        <v>2826</v>
      </c>
      <c r="I7142" s="89" t="s">
        <v>336</v>
      </c>
      <c r="L7142">
        <v>50475</v>
      </c>
      <c r="M7142" s="89" t="s">
        <v>1300</v>
      </c>
      <c r="N7142" s="89" t="s">
        <v>1698</v>
      </c>
      <c r="V7142" s="89" t="s">
        <v>2858</v>
      </c>
      <c r="W7142">
        <v>24612</v>
      </c>
    </row>
    <row r="7143" spans="7:23">
      <c r="G7143">
        <v>205909</v>
      </c>
      <c r="H7143" s="89" t="s">
        <v>2827</v>
      </c>
      <c r="I7143" s="89" t="s">
        <v>336</v>
      </c>
      <c r="L7143">
        <v>50480</v>
      </c>
      <c r="M7143" s="89" t="s">
        <v>2558</v>
      </c>
      <c r="N7143" s="89" t="s">
        <v>1698</v>
      </c>
      <c r="V7143" s="89" t="s">
        <v>2859</v>
      </c>
      <c r="W7143">
        <v>24613</v>
      </c>
    </row>
    <row r="7144" spans="7:23">
      <c r="G7144">
        <v>24582</v>
      </c>
      <c r="H7144" s="89" t="s">
        <v>2828</v>
      </c>
      <c r="I7144" s="89" t="s">
        <v>336</v>
      </c>
      <c r="L7144">
        <v>50481</v>
      </c>
      <c r="M7144" s="89" t="s">
        <v>2561</v>
      </c>
      <c r="N7144" s="89" t="s">
        <v>1698</v>
      </c>
      <c r="V7144" s="89" t="s">
        <v>2860</v>
      </c>
      <c r="W7144">
        <v>24614</v>
      </c>
    </row>
    <row r="7145" spans="7:23">
      <c r="G7145">
        <v>24583</v>
      </c>
      <c r="H7145" s="89" t="s">
        <v>2829</v>
      </c>
      <c r="I7145" s="89" t="s">
        <v>336</v>
      </c>
      <c r="L7145">
        <v>50482</v>
      </c>
      <c r="M7145" s="89" t="s">
        <v>2562</v>
      </c>
      <c r="N7145" s="89" t="s">
        <v>1698</v>
      </c>
      <c r="V7145" s="89" t="s">
        <v>2861</v>
      </c>
      <c r="W7145">
        <v>24615</v>
      </c>
    </row>
    <row r="7146" spans="7:23">
      <c r="G7146">
        <v>24584</v>
      </c>
      <c r="H7146" s="89" t="s">
        <v>2830</v>
      </c>
      <c r="I7146" s="89" t="s">
        <v>336</v>
      </c>
      <c r="L7146">
        <v>50483</v>
      </c>
      <c r="M7146" s="89" t="s">
        <v>1585</v>
      </c>
      <c r="N7146" s="89" t="s">
        <v>1698</v>
      </c>
      <c r="V7146" s="89" t="s">
        <v>2862</v>
      </c>
      <c r="W7146">
        <v>24616</v>
      </c>
    </row>
    <row r="7147" spans="7:23">
      <c r="G7147">
        <v>24585</v>
      </c>
      <c r="H7147" s="89" t="s">
        <v>2831</v>
      </c>
      <c r="I7147" s="89" t="s">
        <v>336</v>
      </c>
      <c r="L7147">
        <v>50484</v>
      </c>
      <c r="M7147" s="89" t="s">
        <v>1586</v>
      </c>
      <c r="N7147" s="89" t="s">
        <v>1698</v>
      </c>
      <c r="V7147" s="89" t="s">
        <v>2863</v>
      </c>
      <c r="W7147">
        <v>215869</v>
      </c>
    </row>
    <row r="7148" spans="7:23">
      <c r="G7148">
        <v>24586</v>
      </c>
      <c r="H7148" s="89" t="s">
        <v>2832</v>
      </c>
      <c r="I7148" s="89" t="s">
        <v>336</v>
      </c>
      <c r="L7148">
        <v>50486</v>
      </c>
      <c r="M7148" s="89" t="s">
        <v>1587</v>
      </c>
      <c r="N7148" s="89" t="s">
        <v>1698</v>
      </c>
      <c r="V7148" s="89" t="s">
        <v>2864</v>
      </c>
      <c r="W7148">
        <v>24617</v>
      </c>
    </row>
    <row r="7149" spans="7:23">
      <c r="G7149">
        <v>24587</v>
      </c>
      <c r="H7149" s="89" t="s">
        <v>2833</v>
      </c>
      <c r="I7149" s="89" t="s">
        <v>336</v>
      </c>
      <c r="L7149">
        <v>50490</v>
      </c>
      <c r="M7149" s="89" t="s">
        <v>1588</v>
      </c>
      <c r="N7149" s="89" t="s">
        <v>1698</v>
      </c>
      <c r="V7149" s="89" t="s">
        <v>2865</v>
      </c>
      <c r="W7149">
        <v>24618</v>
      </c>
    </row>
    <row r="7150" spans="7:23">
      <c r="G7150">
        <v>24588</v>
      </c>
      <c r="H7150" s="89" t="s">
        <v>2834</v>
      </c>
      <c r="I7150" s="89" t="s">
        <v>336</v>
      </c>
      <c r="L7150">
        <v>50491</v>
      </c>
      <c r="M7150" s="89" t="s">
        <v>1589</v>
      </c>
      <c r="N7150" s="89" t="s">
        <v>1698</v>
      </c>
      <c r="V7150" s="89" t="s">
        <v>2866</v>
      </c>
      <c r="W7150">
        <v>24619</v>
      </c>
    </row>
    <row r="7151" spans="7:23">
      <c r="G7151">
        <v>24589</v>
      </c>
      <c r="H7151" s="89" t="s">
        <v>2835</v>
      </c>
      <c r="I7151" s="89" t="s">
        <v>336</v>
      </c>
      <c r="L7151">
        <v>50492</v>
      </c>
      <c r="M7151" s="89" t="s">
        <v>1590</v>
      </c>
      <c r="N7151" s="89" t="s">
        <v>1698</v>
      </c>
      <c r="V7151" s="89" t="s">
        <v>2867</v>
      </c>
      <c r="W7151">
        <v>24620</v>
      </c>
    </row>
    <row r="7152" spans="7:23">
      <c r="G7152">
        <v>24590</v>
      </c>
      <c r="H7152" s="89" t="s">
        <v>2836</v>
      </c>
      <c r="I7152" s="89" t="s">
        <v>336</v>
      </c>
      <c r="L7152">
        <v>50493</v>
      </c>
      <c r="M7152" s="89" t="s">
        <v>1591</v>
      </c>
      <c r="N7152" s="89" t="s">
        <v>1698</v>
      </c>
      <c r="V7152" s="89" t="s">
        <v>2868</v>
      </c>
      <c r="W7152">
        <v>24621</v>
      </c>
    </row>
    <row r="7153" spans="7:23">
      <c r="G7153">
        <v>24591</v>
      </c>
      <c r="H7153" s="89" t="s">
        <v>2837</v>
      </c>
      <c r="I7153" s="89" t="s">
        <v>336</v>
      </c>
      <c r="L7153">
        <v>50494</v>
      </c>
      <c r="M7153" s="89" t="s">
        <v>1592</v>
      </c>
      <c r="N7153" s="89" t="s">
        <v>1698</v>
      </c>
      <c r="V7153" s="89" t="s">
        <v>2869</v>
      </c>
      <c r="W7153">
        <v>24622</v>
      </c>
    </row>
    <row r="7154" spans="7:23">
      <c r="G7154">
        <v>24592</v>
      </c>
      <c r="H7154" s="89" t="s">
        <v>2838</v>
      </c>
      <c r="I7154" s="89" t="s">
        <v>336</v>
      </c>
      <c r="L7154">
        <v>50495</v>
      </c>
      <c r="M7154" s="89" t="s">
        <v>1593</v>
      </c>
      <c r="N7154" s="89" t="s">
        <v>1698</v>
      </c>
      <c r="V7154" s="89" t="s">
        <v>2870</v>
      </c>
      <c r="W7154">
        <v>24623</v>
      </c>
    </row>
    <row r="7155" spans="7:23">
      <c r="G7155">
        <v>24593</v>
      </c>
      <c r="H7155" s="89" t="s">
        <v>2839</v>
      </c>
      <c r="I7155" s="89" t="s">
        <v>336</v>
      </c>
      <c r="L7155">
        <v>50496</v>
      </c>
      <c r="M7155" s="89" t="s">
        <v>1594</v>
      </c>
      <c r="N7155" s="89" t="s">
        <v>1698</v>
      </c>
      <c r="V7155" s="89" t="s">
        <v>2871</v>
      </c>
      <c r="W7155">
        <v>24624</v>
      </c>
    </row>
    <row r="7156" spans="7:23">
      <c r="G7156">
        <v>24594</v>
      </c>
      <c r="H7156" s="89" t="s">
        <v>2840</v>
      </c>
      <c r="I7156" s="89" t="s">
        <v>336</v>
      </c>
      <c r="L7156">
        <v>50497</v>
      </c>
      <c r="M7156" s="89" t="s">
        <v>1595</v>
      </c>
      <c r="N7156" s="89" t="s">
        <v>1698</v>
      </c>
      <c r="V7156" s="89" t="s">
        <v>2872</v>
      </c>
      <c r="W7156">
        <v>24625</v>
      </c>
    </row>
    <row r="7157" spans="7:23">
      <c r="G7157">
        <v>24595</v>
      </c>
      <c r="H7157" s="89" t="s">
        <v>2841</v>
      </c>
      <c r="I7157" s="89" t="s">
        <v>336</v>
      </c>
      <c r="L7157">
        <v>50498</v>
      </c>
      <c r="M7157" s="89" t="s">
        <v>1596</v>
      </c>
      <c r="N7157" s="89" t="s">
        <v>1698</v>
      </c>
      <c r="V7157" s="89" t="s">
        <v>2873</v>
      </c>
      <c r="W7157">
        <v>24626</v>
      </c>
    </row>
    <row r="7158" spans="7:23">
      <c r="G7158">
        <v>24596</v>
      </c>
      <c r="H7158" s="89" t="s">
        <v>2842</v>
      </c>
      <c r="I7158" s="89" t="s">
        <v>336</v>
      </c>
      <c r="L7158">
        <v>50499</v>
      </c>
      <c r="M7158" s="89" t="s">
        <v>1597</v>
      </c>
      <c r="N7158" s="89" t="s">
        <v>1698</v>
      </c>
      <c r="V7158" s="89" t="s">
        <v>2874</v>
      </c>
      <c r="W7158">
        <v>24627</v>
      </c>
    </row>
    <row r="7159" spans="7:23">
      <c r="G7159">
        <v>24597</v>
      </c>
      <c r="H7159" s="89" t="s">
        <v>2843</v>
      </c>
      <c r="I7159" s="89" t="s">
        <v>336</v>
      </c>
      <c r="L7159">
        <v>50500</v>
      </c>
      <c r="M7159" s="89" t="s">
        <v>1598</v>
      </c>
      <c r="N7159" s="89" t="s">
        <v>1698</v>
      </c>
      <c r="V7159" s="89" t="s">
        <v>2875</v>
      </c>
      <c r="W7159">
        <v>24628</v>
      </c>
    </row>
    <row r="7160" spans="7:23">
      <c r="G7160">
        <v>24598</v>
      </c>
      <c r="H7160" s="89" t="s">
        <v>2844</v>
      </c>
      <c r="I7160" s="89" t="s">
        <v>336</v>
      </c>
      <c r="L7160">
        <v>50501</v>
      </c>
      <c r="M7160" s="89" t="s">
        <v>1599</v>
      </c>
      <c r="N7160" s="89" t="s">
        <v>1698</v>
      </c>
      <c r="V7160" s="89" t="s">
        <v>2876</v>
      </c>
      <c r="W7160">
        <v>24629</v>
      </c>
    </row>
    <row r="7161" spans="7:23">
      <c r="G7161">
        <v>24599</v>
      </c>
      <c r="H7161" s="89" t="s">
        <v>2845</v>
      </c>
      <c r="I7161" s="89" t="s">
        <v>336</v>
      </c>
      <c r="L7161">
        <v>50502</v>
      </c>
      <c r="M7161" s="89" t="s">
        <v>1600</v>
      </c>
      <c r="N7161" s="89" t="s">
        <v>1698</v>
      </c>
      <c r="V7161" s="89" t="s">
        <v>2877</v>
      </c>
      <c r="W7161">
        <v>24630</v>
      </c>
    </row>
    <row r="7162" spans="7:23">
      <c r="G7162">
        <v>24600</v>
      </c>
      <c r="H7162" s="89" t="s">
        <v>2846</v>
      </c>
      <c r="I7162" s="89" t="s">
        <v>336</v>
      </c>
      <c r="L7162">
        <v>50504</v>
      </c>
      <c r="M7162" s="89" t="s">
        <v>1601</v>
      </c>
      <c r="N7162" s="89" t="s">
        <v>1698</v>
      </c>
      <c r="V7162" s="89" t="s">
        <v>2878</v>
      </c>
      <c r="W7162">
        <v>24631</v>
      </c>
    </row>
    <row r="7163" spans="7:23">
      <c r="G7163">
        <v>24601</v>
      </c>
      <c r="H7163" s="89" t="s">
        <v>2847</v>
      </c>
      <c r="I7163" s="89" t="s">
        <v>336</v>
      </c>
      <c r="L7163">
        <v>50508</v>
      </c>
      <c r="M7163" s="89" t="s">
        <v>1602</v>
      </c>
      <c r="N7163" s="89" t="s">
        <v>1698</v>
      </c>
      <c r="V7163" s="89" t="s">
        <v>2879</v>
      </c>
      <c r="W7163">
        <v>24632</v>
      </c>
    </row>
    <row r="7164" spans="7:23">
      <c r="G7164">
        <v>24602</v>
      </c>
      <c r="H7164" s="89" t="s">
        <v>2848</v>
      </c>
      <c r="I7164" s="89" t="s">
        <v>336</v>
      </c>
      <c r="L7164">
        <v>50509</v>
      </c>
      <c r="M7164" s="89" t="s">
        <v>1603</v>
      </c>
      <c r="N7164" s="89" t="s">
        <v>1698</v>
      </c>
      <c r="V7164" s="89" t="s">
        <v>2880</v>
      </c>
      <c r="W7164">
        <v>24633</v>
      </c>
    </row>
    <row r="7165" spans="7:23">
      <c r="G7165">
        <v>24603</v>
      </c>
      <c r="H7165" s="89" t="s">
        <v>2849</v>
      </c>
      <c r="I7165" s="89" t="s">
        <v>336</v>
      </c>
      <c r="L7165">
        <v>50510</v>
      </c>
      <c r="M7165" s="89" t="s">
        <v>1604</v>
      </c>
      <c r="N7165" s="89" t="s">
        <v>1698</v>
      </c>
      <c r="V7165" s="89" t="s">
        <v>2881</v>
      </c>
      <c r="W7165">
        <v>24634</v>
      </c>
    </row>
    <row r="7166" spans="7:23">
      <c r="G7166">
        <v>24604</v>
      </c>
      <c r="H7166" s="89" t="s">
        <v>2850</v>
      </c>
      <c r="I7166" s="89" t="s">
        <v>336</v>
      </c>
      <c r="L7166">
        <v>50512</v>
      </c>
      <c r="M7166" s="89" t="s">
        <v>1605</v>
      </c>
      <c r="N7166" s="89" t="s">
        <v>1698</v>
      </c>
      <c r="V7166" s="89" t="s">
        <v>2882</v>
      </c>
      <c r="W7166">
        <v>24635</v>
      </c>
    </row>
    <row r="7167" spans="7:23">
      <c r="G7167">
        <v>24605</v>
      </c>
      <c r="H7167" s="89" t="s">
        <v>2851</v>
      </c>
      <c r="I7167" s="89" t="s">
        <v>336</v>
      </c>
      <c r="L7167">
        <v>50516</v>
      </c>
      <c r="M7167" s="89" t="s">
        <v>1606</v>
      </c>
      <c r="N7167" s="89" t="s">
        <v>1698</v>
      </c>
      <c r="V7167" s="89" t="s">
        <v>2883</v>
      </c>
      <c r="W7167">
        <v>24636</v>
      </c>
    </row>
    <row r="7168" spans="7:23">
      <c r="G7168">
        <v>24606</v>
      </c>
      <c r="H7168" s="89" t="s">
        <v>2852</v>
      </c>
      <c r="I7168" s="89" t="s">
        <v>336</v>
      </c>
      <c r="L7168">
        <v>50517</v>
      </c>
      <c r="M7168" s="89" t="s">
        <v>1608</v>
      </c>
      <c r="N7168" s="89" t="s">
        <v>1698</v>
      </c>
      <c r="V7168" s="89" t="s">
        <v>2884</v>
      </c>
      <c r="W7168">
        <v>24637</v>
      </c>
    </row>
    <row r="7169" spans="7:23">
      <c r="G7169">
        <v>24607</v>
      </c>
      <c r="H7169" s="89" t="s">
        <v>2853</v>
      </c>
      <c r="I7169" s="89" t="s">
        <v>336</v>
      </c>
      <c r="L7169">
        <v>50518</v>
      </c>
      <c r="M7169" s="89" t="s">
        <v>1609</v>
      </c>
      <c r="N7169" s="89" t="s">
        <v>1698</v>
      </c>
      <c r="V7169" s="89" t="s">
        <v>2885</v>
      </c>
      <c r="W7169">
        <v>24638</v>
      </c>
    </row>
    <row r="7170" spans="7:23">
      <c r="G7170">
        <v>24608</v>
      </c>
      <c r="H7170" s="89" t="s">
        <v>2854</v>
      </c>
      <c r="I7170" s="89" t="s">
        <v>336</v>
      </c>
      <c r="L7170">
        <v>50519</v>
      </c>
      <c r="M7170" s="89" t="s">
        <v>1610</v>
      </c>
      <c r="N7170" s="89" t="s">
        <v>1698</v>
      </c>
      <c r="V7170" s="89" t="s">
        <v>2886</v>
      </c>
      <c r="W7170">
        <v>24639</v>
      </c>
    </row>
    <row r="7171" spans="7:23">
      <c r="G7171">
        <v>24609</v>
      </c>
      <c r="H7171" s="89" t="s">
        <v>2855</v>
      </c>
      <c r="I7171" s="89" t="s">
        <v>336</v>
      </c>
      <c r="L7171">
        <v>50520</v>
      </c>
      <c r="M7171" s="89" t="s">
        <v>1611</v>
      </c>
      <c r="N7171" s="89" t="s">
        <v>1698</v>
      </c>
      <c r="V7171" s="89" t="s">
        <v>2887</v>
      </c>
      <c r="W7171">
        <v>24640</v>
      </c>
    </row>
    <row r="7172" spans="7:23">
      <c r="G7172">
        <v>24610</v>
      </c>
      <c r="H7172" s="89" t="s">
        <v>2856</v>
      </c>
      <c r="I7172" s="89" t="s">
        <v>336</v>
      </c>
      <c r="L7172">
        <v>50522</v>
      </c>
      <c r="M7172" s="89" t="s">
        <v>297</v>
      </c>
      <c r="N7172" s="89" t="s">
        <v>1698</v>
      </c>
      <c r="V7172" s="89" t="s">
        <v>2888</v>
      </c>
      <c r="W7172">
        <v>24641</v>
      </c>
    </row>
    <row r="7173" spans="7:23">
      <c r="G7173">
        <v>24611</v>
      </c>
      <c r="H7173" s="89" t="s">
        <v>2857</v>
      </c>
      <c r="I7173" s="89" t="s">
        <v>336</v>
      </c>
      <c r="L7173">
        <v>50573</v>
      </c>
      <c r="M7173" s="89" t="s">
        <v>1612</v>
      </c>
      <c r="N7173" s="89" t="s">
        <v>1698</v>
      </c>
      <c r="V7173" s="89" t="s">
        <v>2889</v>
      </c>
      <c r="W7173">
        <v>24642</v>
      </c>
    </row>
    <row r="7174" spans="7:23">
      <c r="G7174">
        <v>24612</v>
      </c>
      <c r="H7174" s="89" t="s">
        <v>2858</v>
      </c>
      <c r="I7174" s="89" t="s">
        <v>336</v>
      </c>
      <c r="L7174">
        <v>50574</v>
      </c>
      <c r="M7174" s="89" t="s">
        <v>1161</v>
      </c>
      <c r="N7174" s="89" t="s">
        <v>1698</v>
      </c>
      <c r="V7174" s="89" t="s">
        <v>2890</v>
      </c>
      <c r="W7174">
        <v>24643</v>
      </c>
    </row>
    <row r="7175" spans="7:23">
      <c r="G7175">
        <v>24613</v>
      </c>
      <c r="H7175" s="89" t="s">
        <v>2859</v>
      </c>
      <c r="I7175" s="89" t="s">
        <v>336</v>
      </c>
      <c r="L7175">
        <v>50575</v>
      </c>
      <c r="M7175" s="89" t="s">
        <v>1162</v>
      </c>
      <c r="N7175" s="89" t="s">
        <v>1698</v>
      </c>
      <c r="V7175" s="89" t="s">
        <v>2891</v>
      </c>
      <c r="W7175">
        <v>24644</v>
      </c>
    </row>
    <row r="7176" spans="7:23">
      <c r="G7176">
        <v>24614</v>
      </c>
      <c r="H7176" s="89" t="s">
        <v>2860</v>
      </c>
      <c r="I7176" s="89" t="s">
        <v>336</v>
      </c>
      <c r="L7176">
        <v>50576</v>
      </c>
      <c r="M7176" s="89" t="s">
        <v>1163</v>
      </c>
      <c r="N7176" s="89" t="s">
        <v>1698</v>
      </c>
      <c r="V7176" s="89" t="s">
        <v>2892</v>
      </c>
      <c r="W7176">
        <v>24645</v>
      </c>
    </row>
    <row r="7177" spans="7:23">
      <c r="G7177">
        <v>24615</v>
      </c>
      <c r="H7177" s="89" t="s">
        <v>2861</v>
      </c>
      <c r="I7177" s="89" t="s">
        <v>336</v>
      </c>
      <c r="L7177">
        <v>50577</v>
      </c>
      <c r="M7177" s="89" t="s">
        <v>1613</v>
      </c>
      <c r="N7177" s="89" t="s">
        <v>1698</v>
      </c>
      <c r="V7177" s="89" t="s">
        <v>2893</v>
      </c>
      <c r="W7177">
        <v>24646</v>
      </c>
    </row>
    <row r="7178" spans="7:23">
      <c r="G7178">
        <v>24616</v>
      </c>
      <c r="H7178" s="89" t="s">
        <v>2862</v>
      </c>
      <c r="I7178" s="89" t="s">
        <v>336</v>
      </c>
      <c r="L7178">
        <v>50578</v>
      </c>
      <c r="M7178" s="89" t="s">
        <v>1165</v>
      </c>
      <c r="N7178" s="89" t="s">
        <v>1698</v>
      </c>
      <c r="V7178" s="89" t="s">
        <v>2894</v>
      </c>
      <c r="W7178">
        <v>24647</v>
      </c>
    </row>
    <row r="7179" spans="7:23">
      <c r="G7179">
        <v>215869</v>
      </c>
      <c r="H7179" s="89" t="s">
        <v>2863</v>
      </c>
      <c r="I7179" s="89" t="s">
        <v>336</v>
      </c>
      <c r="L7179">
        <v>50579</v>
      </c>
      <c r="M7179" s="89" t="s">
        <v>1614</v>
      </c>
      <c r="N7179" s="89" t="s">
        <v>1698</v>
      </c>
      <c r="V7179" s="89" t="s">
        <v>2895</v>
      </c>
      <c r="W7179">
        <v>24648</v>
      </c>
    </row>
    <row r="7180" spans="7:23">
      <c r="G7180">
        <v>24617</v>
      </c>
      <c r="H7180" s="89" t="s">
        <v>2864</v>
      </c>
      <c r="I7180" s="89" t="s">
        <v>336</v>
      </c>
      <c r="L7180">
        <v>50580</v>
      </c>
      <c r="M7180" s="89" t="s">
        <v>1168</v>
      </c>
      <c r="N7180" s="89" t="s">
        <v>1698</v>
      </c>
      <c r="V7180" s="89" t="s">
        <v>2896</v>
      </c>
      <c r="W7180">
        <v>24649</v>
      </c>
    </row>
    <row r="7181" spans="7:23">
      <c r="G7181">
        <v>24618</v>
      </c>
      <c r="H7181" s="89" t="s">
        <v>2865</v>
      </c>
      <c r="I7181" s="89" t="s">
        <v>336</v>
      </c>
      <c r="L7181">
        <v>50581</v>
      </c>
      <c r="M7181" s="89" t="s">
        <v>1615</v>
      </c>
      <c r="N7181" s="89" t="s">
        <v>1698</v>
      </c>
      <c r="V7181" s="89" t="s">
        <v>2897</v>
      </c>
      <c r="W7181">
        <v>24650</v>
      </c>
    </row>
    <row r="7182" spans="7:23">
      <c r="G7182">
        <v>24619</v>
      </c>
      <c r="H7182" s="89" t="s">
        <v>2866</v>
      </c>
      <c r="I7182" s="89" t="s">
        <v>336</v>
      </c>
      <c r="L7182">
        <v>50582</v>
      </c>
      <c r="M7182" s="89" t="s">
        <v>1170</v>
      </c>
      <c r="N7182" s="89" t="s">
        <v>1698</v>
      </c>
      <c r="V7182" s="89" t="s">
        <v>2898</v>
      </c>
      <c r="W7182">
        <v>24651</v>
      </c>
    </row>
    <row r="7183" spans="7:23">
      <c r="G7183">
        <v>24620</v>
      </c>
      <c r="H7183" s="89" t="s">
        <v>2867</v>
      </c>
      <c r="I7183" s="89" t="s">
        <v>336</v>
      </c>
      <c r="L7183">
        <v>50583</v>
      </c>
      <c r="M7183" s="89" t="s">
        <v>1616</v>
      </c>
      <c r="N7183" s="89" t="s">
        <v>1698</v>
      </c>
      <c r="V7183" s="89" t="s">
        <v>2899</v>
      </c>
      <c r="W7183">
        <v>24652</v>
      </c>
    </row>
    <row r="7184" spans="7:23">
      <c r="G7184">
        <v>24621</v>
      </c>
      <c r="H7184" s="89" t="s">
        <v>2868</v>
      </c>
      <c r="I7184" s="89" t="s">
        <v>336</v>
      </c>
      <c r="L7184">
        <v>50584</v>
      </c>
      <c r="M7184" s="89" t="s">
        <v>1171</v>
      </c>
      <c r="N7184" s="89" t="s">
        <v>1698</v>
      </c>
      <c r="V7184" s="89" t="s">
        <v>2900</v>
      </c>
      <c r="W7184">
        <v>24653</v>
      </c>
    </row>
    <row r="7185" spans="7:23">
      <c r="G7185">
        <v>24622</v>
      </c>
      <c r="H7185" s="89" t="s">
        <v>2869</v>
      </c>
      <c r="I7185" s="89" t="s">
        <v>336</v>
      </c>
      <c r="L7185">
        <v>50585</v>
      </c>
      <c r="M7185" s="89" t="s">
        <v>1172</v>
      </c>
      <c r="N7185" s="89" t="s">
        <v>1698</v>
      </c>
      <c r="V7185" s="89" t="s">
        <v>2901</v>
      </c>
      <c r="W7185">
        <v>24654</v>
      </c>
    </row>
    <row r="7186" spans="7:23">
      <c r="G7186">
        <v>24623</v>
      </c>
      <c r="H7186" s="89" t="s">
        <v>2870</v>
      </c>
      <c r="I7186" s="89" t="s">
        <v>336</v>
      </c>
      <c r="L7186">
        <v>50586</v>
      </c>
      <c r="M7186" s="89" t="s">
        <v>2568</v>
      </c>
      <c r="N7186" s="89" t="s">
        <v>1698</v>
      </c>
      <c r="V7186" s="89" t="s">
        <v>2902</v>
      </c>
      <c r="W7186">
        <v>24655</v>
      </c>
    </row>
    <row r="7187" spans="7:23">
      <c r="G7187">
        <v>24624</v>
      </c>
      <c r="H7187" s="89" t="s">
        <v>2871</v>
      </c>
      <c r="I7187" s="89" t="s">
        <v>336</v>
      </c>
      <c r="L7187">
        <v>50588</v>
      </c>
      <c r="M7187" s="89" t="s">
        <v>1617</v>
      </c>
      <c r="N7187" s="89" t="s">
        <v>1698</v>
      </c>
      <c r="V7187" s="89" t="s">
        <v>2903</v>
      </c>
      <c r="W7187">
        <v>24656</v>
      </c>
    </row>
    <row r="7188" spans="7:23">
      <c r="G7188">
        <v>24625</v>
      </c>
      <c r="H7188" s="89" t="s">
        <v>2872</v>
      </c>
      <c r="I7188" s="89" t="s">
        <v>336</v>
      </c>
      <c r="L7188">
        <v>50589</v>
      </c>
      <c r="M7188" s="89" t="s">
        <v>1618</v>
      </c>
      <c r="N7188" s="89" t="s">
        <v>1698</v>
      </c>
      <c r="V7188" s="89" t="s">
        <v>2904</v>
      </c>
      <c r="W7188">
        <v>24657</v>
      </c>
    </row>
    <row r="7189" spans="7:23">
      <c r="G7189">
        <v>24626</v>
      </c>
      <c r="H7189" s="89" t="s">
        <v>2873</v>
      </c>
      <c r="I7189" s="89" t="s">
        <v>336</v>
      </c>
      <c r="L7189">
        <v>50590</v>
      </c>
      <c r="M7189" s="89" t="s">
        <v>1619</v>
      </c>
      <c r="N7189" s="89" t="s">
        <v>1698</v>
      </c>
      <c r="V7189" s="89" t="s">
        <v>2905</v>
      </c>
      <c r="W7189">
        <v>24658</v>
      </c>
    </row>
    <row r="7190" spans="7:23">
      <c r="G7190">
        <v>24627</v>
      </c>
      <c r="H7190" s="89" t="s">
        <v>2874</v>
      </c>
      <c r="I7190" s="89" t="s">
        <v>336</v>
      </c>
      <c r="L7190">
        <v>50591</v>
      </c>
      <c r="M7190" s="89" t="s">
        <v>1620</v>
      </c>
      <c r="N7190" s="89" t="s">
        <v>1698</v>
      </c>
      <c r="V7190" s="89" t="s">
        <v>2906</v>
      </c>
      <c r="W7190">
        <v>24659</v>
      </c>
    </row>
    <row r="7191" spans="7:23">
      <c r="G7191">
        <v>24628</v>
      </c>
      <c r="H7191" s="89" t="s">
        <v>2875</v>
      </c>
      <c r="I7191" s="89" t="s">
        <v>336</v>
      </c>
      <c r="L7191">
        <v>50592</v>
      </c>
      <c r="M7191" s="89" t="s">
        <v>1176</v>
      </c>
      <c r="N7191" s="89" t="s">
        <v>1698</v>
      </c>
      <c r="V7191" s="89" t="s">
        <v>2907</v>
      </c>
      <c r="W7191">
        <v>24660</v>
      </c>
    </row>
    <row r="7192" spans="7:23">
      <c r="G7192">
        <v>24629</v>
      </c>
      <c r="H7192" s="89" t="s">
        <v>2876</v>
      </c>
      <c r="I7192" s="89" t="s">
        <v>336</v>
      </c>
      <c r="L7192">
        <v>50593</v>
      </c>
      <c r="M7192" s="89" t="s">
        <v>1621</v>
      </c>
      <c r="N7192" s="89" t="s">
        <v>1698</v>
      </c>
      <c r="V7192" s="89" t="s">
        <v>2908</v>
      </c>
      <c r="W7192">
        <v>24661</v>
      </c>
    </row>
    <row r="7193" spans="7:23">
      <c r="G7193">
        <v>24630</v>
      </c>
      <c r="H7193" s="89" t="s">
        <v>2877</v>
      </c>
      <c r="I7193" s="89" t="s">
        <v>336</v>
      </c>
      <c r="L7193">
        <v>50594</v>
      </c>
      <c r="M7193" s="89" t="s">
        <v>1622</v>
      </c>
      <c r="N7193" s="89" t="s">
        <v>1698</v>
      </c>
      <c r="V7193" s="89" t="s">
        <v>2909</v>
      </c>
      <c r="W7193">
        <v>24662</v>
      </c>
    </row>
    <row r="7194" spans="7:23">
      <c r="G7194">
        <v>24631</v>
      </c>
      <c r="H7194" s="89" t="s">
        <v>2878</v>
      </c>
      <c r="I7194" s="89" t="s">
        <v>336</v>
      </c>
      <c r="L7194">
        <v>50595</v>
      </c>
      <c r="M7194" s="89" t="s">
        <v>1623</v>
      </c>
      <c r="N7194" s="89" t="s">
        <v>1698</v>
      </c>
      <c r="V7194" s="89" t="s">
        <v>2910</v>
      </c>
      <c r="W7194">
        <v>24663</v>
      </c>
    </row>
    <row r="7195" spans="7:23">
      <c r="G7195">
        <v>24632</v>
      </c>
      <c r="H7195" s="89" t="s">
        <v>2879</v>
      </c>
      <c r="I7195" s="89" t="s">
        <v>336</v>
      </c>
      <c r="L7195">
        <v>50596</v>
      </c>
      <c r="M7195" s="89" t="s">
        <v>1182</v>
      </c>
      <c r="N7195" s="89" t="s">
        <v>1698</v>
      </c>
      <c r="V7195" s="89" t="s">
        <v>2911</v>
      </c>
      <c r="W7195">
        <v>24664</v>
      </c>
    </row>
    <row r="7196" spans="7:23">
      <c r="G7196">
        <v>24633</v>
      </c>
      <c r="H7196" s="89" t="s">
        <v>2880</v>
      </c>
      <c r="I7196" s="89" t="s">
        <v>336</v>
      </c>
      <c r="L7196">
        <v>50597</v>
      </c>
      <c r="M7196" s="89" t="s">
        <v>1624</v>
      </c>
      <c r="N7196" s="89" t="s">
        <v>1698</v>
      </c>
      <c r="V7196" s="89" t="s">
        <v>2912</v>
      </c>
      <c r="W7196">
        <v>24665</v>
      </c>
    </row>
    <row r="7197" spans="7:23">
      <c r="G7197">
        <v>24634</v>
      </c>
      <c r="H7197" s="89" t="s">
        <v>2881</v>
      </c>
      <c r="I7197" s="89" t="s">
        <v>336</v>
      </c>
      <c r="L7197">
        <v>50598</v>
      </c>
      <c r="M7197" s="89" t="s">
        <v>1625</v>
      </c>
      <c r="N7197" s="89" t="s">
        <v>1698</v>
      </c>
      <c r="V7197" s="89" t="s">
        <v>2913</v>
      </c>
      <c r="W7197">
        <v>24666</v>
      </c>
    </row>
    <row r="7198" spans="7:23">
      <c r="G7198">
        <v>24635</v>
      </c>
      <c r="H7198" s="89" t="s">
        <v>2882</v>
      </c>
      <c r="I7198" s="89" t="s">
        <v>336</v>
      </c>
      <c r="L7198">
        <v>50599</v>
      </c>
      <c r="M7198" s="89" t="s">
        <v>1185</v>
      </c>
      <c r="N7198" s="89" t="s">
        <v>1698</v>
      </c>
      <c r="V7198" s="89" t="s">
        <v>2914</v>
      </c>
      <c r="W7198">
        <v>24667</v>
      </c>
    </row>
    <row r="7199" spans="7:23">
      <c r="G7199">
        <v>24636</v>
      </c>
      <c r="H7199" s="89" t="s">
        <v>2883</v>
      </c>
      <c r="I7199" s="89" t="s">
        <v>336</v>
      </c>
      <c r="L7199">
        <v>50600</v>
      </c>
      <c r="M7199" s="89" t="s">
        <v>1186</v>
      </c>
      <c r="N7199" s="89" t="s">
        <v>1698</v>
      </c>
      <c r="V7199" s="89" t="s">
        <v>2915</v>
      </c>
      <c r="W7199">
        <v>24668</v>
      </c>
    </row>
    <row r="7200" spans="7:23">
      <c r="G7200">
        <v>24637</v>
      </c>
      <c r="H7200" s="89" t="s">
        <v>2884</v>
      </c>
      <c r="I7200" s="89" t="s">
        <v>336</v>
      </c>
      <c r="L7200">
        <v>50601</v>
      </c>
      <c r="M7200" s="89" t="s">
        <v>1187</v>
      </c>
      <c r="N7200" s="89" t="s">
        <v>1698</v>
      </c>
      <c r="V7200" s="89" t="s">
        <v>2916</v>
      </c>
      <c r="W7200">
        <v>24669</v>
      </c>
    </row>
    <row r="7201" spans="7:23">
      <c r="G7201">
        <v>24638</v>
      </c>
      <c r="H7201" s="89" t="s">
        <v>2885</v>
      </c>
      <c r="I7201" s="89" t="s">
        <v>336</v>
      </c>
      <c r="L7201">
        <v>50602</v>
      </c>
      <c r="M7201" s="89" t="s">
        <v>2569</v>
      </c>
      <c r="N7201" s="89" t="s">
        <v>1698</v>
      </c>
      <c r="V7201" s="89" t="s">
        <v>2917</v>
      </c>
      <c r="W7201">
        <v>24670</v>
      </c>
    </row>
    <row r="7202" spans="7:23">
      <c r="G7202">
        <v>24639</v>
      </c>
      <c r="H7202" s="89" t="s">
        <v>2886</v>
      </c>
      <c r="I7202" s="89" t="s">
        <v>336</v>
      </c>
      <c r="L7202">
        <v>50604</v>
      </c>
      <c r="M7202" s="89" t="s">
        <v>1626</v>
      </c>
      <c r="N7202" s="89" t="s">
        <v>1698</v>
      </c>
      <c r="V7202" s="89" t="s">
        <v>2918</v>
      </c>
      <c r="W7202">
        <v>24671</v>
      </c>
    </row>
    <row r="7203" spans="7:23">
      <c r="G7203">
        <v>24640</v>
      </c>
      <c r="H7203" s="89" t="s">
        <v>2887</v>
      </c>
      <c r="I7203" s="89" t="s">
        <v>336</v>
      </c>
      <c r="L7203">
        <v>50605</v>
      </c>
      <c r="M7203" s="89" t="s">
        <v>1627</v>
      </c>
      <c r="N7203" s="89" t="s">
        <v>1698</v>
      </c>
      <c r="V7203" s="89" t="s">
        <v>2919</v>
      </c>
      <c r="W7203">
        <v>24672</v>
      </c>
    </row>
    <row r="7204" spans="7:23">
      <c r="G7204">
        <v>24641</v>
      </c>
      <c r="H7204" s="89" t="s">
        <v>2888</v>
      </c>
      <c r="I7204" s="89" t="s">
        <v>336</v>
      </c>
      <c r="L7204">
        <v>50606</v>
      </c>
      <c r="M7204" s="89" t="s">
        <v>1189</v>
      </c>
      <c r="N7204" s="89" t="s">
        <v>1698</v>
      </c>
      <c r="V7204" s="89" t="s">
        <v>2920</v>
      </c>
      <c r="W7204">
        <v>24673</v>
      </c>
    </row>
    <row r="7205" spans="7:23">
      <c r="G7205">
        <v>24642</v>
      </c>
      <c r="H7205" s="89" t="s">
        <v>2889</v>
      </c>
      <c r="I7205" s="89" t="s">
        <v>336</v>
      </c>
      <c r="L7205">
        <v>50607</v>
      </c>
      <c r="M7205" s="89" t="s">
        <v>1190</v>
      </c>
      <c r="N7205" s="89" t="s">
        <v>1698</v>
      </c>
      <c r="V7205" s="89" t="s">
        <v>2921</v>
      </c>
      <c r="W7205">
        <v>24674</v>
      </c>
    </row>
    <row r="7206" spans="7:23">
      <c r="G7206">
        <v>24643</v>
      </c>
      <c r="H7206" s="89" t="s">
        <v>2890</v>
      </c>
      <c r="I7206" s="89" t="s">
        <v>336</v>
      </c>
      <c r="L7206">
        <v>50608</v>
      </c>
      <c r="M7206" s="89" t="s">
        <v>1628</v>
      </c>
      <c r="N7206" s="89" t="s">
        <v>1698</v>
      </c>
      <c r="V7206" s="89" t="s">
        <v>2922</v>
      </c>
      <c r="W7206">
        <v>24675</v>
      </c>
    </row>
    <row r="7207" spans="7:23">
      <c r="G7207">
        <v>24644</v>
      </c>
      <c r="H7207" s="89" t="s">
        <v>2891</v>
      </c>
      <c r="I7207" s="89" t="s">
        <v>336</v>
      </c>
      <c r="L7207">
        <v>50609</v>
      </c>
      <c r="M7207" s="89" t="s">
        <v>1203</v>
      </c>
      <c r="N7207" s="89" t="s">
        <v>1698</v>
      </c>
      <c r="V7207" s="89" t="s">
        <v>2923</v>
      </c>
      <c r="W7207">
        <v>24676</v>
      </c>
    </row>
    <row r="7208" spans="7:23">
      <c r="G7208">
        <v>24645</v>
      </c>
      <c r="H7208" s="89" t="s">
        <v>2892</v>
      </c>
      <c r="I7208" s="89" t="s">
        <v>336</v>
      </c>
      <c r="L7208">
        <v>50610</v>
      </c>
      <c r="M7208" s="89" t="s">
        <v>1629</v>
      </c>
      <c r="N7208" s="89" t="s">
        <v>1698</v>
      </c>
      <c r="V7208" s="89" t="s">
        <v>2924</v>
      </c>
      <c r="W7208">
        <v>24677</v>
      </c>
    </row>
    <row r="7209" spans="7:23">
      <c r="G7209">
        <v>24646</v>
      </c>
      <c r="H7209" s="89" t="s">
        <v>2893</v>
      </c>
      <c r="I7209" s="89" t="s">
        <v>336</v>
      </c>
      <c r="L7209">
        <v>50611</v>
      </c>
      <c r="M7209" s="89" t="s">
        <v>1630</v>
      </c>
      <c r="N7209" s="89" t="s">
        <v>1698</v>
      </c>
      <c r="V7209" s="89" t="s">
        <v>2925</v>
      </c>
      <c r="W7209">
        <v>24678</v>
      </c>
    </row>
    <row r="7210" spans="7:23">
      <c r="G7210">
        <v>24647</v>
      </c>
      <c r="H7210" s="89" t="s">
        <v>2894</v>
      </c>
      <c r="I7210" s="89" t="s">
        <v>336</v>
      </c>
      <c r="L7210">
        <v>50612</v>
      </c>
      <c r="M7210" s="89" t="s">
        <v>1210</v>
      </c>
      <c r="N7210" s="89" t="s">
        <v>1698</v>
      </c>
      <c r="V7210" s="89" t="s">
        <v>2926</v>
      </c>
      <c r="W7210">
        <v>24679</v>
      </c>
    </row>
    <row r="7211" spans="7:23">
      <c r="G7211">
        <v>24648</v>
      </c>
      <c r="H7211" s="89" t="s">
        <v>2895</v>
      </c>
      <c r="I7211" s="89" t="s">
        <v>336</v>
      </c>
      <c r="L7211">
        <v>50614</v>
      </c>
      <c r="M7211" s="89" t="s">
        <v>204</v>
      </c>
      <c r="N7211" s="89" t="s">
        <v>1698</v>
      </c>
      <c r="V7211" s="89" t="s">
        <v>2927</v>
      </c>
      <c r="W7211">
        <v>24680</v>
      </c>
    </row>
    <row r="7212" spans="7:23">
      <c r="G7212">
        <v>24649</v>
      </c>
      <c r="H7212" s="89" t="s">
        <v>2896</v>
      </c>
      <c r="I7212" s="89" t="s">
        <v>336</v>
      </c>
      <c r="L7212">
        <v>50617</v>
      </c>
      <c r="M7212" s="89" t="s">
        <v>1191</v>
      </c>
      <c r="N7212" s="89" t="s">
        <v>1698</v>
      </c>
      <c r="V7212" s="89" t="s">
        <v>2928</v>
      </c>
      <c r="W7212">
        <v>24681</v>
      </c>
    </row>
    <row r="7213" spans="7:23">
      <c r="G7213">
        <v>24650</v>
      </c>
      <c r="H7213" s="89" t="s">
        <v>2897</v>
      </c>
      <c r="I7213" s="89" t="s">
        <v>336</v>
      </c>
      <c r="L7213">
        <v>50618</v>
      </c>
      <c r="M7213" s="89" t="s">
        <v>1192</v>
      </c>
      <c r="N7213" s="89" t="s">
        <v>1698</v>
      </c>
      <c r="V7213" s="89" t="s">
        <v>2929</v>
      </c>
      <c r="W7213">
        <v>24682</v>
      </c>
    </row>
    <row r="7214" spans="7:23">
      <c r="G7214">
        <v>24651</v>
      </c>
      <c r="H7214" s="89" t="s">
        <v>2898</v>
      </c>
      <c r="I7214" s="89" t="s">
        <v>336</v>
      </c>
      <c r="L7214">
        <v>50619</v>
      </c>
      <c r="M7214" s="89" t="s">
        <v>1193</v>
      </c>
      <c r="N7214" s="89" t="s">
        <v>1698</v>
      </c>
      <c r="V7214" s="89" t="s">
        <v>2930</v>
      </c>
      <c r="W7214">
        <v>24683</v>
      </c>
    </row>
    <row r="7215" spans="7:23">
      <c r="G7215">
        <v>24652</v>
      </c>
      <c r="H7215" s="89" t="s">
        <v>2899</v>
      </c>
      <c r="I7215" s="89" t="s">
        <v>336</v>
      </c>
      <c r="L7215">
        <v>50620</v>
      </c>
      <c r="M7215" s="89" t="s">
        <v>1194</v>
      </c>
      <c r="N7215" s="89" t="s">
        <v>1698</v>
      </c>
      <c r="V7215" s="89" t="s">
        <v>2931</v>
      </c>
      <c r="W7215">
        <v>24684</v>
      </c>
    </row>
    <row r="7216" spans="7:23">
      <c r="G7216">
        <v>24653</v>
      </c>
      <c r="H7216" s="89" t="s">
        <v>2900</v>
      </c>
      <c r="I7216" s="89" t="s">
        <v>336</v>
      </c>
      <c r="L7216">
        <v>50621</v>
      </c>
      <c r="M7216" s="89" t="s">
        <v>1195</v>
      </c>
      <c r="N7216" s="89" t="s">
        <v>1698</v>
      </c>
      <c r="V7216" s="89" t="s">
        <v>2932</v>
      </c>
      <c r="W7216">
        <v>24685</v>
      </c>
    </row>
    <row r="7217" spans="7:23">
      <c r="G7217">
        <v>24654</v>
      </c>
      <c r="H7217" s="89" t="s">
        <v>2901</v>
      </c>
      <c r="I7217" s="89" t="s">
        <v>336</v>
      </c>
      <c r="L7217">
        <v>50622</v>
      </c>
      <c r="M7217" s="89" t="s">
        <v>1196</v>
      </c>
      <c r="N7217" s="89" t="s">
        <v>1698</v>
      </c>
      <c r="V7217" s="89" t="s">
        <v>2933</v>
      </c>
      <c r="W7217">
        <v>24686</v>
      </c>
    </row>
    <row r="7218" spans="7:23">
      <c r="G7218">
        <v>24655</v>
      </c>
      <c r="H7218" s="89" t="s">
        <v>2902</v>
      </c>
      <c r="I7218" s="89" t="s">
        <v>336</v>
      </c>
      <c r="L7218">
        <v>50623</v>
      </c>
      <c r="M7218" s="89" t="s">
        <v>2574</v>
      </c>
      <c r="N7218" s="89" t="s">
        <v>1698</v>
      </c>
      <c r="V7218" s="89" t="s">
        <v>2934</v>
      </c>
      <c r="W7218">
        <v>24687</v>
      </c>
    </row>
    <row r="7219" spans="7:23">
      <c r="G7219">
        <v>24656</v>
      </c>
      <c r="H7219" s="89" t="s">
        <v>2903</v>
      </c>
      <c r="I7219" s="89" t="s">
        <v>336</v>
      </c>
      <c r="L7219">
        <v>50624</v>
      </c>
      <c r="M7219" s="89" t="s">
        <v>1198</v>
      </c>
      <c r="N7219" s="89" t="s">
        <v>1698</v>
      </c>
      <c r="V7219" s="89" t="s">
        <v>2935</v>
      </c>
      <c r="W7219">
        <v>24688</v>
      </c>
    </row>
    <row r="7220" spans="7:23">
      <c r="G7220">
        <v>24657</v>
      </c>
      <c r="H7220" s="89" t="s">
        <v>2904</v>
      </c>
      <c r="I7220" s="89" t="s">
        <v>336</v>
      </c>
      <c r="L7220">
        <v>50625</v>
      </c>
      <c r="M7220" s="89" t="s">
        <v>1199</v>
      </c>
      <c r="N7220" s="89" t="s">
        <v>1698</v>
      </c>
      <c r="V7220" s="89" t="s">
        <v>2936</v>
      </c>
      <c r="W7220">
        <v>24689</v>
      </c>
    </row>
    <row r="7221" spans="7:23">
      <c r="G7221">
        <v>24658</v>
      </c>
      <c r="H7221" s="89" t="s">
        <v>2905</v>
      </c>
      <c r="I7221" s="89" t="s">
        <v>336</v>
      </c>
      <c r="L7221">
        <v>50626</v>
      </c>
      <c r="M7221" s="89" t="s">
        <v>1200</v>
      </c>
      <c r="N7221" s="89" t="s">
        <v>1698</v>
      </c>
      <c r="V7221" s="89" t="s">
        <v>2937</v>
      </c>
      <c r="W7221">
        <v>24690</v>
      </c>
    </row>
    <row r="7222" spans="7:23">
      <c r="G7222">
        <v>24659</v>
      </c>
      <c r="H7222" s="89" t="s">
        <v>2906</v>
      </c>
      <c r="I7222" s="89" t="s">
        <v>336</v>
      </c>
      <c r="L7222">
        <v>50627</v>
      </c>
      <c r="M7222" s="89" t="s">
        <v>1201</v>
      </c>
      <c r="N7222" s="89" t="s">
        <v>1698</v>
      </c>
      <c r="V7222" s="89" t="s">
        <v>2938</v>
      </c>
      <c r="W7222">
        <v>24691</v>
      </c>
    </row>
    <row r="7223" spans="7:23">
      <c r="G7223">
        <v>24660</v>
      </c>
      <c r="H7223" s="89" t="s">
        <v>2907</v>
      </c>
      <c r="I7223" s="89" t="s">
        <v>336</v>
      </c>
      <c r="L7223">
        <v>50628</v>
      </c>
      <c r="M7223" s="89" t="s">
        <v>1202</v>
      </c>
      <c r="N7223" s="89" t="s">
        <v>1698</v>
      </c>
      <c r="V7223" s="89" t="s">
        <v>2939</v>
      </c>
      <c r="W7223">
        <v>24692</v>
      </c>
    </row>
    <row r="7224" spans="7:23">
      <c r="G7224">
        <v>24661</v>
      </c>
      <c r="H7224" s="89" t="s">
        <v>2908</v>
      </c>
      <c r="I7224" s="89" t="s">
        <v>336</v>
      </c>
      <c r="L7224">
        <v>50629</v>
      </c>
      <c r="M7224" s="89" t="s">
        <v>1631</v>
      </c>
      <c r="N7224" s="89" t="s">
        <v>1698</v>
      </c>
      <c r="V7224" s="89" t="s">
        <v>2940</v>
      </c>
      <c r="W7224">
        <v>24693</v>
      </c>
    </row>
    <row r="7225" spans="7:23">
      <c r="G7225">
        <v>24662</v>
      </c>
      <c r="H7225" s="89" t="s">
        <v>2909</v>
      </c>
      <c r="I7225" s="89" t="s">
        <v>336</v>
      </c>
      <c r="L7225">
        <v>50630</v>
      </c>
      <c r="M7225" s="89" t="s">
        <v>1205</v>
      </c>
      <c r="N7225" s="89" t="s">
        <v>1698</v>
      </c>
      <c r="V7225" s="89" t="s">
        <v>2941</v>
      </c>
      <c r="W7225">
        <v>24694</v>
      </c>
    </row>
    <row r="7226" spans="7:23">
      <c r="G7226">
        <v>24663</v>
      </c>
      <c r="H7226" s="89" t="s">
        <v>2910</v>
      </c>
      <c r="I7226" s="89" t="s">
        <v>336</v>
      </c>
      <c r="L7226">
        <v>50631</v>
      </c>
      <c r="M7226" s="89" t="s">
        <v>2571</v>
      </c>
      <c r="N7226" s="89" t="s">
        <v>1698</v>
      </c>
      <c r="V7226" s="89" t="s">
        <v>2942</v>
      </c>
      <c r="W7226">
        <v>24695</v>
      </c>
    </row>
    <row r="7227" spans="7:23">
      <c r="G7227">
        <v>24664</v>
      </c>
      <c r="H7227" s="89" t="s">
        <v>2911</v>
      </c>
      <c r="I7227" s="89" t="s">
        <v>336</v>
      </c>
      <c r="L7227">
        <v>50632</v>
      </c>
      <c r="M7227" s="89" t="s">
        <v>2572</v>
      </c>
      <c r="N7227" s="89" t="s">
        <v>1698</v>
      </c>
      <c r="V7227" s="89" t="s">
        <v>2943</v>
      </c>
      <c r="W7227">
        <v>24696</v>
      </c>
    </row>
    <row r="7228" spans="7:23">
      <c r="G7228">
        <v>24665</v>
      </c>
      <c r="H7228" s="89" t="s">
        <v>2912</v>
      </c>
      <c r="I7228" s="89" t="s">
        <v>336</v>
      </c>
      <c r="L7228">
        <v>50633</v>
      </c>
      <c r="M7228" s="89" t="s">
        <v>1207</v>
      </c>
      <c r="N7228" s="89" t="s">
        <v>1698</v>
      </c>
      <c r="V7228" s="89" t="s">
        <v>2944</v>
      </c>
      <c r="W7228">
        <v>24697</v>
      </c>
    </row>
    <row r="7229" spans="7:23">
      <c r="G7229">
        <v>24666</v>
      </c>
      <c r="H7229" s="89" t="s">
        <v>2913</v>
      </c>
      <c r="I7229" s="89" t="s">
        <v>336</v>
      </c>
      <c r="L7229">
        <v>50634</v>
      </c>
      <c r="M7229" s="89" t="s">
        <v>1632</v>
      </c>
      <c r="N7229" s="89" t="s">
        <v>1698</v>
      </c>
      <c r="V7229" s="89" t="s">
        <v>2945</v>
      </c>
      <c r="W7229">
        <v>24698</v>
      </c>
    </row>
    <row r="7230" spans="7:23">
      <c r="G7230">
        <v>24667</v>
      </c>
      <c r="H7230" s="89" t="s">
        <v>2914</v>
      </c>
      <c r="I7230" s="89" t="s">
        <v>336</v>
      </c>
      <c r="L7230">
        <v>50635</v>
      </c>
      <c r="M7230" s="89" t="s">
        <v>1208</v>
      </c>
      <c r="N7230" s="89" t="s">
        <v>1698</v>
      </c>
      <c r="V7230" s="89" t="s">
        <v>2946</v>
      </c>
      <c r="W7230">
        <v>24699</v>
      </c>
    </row>
    <row r="7231" spans="7:23">
      <c r="G7231">
        <v>24668</v>
      </c>
      <c r="H7231" s="89" t="s">
        <v>2915</v>
      </c>
      <c r="I7231" s="89" t="s">
        <v>336</v>
      </c>
      <c r="L7231">
        <v>50636</v>
      </c>
      <c r="M7231" s="89" t="s">
        <v>1211</v>
      </c>
      <c r="N7231" s="89" t="s">
        <v>1698</v>
      </c>
      <c r="V7231" s="89" t="s">
        <v>2947</v>
      </c>
      <c r="W7231">
        <v>24700</v>
      </c>
    </row>
    <row r="7232" spans="7:23">
      <c r="G7232">
        <v>24669</v>
      </c>
      <c r="H7232" s="89" t="s">
        <v>2916</v>
      </c>
      <c r="I7232" s="89" t="s">
        <v>336</v>
      </c>
      <c r="L7232">
        <v>50637</v>
      </c>
      <c r="M7232" s="89" t="s">
        <v>206</v>
      </c>
      <c r="N7232" s="89" t="s">
        <v>1698</v>
      </c>
      <c r="V7232" s="89" t="s">
        <v>2948</v>
      </c>
      <c r="W7232">
        <v>24701</v>
      </c>
    </row>
    <row r="7233" spans="7:23">
      <c r="G7233">
        <v>24670</v>
      </c>
      <c r="H7233" s="89" t="s">
        <v>2917</v>
      </c>
      <c r="I7233" s="89" t="s">
        <v>336</v>
      </c>
      <c r="L7233">
        <v>50641</v>
      </c>
      <c r="M7233" s="89" t="s">
        <v>1633</v>
      </c>
      <c r="N7233" s="89" t="s">
        <v>1698</v>
      </c>
      <c r="V7233" s="89" t="s">
        <v>2949</v>
      </c>
      <c r="W7233">
        <v>24702</v>
      </c>
    </row>
    <row r="7234" spans="7:23">
      <c r="G7234">
        <v>24671</v>
      </c>
      <c r="H7234" s="89" t="s">
        <v>2918</v>
      </c>
      <c r="I7234" s="89" t="s">
        <v>336</v>
      </c>
      <c r="L7234">
        <v>50646</v>
      </c>
      <c r="M7234" s="89" t="s">
        <v>1634</v>
      </c>
      <c r="N7234" s="89" t="s">
        <v>1698</v>
      </c>
      <c r="V7234" s="89" t="s">
        <v>2950</v>
      </c>
      <c r="W7234">
        <v>24703</v>
      </c>
    </row>
    <row r="7235" spans="7:23">
      <c r="G7235">
        <v>24672</v>
      </c>
      <c r="H7235" s="89" t="s">
        <v>2919</v>
      </c>
      <c r="I7235" s="89" t="s">
        <v>336</v>
      </c>
      <c r="L7235">
        <v>50651</v>
      </c>
      <c r="M7235" s="89" t="s">
        <v>1635</v>
      </c>
      <c r="N7235" s="89" t="s">
        <v>1698</v>
      </c>
      <c r="V7235" s="89" t="s">
        <v>2951</v>
      </c>
      <c r="W7235">
        <v>24704</v>
      </c>
    </row>
    <row r="7236" spans="7:23">
      <c r="G7236">
        <v>24673</v>
      </c>
      <c r="H7236" s="89" t="s">
        <v>2920</v>
      </c>
      <c r="I7236" s="89" t="s">
        <v>336</v>
      </c>
      <c r="L7236">
        <v>50656</v>
      </c>
      <c r="M7236" s="89" t="s">
        <v>1636</v>
      </c>
      <c r="N7236" s="89" t="s">
        <v>1698</v>
      </c>
      <c r="V7236" s="89" t="s">
        <v>2952</v>
      </c>
      <c r="W7236">
        <v>24705</v>
      </c>
    </row>
    <row r="7237" spans="7:23">
      <c r="G7237">
        <v>24674</v>
      </c>
      <c r="H7237" s="89" t="s">
        <v>2921</v>
      </c>
      <c r="I7237" s="89" t="s">
        <v>336</v>
      </c>
      <c r="L7237">
        <v>50657</v>
      </c>
      <c r="M7237" s="89" t="s">
        <v>1637</v>
      </c>
      <c r="N7237" s="89" t="s">
        <v>1698</v>
      </c>
      <c r="V7237" s="89" t="s">
        <v>2953</v>
      </c>
      <c r="W7237">
        <v>24706</v>
      </c>
    </row>
    <row r="7238" spans="7:23">
      <c r="G7238">
        <v>24675</v>
      </c>
      <c r="H7238" s="89" t="s">
        <v>2922</v>
      </c>
      <c r="I7238" s="89" t="s">
        <v>336</v>
      </c>
      <c r="L7238">
        <v>50658</v>
      </c>
      <c r="M7238" s="89" t="s">
        <v>1638</v>
      </c>
      <c r="N7238" s="89" t="s">
        <v>1698</v>
      </c>
      <c r="V7238" s="89" t="s">
        <v>2954</v>
      </c>
      <c r="W7238">
        <v>24707</v>
      </c>
    </row>
    <row r="7239" spans="7:23">
      <c r="G7239">
        <v>24676</v>
      </c>
      <c r="H7239" s="89" t="s">
        <v>2923</v>
      </c>
      <c r="I7239" s="89" t="s">
        <v>336</v>
      </c>
      <c r="L7239">
        <v>50659</v>
      </c>
      <c r="M7239" s="89" t="s">
        <v>1639</v>
      </c>
      <c r="N7239" s="89" t="s">
        <v>1698</v>
      </c>
      <c r="V7239" s="89" t="s">
        <v>2955</v>
      </c>
      <c r="W7239">
        <v>24708</v>
      </c>
    </row>
    <row r="7240" spans="7:23">
      <c r="G7240">
        <v>24677</v>
      </c>
      <c r="H7240" s="89" t="s">
        <v>2924</v>
      </c>
      <c r="I7240" s="89" t="s">
        <v>336</v>
      </c>
      <c r="L7240">
        <v>50660</v>
      </c>
      <c r="M7240" s="89" t="s">
        <v>1640</v>
      </c>
      <c r="N7240" s="89" t="s">
        <v>1698</v>
      </c>
      <c r="V7240" s="89" t="s">
        <v>2956</v>
      </c>
      <c r="W7240">
        <v>24709</v>
      </c>
    </row>
    <row r="7241" spans="7:23">
      <c r="G7241">
        <v>24678</v>
      </c>
      <c r="H7241" s="89" t="s">
        <v>2925</v>
      </c>
      <c r="I7241" s="89" t="s">
        <v>336</v>
      </c>
      <c r="L7241">
        <v>50662</v>
      </c>
      <c r="M7241" s="89" t="s">
        <v>2576</v>
      </c>
      <c r="N7241" s="89" t="s">
        <v>1698</v>
      </c>
      <c r="V7241" s="89" t="s">
        <v>2957</v>
      </c>
      <c r="W7241">
        <v>24710</v>
      </c>
    </row>
    <row r="7242" spans="7:23">
      <c r="G7242">
        <v>24679</v>
      </c>
      <c r="H7242" s="89" t="s">
        <v>2926</v>
      </c>
      <c r="I7242" s="89" t="s">
        <v>336</v>
      </c>
      <c r="L7242">
        <v>50665</v>
      </c>
      <c r="M7242" s="89" t="s">
        <v>1641</v>
      </c>
      <c r="N7242" s="89" t="s">
        <v>1698</v>
      </c>
      <c r="V7242" s="89" t="s">
        <v>2958</v>
      </c>
      <c r="W7242">
        <v>24711</v>
      </c>
    </row>
    <row r="7243" spans="7:23">
      <c r="G7243">
        <v>24680</v>
      </c>
      <c r="H7243" s="89" t="s">
        <v>2927</v>
      </c>
      <c r="I7243" s="89" t="s">
        <v>336</v>
      </c>
      <c r="L7243">
        <v>50666</v>
      </c>
      <c r="M7243" s="89" t="s">
        <v>1642</v>
      </c>
      <c r="N7243" s="89" t="s">
        <v>1698</v>
      </c>
      <c r="V7243" s="89" t="s">
        <v>2959</v>
      </c>
      <c r="W7243">
        <v>24712</v>
      </c>
    </row>
    <row r="7244" spans="7:23">
      <c r="G7244">
        <v>24681</v>
      </c>
      <c r="H7244" s="89" t="s">
        <v>2928</v>
      </c>
      <c r="I7244" s="89" t="s">
        <v>336</v>
      </c>
      <c r="L7244">
        <v>50667</v>
      </c>
      <c r="M7244" s="89" t="s">
        <v>1643</v>
      </c>
      <c r="N7244" s="89" t="s">
        <v>1698</v>
      </c>
      <c r="V7244" s="89" t="s">
        <v>2960</v>
      </c>
      <c r="W7244">
        <v>24713</v>
      </c>
    </row>
    <row r="7245" spans="7:23">
      <c r="G7245">
        <v>24682</v>
      </c>
      <c r="H7245" s="89" t="s">
        <v>2929</v>
      </c>
      <c r="I7245" s="89" t="s">
        <v>336</v>
      </c>
      <c r="L7245">
        <v>50668</v>
      </c>
      <c r="M7245" s="89" t="s">
        <v>1644</v>
      </c>
      <c r="N7245" s="89" t="s">
        <v>1698</v>
      </c>
      <c r="V7245" s="89" t="s">
        <v>639</v>
      </c>
      <c r="W7245">
        <v>24714</v>
      </c>
    </row>
    <row r="7246" spans="7:23">
      <c r="G7246">
        <v>24683</v>
      </c>
      <c r="H7246" s="89" t="s">
        <v>2930</v>
      </c>
      <c r="I7246" s="89" t="s">
        <v>336</v>
      </c>
      <c r="L7246">
        <v>50669</v>
      </c>
      <c r="M7246" s="89" t="s">
        <v>1645</v>
      </c>
      <c r="N7246" s="89" t="s">
        <v>1698</v>
      </c>
      <c r="V7246" s="89" t="s">
        <v>2961</v>
      </c>
      <c r="W7246">
        <v>24717</v>
      </c>
    </row>
    <row r="7247" spans="7:23">
      <c r="G7247">
        <v>24684</v>
      </c>
      <c r="H7247" s="89" t="s">
        <v>2931</v>
      </c>
      <c r="I7247" s="89" t="s">
        <v>336</v>
      </c>
      <c r="L7247">
        <v>50671</v>
      </c>
      <c r="M7247" s="89" t="s">
        <v>2579</v>
      </c>
      <c r="N7247" s="89" t="s">
        <v>1698</v>
      </c>
      <c r="V7247" s="89" t="s">
        <v>2962</v>
      </c>
      <c r="W7247">
        <v>24718</v>
      </c>
    </row>
    <row r="7248" spans="7:23">
      <c r="G7248">
        <v>24685</v>
      </c>
      <c r="H7248" s="89" t="s">
        <v>2932</v>
      </c>
      <c r="I7248" s="89" t="s">
        <v>336</v>
      </c>
      <c r="L7248">
        <v>50673</v>
      </c>
      <c r="M7248" s="89" t="s">
        <v>1646</v>
      </c>
      <c r="N7248" s="89" t="s">
        <v>1698</v>
      </c>
      <c r="V7248" s="89" t="s">
        <v>2963</v>
      </c>
      <c r="W7248">
        <v>24719</v>
      </c>
    </row>
    <row r="7249" spans="7:23">
      <c r="G7249">
        <v>24686</v>
      </c>
      <c r="H7249" s="89" t="s">
        <v>2933</v>
      </c>
      <c r="I7249" s="89" t="s">
        <v>336</v>
      </c>
      <c r="L7249">
        <v>50677</v>
      </c>
      <c r="M7249" s="89" t="s">
        <v>1487</v>
      </c>
      <c r="N7249" s="89" t="s">
        <v>1698</v>
      </c>
      <c r="V7249" s="89" t="s">
        <v>2964</v>
      </c>
      <c r="W7249">
        <v>24720</v>
      </c>
    </row>
    <row r="7250" spans="7:23">
      <c r="G7250">
        <v>24687</v>
      </c>
      <c r="H7250" s="89" t="s">
        <v>2934</v>
      </c>
      <c r="I7250" s="89" t="s">
        <v>336</v>
      </c>
      <c r="L7250">
        <v>50680</v>
      </c>
      <c r="M7250" s="89" t="s">
        <v>2580</v>
      </c>
      <c r="N7250" s="89" t="s">
        <v>1698</v>
      </c>
      <c r="V7250" s="89" t="s">
        <v>2965</v>
      </c>
      <c r="W7250">
        <v>24721</v>
      </c>
    </row>
    <row r="7251" spans="7:23">
      <c r="G7251">
        <v>24688</v>
      </c>
      <c r="H7251" s="89" t="s">
        <v>2935</v>
      </c>
      <c r="I7251" s="89" t="s">
        <v>336</v>
      </c>
      <c r="L7251">
        <v>50681</v>
      </c>
      <c r="M7251" s="89" t="s">
        <v>1647</v>
      </c>
      <c r="N7251" s="89" t="s">
        <v>1698</v>
      </c>
      <c r="V7251" s="89" t="s">
        <v>2966</v>
      </c>
      <c r="W7251">
        <v>24722</v>
      </c>
    </row>
    <row r="7252" spans="7:23">
      <c r="G7252">
        <v>24689</v>
      </c>
      <c r="H7252" s="89" t="s">
        <v>2936</v>
      </c>
      <c r="I7252" s="89" t="s">
        <v>336</v>
      </c>
      <c r="L7252">
        <v>50682</v>
      </c>
      <c r="M7252" s="89" t="s">
        <v>1648</v>
      </c>
      <c r="N7252" s="89" t="s">
        <v>1698</v>
      </c>
      <c r="V7252" s="89" t="s">
        <v>2967</v>
      </c>
      <c r="W7252">
        <v>24723</v>
      </c>
    </row>
    <row r="7253" spans="7:23">
      <c r="G7253">
        <v>24690</v>
      </c>
      <c r="H7253" s="89" t="s">
        <v>2937</v>
      </c>
      <c r="I7253" s="89" t="s">
        <v>336</v>
      </c>
      <c r="L7253">
        <v>50683</v>
      </c>
      <c r="M7253" s="89" t="s">
        <v>1649</v>
      </c>
      <c r="N7253" s="89" t="s">
        <v>1698</v>
      </c>
      <c r="V7253" s="89" t="s">
        <v>2968</v>
      </c>
      <c r="W7253">
        <v>24724</v>
      </c>
    </row>
    <row r="7254" spans="7:23">
      <c r="G7254">
        <v>24691</v>
      </c>
      <c r="H7254" s="89" t="s">
        <v>2938</v>
      </c>
      <c r="I7254" s="89" t="s">
        <v>336</v>
      </c>
      <c r="L7254">
        <v>50684</v>
      </c>
      <c r="M7254" s="89" t="s">
        <v>1650</v>
      </c>
      <c r="N7254" s="89" t="s">
        <v>1698</v>
      </c>
      <c r="V7254" s="89" t="s">
        <v>2969</v>
      </c>
      <c r="W7254">
        <v>24725</v>
      </c>
    </row>
    <row r="7255" spans="7:23">
      <c r="G7255">
        <v>24692</v>
      </c>
      <c r="H7255" s="89" t="s">
        <v>2939</v>
      </c>
      <c r="I7255" s="89" t="s">
        <v>336</v>
      </c>
      <c r="L7255">
        <v>50685</v>
      </c>
      <c r="M7255" s="89" t="s">
        <v>1651</v>
      </c>
      <c r="N7255" s="89" t="s">
        <v>1698</v>
      </c>
      <c r="V7255" s="89" t="s">
        <v>2970</v>
      </c>
      <c r="W7255">
        <v>24726</v>
      </c>
    </row>
    <row r="7256" spans="7:23">
      <c r="G7256">
        <v>24693</v>
      </c>
      <c r="H7256" s="89" t="s">
        <v>2940</v>
      </c>
      <c r="I7256" s="89" t="s">
        <v>336</v>
      </c>
      <c r="L7256">
        <v>50686</v>
      </c>
      <c r="M7256" s="89" t="s">
        <v>1652</v>
      </c>
      <c r="N7256" s="89" t="s">
        <v>1698</v>
      </c>
      <c r="V7256" s="89" t="s">
        <v>2971</v>
      </c>
      <c r="W7256">
        <v>24727</v>
      </c>
    </row>
    <row r="7257" spans="7:23">
      <c r="G7257">
        <v>24694</v>
      </c>
      <c r="H7257" s="89" t="s">
        <v>2941</v>
      </c>
      <c r="I7257" s="89" t="s">
        <v>336</v>
      </c>
      <c r="L7257">
        <v>50687</v>
      </c>
      <c r="M7257" s="89" t="s">
        <v>1653</v>
      </c>
      <c r="N7257" s="89" t="s">
        <v>1698</v>
      </c>
      <c r="V7257" s="89" t="s">
        <v>2972</v>
      </c>
      <c r="W7257">
        <v>24728</v>
      </c>
    </row>
    <row r="7258" spans="7:23">
      <c r="G7258">
        <v>24695</v>
      </c>
      <c r="H7258" s="89" t="s">
        <v>2942</v>
      </c>
      <c r="I7258" s="89" t="s">
        <v>336</v>
      </c>
      <c r="L7258">
        <v>50688</v>
      </c>
      <c r="M7258" s="89" t="s">
        <v>1654</v>
      </c>
      <c r="N7258" s="89" t="s">
        <v>1698</v>
      </c>
      <c r="V7258" s="89" t="s">
        <v>2973</v>
      </c>
      <c r="W7258">
        <v>24729</v>
      </c>
    </row>
    <row r="7259" spans="7:23">
      <c r="G7259">
        <v>24696</v>
      </c>
      <c r="H7259" s="89" t="s">
        <v>2943</v>
      </c>
      <c r="I7259" s="89" t="s">
        <v>336</v>
      </c>
      <c r="L7259">
        <v>50689</v>
      </c>
      <c r="M7259" s="89" t="s">
        <v>1655</v>
      </c>
      <c r="N7259" s="89" t="s">
        <v>1698</v>
      </c>
      <c r="V7259" s="89" t="s">
        <v>2974</v>
      </c>
      <c r="W7259">
        <v>24730</v>
      </c>
    </row>
    <row r="7260" spans="7:23">
      <c r="G7260">
        <v>24697</v>
      </c>
      <c r="H7260" s="89" t="s">
        <v>2944</v>
      </c>
      <c r="I7260" s="89" t="s">
        <v>336</v>
      </c>
      <c r="L7260">
        <v>50690</v>
      </c>
      <c r="M7260" s="89" t="s">
        <v>2587</v>
      </c>
      <c r="N7260" s="89" t="s">
        <v>1698</v>
      </c>
      <c r="V7260" s="89" t="s">
        <v>2975</v>
      </c>
      <c r="W7260">
        <v>205913</v>
      </c>
    </row>
    <row r="7261" spans="7:23">
      <c r="G7261">
        <v>24698</v>
      </c>
      <c r="H7261" s="89" t="s">
        <v>2945</v>
      </c>
      <c r="I7261" s="89" t="s">
        <v>336</v>
      </c>
      <c r="L7261">
        <v>50691</v>
      </c>
      <c r="M7261" s="89" t="s">
        <v>1656</v>
      </c>
      <c r="N7261" s="89" t="s">
        <v>1698</v>
      </c>
      <c r="V7261" s="89" t="s">
        <v>2976</v>
      </c>
      <c r="W7261">
        <v>24731</v>
      </c>
    </row>
    <row r="7262" spans="7:23">
      <c r="G7262">
        <v>24699</v>
      </c>
      <c r="H7262" s="89" t="s">
        <v>2946</v>
      </c>
      <c r="I7262" s="89" t="s">
        <v>336</v>
      </c>
      <c r="L7262">
        <v>50692</v>
      </c>
      <c r="M7262" s="89" t="s">
        <v>1657</v>
      </c>
      <c r="N7262" s="89" t="s">
        <v>1698</v>
      </c>
      <c r="V7262" s="89" t="s">
        <v>2977</v>
      </c>
      <c r="W7262">
        <v>24732</v>
      </c>
    </row>
    <row r="7263" spans="7:23">
      <c r="G7263">
        <v>24700</v>
      </c>
      <c r="H7263" s="89" t="s">
        <v>2947</v>
      </c>
      <c r="I7263" s="89" t="s">
        <v>336</v>
      </c>
      <c r="L7263">
        <v>50695</v>
      </c>
      <c r="M7263" s="89" t="s">
        <v>2588</v>
      </c>
      <c r="N7263" s="89" t="s">
        <v>1698</v>
      </c>
      <c r="V7263" s="89" t="s">
        <v>2978</v>
      </c>
      <c r="W7263">
        <v>24733</v>
      </c>
    </row>
    <row r="7264" spans="7:23">
      <c r="G7264">
        <v>24701</v>
      </c>
      <c r="H7264" s="89" t="s">
        <v>2948</v>
      </c>
      <c r="I7264" s="89" t="s">
        <v>336</v>
      </c>
      <c r="L7264">
        <v>50696</v>
      </c>
      <c r="M7264" s="89" t="s">
        <v>1658</v>
      </c>
      <c r="N7264" s="89" t="s">
        <v>1698</v>
      </c>
      <c r="V7264" s="89" t="s">
        <v>2979</v>
      </c>
      <c r="W7264">
        <v>24734</v>
      </c>
    </row>
    <row r="7265" spans="7:23">
      <c r="G7265">
        <v>24702</v>
      </c>
      <c r="H7265" s="89" t="s">
        <v>2949</v>
      </c>
      <c r="I7265" s="89" t="s">
        <v>336</v>
      </c>
      <c r="L7265">
        <v>50697</v>
      </c>
      <c r="M7265" s="89" t="s">
        <v>1659</v>
      </c>
      <c r="N7265" s="89" t="s">
        <v>1698</v>
      </c>
      <c r="V7265" s="89" t="s">
        <v>2980</v>
      </c>
      <c r="W7265">
        <v>24735</v>
      </c>
    </row>
    <row r="7266" spans="7:23">
      <c r="G7266">
        <v>24703</v>
      </c>
      <c r="H7266" s="89" t="s">
        <v>2950</v>
      </c>
      <c r="I7266" s="89" t="s">
        <v>336</v>
      </c>
      <c r="L7266">
        <v>50698</v>
      </c>
      <c r="M7266" s="89" t="s">
        <v>1660</v>
      </c>
      <c r="N7266" s="89" t="s">
        <v>1698</v>
      </c>
      <c r="V7266" s="89" t="s">
        <v>2981</v>
      </c>
      <c r="W7266">
        <v>24736</v>
      </c>
    </row>
    <row r="7267" spans="7:23">
      <c r="G7267">
        <v>24704</v>
      </c>
      <c r="H7267" s="89" t="s">
        <v>2951</v>
      </c>
      <c r="I7267" s="89" t="s">
        <v>336</v>
      </c>
      <c r="L7267">
        <v>50699</v>
      </c>
      <c r="M7267" s="89" t="s">
        <v>1661</v>
      </c>
      <c r="N7267" s="89" t="s">
        <v>1698</v>
      </c>
      <c r="V7267" s="89" t="s">
        <v>2982</v>
      </c>
      <c r="W7267">
        <v>24737</v>
      </c>
    </row>
    <row r="7268" spans="7:23">
      <c r="G7268">
        <v>24705</v>
      </c>
      <c r="H7268" s="89" t="s">
        <v>2952</v>
      </c>
      <c r="I7268" s="89" t="s">
        <v>336</v>
      </c>
      <c r="L7268">
        <v>50700</v>
      </c>
      <c r="M7268" s="89" t="s">
        <v>1662</v>
      </c>
      <c r="N7268" s="89" t="s">
        <v>1698</v>
      </c>
      <c r="V7268" s="89" t="s">
        <v>2983</v>
      </c>
      <c r="W7268">
        <v>24738</v>
      </c>
    </row>
    <row r="7269" spans="7:23">
      <c r="G7269">
        <v>24706</v>
      </c>
      <c r="H7269" s="89" t="s">
        <v>2953</v>
      </c>
      <c r="I7269" s="89" t="s">
        <v>336</v>
      </c>
      <c r="L7269">
        <v>50701</v>
      </c>
      <c r="M7269" s="89" t="s">
        <v>2590</v>
      </c>
      <c r="N7269" s="89" t="s">
        <v>1698</v>
      </c>
      <c r="V7269" s="89" t="s">
        <v>2984</v>
      </c>
      <c r="W7269">
        <v>24739</v>
      </c>
    </row>
    <row r="7270" spans="7:23">
      <c r="G7270">
        <v>24707</v>
      </c>
      <c r="H7270" s="89" t="s">
        <v>2954</v>
      </c>
      <c r="I7270" s="89" t="s">
        <v>336</v>
      </c>
      <c r="L7270">
        <v>50702</v>
      </c>
      <c r="M7270" s="89" t="s">
        <v>1663</v>
      </c>
      <c r="N7270" s="89" t="s">
        <v>1698</v>
      </c>
      <c r="V7270" s="89" t="s">
        <v>2985</v>
      </c>
      <c r="W7270">
        <v>24740</v>
      </c>
    </row>
    <row r="7271" spans="7:23">
      <c r="G7271">
        <v>24708</v>
      </c>
      <c r="H7271" s="89" t="s">
        <v>2955</v>
      </c>
      <c r="I7271" s="89" t="s">
        <v>336</v>
      </c>
      <c r="L7271">
        <v>50703</v>
      </c>
      <c r="M7271" s="89" t="s">
        <v>1664</v>
      </c>
      <c r="N7271" s="89" t="s">
        <v>1698</v>
      </c>
      <c r="V7271" s="89" t="s">
        <v>2986</v>
      </c>
      <c r="W7271">
        <v>24741</v>
      </c>
    </row>
    <row r="7272" spans="7:23">
      <c r="G7272">
        <v>24709</v>
      </c>
      <c r="H7272" s="89" t="s">
        <v>2956</v>
      </c>
      <c r="I7272" s="89" t="s">
        <v>336</v>
      </c>
      <c r="L7272">
        <v>50704</v>
      </c>
      <c r="M7272" s="89" t="s">
        <v>1289</v>
      </c>
      <c r="N7272" s="89" t="s">
        <v>1698</v>
      </c>
      <c r="V7272" s="89" t="s">
        <v>2987</v>
      </c>
      <c r="W7272">
        <v>24742</v>
      </c>
    </row>
    <row r="7273" spans="7:23">
      <c r="G7273">
        <v>24710</v>
      </c>
      <c r="H7273" s="89" t="s">
        <v>2957</v>
      </c>
      <c r="I7273" s="89" t="s">
        <v>336</v>
      </c>
      <c r="L7273">
        <v>50705</v>
      </c>
      <c r="M7273" s="89" t="s">
        <v>2595</v>
      </c>
      <c r="N7273" s="89" t="s">
        <v>1698</v>
      </c>
      <c r="V7273" s="89" t="s">
        <v>2988</v>
      </c>
      <c r="W7273">
        <v>24743</v>
      </c>
    </row>
    <row r="7274" spans="7:23">
      <c r="G7274">
        <v>24711</v>
      </c>
      <c r="H7274" s="89" t="s">
        <v>2958</v>
      </c>
      <c r="I7274" s="89" t="s">
        <v>336</v>
      </c>
      <c r="L7274">
        <v>50706</v>
      </c>
      <c r="M7274" s="89" t="s">
        <v>1665</v>
      </c>
      <c r="N7274" s="89" t="s">
        <v>1698</v>
      </c>
      <c r="V7274" s="89" t="s">
        <v>2989</v>
      </c>
      <c r="W7274">
        <v>24744</v>
      </c>
    </row>
    <row r="7275" spans="7:23">
      <c r="G7275">
        <v>24712</v>
      </c>
      <c r="H7275" s="89" t="s">
        <v>2959</v>
      </c>
      <c r="I7275" s="89" t="s">
        <v>336</v>
      </c>
      <c r="L7275">
        <v>50707</v>
      </c>
      <c r="M7275" s="89" t="s">
        <v>1666</v>
      </c>
      <c r="N7275" s="89" t="s">
        <v>1698</v>
      </c>
      <c r="V7275" s="89" t="s">
        <v>2990</v>
      </c>
      <c r="W7275">
        <v>24745</v>
      </c>
    </row>
    <row r="7276" spans="7:23">
      <c r="G7276">
        <v>24713</v>
      </c>
      <c r="H7276" s="89" t="s">
        <v>2960</v>
      </c>
      <c r="I7276" s="89" t="s">
        <v>336</v>
      </c>
      <c r="L7276">
        <v>50708</v>
      </c>
      <c r="M7276" s="89" t="s">
        <v>1667</v>
      </c>
      <c r="N7276" s="89" t="s">
        <v>1698</v>
      </c>
      <c r="V7276" s="89" t="s">
        <v>2991</v>
      </c>
      <c r="W7276">
        <v>24746</v>
      </c>
    </row>
    <row r="7277" spans="7:23">
      <c r="G7277">
        <v>24714</v>
      </c>
      <c r="H7277" s="89" t="s">
        <v>639</v>
      </c>
      <c r="I7277" s="89" t="s">
        <v>336</v>
      </c>
      <c r="L7277">
        <v>50709</v>
      </c>
      <c r="M7277" s="89" t="s">
        <v>1668</v>
      </c>
      <c r="N7277" s="89" t="s">
        <v>1698</v>
      </c>
      <c r="V7277" s="89" t="s">
        <v>2992</v>
      </c>
      <c r="W7277">
        <v>24747</v>
      </c>
    </row>
    <row r="7278" spans="7:23">
      <c r="G7278">
        <v>24717</v>
      </c>
      <c r="H7278" s="89" t="s">
        <v>2961</v>
      </c>
      <c r="I7278" s="89" t="s">
        <v>336</v>
      </c>
      <c r="L7278">
        <v>50710</v>
      </c>
      <c r="M7278" s="89" t="s">
        <v>1669</v>
      </c>
      <c r="N7278" s="89" t="s">
        <v>1698</v>
      </c>
      <c r="V7278" s="89" t="s">
        <v>2993</v>
      </c>
      <c r="W7278">
        <v>24748</v>
      </c>
    </row>
    <row r="7279" spans="7:23">
      <c r="G7279">
        <v>24718</v>
      </c>
      <c r="H7279" s="89" t="s">
        <v>2962</v>
      </c>
      <c r="I7279" s="89" t="s">
        <v>336</v>
      </c>
      <c r="L7279">
        <v>50711</v>
      </c>
      <c r="M7279" s="89" t="s">
        <v>1670</v>
      </c>
      <c r="N7279" s="89" t="s">
        <v>1698</v>
      </c>
      <c r="V7279" s="89" t="s">
        <v>2994</v>
      </c>
      <c r="W7279">
        <v>24749</v>
      </c>
    </row>
    <row r="7280" spans="7:23">
      <c r="G7280">
        <v>24719</v>
      </c>
      <c r="H7280" s="89" t="s">
        <v>2963</v>
      </c>
      <c r="I7280" s="89" t="s">
        <v>336</v>
      </c>
      <c r="L7280">
        <v>50712</v>
      </c>
      <c r="M7280" s="89" t="s">
        <v>1671</v>
      </c>
      <c r="N7280" s="89" t="s">
        <v>1698</v>
      </c>
      <c r="V7280" s="89" t="s">
        <v>2995</v>
      </c>
      <c r="W7280">
        <v>24750</v>
      </c>
    </row>
    <row r="7281" spans="7:23">
      <c r="G7281">
        <v>24720</v>
      </c>
      <c r="H7281" s="89" t="s">
        <v>2964</v>
      </c>
      <c r="I7281" s="89" t="s">
        <v>336</v>
      </c>
      <c r="L7281">
        <v>50713</v>
      </c>
      <c r="M7281" s="89" t="s">
        <v>1672</v>
      </c>
      <c r="N7281" s="89" t="s">
        <v>1698</v>
      </c>
      <c r="V7281" s="89" t="s">
        <v>2996</v>
      </c>
      <c r="W7281">
        <v>24751</v>
      </c>
    </row>
    <row r="7282" spans="7:23">
      <c r="G7282">
        <v>24721</v>
      </c>
      <c r="H7282" s="89" t="s">
        <v>2965</v>
      </c>
      <c r="I7282" s="89" t="s">
        <v>336</v>
      </c>
      <c r="L7282">
        <v>50714</v>
      </c>
      <c r="M7282" s="89" t="s">
        <v>2597</v>
      </c>
      <c r="N7282" s="89" t="s">
        <v>1698</v>
      </c>
      <c r="V7282" s="89" t="s">
        <v>2997</v>
      </c>
      <c r="W7282">
        <v>24752</v>
      </c>
    </row>
    <row r="7283" spans="7:23">
      <c r="G7283">
        <v>24722</v>
      </c>
      <c r="H7283" s="89" t="s">
        <v>2966</v>
      </c>
      <c r="I7283" s="89" t="s">
        <v>336</v>
      </c>
      <c r="L7283">
        <v>50716</v>
      </c>
      <c r="M7283" s="89" t="s">
        <v>258</v>
      </c>
      <c r="N7283" s="89" t="s">
        <v>1698</v>
      </c>
      <c r="V7283" s="89" t="s">
        <v>2998</v>
      </c>
      <c r="W7283">
        <v>24753</v>
      </c>
    </row>
    <row r="7284" spans="7:23">
      <c r="G7284">
        <v>24723</v>
      </c>
      <c r="H7284" s="89" t="s">
        <v>2967</v>
      </c>
      <c r="I7284" s="89" t="s">
        <v>336</v>
      </c>
      <c r="L7284">
        <v>50719</v>
      </c>
      <c r="M7284" s="89" t="s">
        <v>1689</v>
      </c>
      <c r="N7284" s="89" t="s">
        <v>1698</v>
      </c>
      <c r="V7284" s="89" t="s">
        <v>2999</v>
      </c>
      <c r="W7284">
        <v>24754</v>
      </c>
    </row>
    <row r="7285" spans="7:23">
      <c r="G7285">
        <v>24724</v>
      </c>
      <c r="H7285" s="89" t="s">
        <v>2968</v>
      </c>
      <c r="I7285" s="89" t="s">
        <v>336</v>
      </c>
      <c r="L7285">
        <v>50720</v>
      </c>
      <c r="M7285" s="89" t="s">
        <v>1690</v>
      </c>
      <c r="N7285" s="89" t="s">
        <v>1698</v>
      </c>
      <c r="V7285" s="89" t="s">
        <v>3000</v>
      </c>
      <c r="W7285">
        <v>24755</v>
      </c>
    </row>
    <row r="7286" spans="7:23">
      <c r="G7286">
        <v>24725</v>
      </c>
      <c r="H7286" s="89" t="s">
        <v>2969</v>
      </c>
      <c r="I7286" s="89" t="s">
        <v>336</v>
      </c>
      <c r="L7286">
        <v>50721</v>
      </c>
      <c r="M7286" s="89" t="s">
        <v>1691</v>
      </c>
      <c r="N7286" s="89" t="s">
        <v>1698</v>
      </c>
      <c r="V7286" s="89" t="s">
        <v>3001</v>
      </c>
      <c r="W7286">
        <v>24756</v>
      </c>
    </row>
    <row r="7287" spans="7:23">
      <c r="G7287">
        <v>24726</v>
      </c>
      <c r="H7287" s="89" t="s">
        <v>2970</v>
      </c>
      <c r="I7287" s="89" t="s">
        <v>336</v>
      </c>
      <c r="L7287">
        <v>50722</v>
      </c>
      <c r="M7287" s="89" t="s">
        <v>1692</v>
      </c>
      <c r="N7287" s="89" t="s">
        <v>1698</v>
      </c>
      <c r="V7287" s="89" t="s">
        <v>3002</v>
      </c>
      <c r="W7287">
        <v>24757</v>
      </c>
    </row>
    <row r="7288" spans="7:23">
      <c r="G7288">
        <v>24727</v>
      </c>
      <c r="H7288" s="89" t="s">
        <v>2971</v>
      </c>
      <c r="I7288" s="89" t="s">
        <v>336</v>
      </c>
      <c r="L7288">
        <v>50727</v>
      </c>
      <c r="M7288" s="89" t="s">
        <v>1293</v>
      </c>
      <c r="N7288" s="89" t="s">
        <v>1584</v>
      </c>
      <c r="V7288" s="89" t="s">
        <v>3003</v>
      </c>
      <c r="W7288">
        <v>24758</v>
      </c>
    </row>
    <row r="7289" spans="7:23">
      <c r="G7289">
        <v>24728</v>
      </c>
      <c r="H7289" s="89" t="s">
        <v>2972</v>
      </c>
      <c r="I7289" s="89" t="s">
        <v>336</v>
      </c>
      <c r="L7289">
        <v>50728</v>
      </c>
      <c r="M7289" s="89" t="s">
        <v>1293</v>
      </c>
      <c r="N7289" s="89" t="s">
        <v>1699</v>
      </c>
      <c r="V7289" s="89" t="s">
        <v>3004</v>
      </c>
      <c r="W7289">
        <v>24759</v>
      </c>
    </row>
    <row r="7290" spans="7:23">
      <c r="G7290">
        <v>24729</v>
      </c>
      <c r="H7290" s="89" t="s">
        <v>2973</v>
      </c>
      <c r="I7290" s="89" t="s">
        <v>336</v>
      </c>
      <c r="L7290">
        <v>50729</v>
      </c>
      <c r="M7290" s="89" t="s">
        <v>1293</v>
      </c>
      <c r="N7290" s="89" t="s">
        <v>312</v>
      </c>
      <c r="V7290" s="89" t="s">
        <v>3005</v>
      </c>
      <c r="W7290">
        <v>24760</v>
      </c>
    </row>
    <row r="7291" spans="7:23">
      <c r="G7291">
        <v>24730</v>
      </c>
      <c r="H7291" s="89" t="s">
        <v>2974</v>
      </c>
      <c r="I7291" s="89" t="s">
        <v>336</v>
      </c>
      <c r="L7291">
        <v>50730</v>
      </c>
      <c r="M7291" s="89" t="s">
        <v>1293</v>
      </c>
      <c r="N7291" s="89" t="s">
        <v>1700</v>
      </c>
      <c r="V7291" s="89" t="s">
        <v>3006</v>
      </c>
      <c r="W7291">
        <v>24761</v>
      </c>
    </row>
    <row r="7292" spans="7:23">
      <c r="G7292">
        <v>205913</v>
      </c>
      <c r="H7292" s="89" t="s">
        <v>2975</v>
      </c>
      <c r="I7292" s="89" t="s">
        <v>336</v>
      </c>
      <c r="L7292">
        <v>50731</v>
      </c>
      <c r="M7292" s="89" t="s">
        <v>1293</v>
      </c>
      <c r="N7292" s="89" t="s">
        <v>337</v>
      </c>
      <c r="V7292" s="89" t="s">
        <v>3007</v>
      </c>
      <c r="W7292">
        <v>24762</v>
      </c>
    </row>
    <row r="7293" spans="7:23">
      <c r="G7293">
        <v>24731</v>
      </c>
      <c r="H7293" s="89" t="s">
        <v>2976</v>
      </c>
      <c r="I7293" s="89" t="s">
        <v>336</v>
      </c>
      <c r="L7293">
        <v>50732</v>
      </c>
      <c r="M7293" s="89" t="s">
        <v>1293</v>
      </c>
      <c r="N7293" s="89" t="s">
        <v>3595</v>
      </c>
      <c r="V7293" s="89" t="s">
        <v>3008</v>
      </c>
      <c r="W7293">
        <v>24763</v>
      </c>
    </row>
    <row r="7294" spans="7:23">
      <c r="G7294">
        <v>24732</v>
      </c>
      <c r="H7294" s="89" t="s">
        <v>2977</v>
      </c>
      <c r="I7294" s="89" t="s">
        <v>336</v>
      </c>
      <c r="L7294">
        <v>50733</v>
      </c>
      <c r="M7294" s="89" t="s">
        <v>1293</v>
      </c>
      <c r="N7294" s="89" t="s">
        <v>338</v>
      </c>
      <c r="V7294" s="89" t="s">
        <v>3009</v>
      </c>
      <c r="W7294">
        <v>24764</v>
      </c>
    </row>
    <row r="7295" spans="7:23">
      <c r="G7295">
        <v>24733</v>
      </c>
      <c r="H7295" s="89" t="s">
        <v>2978</v>
      </c>
      <c r="I7295" s="89" t="s">
        <v>336</v>
      </c>
      <c r="L7295">
        <v>50734</v>
      </c>
      <c r="M7295" s="89" t="s">
        <v>1293</v>
      </c>
      <c r="N7295" s="89" t="s">
        <v>313</v>
      </c>
      <c r="V7295" s="89" t="s">
        <v>3010</v>
      </c>
      <c r="W7295">
        <v>24765</v>
      </c>
    </row>
    <row r="7296" spans="7:23">
      <c r="G7296">
        <v>24734</v>
      </c>
      <c r="H7296" s="89" t="s">
        <v>2979</v>
      </c>
      <c r="I7296" s="89" t="s">
        <v>336</v>
      </c>
      <c r="L7296">
        <v>50735</v>
      </c>
      <c r="M7296" s="89" t="s">
        <v>1293</v>
      </c>
      <c r="N7296" s="89" t="s">
        <v>339</v>
      </c>
      <c r="V7296" s="89" t="s">
        <v>3011</v>
      </c>
      <c r="W7296">
        <v>215873</v>
      </c>
    </row>
    <row r="7297" spans="7:23">
      <c r="G7297">
        <v>24735</v>
      </c>
      <c r="H7297" s="89" t="s">
        <v>2980</v>
      </c>
      <c r="I7297" s="89" t="s">
        <v>336</v>
      </c>
      <c r="L7297">
        <v>50736</v>
      </c>
      <c r="M7297" s="89" t="s">
        <v>1293</v>
      </c>
      <c r="N7297" s="89" t="s">
        <v>1698</v>
      </c>
      <c r="V7297" s="89" t="s">
        <v>3012</v>
      </c>
      <c r="W7297">
        <v>24766</v>
      </c>
    </row>
    <row r="7298" spans="7:23">
      <c r="G7298">
        <v>24736</v>
      </c>
      <c r="H7298" s="89" t="s">
        <v>2981</v>
      </c>
      <c r="I7298" s="89" t="s">
        <v>336</v>
      </c>
      <c r="L7298">
        <v>50868</v>
      </c>
      <c r="M7298" s="89" t="s">
        <v>2118</v>
      </c>
      <c r="V7298" s="89" t="s">
        <v>3013</v>
      </c>
      <c r="W7298">
        <v>24767</v>
      </c>
    </row>
    <row r="7299" spans="7:23">
      <c r="G7299">
        <v>24737</v>
      </c>
      <c r="H7299" s="89" t="s">
        <v>2982</v>
      </c>
      <c r="I7299" s="89" t="s">
        <v>336</v>
      </c>
      <c r="L7299">
        <v>50869</v>
      </c>
      <c r="M7299" s="89" t="s">
        <v>2123</v>
      </c>
      <c r="V7299" s="89" t="s">
        <v>3014</v>
      </c>
      <c r="W7299">
        <v>24768</v>
      </c>
    </row>
    <row r="7300" spans="7:23">
      <c r="G7300">
        <v>24738</v>
      </c>
      <c r="H7300" s="89" t="s">
        <v>2983</v>
      </c>
      <c r="I7300" s="89" t="s">
        <v>336</v>
      </c>
      <c r="L7300">
        <v>51066</v>
      </c>
      <c r="M7300" s="89" t="s">
        <v>1940</v>
      </c>
      <c r="V7300" s="89" t="s">
        <v>3015</v>
      </c>
      <c r="W7300">
        <v>24769</v>
      </c>
    </row>
    <row r="7301" spans="7:23">
      <c r="G7301">
        <v>24739</v>
      </c>
      <c r="H7301" s="89" t="s">
        <v>2984</v>
      </c>
      <c r="I7301" s="89" t="s">
        <v>336</v>
      </c>
      <c r="L7301">
        <v>51068</v>
      </c>
      <c r="M7301" s="89" t="s">
        <v>1941</v>
      </c>
      <c r="V7301" s="89" t="s">
        <v>3016</v>
      </c>
      <c r="W7301">
        <v>24770</v>
      </c>
    </row>
    <row r="7302" spans="7:23">
      <c r="G7302">
        <v>24740</v>
      </c>
      <c r="H7302" s="89" t="s">
        <v>2985</v>
      </c>
      <c r="I7302" s="89" t="s">
        <v>336</v>
      </c>
      <c r="L7302">
        <v>51266</v>
      </c>
      <c r="M7302" s="89" t="s">
        <v>1294</v>
      </c>
      <c r="N7302" s="89" t="s">
        <v>1584</v>
      </c>
      <c r="V7302" s="89" t="s">
        <v>3017</v>
      </c>
      <c r="W7302">
        <v>24771</v>
      </c>
    </row>
    <row r="7303" spans="7:23">
      <c r="G7303">
        <v>24741</v>
      </c>
      <c r="H7303" s="89" t="s">
        <v>2986</v>
      </c>
      <c r="I7303" s="89" t="s">
        <v>336</v>
      </c>
      <c r="L7303">
        <v>51267</v>
      </c>
      <c r="M7303" s="89" t="s">
        <v>1294</v>
      </c>
      <c r="N7303" s="89" t="s">
        <v>1698</v>
      </c>
      <c r="V7303" s="89" t="s">
        <v>3018</v>
      </c>
      <c r="W7303">
        <v>24772</v>
      </c>
    </row>
    <row r="7304" spans="7:23">
      <c r="G7304">
        <v>24742</v>
      </c>
      <c r="H7304" s="89" t="s">
        <v>2987</v>
      </c>
      <c r="I7304" s="89" t="s">
        <v>336</v>
      </c>
      <c r="L7304">
        <v>51268</v>
      </c>
      <c r="M7304" s="89" t="s">
        <v>1294</v>
      </c>
      <c r="N7304" s="89" t="s">
        <v>1699</v>
      </c>
      <c r="V7304" s="89" t="s">
        <v>3019</v>
      </c>
      <c r="W7304">
        <v>24773</v>
      </c>
    </row>
    <row r="7305" spans="7:23">
      <c r="G7305">
        <v>24743</v>
      </c>
      <c r="H7305" s="89" t="s">
        <v>2988</v>
      </c>
      <c r="I7305" s="89" t="s">
        <v>336</v>
      </c>
      <c r="L7305">
        <v>51269</v>
      </c>
      <c r="M7305" s="89" t="s">
        <v>1294</v>
      </c>
      <c r="N7305" s="89" t="s">
        <v>312</v>
      </c>
      <c r="V7305" s="89" t="s">
        <v>3020</v>
      </c>
      <c r="W7305">
        <v>24774</v>
      </c>
    </row>
    <row r="7306" spans="7:23">
      <c r="G7306">
        <v>24744</v>
      </c>
      <c r="H7306" s="89" t="s">
        <v>2989</v>
      </c>
      <c r="I7306" s="89" t="s">
        <v>336</v>
      </c>
      <c r="L7306">
        <v>51270</v>
      </c>
      <c r="M7306" s="89" t="s">
        <v>1294</v>
      </c>
      <c r="N7306" s="89" t="s">
        <v>1700</v>
      </c>
      <c r="V7306" s="89" t="s">
        <v>3021</v>
      </c>
      <c r="W7306">
        <v>24775</v>
      </c>
    </row>
    <row r="7307" spans="7:23">
      <c r="G7307">
        <v>24745</v>
      </c>
      <c r="H7307" s="89" t="s">
        <v>2990</v>
      </c>
      <c r="I7307" s="89" t="s">
        <v>336</v>
      </c>
      <c r="L7307">
        <v>51271</v>
      </c>
      <c r="M7307" s="89" t="s">
        <v>1294</v>
      </c>
      <c r="N7307" s="89" t="s">
        <v>337</v>
      </c>
      <c r="V7307" s="89" t="s">
        <v>3022</v>
      </c>
      <c r="W7307">
        <v>24776</v>
      </c>
    </row>
    <row r="7308" spans="7:23">
      <c r="G7308">
        <v>24746</v>
      </c>
      <c r="H7308" s="89" t="s">
        <v>2991</v>
      </c>
      <c r="I7308" s="89" t="s">
        <v>336</v>
      </c>
      <c r="L7308">
        <v>51272</v>
      </c>
      <c r="M7308" s="89" t="s">
        <v>1294</v>
      </c>
      <c r="N7308" s="89" t="s">
        <v>3595</v>
      </c>
      <c r="V7308" s="89" t="s">
        <v>3023</v>
      </c>
      <c r="W7308">
        <v>24777</v>
      </c>
    </row>
    <row r="7309" spans="7:23">
      <c r="G7309">
        <v>24747</v>
      </c>
      <c r="H7309" s="89" t="s">
        <v>2992</v>
      </c>
      <c r="I7309" s="89" t="s">
        <v>336</v>
      </c>
      <c r="L7309">
        <v>51273</v>
      </c>
      <c r="M7309" s="89" t="s">
        <v>1294</v>
      </c>
      <c r="N7309" s="89" t="s">
        <v>338</v>
      </c>
      <c r="V7309" s="89" t="s">
        <v>3024</v>
      </c>
      <c r="W7309">
        <v>24778</v>
      </c>
    </row>
    <row r="7310" spans="7:23">
      <c r="G7310">
        <v>24748</v>
      </c>
      <c r="H7310" s="89" t="s">
        <v>2993</v>
      </c>
      <c r="I7310" s="89" t="s">
        <v>336</v>
      </c>
      <c r="L7310">
        <v>51274</v>
      </c>
      <c r="M7310" s="89" t="s">
        <v>1294</v>
      </c>
      <c r="N7310" s="89" t="s">
        <v>313</v>
      </c>
      <c r="V7310" s="89" t="s">
        <v>3025</v>
      </c>
      <c r="W7310">
        <v>24779</v>
      </c>
    </row>
    <row r="7311" spans="7:23">
      <c r="G7311">
        <v>24749</v>
      </c>
      <c r="H7311" s="89" t="s">
        <v>2994</v>
      </c>
      <c r="I7311" s="89" t="s">
        <v>336</v>
      </c>
      <c r="L7311">
        <v>51275</v>
      </c>
      <c r="M7311" s="89" t="s">
        <v>1294</v>
      </c>
      <c r="N7311" s="89" t="s">
        <v>339</v>
      </c>
      <c r="V7311" s="89" t="s">
        <v>3026</v>
      </c>
      <c r="W7311">
        <v>24780</v>
      </c>
    </row>
    <row r="7312" spans="7:23">
      <c r="G7312">
        <v>24750</v>
      </c>
      <c r="H7312" s="89" t="s">
        <v>2995</v>
      </c>
      <c r="I7312" s="89" t="s">
        <v>336</v>
      </c>
      <c r="L7312">
        <v>51866</v>
      </c>
      <c r="M7312" s="89" t="s">
        <v>1293</v>
      </c>
      <c r="N7312" s="89" t="s">
        <v>1710</v>
      </c>
      <c r="V7312" s="89" t="s">
        <v>3027</v>
      </c>
      <c r="W7312">
        <v>24781</v>
      </c>
    </row>
    <row r="7313" spans="7:23">
      <c r="G7313">
        <v>24751</v>
      </c>
      <c r="H7313" s="89" t="s">
        <v>2996</v>
      </c>
      <c r="I7313" s="89" t="s">
        <v>336</v>
      </c>
      <c r="L7313">
        <v>51867</v>
      </c>
      <c r="M7313" s="89" t="s">
        <v>1293</v>
      </c>
      <c r="N7313" s="89" t="s">
        <v>1942</v>
      </c>
      <c r="V7313" s="89" t="s">
        <v>3028</v>
      </c>
      <c r="W7313">
        <v>24782</v>
      </c>
    </row>
    <row r="7314" spans="7:23">
      <c r="G7314">
        <v>24752</v>
      </c>
      <c r="H7314" s="89" t="s">
        <v>2997</v>
      </c>
      <c r="I7314" s="89" t="s">
        <v>336</v>
      </c>
      <c r="L7314">
        <v>51868</v>
      </c>
      <c r="M7314" s="89" t="s">
        <v>1293</v>
      </c>
      <c r="N7314" s="89" t="s">
        <v>314</v>
      </c>
      <c r="V7314" s="89" t="s">
        <v>3029</v>
      </c>
      <c r="W7314">
        <v>24783</v>
      </c>
    </row>
    <row r="7315" spans="7:23">
      <c r="G7315">
        <v>24753</v>
      </c>
      <c r="H7315" s="89" t="s">
        <v>2998</v>
      </c>
      <c r="I7315" s="89" t="s">
        <v>336</v>
      </c>
      <c r="L7315">
        <v>51869</v>
      </c>
      <c r="M7315" s="89" t="s">
        <v>1293</v>
      </c>
      <c r="N7315" s="89" t="s">
        <v>1943</v>
      </c>
      <c r="V7315" s="89" t="s">
        <v>3030</v>
      </c>
      <c r="W7315">
        <v>24784</v>
      </c>
    </row>
    <row r="7316" spans="7:23">
      <c r="G7316">
        <v>24754</v>
      </c>
      <c r="H7316" s="89" t="s">
        <v>2999</v>
      </c>
      <c r="I7316" s="89" t="s">
        <v>336</v>
      </c>
      <c r="L7316">
        <v>51870</v>
      </c>
      <c r="M7316" s="89" t="s">
        <v>1293</v>
      </c>
      <c r="N7316" s="89" t="s">
        <v>1944</v>
      </c>
      <c r="V7316" s="89" t="s">
        <v>3031</v>
      </c>
      <c r="W7316">
        <v>24785</v>
      </c>
    </row>
    <row r="7317" spans="7:23">
      <c r="G7317">
        <v>24755</v>
      </c>
      <c r="H7317" s="89" t="s">
        <v>3000</v>
      </c>
      <c r="I7317" s="89" t="s">
        <v>336</v>
      </c>
      <c r="L7317">
        <v>51871</v>
      </c>
      <c r="M7317" s="89" t="s">
        <v>1293</v>
      </c>
      <c r="N7317" s="89" t="s">
        <v>1945</v>
      </c>
      <c r="V7317" s="89" t="s">
        <v>3032</v>
      </c>
      <c r="W7317">
        <v>24786</v>
      </c>
    </row>
    <row r="7318" spans="7:23">
      <c r="G7318">
        <v>24756</v>
      </c>
      <c r="H7318" s="89" t="s">
        <v>3001</v>
      </c>
      <c r="I7318" s="89" t="s">
        <v>336</v>
      </c>
      <c r="L7318">
        <v>51872</v>
      </c>
      <c r="M7318" s="89" t="s">
        <v>1293</v>
      </c>
      <c r="N7318" s="89" t="s">
        <v>1946</v>
      </c>
      <c r="V7318" s="89" t="s">
        <v>3033</v>
      </c>
      <c r="W7318">
        <v>24787</v>
      </c>
    </row>
    <row r="7319" spans="7:23">
      <c r="G7319">
        <v>24757</v>
      </c>
      <c r="H7319" s="89" t="s">
        <v>3002</v>
      </c>
      <c r="I7319" s="89" t="s">
        <v>336</v>
      </c>
      <c r="L7319">
        <v>51873</v>
      </c>
      <c r="M7319" s="89" t="s">
        <v>1293</v>
      </c>
      <c r="N7319" s="89" t="s">
        <v>315</v>
      </c>
      <c r="V7319" s="89" t="s">
        <v>3034</v>
      </c>
      <c r="W7319">
        <v>24788</v>
      </c>
    </row>
    <row r="7320" spans="7:23">
      <c r="G7320">
        <v>24758</v>
      </c>
      <c r="H7320" s="89" t="s">
        <v>3003</v>
      </c>
      <c r="I7320" s="89" t="s">
        <v>336</v>
      </c>
      <c r="L7320">
        <v>51874</v>
      </c>
      <c r="M7320" s="89" t="s">
        <v>1293</v>
      </c>
      <c r="N7320" s="89" t="s">
        <v>1947</v>
      </c>
      <c r="V7320" s="89" t="s">
        <v>3035</v>
      </c>
      <c r="W7320">
        <v>24789</v>
      </c>
    </row>
    <row r="7321" spans="7:23">
      <c r="G7321">
        <v>24759</v>
      </c>
      <c r="H7321" s="89" t="s">
        <v>3004</v>
      </c>
      <c r="I7321" s="89" t="s">
        <v>336</v>
      </c>
      <c r="L7321">
        <v>51875</v>
      </c>
      <c r="M7321" s="89" t="s">
        <v>1294</v>
      </c>
      <c r="N7321" s="89" t="s">
        <v>1710</v>
      </c>
      <c r="V7321" s="89" t="s">
        <v>3036</v>
      </c>
      <c r="W7321">
        <v>24790</v>
      </c>
    </row>
    <row r="7322" spans="7:23">
      <c r="G7322">
        <v>24760</v>
      </c>
      <c r="H7322" s="89" t="s">
        <v>3005</v>
      </c>
      <c r="I7322" s="89" t="s">
        <v>336</v>
      </c>
      <c r="L7322">
        <v>51876</v>
      </c>
      <c r="M7322" s="89" t="s">
        <v>1294</v>
      </c>
      <c r="N7322" s="89" t="s">
        <v>1942</v>
      </c>
      <c r="V7322" s="89" t="s">
        <v>3037</v>
      </c>
      <c r="W7322">
        <v>24791</v>
      </c>
    </row>
    <row r="7323" spans="7:23">
      <c r="G7323">
        <v>24761</v>
      </c>
      <c r="H7323" s="89" t="s">
        <v>3006</v>
      </c>
      <c r="I7323" s="89" t="s">
        <v>336</v>
      </c>
      <c r="L7323">
        <v>51877</v>
      </c>
      <c r="M7323" s="89" t="s">
        <v>1294</v>
      </c>
      <c r="N7323" s="89" t="s">
        <v>314</v>
      </c>
      <c r="V7323" s="89" t="s">
        <v>3038</v>
      </c>
      <c r="W7323">
        <v>24792</v>
      </c>
    </row>
    <row r="7324" spans="7:23">
      <c r="G7324">
        <v>24762</v>
      </c>
      <c r="H7324" s="89" t="s">
        <v>3007</v>
      </c>
      <c r="I7324" s="89" t="s">
        <v>336</v>
      </c>
      <c r="L7324">
        <v>51878</v>
      </c>
      <c r="M7324" s="89" t="s">
        <v>1294</v>
      </c>
      <c r="N7324" s="89" t="s">
        <v>1943</v>
      </c>
      <c r="V7324" s="89" t="s">
        <v>3039</v>
      </c>
      <c r="W7324">
        <v>24793</v>
      </c>
    </row>
    <row r="7325" spans="7:23">
      <c r="G7325">
        <v>24763</v>
      </c>
      <c r="H7325" s="89" t="s">
        <v>3008</v>
      </c>
      <c r="I7325" s="89" t="s">
        <v>336</v>
      </c>
      <c r="L7325">
        <v>51879</v>
      </c>
      <c r="M7325" s="89" t="s">
        <v>1294</v>
      </c>
      <c r="N7325" s="89" t="s">
        <v>1944</v>
      </c>
      <c r="V7325" s="89" t="s">
        <v>3040</v>
      </c>
      <c r="W7325">
        <v>24794</v>
      </c>
    </row>
    <row r="7326" spans="7:23">
      <c r="G7326">
        <v>24764</v>
      </c>
      <c r="H7326" s="89" t="s">
        <v>3009</v>
      </c>
      <c r="I7326" s="89" t="s">
        <v>336</v>
      </c>
      <c r="L7326">
        <v>51880</v>
      </c>
      <c r="M7326" s="89" t="s">
        <v>1294</v>
      </c>
      <c r="N7326" s="89" t="s">
        <v>1945</v>
      </c>
      <c r="V7326" s="89" t="s">
        <v>3041</v>
      </c>
      <c r="W7326">
        <v>24795</v>
      </c>
    </row>
    <row r="7327" spans="7:23">
      <c r="G7327">
        <v>24765</v>
      </c>
      <c r="H7327" s="89" t="s">
        <v>3010</v>
      </c>
      <c r="I7327" s="89" t="s">
        <v>336</v>
      </c>
      <c r="L7327">
        <v>51881</v>
      </c>
      <c r="M7327" s="89" t="s">
        <v>1294</v>
      </c>
      <c r="N7327" s="89" t="s">
        <v>1946</v>
      </c>
      <c r="V7327" s="89" t="s">
        <v>3042</v>
      </c>
      <c r="W7327">
        <v>24796</v>
      </c>
    </row>
    <row r="7328" spans="7:23">
      <c r="G7328">
        <v>215873</v>
      </c>
      <c r="H7328" s="89" t="s">
        <v>3011</v>
      </c>
      <c r="I7328" s="89" t="s">
        <v>336</v>
      </c>
      <c r="L7328">
        <v>51882</v>
      </c>
      <c r="M7328" s="89" t="s">
        <v>1294</v>
      </c>
      <c r="N7328" s="89" t="s">
        <v>315</v>
      </c>
      <c r="V7328" s="89" t="s">
        <v>3043</v>
      </c>
      <c r="W7328">
        <v>24797</v>
      </c>
    </row>
    <row r="7329" spans="7:23">
      <c r="G7329">
        <v>24766</v>
      </c>
      <c r="H7329" s="89" t="s">
        <v>3012</v>
      </c>
      <c r="I7329" s="89" t="s">
        <v>336</v>
      </c>
      <c r="L7329">
        <v>51883</v>
      </c>
      <c r="M7329" s="89" t="s">
        <v>1294</v>
      </c>
      <c r="N7329" s="89" t="s">
        <v>1947</v>
      </c>
      <c r="V7329" s="89" t="s">
        <v>3044</v>
      </c>
      <c r="W7329">
        <v>24798</v>
      </c>
    </row>
    <row r="7330" spans="7:23">
      <c r="G7330">
        <v>24767</v>
      </c>
      <c r="H7330" s="89" t="s">
        <v>3013</v>
      </c>
      <c r="I7330" s="89" t="s">
        <v>336</v>
      </c>
      <c r="L7330">
        <v>52068</v>
      </c>
      <c r="M7330" s="89" t="s">
        <v>1291</v>
      </c>
      <c r="N7330" s="89" t="s">
        <v>1940</v>
      </c>
      <c r="V7330" s="89" t="s">
        <v>3045</v>
      </c>
      <c r="W7330">
        <v>24799</v>
      </c>
    </row>
    <row r="7331" spans="7:23">
      <c r="G7331">
        <v>24768</v>
      </c>
      <c r="H7331" s="89" t="s">
        <v>3014</v>
      </c>
      <c r="I7331" s="89" t="s">
        <v>336</v>
      </c>
      <c r="L7331">
        <v>52069</v>
      </c>
      <c r="M7331" s="89" t="s">
        <v>1293</v>
      </c>
      <c r="N7331" s="89" t="s">
        <v>1940</v>
      </c>
      <c r="V7331" s="89" t="s">
        <v>3046</v>
      </c>
      <c r="W7331">
        <v>24800</v>
      </c>
    </row>
    <row r="7332" spans="7:23">
      <c r="G7332">
        <v>24769</v>
      </c>
      <c r="H7332" s="89" t="s">
        <v>3015</v>
      </c>
      <c r="I7332" s="89" t="s">
        <v>336</v>
      </c>
      <c r="L7332">
        <v>52070</v>
      </c>
      <c r="M7332" s="89" t="s">
        <v>1294</v>
      </c>
      <c r="N7332" s="89" t="s">
        <v>1940</v>
      </c>
      <c r="V7332" s="89" t="s">
        <v>3047</v>
      </c>
      <c r="W7332">
        <v>24801</v>
      </c>
    </row>
    <row r="7333" spans="7:23">
      <c r="G7333">
        <v>24770</v>
      </c>
      <c r="H7333" s="89" t="s">
        <v>3016</v>
      </c>
      <c r="I7333" s="89" t="s">
        <v>336</v>
      </c>
      <c r="L7333">
        <v>52071</v>
      </c>
      <c r="M7333" s="89" t="s">
        <v>1295</v>
      </c>
      <c r="N7333" s="89" t="s">
        <v>1940</v>
      </c>
      <c r="V7333" s="89" t="s">
        <v>3048</v>
      </c>
      <c r="W7333">
        <v>24802</v>
      </c>
    </row>
    <row r="7334" spans="7:23">
      <c r="G7334">
        <v>24771</v>
      </c>
      <c r="H7334" s="89" t="s">
        <v>3017</v>
      </c>
      <c r="I7334" s="89" t="s">
        <v>336</v>
      </c>
      <c r="L7334">
        <v>52072</v>
      </c>
      <c r="M7334" s="89" t="s">
        <v>1297</v>
      </c>
      <c r="N7334" s="89" t="s">
        <v>1940</v>
      </c>
      <c r="V7334" s="89" t="s">
        <v>3049</v>
      </c>
      <c r="W7334">
        <v>24803</v>
      </c>
    </row>
    <row r="7335" spans="7:23">
      <c r="G7335">
        <v>24772</v>
      </c>
      <c r="H7335" s="89" t="s">
        <v>3018</v>
      </c>
      <c r="I7335" s="89" t="s">
        <v>336</v>
      </c>
      <c r="L7335">
        <v>52073</v>
      </c>
      <c r="M7335" s="89" t="s">
        <v>1298</v>
      </c>
      <c r="N7335" s="89" t="s">
        <v>1940</v>
      </c>
      <c r="V7335" s="89" t="s">
        <v>3050</v>
      </c>
      <c r="W7335">
        <v>24804</v>
      </c>
    </row>
    <row r="7336" spans="7:23">
      <c r="G7336">
        <v>24773</v>
      </c>
      <c r="H7336" s="89" t="s">
        <v>3019</v>
      </c>
      <c r="I7336" s="89" t="s">
        <v>336</v>
      </c>
      <c r="L7336">
        <v>52074</v>
      </c>
      <c r="M7336" s="89" t="s">
        <v>1299</v>
      </c>
      <c r="N7336" s="89" t="s">
        <v>1940</v>
      </c>
      <c r="V7336" s="89" t="s">
        <v>3051</v>
      </c>
      <c r="W7336">
        <v>24805</v>
      </c>
    </row>
    <row r="7337" spans="7:23">
      <c r="G7337">
        <v>24774</v>
      </c>
      <c r="H7337" s="89" t="s">
        <v>3020</v>
      </c>
      <c r="I7337" s="89" t="s">
        <v>336</v>
      </c>
      <c r="L7337">
        <v>52075</v>
      </c>
      <c r="M7337" s="89" t="s">
        <v>1300</v>
      </c>
      <c r="N7337" s="89" t="s">
        <v>1940</v>
      </c>
      <c r="V7337" s="89" t="s">
        <v>3052</v>
      </c>
      <c r="W7337">
        <v>24806</v>
      </c>
    </row>
    <row r="7338" spans="7:23">
      <c r="G7338">
        <v>24775</v>
      </c>
      <c r="H7338" s="89" t="s">
        <v>3021</v>
      </c>
      <c r="I7338" s="89" t="s">
        <v>336</v>
      </c>
      <c r="L7338">
        <v>52080</v>
      </c>
      <c r="M7338" s="89" t="s">
        <v>1711</v>
      </c>
      <c r="N7338" s="89" t="s">
        <v>1940</v>
      </c>
      <c r="V7338" s="89" t="s">
        <v>3053</v>
      </c>
      <c r="W7338">
        <v>24807</v>
      </c>
    </row>
    <row r="7339" spans="7:23">
      <c r="G7339">
        <v>24776</v>
      </c>
      <c r="H7339" s="89" t="s">
        <v>3022</v>
      </c>
      <c r="I7339" s="89" t="s">
        <v>336</v>
      </c>
      <c r="L7339">
        <v>52081</v>
      </c>
      <c r="M7339" s="89" t="s">
        <v>1712</v>
      </c>
      <c r="N7339" s="89" t="s">
        <v>1940</v>
      </c>
      <c r="V7339" s="89" t="s">
        <v>3054</v>
      </c>
      <c r="W7339">
        <v>24808</v>
      </c>
    </row>
    <row r="7340" spans="7:23">
      <c r="G7340">
        <v>24777</v>
      </c>
      <c r="H7340" s="89" t="s">
        <v>3023</v>
      </c>
      <c r="I7340" s="89" t="s">
        <v>336</v>
      </c>
      <c r="L7340">
        <v>52082</v>
      </c>
      <c r="M7340" s="89" t="s">
        <v>1713</v>
      </c>
      <c r="N7340" s="89" t="s">
        <v>1940</v>
      </c>
      <c r="V7340" s="89" t="s">
        <v>3055</v>
      </c>
      <c r="W7340">
        <v>24809</v>
      </c>
    </row>
    <row r="7341" spans="7:23">
      <c r="G7341">
        <v>24778</v>
      </c>
      <c r="H7341" s="89" t="s">
        <v>3024</v>
      </c>
      <c r="I7341" s="89" t="s">
        <v>336</v>
      </c>
      <c r="L7341">
        <v>52083</v>
      </c>
      <c r="M7341" s="89" t="s">
        <v>1714</v>
      </c>
      <c r="N7341" s="89" t="s">
        <v>1940</v>
      </c>
      <c r="V7341" s="89" t="s">
        <v>3056</v>
      </c>
      <c r="W7341">
        <v>24810</v>
      </c>
    </row>
    <row r="7342" spans="7:23">
      <c r="G7342">
        <v>24779</v>
      </c>
      <c r="H7342" s="89" t="s">
        <v>3025</v>
      </c>
      <c r="I7342" s="89" t="s">
        <v>336</v>
      </c>
      <c r="L7342">
        <v>52084</v>
      </c>
      <c r="M7342" s="89" t="s">
        <v>1719</v>
      </c>
      <c r="N7342" s="89" t="s">
        <v>1940</v>
      </c>
      <c r="V7342" s="89" t="s">
        <v>3057</v>
      </c>
      <c r="W7342">
        <v>24811</v>
      </c>
    </row>
    <row r="7343" spans="7:23">
      <c r="G7343">
        <v>24780</v>
      </c>
      <c r="H7343" s="89" t="s">
        <v>3026</v>
      </c>
      <c r="I7343" s="89" t="s">
        <v>336</v>
      </c>
      <c r="L7343">
        <v>52085</v>
      </c>
      <c r="M7343" s="89" t="s">
        <v>1720</v>
      </c>
      <c r="N7343" s="89" t="s">
        <v>1940</v>
      </c>
      <c r="V7343" s="89" t="s">
        <v>3058</v>
      </c>
      <c r="W7343">
        <v>24812</v>
      </c>
    </row>
    <row r="7344" spans="7:23">
      <c r="G7344">
        <v>24781</v>
      </c>
      <c r="H7344" s="89" t="s">
        <v>3027</v>
      </c>
      <c r="I7344" s="89" t="s">
        <v>336</v>
      </c>
      <c r="L7344">
        <v>52086</v>
      </c>
      <c r="M7344" s="89" t="s">
        <v>1721</v>
      </c>
      <c r="N7344" s="89" t="s">
        <v>1940</v>
      </c>
      <c r="V7344" s="89" t="s">
        <v>3059</v>
      </c>
      <c r="W7344">
        <v>24813</v>
      </c>
    </row>
    <row r="7345" spans="7:23">
      <c r="G7345">
        <v>24782</v>
      </c>
      <c r="H7345" s="89" t="s">
        <v>3028</v>
      </c>
      <c r="I7345" s="89" t="s">
        <v>336</v>
      </c>
      <c r="L7345">
        <v>52087</v>
      </c>
      <c r="M7345" s="89" t="s">
        <v>1724</v>
      </c>
      <c r="N7345" s="89" t="s">
        <v>1940</v>
      </c>
      <c r="V7345" s="89" t="s">
        <v>3060</v>
      </c>
      <c r="W7345">
        <v>24814</v>
      </c>
    </row>
    <row r="7346" spans="7:23">
      <c r="G7346">
        <v>24783</v>
      </c>
      <c r="H7346" s="89" t="s">
        <v>3029</v>
      </c>
      <c r="I7346" s="89" t="s">
        <v>336</v>
      </c>
      <c r="L7346">
        <v>52089</v>
      </c>
      <c r="M7346" s="89" t="s">
        <v>1725</v>
      </c>
      <c r="N7346" s="89" t="s">
        <v>1940</v>
      </c>
      <c r="V7346" s="89" t="s">
        <v>3061</v>
      </c>
      <c r="W7346">
        <v>24815</v>
      </c>
    </row>
    <row r="7347" spans="7:23">
      <c r="G7347">
        <v>24784</v>
      </c>
      <c r="H7347" s="89" t="s">
        <v>3030</v>
      </c>
      <c r="I7347" s="89" t="s">
        <v>336</v>
      </c>
      <c r="L7347">
        <v>52090</v>
      </c>
      <c r="M7347" s="89" t="s">
        <v>1726</v>
      </c>
      <c r="N7347" s="89" t="s">
        <v>1940</v>
      </c>
      <c r="V7347" s="89" t="s">
        <v>3062</v>
      </c>
      <c r="W7347">
        <v>24816</v>
      </c>
    </row>
    <row r="7348" spans="7:23">
      <c r="G7348">
        <v>24785</v>
      </c>
      <c r="H7348" s="89" t="s">
        <v>3031</v>
      </c>
      <c r="I7348" s="89" t="s">
        <v>336</v>
      </c>
      <c r="L7348">
        <v>52093</v>
      </c>
      <c r="M7348" s="89" t="s">
        <v>1727</v>
      </c>
      <c r="N7348" s="89" t="s">
        <v>1940</v>
      </c>
      <c r="V7348" s="89" t="s">
        <v>3063</v>
      </c>
      <c r="W7348">
        <v>24817</v>
      </c>
    </row>
    <row r="7349" spans="7:23">
      <c r="G7349">
        <v>24786</v>
      </c>
      <c r="H7349" s="89" t="s">
        <v>3032</v>
      </c>
      <c r="I7349" s="89" t="s">
        <v>336</v>
      </c>
      <c r="L7349">
        <v>52094</v>
      </c>
      <c r="M7349" s="89" t="s">
        <v>1728</v>
      </c>
      <c r="N7349" s="89" t="s">
        <v>1940</v>
      </c>
      <c r="V7349" s="89" t="s">
        <v>3064</v>
      </c>
      <c r="W7349">
        <v>24818</v>
      </c>
    </row>
    <row r="7350" spans="7:23">
      <c r="G7350">
        <v>24787</v>
      </c>
      <c r="H7350" s="89" t="s">
        <v>3033</v>
      </c>
      <c r="I7350" s="89" t="s">
        <v>336</v>
      </c>
      <c r="L7350">
        <v>52095</v>
      </c>
      <c r="M7350" s="89" t="s">
        <v>1729</v>
      </c>
      <c r="N7350" s="89" t="s">
        <v>1940</v>
      </c>
      <c r="V7350" s="89" t="s">
        <v>3065</v>
      </c>
      <c r="W7350">
        <v>24819</v>
      </c>
    </row>
    <row r="7351" spans="7:23">
      <c r="G7351">
        <v>24788</v>
      </c>
      <c r="H7351" s="89" t="s">
        <v>3034</v>
      </c>
      <c r="I7351" s="89" t="s">
        <v>336</v>
      </c>
      <c r="L7351">
        <v>52096</v>
      </c>
      <c r="M7351" s="89" t="s">
        <v>1730</v>
      </c>
      <c r="N7351" s="89" t="s">
        <v>1940</v>
      </c>
      <c r="V7351" s="89" t="s">
        <v>3066</v>
      </c>
      <c r="W7351">
        <v>24820</v>
      </c>
    </row>
    <row r="7352" spans="7:23">
      <c r="G7352">
        <v>24789</v>
      </c>
      <c r="H7352" s="89" t="s">
        <v>3035</v>
      </c>
      <c r="I7352" s="89" t="s">
        <v>336</v>
      </c>
      <c r="L7352">
        <v>52097</v>
      </c>
      <c r="M7352" s="89" t="s">
        <v>1737</v>
      </c>
      <c r="N7352" s="89" t="s">
        <v>1940</v>
      </c>
      <c r="V7352" s="89" t="s">
        <v>3067</v>
      </c>
      <c r="W7352">
        <v>24821</v>
      </c>
    </row>
    <row r="7353" spans="7:23">
      <c r="G7353">
        <v>24790</v>
      </c>
      <c r="H7353" s="89" t="s">
        <v>3036</v>
      </c>
      <c r="I7353" s="89" t="s">
        <v>336</v>
      </c>
      <c r="L7353">
        <v>52098</v>
      </c>
      <c r="M7353" s="89" t="s">
        <v>1738</v>
      </c>
      <c r="N7353" s="89" t="s">
        <v>1940</v>
      </c>
      <c r="V7353" s="89" t="s">
        <v>3068</v>
      </c>
      <c r="W7353">
        <v>24822</v>
      </c>
    </row>
    <row r="7354" spans="7:23">
      <c r="G7354">
        <v>24791</v>
      </c>
      <c r="H7354" s="89" t="s">
        <v>3037</v>
      </c>
      <c r="I7354" s="89" t="s">
        <v>336</v>
      </c>
      <c r="L7354">
        <v>52103</v>
      </c>
      <c r="M7354" s="89" t="s">
        <v>1739</v>
      </c>
      <c r="N7354" s="89" t="s">
        <v>1940</v>
      </c>
      <c r="V7354" s="89" t="s">
        <v>3069</v>
      </c>
      <c r="W7354">
        <v>24823</v>
      </c>
    </row>
    <row r="7355" spans="7:23">
      <c r="G7355">
        <v>24792</v>
      </c>
      <c r="H7355" s="89" t="s">
        <v>3038</v>
      </c>
      <c r="I7355" s="89" t="s">
        <v>336</v>
      </c>
      <c r="L7355">
        <v>52104</v>
      </c>
      <c r="M7355" s="89" t="s">
        <v>1740</v>
      </c>
      <c r="N7355" s="89" t="s">
        <v>1940</v>
      </c>
      <c r="V7355" s="89" t="s">
        <v>3070</v>
      </c>
      <c r="W7355">
        <v>24824</v>
      </c>
    </row>
    <row r="7356" spans="7:23">
      <c r="G7356">
        <v>24793</v>
      </c>
      <c r="H7356" s="89" t="s">
        <v>3039</v>
      </c>
      <c r="I7356" s="89" t="s">
        <v>336</v>
      </c>
      <c r="L7356">
        <v>52105</v>
      </c>
      <c r="M7356" s="89" t="s">
        <v>1741</v>
      </c>
      <c r="N7356" s="89" t="s">
        <v>1940</v>
      </c>
      <c r="V7356" s="89" t="s">
        <v>3071</v>
      </c>
      <c r="W7356">
        <v>24825</v>
      </c>
    </row>
    <row r="7357" spans="7:23">
      <c r="G7357">
        <v>24794</v>
      </c>
      <c r="H7357" s="89" t="s">
        <v>3040</v>
      </c>
      <c r="I7357" s="89" t="s">
        <v>336</v>
      </c>
      <c r="L7357">
        <v>52106</v>
      </c>
      <c r="M7357" s="89" t="s">
        <v>1742</v>
      </c>
      <c r="N7357" s="89" t="s">
        <v>1940</v>
      </c>
      <c r="V7357" s="89" t="s">
        <v>3072</v>
      </c>
      <c r="W7357">
        <v>24826</v>
      </c>
    </row>
    <row r="7358" spans="7:23">
      <c r="G7358">
        <v>24795</v>
      </c>
      <c r="H7358" s="89" t="s">
        <v>3041</v>
      </c>
      <c r="I7358" s="89" t="s">
        <v>336</v>
      </c>
      <c r="L7358">
        <v>52107</v>
      </c>
      <c r="M7358" s="89" t="s">
        <v>1743</v>
      </c>
      <c r="N7358" s="89" t="s">
        <v>1940</v>
      </c>
      <c r="V7358" s="89" t="s">
        <v>3073</v>
      </c>
      <c r="W7358">
        <v>24827</v>
      </c>
    </row>
    <row r="7359" spans="7:23">
      <c r="G7359">
        <v>24796</v>
      </c>
      <c r="H7359" s="89" t="s">
        <v>3042</v>
      </c>
      <c r="I7359" s="89" t="s">
        <v>336</v>
      </c>
      <c r="L7359">
        <v>52108</v>
      </c>
      <c r="M7359" s="89" t="s">
        <v>1744</v>
      </c>
      <c r="N7359" s="89" t="s">
        <v>1940</v>
      </c>
      <c r="V7359" s="89" t="s">
        <v>3074</v>
      </c>
      <c r="W7359">
        <v>24828</v>
      </c>
    </row>
    <row r="7360" spans="7:23">
      <c r="G7360">
        <v>24797</v>
      </c>
      <c r="H7360" s="89" t="s">
        <v>3043</v>
      </c>
      <c r="I7360" s="89" t="s">
        <v>336</v>
      </c>
      <c r="L7360">
        <v>52111</v>
      </c>
      <c r="M7360" s="89" t="s">
        <v>1745</v>
      </c>
      <c r="N7360" s="89" t="s">
        <v>1940</v>
      </c>
      <c r="V7360" s="89" t="s">
        <v>3075</v>
      </c>
      <c r="W7360">
        <v>24829</v>
      </c>
    </row>
    <row r="7361" spans="7:23">
      <c r="G7361">
        <v>24798</v>
      </c>
      <c r="H7361" s="89" t="s">
        <v>3044</v>
      </c>
      <c r="I7361" s="89" t="s">
        <v>336</v>
      </c>
      <c r="L7361">
        <v>52112</v>
      </c>
      <c r="M7361" s="89" t="s">
        <v>1746</v>
      </c>
      <c r="N7361" s="89" t="s">
        <v>1940</v>
      </c>
      <c r="V7361" s="89" t="s">
        <v>3076</v>
      </c>
      <c r="W7361">
        <v>24830</v>
      </c>
    </row>
    <row r="7362" spans="7:23">
      <c r="G7362">
        <v>24799</v>
      </c>
      <c r="H7362" s="89" t="s">
        <v>3045</v>
      </c>
      <c r="I7362" s="89" t="s">
        <v>336</v>
      </c>
      <c r="L7362">
        <v>52113</v>
      </c>
      <c r="M7362" s="89" t="s">
        <v>1747</v>
      </c>
      <c r="N7362" s="89" t="s">
        <v>1940</v>
      </c>
      <c r="V7362" s="89" t="s">
        <v>3077</v>
      </c>
      <c r="W7362">
        <v>24831</v>
      </c>
    </row>
    <row r="7363" spans="7:23">
      <c r="G7363">
        <v>24800</v>
      </c>
      <c r="H7363" s="89" t="s">
        <v>3046</v>
      </c>
      <c r="I7363" s="89" t="s">
        <v>336</v>
      </c>
      <c r="L7363">
        <v>52114</v>
      </c>
      <c r="M7363" s="89" t="s">
        <v>1748</v>
      </c>
      <c r="N7363" s="89" t="s">
        <v>1940</v>
      </c>
      <c r="V7363" s="89" t="s">
        <v>3078</v>
      </c>
      <c r="W7363">
        <v>24832</v>
      </c>
    </row>
    <row r="7364" spans="7:23">
      <c r="G7364">
        <v>24801</v>
      </c>
      <c r="H7364" s="89" t="s">
        <v>3047</v>
      </c>
      <c r="I7364" s="89" t="s">
        <v>336</v>
      </c>
      <c r="L7364">
        <v>52115</v>
      </c>
      <c r="M7364" s="89" t="s">
        <v>1749</v>
      </c>
      <c r="N7364" s="89" t="s">
        <v>1940</v>
      </c>
      <c r="V7364" s="89" t="s">
        <v>3079</v>
      </c>
      <c r="W7364">
        <v>24833</v>
      </c>
    </row>
    <row r="7365" spans="7:23">
      <c r="G7365">
        <v>24802</v>
      </c>
      <c r="H7365" s="89" t="s">
        <v>3048</v>
      </c>
      <c r="I7365" s="89" t="s">
        <v>336</v>
      </c>
      <c r="L7365">
        <v>52116</v>
      </c>
      <c r="M7365" s="89" t="s">
        <v>1750</v>
      </c>
      <c r="N7365" s="89" t="s">
        <v>1940</v>
      </c>
      <c r="V7365" s="89" t="s">
        <v>3080</v>
      </c>
      <c r="W7365">
        <v>24834</v>
      </c>
    </row>
    <row r="7366" spans="7:23">
      <c r="G7366">
        <v>24803</v>
      </c>
      <c r="H7366" s="89" t="s">
        <v>3049</v>
      </c>
      <c r="I7366" s="89" t="s">
        <v>336</v>
      </c>
      <c r="L7366">
        <v>52120</v>
      </c>
      <c r="M7366" s="89" t="s">
        <v>1751</v>
      </c>
      <c r="N7366" s="89" t="s">
        <v>1940</v>
      </c>
      <c r="V7366" s="89" t="s">
        <v>3081</v>
      </c>
      <c r="W7366">
        <v>24835</v>
      </c>
    </row>
    <row r="7367" spans="7:23">
      <c r="G7367">
        <v>24804</v>
      </c>
      <c r="H7367" s="89" t="s">
        <v>3050</v>
      </c>
      <c r="I7367" s="89" t="s">
        <v>336</v>
      </c>
      <c r="L7367">
        <v>52121</v>
      </c>
      <c r="M7367" s="89" t="s">
        <v>1752</v>
      </c>
      <c r="N7367" s="89" t="s">
        <v>1940</v>
      </c>
      <c r="V7367" s="89" t="s">
        <v>3082</v>
      </c>
      <c r="W7367">
        <v>24836</v>
      </c>
    </row>
    <row r="7368" spans="7:23">
      <c r="G7368">
        <v>24805</v>
      </c>
      <c r="H7368" s="89" t="s">
        <v>3051</v>
      </c>
      <c r="I7368" s="89" t="s">
        <v>336</v>
      </c>
      <c r="L7368">
        <v>52122</v>
      </c>
      <c r="M7368" s="89" t="s">
        <v>1753</v>
      </c>
      <c r="N7368" s="89" t="s">
        <v>1940</v>
      </c>
      <c r="V7368" s="89" t="s">
        <v>3083</v>
      </c>
      <c r="W7368">
        <v>24837</v>
      </c>
    </row>
    <row r="7369" spans="7:23">
      <c r="G7369">
        <v>24806</v>
      </c>
      <c r="H7369" s="89" t="s">
        <v>3052</v>
      </c>
      <c r="I7369" s="89" t="s">
        <v>336</v>
      </c>
      <c r="L7369">
        <v>52123</v>
      </c>
      <c r="M7369" s="89" t="s">
        <v>1754</v>
      </c>
      <c r="N7369" s="89" t="s">
        <v>1940</v>
      </c>
      <c r="V7369" s="89" t="s">
        <v>3084</v>
      </c>
      <c r="W7369">
        <v>24838</v>
      </c>
    </row>
    <row r="7370" spans="7:23">
      <c r="G7370">
        <v>24807</v>
      </c>
      <c r="H7370" s="89" t="s">
        <v>3053</v>
      </c>
      <c r="I7370" s="89" t="s">
        <v>336</v>
      </c>
      <c r="L7370">
        <v>52124</v>
      </c>
      <c r="M7370" s="89" t="s">
        <v>1755</v>
      </c>
      <c r="N7370" s="89" t="s">
        <v>1940</v>
      </c>
      <c r="V7370" s="89" t="s">
        <v>3085</v>
      </c>
      <c r="W7370">
        <v>24839</v>
      </c>
    </row>
    <row r="7371" spans="7:23">
      <c r="G7371">
        <v>24808</v>
      </c>
      <c r="H7371" s="89" t="s">
        <v>3054</v>
      </c>
      <c r="I7371" s="89" t="s">
        <v>336</v>
      </c>
      <c r="L7371">
        <v>52125</v>
      </c>
      <c r="M7371" s="89" t="s">
        <v>1756</v>
      </c>
      <c r="N7371" s="89" t="s">
        <v>1940</v>
      </c>
      <c r="V7371" s="89" t="s">
        <v>3086</v>
      </c>
      <c r="W7371">
        <v>24840</v>
      </c>
    </row>
    <row r="7372" spans="7:23">
      <c r="G7372">
        <v>24809</v>
      </c>
      <c r="H7372" s="89" t="s">
        <v>3055</v>
      </c>
      <c r="I7372" s="89" t="s">
        <v>336</v>
      </c>
      <c r="L7372">
        <v>52126</v>
      </c>
      <c r="M7372" s="89" t="s">
        <v>1035</v>
      </c>
      <c r="N7372" s="89" t="s">
        <v>1940</v>
      </c>
      <c r="V7372" s="89" t="s">
        <v>3087</v>
      </c>
      <c r="W7372">
        <v>24841</v>
      </c>
    </row>
    <row r="7373" spans="7:23">
      <c r="G7373">
        <v>24810</v>
      </c>
      <c r="H7373" s="89" t="s">
        <v>3056</v>
      </c>
      <c r="I7373" s="89" t="s">
        <v>336</v>
      </c>
      <c r="L7373">
        <v>52129</v>
      </c>
      <c r="M7373" s="89" t="s">
        <v>1757</v>
      </c>
      <c r="N7373" s="89" t="s">
        <v>1940</v>
      </c>
      <c r="V7373" s="89" t="s">
        <v>3088</v>
      </c>
      <c r="W7373">
        <v>24842</v>
      </c>
    </row>
    <row r="7374" spans="7:23">
      <c r="G7374">
        <v>24811</v>
      </c>
      <c r="H7374" s="89" t="s">
        <v>3057</v>
      </c>
      <c r="I7374" s="89" t="s">
        <v>336</v>
      </c>
      <c r="L7374">
        <v>52130</v>
      </c>
      <c r="M7374" s="89" t="s">
        <v>1758</v>
      </c>
      <c r="N7374" s="89" t="s">
        <v>1940</v>
      </c>
      <c r="V7374" s="89" t="s">
        <v>3089</v>
      </c>
      <c r="W7374">
        <v>24843</v>
      </c>
    </row>
    <row r="7375" spans="7:23">
      <c r="G7375">
        <v>24812</v>
      </c>
      <c r="H7375" s="89" t="s">
        <v>3058</v>
      </c>
      <c r="I7375" s="89" t="s">
        <v>336</v>
      </c>
      <c r="L7375">
        <v>52131</v>
      </c>
      <c r="M7375" s="89" t="s">
        <v>1759</v>
      </c>
      <c r="N7375" s="89" t="s">
        <v>1940</v>
      </c>
      <c r="V7375" s="89" t="s">
        <v>3090</v>
      </c>
      <c r="W7375">
        <v>24844</v>
      </c>
    </row>
    <row r="7376" spans="7:23">
      <c r="G7376">
        <v>24813</v>
      </c>
      <c r="H7376" s="89" t="s">
        <v>3059</v>
      </c>
      <c r="I7376" s="89" t="s">
        <v>336</v>
      </c>
      <c r="L7376">
        <v>52132</v>
      </c>
      <c r="M7376" s="89" t="s">
        <v>1760</v>
      </c>
      <c r="N7376" s="89" t="s">
        <v>1940</v>
      </c>
      <c r="V7376" s="89" t="s">
        <v>3091</v>
      </c>
      <c r="W7376">
        <v>24845</v>
      </c>
    </row>
    <row r="7377" spans="7:23">
      <c r="G7377">
        <v>24814</v>
      </c>
      <c r="H7377" s="89" t="s">
        <v>3060</v>
      </c>
      <c r="I7377" s="89" t="s">
        <v>336</v>
      </c>
      <c r="L7377">
        <v>52133</v>
      </c>
      <c r="M7377" s="89" t="s">
        <v>1761</v>
      </c>
      <c r="N7377" s="89" t="s">
        <v>1940</v>
      </c>
      <c r="V7377" s="89" t="s">
        <v>3092</v>
      </c>
      <c r="W7377">
        <v>24846</v>
      </c>
    </row>
    <row r="7378" spans="7:23">
      <c r="G7378">
        <v>24815</v>
      </c>
      <c r="H7378" s="89" t="s">
        <v>3061</v>
      </c>
      <c r="I7378" s="89" t="s">
        <v>336</v>
      </c>
      <c r="L7378">
        <v>52134</v>
      </c>
      <c r="M7378" s="89" t="s">
        <v>1762</v>
      </c>
      <c r="N7378" s="89" t="s">
        <v>1940</v>
      </c>
      <c r="V7378" s="89" t="s">
        <v>3093</v>
      </c>
      <c r="W7378">
        <v>24847</v>
      </c>
    </row>
    <row r="7379" spans="7:23">
      <c r="G7379">
        <v>24816</v>
      </c>
      <c r="H7379" s="89" t="s">
        <v>3062</v>
      </c>
      <c r="I7379" s="89" t="s">
        <v>336</v>
      </c>
      <c r="L7379">
        <v>52138</v>
      </c>
      <c r="M7379" s="89" t="s">
        <v>1763</v>
      </c>
      <c r="N7379" s="89" t="s">
        <v>1940</v>
      </c>
      <c r="V7379" s="89" t="s">
        <v>3094</v>
      </c>
      <c r="W7379">
        <v>24848</v>
      </c>
    </row>
    <row r="7380" spans="7:23">
      <c r="G7380">
        <v>24817</v>
      </c>
      <c r="H7380" s="89" t="s">
        <v>3063</v>
      </c>
      <c r="I7380" s="89" t="s">
        <v>336</v>
      </c>
      <c r="L7380">
        <v>52139</v>
      </c>
      <c r="M7380" s="89" t="s">
        <v>1764</v>
      </c>
      <c r="N7380" s="89" t="s">
        <v>1940</v>
      </c>
      <c r="V7380" s="89" t="s">
        <v>3095</v>
      </c>
      <c r="W7380">
        <v>24849</v>
      </c>
    </row>
    <row r="7381" spans="7:23">
      <c r="G7381">
        <v>24818</v>
      </c>
      <c r="H7381" s="89" t="s">
        <v>3064</v>
      </c>
      <c r="I7381" s="89" t="s">
        <v>336</v>
      </c>
      <c r="L7381">
        <v>52140</v>
      </c>
      <c r="M7381" s="89" t="s">
        <v>1765</v>
      </c>
      <c r="N7381" s="89" t="s">
        <v>1940</v>
      </c>
      <c r="V7381" s="89" t="s">
        <v>3096</v>
      </c>
      <c r="W7381">
        <v>24850</v>
      </c>
    </row>
    <row r="7382" spans="7:23">
      <c r="G7382">
        <v>24819</v>
      </c>
      <c r="H7382" s="89" t="s">
        <v>3065</v>
      </c>
      <c r="I7382" s="89" t="s">
        <v>336</v>
      </c>
      <c r="L7382">
        <v>52141</v>
      </c>
      <c r="M7382" s="89" t="s">
        <v>1766</v>
      </c>
      <c r="N7382" s="89" t="s">
        <v>1940</v>
      </c>
      <c r="V7382" s="89" t="s">
        <v>3097</v>
      </c>
      <c r="W7382">
        <v>24851</v>
      </c>
    </row>
    <row r="7383" spans="7:23">
      <c r="G7383">
        <v>24820</v>
      </c>
      <c r="H7383" s="89" t="s">
        <v>3066</v>
      </c>
      <c r="I7383" s="89" t="s">
        <v>336</v>
      </c>
      <c r="L7383">
        <v>52142</v>
      </c>
      <c r="M7383" s="89" t="s">
        <v>1767</v>
      </c>
      <c r="N7383" s="89" t="s">
        <v>1940</v>
      </c>
      <c r="V7383" s="89" t="s">
        <v>3098</v>
      </c>
      <c r="W7383">
        <v>24852</v>
      </c>
    </row>
    <row r="7384" spans="7:23">
      <c r="G7384">
        <v>24821</v>
      </c>
      <c r="H7384" s="89" t="s">
        <v>3067</v>
      </c>
      <c r="I7384" s="89" t="s">
        <v>336</v>
      </c>
      <c r="L7384">
        <v>52145</v>
      </c>
      <c r="M7384" s="89" t="s">
        <v>1768</v>
      </c>
      <c r="N7384" s="89" t="s">
        <v>1940</v>
      </c>
      <c r="V7384" s="89" t="s">
        <v>3099</v>
      </c>
      <c r="W7384">
        <v>24853</v>
      </c>
    </row>
    <row r="7385" spans="7:23">
      <c r="G7385">
        <v>24822</v>
      </c>
      <c r="H7385" s="89" t="s">
        <v>3068</v>
      </c>
      <c r="I7385" s="89" t="s">
        <v>336</v>
      </c>
      <c r="L7385">
        <v>52146</v>
      </c>
      <c r="M7385" s="89" t="s">
        <v>1769</v>
      </c>
      <c r="N7385" s="89" t="s">
        <v>1940</v>
      </c>
      <c r="V7385" s="89" t="s">
        <v>3100</v>
      </c>
      <c r="W7385">
        <v>24854</v>
      </c>
    </row>
    <row r="7386" spans="7:23">
      <c r="G7386">
        <v>24823</v>
      </c>
      <c r="H7386" s="89" t="s">
        <v>3069</v>
      </c>
      <c r="I7386" s="89" t="s">
        <v>336</v>
      </c>
      <c r="L7386">
        <v>52147</v>
      </c>
      <c r="M7386" s="89" t="s">
        <v>1770</v>
      </c>
      <c r="N7386" s="89" t="s">
        <v>1940</v>
      </c>
      <c r="V7386" s="89" t="s">
        <v>3101</v>
      </c>
      <c r="W7386">
        <v>24855</v>
      </c>
    </row>
    <row r="7387" spans="7:23">
      <c r="G7387">
        <v>24824</v>
      </c>
      <c r="H7387" s="89" t="s">
        <v>3070</v>
      </c>
      <c r="I7387" s="89" t="s">
        <v>336</v>
      </c>
      <c r="L7387">
        <v>52148</v>
      </c>
      <c r="M7387" s="89" t="s">
        <v>1771</v>
      </c>
      <c r="N7387" s="89" t="s">
        <v>1940</v>
      </c>
      <c r="V7387" s="89" t="s">
        <v>3102</v>
      </c>
      <c r="W7387">
        <v>24856</v>
      </c>
    </row>
    <row r="7388" spans="7:23">
      <c r="G7388">
        <v>24825</v>
      </c>
      <c r="H7388" s="89" t="s">
        <v>3071</v>
      </c>
      <c r="I7388" s="89" t="s">
        <v>336</v>
      </c>
      <c r="L7388">
        <v>52149</v>
      </c>
      <c r="M7388" s="89" t="s">
        <v>1772</v>
      </c>
      <c r="N7388" s="89" t="s">
        <v>1940</v>
      </c>
      <c r="V7388" s="89" t="s">
        <v>3103</v>
      </c>
      <c r="W7388">
        <v>24857</v>
      </c>
    </row>
    <row r="7389" spans="7:23">
      <c r="G7389">
        <v>24826</v>
      </c>
      <c r="H7389" s="89" t="s">
        <v>3072</v>
      </c>
      <c r="I7389" s="89" t="s">
        <v>336</v>
      </c>
      <c r="L7389">
        <v>52152</v>
      </c>
      <c r="M7389" s="89" t="s">
        <v>1773</v>
      </c>
      <c r="N7389" s="89" t="s">
        <v>1940</v>
      </c>
      <c r="V7389" s="89" t="s">
        <v>3104</v>
      </c>
      <c r="W7389">
        <v>24858</v>
      </c>
    </row>
    <row r="7390" spans="7:23">
      <c r="G7390">
        <v>24827</v>
      </c>
      <c r="H7390" s="89" t="s">
        <v>3073</v>
      </c>
      <c r="I7390" s="89" t="s">
        <v>336</v>
      </c>
      <c r="L7390">
        <v>52153</v>
      </c>
      <c r="M7390" s="89" t="s">
        <v>1774</v>
      </c>
      <c r="N7390" s="89" t="s">
        <v>1940</v>
      </c>
      <c r="V7390" s="89" t="s">
        <v>3105</v>
      </c>
      <c r="W7390">
        <v>24859</v>
      </c>
    </row>
    <row r="7391" spans="7:23">
      <c r="G7391">
        <v>24828</v>
      </c>
      <c r="H7391" s="89" t="s">
        <v>3074</v>
      </c>
      <c r="I7391" s="89" t="s">
        <v>336</v>
      </c>
      <c r="L7391">
        <v>52154</v>
      </c>
      <c r="M7391" s="89" t="s">
        <v>1775</v>
      </c>
      <c r="N7391" s="89" t="s">
        <v>1940</v>
      </c>
      <c r="V7391" s="89" t="s">
        <v>3106</v>
      </c>
      <c r="W7391">
        <v>24860</v>
      </c>
    </row>
    <row r="7392" spans="7:23">
      <c r="G7392">
        <v>24829</v>
      </c>
      <c r="H7392" s="89" t="s">
        <v>3075</v>
      </c>
      <c r="I7392" s="89" t="s">
        <v>336</v>
      </c>
      <c r="L7392">
        <v>52155</v>
      </c>
      <c r="M7392" s="89" t="s">
        <v>1776</v>
      </c>
      <c r="N7392" s="89" t="s">
        <v>1940</v>
      </c>
      <c r="V7392" s="89" t="s">
        <v>3107</v>
      </c>
      <c r="W7392">
        <v>24861</v>
      </c>
    </row>
    <row r="7393" spans="7:23">
      <c r="G7393">
        <v>24830</v>
      </c>
      <c r="H7393" s="89" t="s">
        <v>3076</v>
      </c>
      <c r="I7393" s="89" t="s">
        <v>336</v>
      </c>
      <c r="L7393">
        <v>52156</v>
      </c>
      <c r="M7393" s="89" t="s">
        <v>1777</v>
      </c>
      <c r="N7393" s="89" t="s">
        <v>1940</v>
      </c>
      <c r="V7393" s="89" t="s">
        <v>3108</v>
      </c>
      <c r="W7393">
        <v>24862</v>
      </c>
    </row>
    <row r="7394" spans="7:23">
      <c r="G7394">
        <v>24831</v>
      </c>
      <c r="H7394" s="89" t="s">
        <v>3077</v>
      </c>
      <c r="I7394" s="89" t="s">
        <v>336</v>
      </c>
      <c r="L7394">
        <v>52157</v>
      </c>
      <c r="M7394" s="89" t="s">
        <v>1778</v>
      </c>
      <c r="N7394" s="89" t="s">
        <v>1940</v>
      </c>
      <c r="V7394" s="89" t="s">
        <v>786</v>
      </c>
      <c r="W7394">
        <v>24863</v>
      </c>
    </row>
    <row r="7395" spans="7:23">
      <c r="G7395">
        <v>24832</v>
      </c>
      <c r="H7395" s="89" t="s">
        <v>3078</v>
      </c>
      <c r="I7395" s="89" t="s">
        <v>336</v>
      </c>
      <c r="L7395">
        <v>52161</v>
      </c>
      <c r="M7395" s="89" t="s">
        <v>1779</v>
      </c>
      <c r="N7395" s="89" t="s">
        <v>1940</v>
      </c>
      <c r="V7395" s="89" t="s">
        <v>3109</v>
      </c>
      <c r="W7395">
        <v>24866</v>
      </c>
    </row>
    <row r="7396" spans="7:23">
      <c r="G7396">
        <v>24833</v>
      </c>
      <c r="H7396" s="89" t="s">
        <v>3079</v>
      </c>
      <c r="I7396" s="89" t="s">
        <v>336</v>
      </c>
      <c r="L7396">
        <v>52162</v>
      </c>
      <c r="M7396" s="89" t="s">
        <v>1780</v>
      </c>
      <c r="N7396" s="89" t="s">
        <v>1940</v>
      </c>
      <c r="V7396" s="89" t="s">
        <v>3110</v>
      </c>
      <c r="W7396">
        <v>24867</v>
      </c>
    </row>
    <row r="7397" spans="7:23">
      <c r="G7397">
        <v>24834</v>
      </c>
      <c r="H7397" s="89" t="s">
        <v>3080</v>
      </c>
      <c r="I7397" s="89" t="s">
        <v>336</v>
      </c>
      <c r="L7397">
        <v>52163</v>
      </c>
      <c r="M7397" s="89" t="s">
        <v>1781</v>
      </c>
      <c r="N7397" s="89" t="s">
        <v>1940</v>
      </c>
      <c r="V7397" s="89" t="s">
        <v>3111</v>
      </c>
      <c r="W7397">
        <v>24868</v>
      </c>
    </row>
    <row r="7398" spans="7:23">
      <c r="G7398">
        <v>24835</v>
      </c>
      <c r="H7398" s="89" t="s">
        <v>3081</v>
      </c>
      <c r="I7398" s="89" t="s">
        <v>336</v>
      </c>
      <c r="L7398">
        <v>52164</v>
      </c>
      <c r="M7398" s="89" t="s">
        <v>1782</v>
      </c>
      <c r="N7398" s="89" t="s">
        <v>1940</v>
      </c>
      <c r="V7398" s="89" t="s">
        <v>3112</v>
      </c>
      <c r="W7398">
        <v>24869</v>
      </c>
    </row>
    <row r="7399" spans="7:23">
      <c r="G7399">
        <v>24836</v>
      </c>
      <c r="H7399" s="89" t="s">
        <v>3082</v>
      </c>
      <c r="I7399" s="89" t="s">
        <v>336</v>
      </c>
      <c r="L7399">
        <v>52165</v>
      </c>
      <c r="M7399" s="89" t="s">
        <v>1783</v>
      </c>
      <c r="N7399" s="89" t="s">
        <v>1940</v>
      </c>
      <c r="V7399" s="89" t="s">
        <v>3113</v>
      </c>
      <c r="W7399">
        <v>24870</v>
      </c>
    </row>
    <row r="7400" spans="7:23">
      <c r="G7400">
        <v>24837</v>
      </c>
      <c r="H7400" s="89" t="s">
        <v>3083</v>
      </c>
      <c r="I7400" s="89" t="s">
        <v>336</v>
      </c>
      <c r="L7400">
        <v>52166</v>
      </c>
      <c r="M7400" s="89" t="s">
        <v>1784</v>
      </c>
      <c r="N7400" s="89" t="s">
        <v>1940</v>
      </c>
      <c r="V7400" s="89" t="s">
        <v>3114</v>
      </c>
      <c r="W7400">
        <v>24871</v>
      </c>
    </row>
    <row r="7401" spans="7:23">
      <c r="G7401">
        <v>24838</v>
      </c>
      <c r="H7401" s="89" t="s">
        <v>3084</v>
      </c>
      <c r="I7401" s="89" t="s">
        <v>336</v>
      </c>
      <c r="L7401">
        <v>52167</v>
      </c>
      <c r="M7401" s="89" t="s">
        <v>1785</v>
      </c>
      <c r="N7401" s="89" t="s">
        <v>1940</v>
      </c>
      <c r="V7401" s="89" t="s">
        <v>3115</v>
      </c>
      <c r="W7401">
        <v>24872</v>
      </c>
    </row>
    <row r="7402" spans="7:23">
      <c r="G7402">
        <v>24839</v>
      </c>
      <c r="H7402" s="89" t="s">
        <v>3085</v>
      </c>
      <c r="I7402" s="89" t="s">
        <v>336</v>
      </c>
      <c r="L7402">
        <v>52170</v>
      </c>
      <c r="M7402" s="89" t="s">
        <v>1786</v>
      </c>
      <c r="N7402" s="89" t="s">
        <v>1940</v>
      </c>
      <c r="V7402" s="89" t="s">
        <v>3116</v>
      </c>
      <c r="W7402">
        <v>24873</v>
      </c>
    </row>
    <row r="7403" spans="7:23">
      <c r="G7403">
        <v>24840</v>
      </c>
      <c r="H7403" s="89" t="s">
        <v>3086</v>
      </c>
      <c r="I7403" s="89" t="s">
        <v>336</v>
      </c>
      <c r="L7403">
        <v>52171</v>
      </c>
      <c r="M7403" s="89" t="s">
        <v>1787</v>
      </c>
      <c r="N7403" s="89" t="s">
        <v>1940</v>
      </c>
      <c r="V7403" s="89" t="s">
        <v>3117</v>
      </c>
      <c r="W7403">
        <v>24874</v>
      </c>
    </row>
    <row r="7404" spans="7:23">
      <c r="G7404">
        <v>24841</v>
      </c>
      <c r="H7404" s="89" t="s">
        <v>3087</v>
      </c>
      <c r="I7404" s="89" t="s">
        <v>336</v>
      </c>
      <c r="L7404">
        <v>52172</v>
      </c>
      <c r="M7404" s="89" t="s">
        <v>1788</v>
      </c>
      <c r="N7404" s="89" t="s">
        <v>1940</v>
      </c>
      <c r="V7404" s="89" t="s">
        <v>3118</v>
      </c>
      <c r="W7404">
        <v>24875</v>
      </c>
    </row>
    <row r="7405" spans="7:23">
      <c r="G7405">
        <v>24842</v>
      </c>
      <c r="H7405" s="89" t="s">
        <v>3088</v>
      </c>
      <c r="I7405" s="89" t="s">
        <v>336</v>
      </c>
      <c r="L7405">
        <v>52173</v>
      </c>
      <c r="M7405" s="89" t="s">
        <v>1789</v>
      </c>
      <c r="N7405" s="89" t="s">
        <v>1940</v>
      </c>
      <c r="V7405" s="89" t="s">
        <v>3119</v>
      </c>
      <c r="W7405">
        <v>24876</v>
      </c>
    </row>
    <row r="7406" spans="7:23">
      <c r="G7406">
        <v>24843</v>
      </c>
      <c r="H7406" s="89" t="s">
        <v>3089</v>
      </c>
      <c r="I7406" s="89" t="s">
        <v>336</v>
      </c>
      <c r="L7406">
        <v>52174</v>
      </c>
      <c r="M7406" s="89" t="s">
        <v>1790</v>
      </c>
      <c r="N7406" s="89" t="s">
        <v>1940</v>
      </c>
      <c r="V7406" s="89" t="s">
        <v>3120</v>
      </c>
      <c r="W7406">
        <v>24877</v>
      </c>
    </row>
    <row r="7407" spans="7:23">
      <c r="G7407">
        <v>24844</v>
      </c>
      <c r="H7407" s="89" t="s">
        <v>3090</v>
      </c>
      <c r="I7407" s="89" t="s">
        <v>336</v>
      </c>
      <c r="L7407">
        <v>52175</v>
      </c>
      <c r="M7407" s="89" t="s">
        <v>1791</v>
      </c>
      <c r="N7407" s="89" t="s">
        <v>1940</v>
      </c>
      <c r="V7407" s="89" t="s">
        <v>3121</v>
      </c>
      <c r="W7407">
        <v>24878</v>
      </c>
    </row>
    <row r="7408" spans="7:23">
      <c r="G7408">
        <v>24845</v>
      </c>
      <c r="H7408" s="89" t="s">
        <v>3091</v>
      </c>
      <c r="I7408" s="89" t="s">
        <v>336</v>
      </c>
      <c r="L7408">
        <v>52176</v>
      </c>
      <c r="M7408" s="89" t="s">
        <v>1792</v>
      </c>
      <c r="N7408" s="89" t="s">
        <v>1940</v>
      </c>
      <c r="V7408" s="89" t="s">
        <v>3122</v>
      </c>
      <c r="W7408">
        <v>24879</v>
      </c>
    </row>
    <row r="7409" spans="7:23">
      <c r="G7409">
        <v>24846</v>
      </c>
      <c r="H7409" s="89" t="s">
        <v>3092</v>
      </c>
      <c r="I7409" s="89" t="s">
        <v>336</v>
      </c>
      <c r="L7409">
        <v>52178</v>
      </c>
      <c r="M7409" s="89" t="s">
        <v>1569</v>
      </c>
      <c r="N7409" s="89" t="s">
        <v>1940</v>
      </c>
      <c r="V7409" s="89" t="s">
        <v>3123</v>
      </c>
      <c r="W7409">
        <v>205917</v>
      </c>
    </row>
    <row r="7410" spans="7:23">
      <c r="G7410">
        <v>24847</v>
      </c>
      <c r="H7410" s="89" t="s">
        <v>3093</v>
      </c>
      <c r="I7410" s="89" t="s">
        <v>336</v>
      </c>
      <c r="L7410">
        <v>52179</v>
      </c>
      <c r="M7410" s="89" t="s">
        <v>1871</v>
      </c>
      <c r="N7410" s="89" t="s">
        <v>1940</v>
      </c>
      <c r="V7410" s="89" t="s">
        <v>3124</v>
      </c>
      <c r="W7410">
        <v>24880</v>
      </c>
    </row>
    <row r="7411" spans="7:23">
      <c r="G7411">
        <v>24848</v>
      </c>
      <c r="H7411" s="89" t="s">
        <v>3094</v>
      </c>
      <c r="I7411" s="89" t="s">
        <v>336</v>
      </c>
      <c r="L7411">
        <v>52180</v>
      </c>
      <c r="M7411" s="89" t="s">
        <v>1575</v>
      </c>
      <c r="N7411" s="89" t="s">
        <v>1940</v>
      </c>
      <c r="V7411" s="89" t="s">
        <v>3125</v>
      </c>
      <c r="W7411">
        <v>24881</v>
      </c>
    </row>
    <row r="7412" spans="7:23">
      <c r="G7412">
        <v>24849</v>
      </c>
      <c r="H7412" s="89" t="s">
        <v>3095</v>
      </c>
      <c r="I7412" s="89" t="s">
        <v>336</v>
      </c>
      <c r="L7412">
        <v>52181</v>
      </c>
      <c r="M7412" s="89" t="s">
        <v>1574</v>
      </c>
      <c r="N7412" s="89" t="s">
        <v>1940</v>
      </c>
      <c r="V7412" s="89" t="s">
        <v>3126</v>
      </c>
      <c r="W7412">
        <v>24882</v>
      </c>
    </row>
    <row r="7413" spans="7:23">
      <c r="G7413">
        <v>24850</v>
      </c>
      <c r="H7413" s="89" t="s">
        <v>3096</v>
      </c>
      <c r="I7413" s="89" t="s">
        <v>336</v>
      </c>
      <c r="L7413">
        <v>52182</v>
      </c>
      <c r="M7413" s="89" t="s">
        <v>1879</v>
      </c>
      <c r="N7413" s="89" t="s">
        <v>1940</v>
      </c>
      <c r="V7413" s="89" t="s">
        <v>3127</v>
      </c>
      <c r="W7413">
        <v>24883</v>
      </c>
    </row>
    <row r="7414" spans="7:23">
      <c r="G7414">
        <v>24851</v>
      </c>
      <c r="H7414" s="89" t="s">
        <v>3097</v>
      </c>
      <c r="I7414" s="89" t="s">
        <v>336</v>
      </c>
      <c r="L7414">
        <v>52183</v>
      </c>
      <c r="M7414" s="89" t="s">
        <v>1880</v>
      </c>
      <c r="N7414" s="89" t="s">
        <v>1940</v>
      </c>
      <c r="V7414" s="89" t="s">
        <v>3128</v>
      </c>
      <c r="W7414">
        <v>24884</v>
      </c>
    </row>
    <row r="7415" spans="7:23">
      <c r="G7415">
        <v>24852</v>
      </c>
      <c r="H7415" s="89" t="s">
        <v>3098</v>
      </c>
      <c r="I7415" s="89" t="s">
        <v>336</v>
      </c>
      <c r="L7415">
        <v>52184</v>
      </c>
      <c r="M7415" s="89" t="s">
        <v>1579</v>
      </c>
      <c r="N7415" s="89" t="s">
        <v>1940</v>
      </c>
      <c r="V7415" s="89" t="s">
        <v>3129</v>
      </c>
      <c r="W7415">
        <v>24885</v>
      </c>
    </row>
    <row r="7416" spans="7:23">
      <c r="G7416">
        <v>24853</v>
      </c>
      <c r="H7416" s="89" t="s">
        <v>3099</v>
      </c>
      <c r="I7416" s="89" t="s">
        <v>336</v>
      </c>
      <c r="L7416">
        <v>52185</v>
      </c>
      <c r="M7416" s="89" t="s">
        <v>1886</v>
      </c>
      <c r="N7416" s="89" t="s">
        <v>1940</v>
      </c>
      <c r="V7416" s="89" t="s">
        <v>3130</v>
      </c>
      <c r="W7416">
        <v>24886</v>
      </c>
    </row>
    <row r="7417" spans="7:23">
      <c r="G7417">
        <v>24854</v>
      </c>
      <c r="H7417" s="89" t="s">
        <v>3100</v>
      </c>
      <c r="I7417" s="89" t="s">
        <v>336</v>
      </c>
      <c r="L7417">
        <v>52186</v>
      </c>
      <c r="M7417" s="89" t="s">
        <v>1887</v>
      </c>
      <c r="N7417" s="89" t="s">
        <v>1940</v>
      </c>
      <c r="V7417" s="89" t="s">
        <v>3131</v>
      </c>
      <c r="W7417">
        <v>24887</v>
      </c>
    </row>
    <row r="7418" spans="7:23">
      <c r="G7418">
        <v>24855</v>
      </c>
      <c r="H7418" s="89" t="s">
        <v>3101</v>
      </c>
      <c r="I7418" s="89" t="s">
        <v>336</v>
      </c>
      <c r="L7418">
        <v>52187</v>
      </c>
      <c r="M7418" s="89" t="s">
        <v>955</v>
      </c>
      <c r="N7418" s="89" t="s">
        <v>1940</v>
      </c>
      <c r="V7418" s="89" t="s">
        <v>3132</v>
      </c>
      <c r="W7418">
        <v>24888</v>
      </c>
    </row>
    <row r="7419" spans="7:23">
      <c r="G7419">
        <v>24856</v>
      </c>
      <c r="H7419" s="89" t="s">
        <v>3102</v>
      </c>
      <c r="I7419" s="89" t="s">
        <v>336</v>
      </c>
      <c r="L7419">
        <v>52188</v>
      </c>
      <c r="M7419" s="89" t="s">
        <v>970</v>
      </c>
      <c r="N7419" s="89" t="s">
        <v>1940</v>
      </c>
      <c r="V7419" s="89" t="s">
        <v>3133</v>
      </c>
      <c r="W7419">
        <v>24889</v>
      </c>
    </row>
    <row r="7420" spans="7:23">
      <c r="G7420">
        <v>24857</v>
      </c>
      <c r="H7420" s="89" t="s">
        <v>3103</v>
      </c>
      <c r="I7420" s="89" t="s">
        <v>336</v>
      </c>
      <c r="L7420">
        <v>52189</v>
      </c>
      <c r="M7420" s="89" t="s">
        <v>956</v>
      </c>
      <c r="N7420" s="89" t="s">
        <v>1940</v>
      </c>
      <c r="V7420" s="89" t="s">
        <v>3134</v>
      </c>
      <c r="W7420">
        <v>24890</v>
      </c>
    </row>
    <row r="7421" spans="7:23">
      <c r="G7421">
        <v>24858</v>
      </c>
      <c r="H7421" s="89" t="s">
        <v>3104</v>
      </c>
      <c r="I7421" s="89" t="s">
        <v>336</v>
      </c>
      <c r="L7421">
        <v>52190</v>
      </c>
      <c r="M7421" s="89" t="s">
        <v>971</v>
      </c>
      <c r="N7421" s="89" t="s">
        <v>1940</v>
      </c>
      <c r="V7421" s="89" t="s">
        <v>3135</v>
      </c>
      <c r="W7421">
        <v>24891</v>
      </c>
    </row>
    <row r="7422" spans="7:23">
      <c r="G7422">
        <v>24859</v>
      </c>
      <c r="H7422" s="89" t="s">
        <v>3105</v>
      </c>
      <c r="I7422" s="89" t="s">
        <v>336</v>
      </c>
      <c r="L7422">
        <v>52191</v>
      </c>
      <c r="M7422" s="89" t="s">
        <v>957</v>
      </c>
      <c r="N7422" s="89" t="s">
        <v>1940</v>
      </c>
      <c r="V7422" s="89" t="s">
        <v>3136</v>
      </c>
      <c r="W7422">
        <v>24892</v>
      </c>
    </row>
    <row r="7423" spans="7:23">
      <c r="G7423">
        <v>24860</v>
      </c>
      <c r="H7423" s="89" t="s">
        <v>3106</v>
      </c>
      <c r="I7423" s="89" t="s">
        <v>336</v>
      </c>
      <c r="L7423">
        <v>52192</v>
      </c>
      <c r="M7423" s="89" t="s">
        <v>972</v>
      </c>
      <c r="N7423" s="89" t="s">
        <v>1940</v>
      </c>
      <c r="V7423" s="89" t="s">
        <v>3137</v>
      </c>
      <c r="W7423">
        <v>24893</v>
      </c>
    </row>
    <row r="7424" spans="7:23">
      <c r="G7424">
        <v>24861</v>
      </c>
      <c r="H7424" s="89" t="s">
        <v>3107</v>
      </c>
      <c r="I7424" s="89" t="s">
        <v>336</v>
      </c>
      <c r="L7424">
        <v>52193</v>
      </c>
      <c r="M7424" s="89" t="s">
        <v>1881</v>
      </c>
      <c r="N7424" s="89" t="s">
        <v>1940</v>
      </c>
      <c r="V7424" s="89" t="s">
        <v>3138</v>
      </c>
      <c r="W7424">
        <v>24894</v>
      </c>
    </row>
    <row r="7425" spans="7:23">
      <c r="G7425">
        <v>24862</v>
      </c>
      <c r="H7425" s="89" t="s">
        <v>3108</v>
      </c>
      <c r="I7425" s="89" t="s">
        <v>336</v>
      </c>
      <c r="L7425">
        <v>52194</v>
      </c>
      <c r="M7425" s="89" t="s">
        <v>1883</v>
      </c>
      <c r="N7425" s="89" t="s">
        <v>1940</v>
      </c>
      <c r="V7425" s="89" t="s">
        <v>3139</v>
      </c>
      <c r="W7425">
        <v>24895</v>
      </c>
    </row>
    <row r="7426" spans="7:23">
      <c r="G7426">
        <v>24863</v>
      </c>
      <c r="H7426" s="89" t="s">
        <v>786</v>
      </c>
      <c r="I7426" s="89" t="s">
        <v>336</v>
      </c>
      <c r="L7426">
        <v>52195</v>
      </c>
      <c r="M7426" s="89" t="s">
        <v>1884</v>
      </c>
      <c r="N7426" s="89" t="s">
        <v>1940</v>
      </c>
      <c r="V7426" s="89" t="s">
        <v>3140</v>
      </c>
      <c r="W7426">
        <v>24896</v>
      </c>
    </row>
    <row r="7427" spans="7:23">
      <c r="G7427">
        <v>24866</v>
      </c>
      <c r="H7427" s="89" t="s">
        <v>3109</v>
      </c>
      <c r="I7427" s="89" t="s">
        <v>336</v>
      </c>
      <c r="L7427">
        <v>52196</v>
      </c>
      <c r="M7427" s="89" t="s">
        <v>1885</v>
      </c>
      <c r="N7427" s="89" t="s">
        <v>1940</v>
      </c>
      <c r="V7427" s="89" t="s">
        <v>3141</v>
      </c>
      <c r="W7427">
        <v>24897</v>
      </c>
    </row>
    <row r="7428" spans="7:23">
      <c r="G7428">
        <v>24867</v>
      </c>
      <c r="H7428" s="89" t="s">
        <v>3110</v>
      </c>
      <c r="I7428" s="89" t="s">
        <v>336</v>
      </c>
      <c r="L7428">
        <v>52197</v>
      </c>
      <c r="M7428" s="89" t="s">
        <v>976</v>
      </c>
      <c r="N7428" s="89" t="s">
        <v>1940</v>
      </c>
      <c r="V7428" s="89" t="s">
        <v>3142</v>
      </c>
      <c r="W7428">
        <v>24898</v>
      </c>
    </row>
    <row r="7429" spans="7:23">
      <c r="G7429">
        <v>24868</v>
      </c>
      <c r="H7429" s="89" t="s">
        <v>3111</v>
      </c>
      <c r="I7429" s="89" t="s">
        <v>336</v>
      </c>
      <c r="L7429">
        <v>52198</v>
      </c>
      <c r="M7429" s="89" t="s">
        <v>964</v>
      </c>
      <c r="N7429" s="89" t="s">
        <v>1940</v>
      </c>
      <c r="V7429" s="89" t="s">
        <v>3143</v>
      </c>
      <c r="W7429">
        <v>24899</v>
      </c>
    </row>
    <row r="7430" spans="7:23">
      <c r="G7430">
        <v>24869</v>
      </c>
      <c r="H7430" s="89" t="s">
        <v>3112</v>
      </c>
      <c r="I7430" s="89" t="s">
        <v>336</v>
      </c>
      <c r="L7430">
        <v>52199</v>
      </c>
      <c r="M7430" s="89" t="s">
        <v>1888</v>
      </c>
      <c r="N7430" s="89" t="s">
        <v>1940</v>
      </c>
      <c r="V7430" s="89" t="s">
        <v>3144</v>
      </c>
      <c r="W7430">
        <v>24900</v>
      </c>
    </row>
    <row r="7431" spans="7:23">
      <c r="G7431">
        <v>24870</v>
      </c>
      <c r="H7431" s="89" t="s">
        <v>3113</v>
      </c>
      <c r="I7431" s="89" t="s">
        <v>336</v>
      </c>
      <c r="L7431">
        <v>52200</v>
      </c>
      <c r="M7431" s="89" t="s">
        <v>1889</v>
      </c>
      <c r="N7431" s="89" t="s">
        <v>1940</v>
      </c>
      <c r="V7431" s="89" t="s">
        <v>3145</v>
      </c>
      <c r="W7431">
        <v>24901</v>
      </c>
    </row>
    <row r="7432" spans="7:23">
      <c r="G7432">
        <v>24871</v>
      </c>
      <c r="H7432" s="89" t="s">
        <v>3114</v>
      </c>
      <c r="I7432" s="89" t="s">
        <v>336</v>
      </c>
      <c r="L7432">
        <v>52202</v>
      </c>
      <c r="M7432" s="89" t="s">
        <v>1890</v>
      </c>
      <c r="N7432" s="89" t="s">
        <v>1940</v>
      </c>
      <c r="V7432" s="89" t="s">
        <v>3146</v>
      </c>
      <c r="W7432">
        <v>24902</v>
      </c>
    </row>
    <row r="7433" spans="7:23">
      <c r="G7433">
        <v>24872</v>
      </c>
      <c r="H7433" s="89" t="s">
        <v>3115</v>
      </c>
      <c r="I7433" s="89" t="s">
        <v>336</v>
      </c>
      <c r="L7433">
        <v>52208</v>
      </c>
      <c r="M7433" s="89" t="s">
        <v>1793</v>
      </c>
      <c r="N7433" s="89" t="s">
        <v>1940</v>
      </c>
      <c r="V7433" s="89" t="s">
        <v>3147</v>
      </c>
      <c r="W7433">
        <v>24903</v>
      </c>
    </row>
    <row r="7434" spans="7:23">
      <c r="G7434">
        <v>24873</v>
      </c>
      <c r="H7434" s="89" t="s">
        <v>3116</v>
      </c>
      <c r="I7434" s="89" t="s">
        <v>336</v>
      </c>
      <c r="L7434">
        <v>52209</v>
      </c>
      <c r="M7434" s="89" t="s">
        <v>1794</v>
      </c>
      <c r="N7434" s="89" t="s">
        <v>1940</v>
      </c>
      <c r="V7434" s="89" t="s">
        <v>3148</v>
      </c>
      <c r="W7434">
        <v>24904</v>
      </c>
    </row>
    <row r="7435" spans="7:23">
      <c r="G7435">
        <v>24874</v>
      </c>
      <c r="H7435" s="89" t="s">
        <v>3117</v>
      </c>
      <c r="I7435" s="89" t="s">
        <v>336</v>
      </c>
      <c r="L7435">
        <v>52210</v>
      </c>
      <c r="M7435" s="89" t="s">
        <v>1795</v>
      </c>
      <c r="N7435" s="89" t="s">
        <v>1940</v>
      </c>
      <c r="V7435" s="89" t="s">
        <v>3149</v>
      </c>
      <c r="W7435">
        <v>24905</v>
      </c>
    </row>
    <row r="7436" spans="7:23">
      <c r="G7436">
        <v>24875</v>
      </c>
      <c r="H7436" s="89" t="s">
        <v>3118</v>
      </c>
      <c r="I7436" s="89" t="s">
        <v>336</v>
      </c>
      <c r="L7436">
        <v>52211</v>
      </c>
      <c r="M7436" s="89" t="s">
        <v>1796</v>
      </c>
      <c r="N7436" s="89" t="s">
        <v>1940</v>
      </c>
      <c r="V7436" s="89" t="s">
        <v>3150</v>
      </c>
      <c r="W7436">
        <v>24906</v>
      </c>
    </row>
    <row r="7437" spans="7:23">
      <c r="G7437">
        <v>24876</v>
      </c>
      <c r="H7437" s="89" t="s">
        <v>3119</v>
      </c>
      <c r="I7437" s="89" t="s">
        <v>336</v>
      </c>
      <c r="L7437">
        <v>52212</v>
      </c>
      <c r="M7437" s="89" t="s">
        <v>1797</v>
      </c>
      <c r="N7437" s="89" t="s">
        <v>1940</v>
      </c>
      <c r="V7437" s="89" t="s">
        <v>3151</v>
      </c>
      <c r="W7437">
        <v>24907</v>
      </c>
    </row>
    <row r="7438" spans="7:23">
      <c r="G7438">
        <v>24877</v>
      </c>
      <c r="H7438" s="89" t="s">
        <v>3120</v>
      </c>
      <c r="I7438" s="89" t="s">
        <v>336</v>
      </c>
      <c r="L7438">
        <v>52213</v>
      </c>
      <c r="M7438" s="89" t="s">
        <v>1798</v>
      </c>
      <c r="N7438" s="89" t="s">
        <v>1940</v>
      </c>
      <c r="V7438" s="89" t="s">
        <v>3152</v>
      </c>
      <c r="W7438">
        <v>24908</v>
      </c>
    </row>
    <row r="7439" spans="7:23">
      <c r="G7439">
        <v>24878</v>
      </c>
      <c r="H7439" s="89" t="s">
        <v>3121</v>
      </c>
      <c r="I7439" s="89" t="s">
        <v>336</v>
      </c>
      <c r="L7439">
        <v>52214</v>
      </c>
      <c r="M7439" s="89" t="s">
        <v>1799</v>
      </c>
      <c r="N7439" s="89" t="s">
        <v>1940</v>
      </c>
      <c r="V7439" s="89" t="s">
        <v>3153</v>
      </c>
      <c r="W7439">
        <v>24909</v>
      </c>
    </row>
    <row r="7440" spans="7:23">
      <c r="G7440">
        <v>24879</v>
      </c>
      <c r="H7440" s="89" t="s">
        <v>3122</v>
      </c>
      <c r="I7440" s="89" t="s">
        <v>336</v>
      </c>
      <c r="L7440">
        <v>52215</v>
      </c>
      <c r="M7440" s="89" t="s">
        <v>1800</v>
      </c>
      <c r="N7440" s="89" t="s">
        <v>1940</v>
      </c>
      <c r="V7440" s="89" t="s">
        <v>3154</v>
      </c>
      <c r="W7440">
        <v>24910</v>
      </c>
    </row>
    <row r="7441" spans="7:23">
      <c r="G7441">
        <v>205917</v>
      </c>
      <c r="H7441" s="89" t="s">
        <v>3123</v>
      </c>
      <c r="I7441" s="89" t="s">
        <v>336</v>
      </c>
      <c r="L7441">
        <v>52216</v>
      </c>
      <c r="M7441" s="89" t="s">
        <v>1801</v>
      </c>
      <c r="N7441" s="89" t="s">
        <v>1940</v>
      </c>
      <c r="V7441" s="89" t="s">
        <v>3155</v>
      </c>
      <c r="W7441">
        <v>24911</v>
      </c>
    </row>
    <row r="7442" spans="7:23">
      <c r="G7442">
        <v>24880</v>
      </c>
      <c r="H7442" s="89" t="s">
        <v>3124</v>
      </c>
      <c r="I7442" s="89" t="s">
        <v>336</v>
      </c>
      <c r="L7442">
        <v>52219</v>
      </c>
      <c r="M7442" s="89" t="s">
        <v>1802</v>
      </c>
      <c r="N7442" s="89" t="s">
        <v>1940</v>
      </c>
      <c r="V7442" s="89" t="s">
        <v>3156</v>
      </c>
      <c r="W7442">
        <v>24912</v>
      </c>
    </row>
    <row r="7443" spans="7:23">
      <c r="G7443">
        <v>24881</v>
      </c>
      <c r="H7443" s="89" t="s">
        <v>3125</v>
      </c>
      <c r="I7443" s="89" t="s">
        <v>336</v>
      </c>
      <c r="L7443">
        <v>52220</v>
      </c>
      <c r="M7443" s="89" t="s">
        <v>1803</v>
      </c>
      <c r="N7443" s="89" t="s">
        <v>1940</v>
      </c>
      <c r="V7443" s="89" t="s">
        <v>3157</v>
      </c>
      <c r="W7443">
        <v>24913</v>
      </c>
    </row>
    <row r="7444" spans="7:23">
      <c r="G7444">
        <v>24882</v>
      </c>
      <c r="H7444" s="89" t="s">
        <v>3126</v>
      </c>
      <c r="I7444" s="89" t="s">
        <v>336</v>
      </c>
      <c r="L7444">
        <v>52221</v>
      </c>
      <c r="M7444" s="89" t="s">
        <v>1804</v>
      </c>
      <c r="N7444" s="89" t="s">
        <v>1940</v>
      </c>
      <c r="V7444" s="89" t="s">
        <v>3158</v>
      </c>
      <c r="W7444">
        <v>24914</v>
      </c>
    </row>
    <row r="7445" spans="7:23">
      <c r="G7445">
        <v>24883</v>
      </c>
      <c r="H7445" s="89" t="s">
        <v>3127</v>
      </c>
      <c r="I7445" s="89" t="s">
        <v>336</v>
      </c>
      <c r="L7445">
        <v>52222</v>
      </c>
      <c r="M7445" s="89" t="s">
        <v>1805</v>
      </c>
      <c r="N7445" s="89" t="s">
        <v>1940</v>
      </c>
      <c r="V7445" s="89" t="s">
        <v>3159</v>
      </c>
      <c r="W7445">
        <v>215877</v>
      </c>
    </row>
    <row r="7446" spans="7:23">
      <c r="G7446">
        <v>24884</v>
      </c>
      <c r="H7446" s="89" t="s">
        <v>3128</v>
      </c>
      <c r="I7446" s="89" t="s">
        <v>336</v>
      </c>
      <c r="L7446">
        <v>52223</v>
      </c>
      <c r="M7446" s="89" t="s">
        <v>1806</v>
      </c>
      <c r="N7446" s="89" t="s">
        <v>1940</v>
      </c>
      <c r="V7446" s="89" t="s">
        <v>3160</v>
      </c>
      <c r="W7446">
        <v>24915</v>
      </c>
    </row>
    <row r="7447" spans="7:23">
      <c r="G7447">
        <v>24885</v>
      </c>
      <c r="H7447" s="89" t="s">
        <v>3129</v>
      </c>
      <c r="I7447" s="89" t="s">
        <v>336</v>
      </c>
      <c r="L7447">
        <v>52224</v>
      </c>
      <c r="M7447" s="89" t="s">
        <v>1807</v>
      </c>
      <c r="N7447" s="89" t="s">
        <v>1940</v>
      </c>
      <c r="V7447" s="89" t="s">
        <v>3161</v>
      </c>
      <c r="W7447">
        <v>24916</v>
      </c>
    </row>
    <row r="7448" spans="7:23">
      <c r="G7448">
        <v>24886</v>
      </c>
      <c r="H7448" s="89" t="s">
        <v>3130</v>
      </c>
      <c r="I7448" s="89" t="s">
        <v>336</v>
      </c>
      <c r="L7448">
        <v>52225</v>
      </c>
      <c r="M7448" s="89" t="s">
        <v>1808</v>
      </c>
      <c r="N7448" s="89" t="s">
        <v>1940</v>
      </c>
      <c r="V7448" s="89" t="s">
        <v>3162</v>
      </c>
      <c r="W7448">
        <v>24917</v>
      </c>
    </row>
    <row r="7449" spans="7:23">
      <c r="G7449">
        <v>24887</v>
      </c>
      <c r="H7449" s="89" t="s">
        <v>3131</v>
      </c>
      <c r="I7449" s="89" t="s">
        <v>336</v>
      </c>
      <c r="L7449">
        <v>52226</v>
      </c>
      <c r="M7449" s="89" t="s">
        <v>1809</v>
      </c>
      <c r="N7449" s="89" t="s">
        <v>1940</v>
      </c>
      <c r="V7449" s="89" t="s">
        <v>3163</v>
      </c>
      <c r="W7449">
        <v>24918</v>
      </c>
    </row>
    <row r="7450" spans="7:23">
      <c r="G7450">
        <v>24888</v>
      </c>
      <c r="H7450" s="89" t="s">
        <v>3132</v>
      </c>
      <c r="I7450" s="89" t="s">
        <v>336</v>
      </c>
      <c r="L7450">
        <v>52227</v>
      </c>
      <c r="M7450" s="89" t="s">
        <v>1810</v>
      </c>
      <c r="N7450" s="89" t="s">
        <v>1940</v>
      </c>
      <c r="V7450" s="89" t="s">
        <v>3164</v>
      </c>
      <c r="W7450">
        <v>24919</v>
      </c>
    </row>
    <row r="7451" spans="7:23">
      <c r="G7451">
        <v>24889</v>
      </c>
      <c r="H7451" s="89" t="s">
        <v>3133</v>
      </c>
      <c r="I7451" s="89" t="s">
        <v>336</v>
      </c>
      <c r="L7451">
        <v>52228</v>
      </c>
      <c r="M7451" s="89" t="s">
        <v>1811</v>
      </c>
      <c r="N7451" s="89" t="s">
        <v>1940</v>
      </c>
      <c r="V7451" s="89" t="s">
        <v>3165</v>
      </c>
      <c r="W7451">
        <v>24920</v>
      </c>
    </row>
    <row r="7452" spans="7:23">
      <c r="G7452">
        <v>24890</v>
      </c>
      <c r="H7452" s="89" t="s">
        <v>3134</v>
      </c>
      <c r="I7452" s="89" t="s">
        <v>336</v>
      </c>
      <c r="L7452">
        <v>52229</v>
      </c>
      <c r="M7452" s="89" t="s">
        <v>1872</v>
      </c>
      <c r="N7452" s="89" t="s">
        <v>1940</v>
      </c>
      <c r="V7452" s="89" t="s">
        <v>3166</v>
      </c>
      <c r="W7452">
        <v>24921</v>
      </c>
    </row>
    <row r="7453" spans="7:23">
      <c r="G7453">
        <v>24891</v>
      </c>
      <c r="H7453" s="89" t="s">
        <v>3135</v>
      </c>
      <c r="I7453" s="89" t="s">
        <v>336</v>
      </c>
      <c r="L7453">
        <v>52230</v>
      </c>
      <c r="M7453" s="89" t="s">
        <v>1891</v>
      </c>
      <c r="N7453" s="89" t="s">
        <v>1940</v>
      </c>
      <c r="V7453" s="89" t="s">
        <v>3167</v>
      </c>
      <c r="W7453">
        <v>24922</v>
      </c>
    </row>
    <row r="7454" spans="7:23">
      <c r="G7454">
        <v>24892</v>
      </c>
      <c r="H7454" s="89" t="s">
        <v>3136</v>
      </c>
      <c r="I7454" s="89" t="s">
        <v>336</v>
      </c>
      <c r="L7454">
        <v>52234</v>
      </c>
      <c r="M7454" s="89" t="s">
        <v>1843</v>
      </c>
      <c r="N7454" s="89" t="s">
        <v>1940</v>
      </c>
      <c r="V7454" s="89" t="s">
        <v>3168</v>
      </c>
      <c r="W7454">
        <v>24923</v>
      </c>
    </row>
    <row r="7455" spans="7:23">
      <c r="G7455">
        <v>24893</v>
      </c>
      <c r="H7455" s="89" t="s">
        <v>3137</v>
      </c>
      <c r="I7455" s="89" t="s">
        <v>336</v>
      </c>
      <c r="L7455">
        <v>52235</v>
      </c>
      <c r="M7455" s="89" t="s">
        <v>1844</v>
      </c>
      <c r="N7455" s="89" t="s">
        <v>1940</v>
      </c>
      <c r="V7455" s="89" t="s">
        <v>3169</v>
      </c>
      <c r="W7455">
        <v>24924</v>
      </c>
    </row>
    <row r="7456" spans="7:23">
      <c r="G7456">
        <v>24894</v>
      </c>
      <c r="H7456" s="89" t="s">
        <v>3138</v>
      </c>
      <c r="I7456" s="89" t="s">
        <v>336</v>
      </c>
      <c r="L7456">
        <v>52236</v>
      </c>
      <c r="M7456" s="89" t="s">
        <v>1845</v>
      </c>
      <c r="N7456" s="89" t="s">
        <v>1940</v>
      </c>
      <c r="V7456" s="89" t="s">
        <v>3170</v>
      </c>
      <c r="W7456">
        <v>24925</v>
      </c>
    </row>
    <row r="7457" spans="7:23">
      <c r="G7457">
        <v>24895</v>
      </c>
      <c r="H7457" s="89" t="s">
        <v>3139</v>
      </c>
      <c r="I7457" s="89" t="s">
        <v>336</v>
      </c>
      <c r="L7457">
        <v>52237</v>
      </c>
      <c r="M7457" s="89" t="s">
        <v>1846</v>
      </c>
      <c r="N7457" s="89" t="s">
        <v>1940</v>
      </c>
      <c r="V7457" s="89" t="s">
        <v>3171</v>
      </c>
      <c r="W7457">
        <v>24926</v>
      </c>
    </row>
    <row r="7458" spans="7:23">
      <c r="G7458">
        <v>24896</v>
      </c>
      <c r="H7458" s="89" t="s">
        <v>3140</v>
      </c>
      <c r="I7458" s="89" t="s">
        <v>336</v>
      </c>
      <c r="L7458">
        <v>52238</v>
      </c>
      <c r="M7458" s="89" t="s">
        <v>1847</v>
      </c>
      <c r="N7458" s="89" t="s">
        <v>1940</v>
      </c>
      <c r="V7458" s="89" t="s">
        <v>3172</v>
      </c>
      <c r="W7458">
        <v>24927</v>
      </c>
    </row>
    <row r="7459" spans="7:23">
      <c r="G7459">
        <v>24897</v>
      </c>
      <c r="H7459" s="89" t="s">
        <v>3141</v>
      </c>
      <c r="I7459" s="89" t="s">
        <v>336</v>
      </c>
      <c r="L7459">
        <v>52239</v>
      </c>
      <c r="M7459" s="89" t="s">
        <v>1848</v>
      </c>
      <c r="N7459" s="89" t="s">
        <v>1940</v>
      </c>
      <c r="V7459" s="89" t="s">
        <v>3173</v>
      </c>
      <c r="W7459">
        <v>24928</v>
      </c>
    </row>
    <row r="7460" spans="7:23">
      <c r="G7460">
        <v>24898</v>
      </c>
      <c r="H7460" s="89" t="s">
        <v>3142</v>
      </c>
      <c r="I7460" s="89" t="s">
        <v>336</v>
      </c>
      <c r="L7460">
        <v>52242</v>
      </c>
      <c r="M7460" s="89" t="s">
        <v>1849</v>
      </c>
      <c r="N7460" s="89" t="s">
        <v>1940</v>
      </c>
      <c r="V7460" s="89" t="s">
        <v>3174</v>
      </c>
      <c r="W7460">
        <v>24929</v>
      </c>
    </row>
    <row r="7461" spans="7:23">
      <c r="G7461">
        <v>24899</v>
      </c>
      <c r="H7461" s="89" t="s">
        <v>3143</v>
      </c>
      <c r="I7461" s="89" t="s">
        <v>336</v>
      </c>
      <c r="L7461">
        <v>52243</v>
      </c>
      <c r="M7461" s="89" t="s">
        <v>1850</v>
      </c>
      <c r="N7461" s="89" t="s">
        <v>1940</v>
      </c>
      <c r="V7461" s="89" t="s">
        <v>3175</v>
      </c>
      <c r="W7461">
        <v>24930</v>
      </c>
    </row>
    <row r="7462" spans="7:23">
      <c r="G7462">
        <v>24900</v>
      </c>
      <c r="H7462" s="89" t="s">
        <v>3144</v>
      </c>
      <c r="I7462" s="89" t="s">
        <v>336</v>
      </c>
      <c r="L7462">
        <v>52244</v>
      </c>
      <c r="M7462" s="89" t="s">
        <v>1851</v>
      </c>
      <c r="N7462" s="89" t="s">
        <v>1940</v>
      </c>
      <c r="V7462" s="89" t="s">
        <v>3176</v>
      </c>
      <c r="W7462">
        <v>24931</v>
      </c>
    </row>
    <row r="7463" spans="7:23">
      <c r="G7463">
        <v>24901</v>
      </c>
      <c r="H7463" s="89" t="s">
        <v>3145</v>
      </c>
      <c r="I7463" s="89" t="s">
        <v>336</v>
      </c>
      <c r="L7463">
        <v>52245</v>
      </c>
      <c r="M7463" s="89" t="s">
        <v>1852</v>
      </c>
      <c r="N7463" s="89" t="s">
        <v>1940</v>
      </c>
      <c r="V7463" s="89" t="s">
        <v>3177</v>
      </c>
      <c r="W7463">
        <v>24932</v>
      </c>
    </row>
    <row r="7464" spans="7:23">
      <c r="G7464">
        <v>24902</v>
      </c>
      <c r="H7464" s="89" t="s">
        <v>3146</v>
      </c>
      <c r="I7464" s="89" t="s">
        <v>336</v>
      </c>
      <c r="L7464">
        <v>52248</v>
      </c>
      <c r="M7464" s="89" t="s">
        <v>1853</v>
      </c>
      <c r="N7464" s="89" t="s">
        <v>1940</v>
      </c>
      <c r="V7464" s="89" t="s">
        <v>3178</v>
      </c>
      <c r="W7464">
        <v>24933</v>
      </c>
    </row>
    <row r="7465" spans="7:23">
      <c r="G7465">
        <v>24903</v>
      </c>
      <c r="H7465" s="89" t="s">
        <v>3147</v>
      </c>
      <c r="I7465" s="89" t="s">
        <v>336</v>
      </c>
      <c r="L7465">
        <v>52249</v>
      </c>
      <c r="M7465" s="89" t="s">
        <v>1854</v>
      </c>
      <c r="N7465" s="89" t="s">
        <v>1940</v>
      </c>
      <c r="V7465" s="89" t="s">
        <v>3179</v>
      </c>
      <c r="W7465">
        <v>24934</v>
      </c>
    </row>
    <row r="7466" spans="7:23">
      <c r="G7466">
        <v>24904</v>
      </c>
      <c r="H7466" s="89" t="s">
        <v>3148</v>
      </c>
      <c r="I7466" s="89" t="s">
        <v>336</v>
      </c>
      <c r="L7466">
        <v>52250</v>
      </c>
      <c r="M7466" s="89" t="s">
        <v>1855</v>
      </c>
      <c r="N7466" s="89" t="s">
        <v>1940</v>
      </c>
      <c r="V7466" s="89" t="s">
        <v>3180</v>
      </c>
      <c r="W7466">
        <v>24935</v>
      </c>
    </row>
    <row r="7467" spans="7:23">
      <c r="G7467">
        <v>24905</v>
      </c>
      <c r="H7467" s="89" t="s">
        <v>3149</v>
      </c>
      <c r="I7467" s="89" t="s">
        <v>336</v>
      </c>
      <c r="L7467">
        <v>52251</v>
      </c>
      <c r="M7467" s="89" t="s">
        <v>1856</v>
      </c>
      <c r="N7467" s="89" t="s">
        <v>1940</v>
      </c>
      <c r="V7467" s="89" t="s">
        <v>3181</v>
      </c>
      <c r="W7467">
        <v>24936</v>
      </c>
    </row>
    <row r="7468" spans="7:23">
      <c r="G7468">
        <v>24906</v>
      </c>
      <c r="H7468" s="89" t="s">
        <v>3150</v>
      </c>
      <c r="I7468" s="89" t="s">
        <v>336</v>
      </c>
      <c r="L7468">
        <v>52254</v>
      </c>
      <c r="M7468" s="89" t="s">
        <v>1857</v>
      </c>
      <c r="N7468" s="89" t="s">
        <v>1940</v>
      </c>
      <c r="V7468" s="89" t="s">
        <v>3182</v>
      </c>
      <c r="W7468">
        <v>24937</v>
      </c>
    </row>
    <row r="7469" spans="7:23">
      <c r="G7469">
        <v>24907</v>
      </c>
      <c r="H7469" s="89" t="s">
        <v>3151</v>
      </c>
      <c r="I7469" s="89" t="s">
        <v>336</v>
      </c>
      <c r="L7469">
        <v>52255</v>
      </c>
      <c r="M7469" s="89" t="s">
        <v>1858</v>
      </c>
      <c r="N7469" s="89" t="s">
        <v>1940</v>
      </c>
      <c r="V7469" s="89" t="s">
        <v>3183</v>
      </c>
      <c r="W7469">
        <v>24938</v>
      </c>
    </row>
    <row r="7470" spans="7:23">
      <c r="G7470">
        <v>24908</v>
      </c>
      <c r="H7470" s="89" t="s">
        <v>3152</v>
      </c>
      <c r="I7470" s="89" t="s">
        <v>336</v>
      </c>
      <c r="L7470">
        <v>52256</v>
      </c>
      <c r="M7470" s="89" t="s">
        <v>1859</v>
      </c>
      <c r="N7470" s="89" t="s">
        <v>1940</v>
      </c>
      <c r="V7470" s="89" t="s">
        <v>3184</v>
      </c>
      <c r="W7470">
        <v>24939</v>
      </c>
    </row>
    <row r="7471" spans="7:23">
      <c r="G7471">
        <v>24909</v>
      </c>
      <c r="H7471" s="89" t="s">
        <v>3153</v>
      </c>
      <c r="I7471" s="89" t="s">
        <v>336</v>
      </c>
      <c r="L7471">
        <v>52257</v>
      </c>
      <c r="M7471" s="89" t="s">
        <v>1860</v>
      </c>
      <c r="N7471" s="89" t="s">
        <v>1940</v>
      </c>
      <c r="V7471" s="89" t="s">
        <v>3185</v>
      </c>
      <c r="W7471">
        <v>24940</v>
      </c>
    </row>
    <row r="7472" spans="7:23">
      <c r="G7472">
        <v>24910</v>
      </c>
      <c r="H7472" s="89" t="s">
        <v>3154</v>
      </c>
      <c r="I7472" s="89" t="s">
        <v>336</v>
      </c>
      <c r="L7472">
        <v>52258</v>
      </c>
      <c r="M7472" s="89" t="s">
        <v>1861</v>
      </c>
      <c r="N7472" s="89" t="s">
        <v>1940</v>
      </c>
      <c r="V7472" s="89" t="s">
        <v>3186</v>
      </c>
      <c r="W7472">
        <v>24941</v>
      </c>
    </row>
    <row r="7473" spans="7:23">
      <c r="G7473">
        <v>24911</v>
      </c>
      <c r="H7473" s="89" t="s">
        <v>3155</v>
      </c>
      <c r="I7473" s="89" t="s">
        <v>336</v>
      </c>
      <c r="L7473">
        <v>52259</v>
      </c>
      <c r="M7473" s="89" t="s">
        <v>1862</v>
      </c>
      <c r="N7473" s="89" t="s">
        <v>1940</v>
      </c>
      <c r="V7473" s="89" t="s">
        <v>3187</v>
      </c>
      <c r="W7473">
        <v>24942</v>
      </c>
    </row>
    <row r="7474" spans="7:23">
      <c r="G7474">
        <v>24912</v>
      </c>
      <c r="H7474" s="89" t="s">
        <v>3156</v>
      </c>
      <c r="I7474" s="89" t="s">
        <v>336</v>
      </c>
      <c r="L7474">
        <v>52260</v>
      </c>
      <c r="M7474" s="89" t="s">
        <v>1863</v>
      </c>
      <c r="N7474" s="89" t="s">
        <v>1940</v>
      </c>
      <c r="V7474" s="89" t="s">
        <v>3188</v>
      </c>
      <c r="W7474">
        <v>24943</v>
      </c>
    </row>
    <row r="7475" spans="7:23">
      <c r="G7475">
        <v>24913</v>
      </c>
      <c r="H7475" s="89" t="s">
        <v>3157</v>
      </c>
      <c r="I7475" s="89" t="s">
        <v>336</v>
      </c>
      <c r="L7475">
        <v>52261</v>
      </c>
      <c r="M7475" s="89" t="s">
        <v>1864</v>
      </c>
      <c r="N7475" s="89" t="s">
        <v>1940</v>
      </c>
      <c r="V7475" s="89" t="s">
        <v>3189</v>
      </c>
      <c r="W7475">
        <v>24944</v>
      </c>
    </row>
    <row r="7476" spans="7:23">
      <c r="G7476">
        <v>24914</v>
      </c>
      <c r="H7476" s="89" t="s">
        <v>3158</v>
      </c>
      <c r="I7476" s="89" t="s">
        <v>336</v>
      </c>
      <c r="L7476">
        <v>52262</v>
      </c>
      <c r="M7476" s="89" t="s">
        <v>1865</v>
      </c>
      <c r="N7476" s="89" t="s">
        <v>1940</v>
      </c>
      <c r="V7476" s="89" t="s">
        <v>3190</v>
      </c>
      <c r="W7476">
        <v>24945</v>
      </c>
    </row>
    <row r="7477" spans="7:23">
      <c r="G7477">
        <v>215877</v>
      </c>
      <c r="H7477" s="89" t="s">
        <v>3159</v>
      </c>
      <c r="I7477" s="89" t="s">
        <v>336</v>
      </c>
      <c r="L7477">
        <v>52263</v>
      </c>
      <c r="M7477" s="89" t="s">
        <v>1866</v>
      </c>
      <c r="N7477" s="89" t="s">
        <v>1940</v>
      </c>
      <c r="V7477" s="89" t="s">
        <v>3191</v>
      </c>
      <c r="W7477">
        <v>24946</v>
      </c>
    </row>
    <row r="7478" spans="7:23">
      <c r="G7478">
        <v>24915</v>
      </c>
      <c r="H7478" s="89" t="s">
        <v>3160</v>
      </c>
      <c r="I7478" s="89" t="s">
        <v>336</v>
      </c>
      <c r="L7478">
        <v>52264</v>
      </c>
      <c r="M7478" s="89" t="s">
        <v>1867</v>
      </c>
      <c r="N7478" s="89" t="s">
        <v>1940</v>
      </c>
      <c r="V7478" s="89" t="s">
        <v>3192</v>
      </c>
      <c r="W7478">
        <v>24947</v>
      </c>
    </row>
    <row r="7479" spans="7:23">
      <c r="G7479">
        <v>24916</v>
      </c>
      <c r="H7479" s="89" t="s">
        <v>3161</v>
      </c>
      <c r="I7479" s="89" t="s">
        <v>336</v>
      </c>
      <c r="L7479">
        <v>52265</v>
      </c>
      <c r="M7479" s="89" t="s">
        <v>1868</v>
      </c>
      <c r="N7479" s="89" t="s">
        <v>1940</v>
      </c>
      <c r="V7479" s="89" t="s">
        <v>3193</v>
      </c>
      <c r="W7479">
        <v>24948</v>
      </c>
    </row>
    <row r="7480" spans="7:23">
      <c r="G7480">
        <v>24917</v>
      </c>
      <c r="H7480" s="89" t="s">
        <v>3162</v>
      </c>
      <c r="I7480" s="89" t="s">
        <v>336</v>
      </c>
      <c r="L7480">
        <v>52266</v>
      </c>
      <c r="M7480" s="89" t="s">
        <v>1869</v>
      </c>
      <c r="N7480" s="89" t="s">
        <v>1940</v>
      </c>
      <c r="V7480" s="89" t="s">
        <v>3194</v>
      </c>
      <c r="W7480">
        <v>24949</v>
      </c>
    </row>
    <row r="7481" spans="7:23">
      <c r="G7481">
        <v>24918</v>
      </c>
      <c r="H7481" s="89" t="s">
        <v>3163</v>
      </c>
      <c r="I7481" s="89" t="s">
        <v>336</v>
      </c>
      <c r="L7481">
        <v>52269</v>
      </c>
      <c r="M7481" s="89" t="s">
        <v>1876</v>
      </c>
      <c r="N7481" s="89" t="s">
        <v>1940</v>
      </c>
      <c r="V7481" s="89" t="s">
        <v>3195</v>
      </c>
      <c r="W7481">
        <v>24950</v>
      </c>
    </row>
    <row r="7482" spans="7:23">
      <c r="G7482">
        <v>24919</v>
      </c>
      <c r="H7482" s="89" t="s">
        <v>3164</v>
      </c>
      <c r="I7482" s="89" t="s">
        <v>336</v>
      </c>
      <c r="L7482">
        <v>52270</v>
      </c>
      <c r="M7482" s="89" t="s">
        <v>1878</v>
      </c>
      <c r="N7482" s="89" t="s">
        <v>1940</v>
      </c>
      <c r="V7482" s="89" t="s">
        <v>3196</v>
      </c>
      <c r="W7482">
        <v>24951</v>
      </c>
    </row>
    <row r="7483" spans="7:23">
      <c r="G7483">
        <v>24920</v>
      </c>
      <c r="H7483" s="89" t="s">
        <v>3165</v>
      </c>
      <c r="I7483" s="89" t="s">
        <v>336</v>
      </c>
      <c r="L7483">
        <v>52277</v>
      </c>
      <c r="M7483" s="89" t="s">
        <v>1894</v>
      </c>
      <c r="N7483" s="89" t="s">
        <v>1940</v>
      </c>
      <c r="V7483" s="89" t="s">
        <v>3197</v>
      </c>
      <c r="W7483">
        <v>24952</v>
      </c>
    </row>
    <row r="7484" spans="7:23">
      <c r="G7484">
        <v>24921</v>
      </c>
      <c r="H7484" s="89" t="s">
        <v>3166</v>
      </c>
      <c r="I7484" s="89" t="s">
        <v>336</v>
      </c>
      <c r="L7484">
        <v>52278</v>
      </c>
      <c r="M7484" s="89" t="s">
        <v>1895</v>
      </c>
      <c r="N7484" s="89" t="s">
        <v>1940</v>
      </c>
      <c r="V7484" s="89" t="s">
        <v>3198</v>
      </c>
      <c r="W7484">
        <v>24953</v>
      </c>
    </row>
    <row r="7485" spans="7:23">
      <c r="G7485">
        <v>24922</v>
      </c>
      <c r="H7485" s="89" t="s">
        <v>3167</v>
      </c>
      <c r="I7485" s="89" t="s">
        <v>336</v>
      </c>
      <c r="L7485">
        <v>52279</v>
      </c>
      <c r="M7485" s="89" t="s">
        <v>1896</v>
      </c>
      <c r="N7485" s="89" t="s">
        <v>1940</v>
      </c>
      <c r="V7485" s="89" t="s">
        <v>3199</v>
      </c>
      <c r="W7485">
        <v>24954</v>
      </c>
    </row>
    <row r="7486" spans="7:23">
      <c r="G7486">
        <v>24923</v>
      </c>
      <c r="H7486" s="89" t="s">
        <v>3168</v>
      </c>
      <c r="I7486" s="89" t="s">
        <v>336</v>
      </c>
      <c r="L7486">
        <v>52280</v>
      </c>
      <c r="M7486" s="89" t="s">
        <v>1939</v>
      </c>
      <c r="N7486" s="89" t="s">
        <v>1940</v>
      </c>
      <c r="V7486" s="89" t="s">
        <v>3200</v>
      </c>
      <c r="W7486">
        <v>24955</v>
      </c>
    </row>
    <row r="7487" spans="7:23">
      <c r="G7487">
        <v>24924</v>
      </c>
      <c r="H7487" s="89" t="s">
        <v>3169</v>
      </c>
      <c r="I7487" s="89" t="s">
        <v>336</v>
      </c>
      <c r="L7487">
        <v>52285</v>
      </c>
      <c r="M7487" s="89" t="s">
        <v>1291</v>
      </c>
      <c r="N7487" s="89" t="s">
        <v>1941</v>
      </c>
      <c r="V7487" s="89" t="s">
        <v>3201</v>
      </c>
      <c r="W7487">
        <v>24956</v>
      </c>
    </row>
    <row r="7488" spans="7:23">
      <c r="G7488">
        <v>24925</v>
      </c>
      <c r="H7488" s="89" t="s">
        <v>3170</v>
      </c>
      <c r="I7488" s="89" t="s">
        <v>336</v>
      </c>
      <c r="L7488">
        <v>52286</v>
      </c>
      <c r="M7488" s="89" t="s">
        <v>1293</v>
      </c>
      <c r="N7488" s="89" t="s">
        <v>1941</v>
      </c>
      <c r="V7488" s="89" t="s">
        <v>3202</v>
      </c>
      <c r="W7488">
        <v>24957</v>
      </c>
    </row>
    <row r="7489" spans="7:23">
      <c r="G7489">
        <v>24926</v>
      </c>
      <c r="H7489" s="89" t="s">
        <v>3171</v>
      </c>
      <c r="I7489" s="89" t="s">
        <v>336</v>
      </c>
      <c r="L7489">
        <v>52287</v>
      </c>
      <c r="M7489" s="89" t="s">
        <v>1294</v>
      </c>
      <c r="N7489" s="89" t="s">
        <v>1941</v>
      </c>
      <c r="V7489" s="89" t="s">
        <v>3203</v>
      </c>
      <c r="W7489">
        <v>24958</v>
      </c>
    </row>
    <row r="7490" spans="7:23">
      <c r="G7490">
        <v>24927</v>
      </c>
      <c r="H7490" s="89" t="s">
        <v>3172</v>
      </c>
      <c r="I7490" s="89" t="s">
        <v>336</v>
      </c>
      <c r="L7490">
        <v>52288</v>
      </c>
      <c r="M7490" s="89" t="s">
        <v>1295</v>
      </c>
      <c r="N7490" s="89" t="s">
        <v>1941</v>
      </c>
      <c r="V7490" s="89" t="s">
        <v>3204</v>
      </c>
      <c r="W7490">
        <v>24959</v>
      </c>
    </row>
    <row r="7491" spans="7:23">
      <c r="G7491">
        <v>24928</v>
      </c>
      <c r="H7491" s="89" t="s">
        <v>3173</v>
      </c>
      <c r="I7491" s="89" t="s">
        <v>336</v>
      </c>
      <c r="L7491">
        <v>52289</v>
      </c>
      <c r="M7491" s="89" t="s">
        <v>1297</v>
      </c>
      <c r="N7491" s="89" t="s">
        <v>1941</v>
      </c>
      <c r="V7491" s="89" t="s">
        <v>3205</v>
      </c>
      <c r="W7491">
        <v>24960</v>
      </c>
    </row>
    <row r="7492" spans="7:23">
      <c r="G7492">
        <v>24929</v>
      </c>
      <c r="H7492" s="89" t="s">
        <v>3174</v>
      </c>
      <c r="I7492" s="89" t="s">
        <v>336</v>
      </c>
      <c r="L7492">
        <v>52290</v>
      </c>
      <c r="M7492" s="89" t="s">
        <v>1298</v>
      </c>
      <c r="N7492" s="89" t="s">
        <v>1941</v>
      </c>
      <c r="V7492" s="89" t="s">
        <v>3206</v>
      </c>
      <c r="W7492">
        <v>24961</v>
      </c>
    </row>
    <row r="7493" spans="7:23">
      <c r="G7493">
        <v>24930</v>
      </c>
      <c r="H7493" s="89" t="s">
        <v>3175</v>
      </c>
      <c r="I7493" s="89" t="s">
        <v>336</v>
      </c>
      <c r="L7493">
        <v>52291</v>
      </c>
      <c r="M7493" s="89" t="s">
        <v>1299</v>
      </c>
      <c r="N7493" s="89" t="s">
        <v>1941</v>
      </c>
      <c r="V7493" s="89" t="s">
        <v>3207</v>
      </c>
      <c r="W7493">
        <v>24962</v>
      </c>
    </row>
    <row r="7494" spans="7:23">
      <c r="G7494">
        <v>24931</v>
      </c>
      <c r="H7494" s="89" t="s">
        <v>3176</v>
      </c>
      <c r="I7494" s="89" t="s">
        <v>336</v>
      </c>
      <c r="L7494">
        <v>52292</v>
      </c>
      <c r="M7494" s="89" t="s">
        <v>1300</v>
      </c>
      <c r="N7494" s="89" t="s">
        <v>1941</v>
      </c>
      <c r="V7494" s="89" t="s">
        <v>3208</v>
      </c>
      <c r="W7494">
        <v>24963</v>
      </c>
    </row>
    <row r="7495" spans="7:23">
      <c r="G7495">
        <v>24932</v>
      </c>
      <c r="H7495" s="89" t="s">
        <v>3177</v>
      </c>
      <c r="I7495" s="89" t="s">
        <v>336</v>
      </c>
      <c r="L7495">
        <v>52297</v>
      </c>
      <c r="M7495" s="89" t="s">
        <v>1711</v>
      </c>
      <c r="N7495" s="89" t="s">
        <v>1941</v>
      </c>
      <c r="V7495" s="89" t="s">
        <v>3209</v>
      </c>
      <c r="W7495">
        <v>24964</v>
      </c>
    </row>
    <row r="7496" spans="7:23">
      <c r="G7496">
        <v>24933</v>
      </c>
      <c r="H7496" s="89" t="s">
        <v>3178</v>
      </c>
      <c r="I7496" s="89" t="s">
        <v>336</v>
      </c>
      <c r="L7496">
        <v>52298</v>
      </c>
      <c r="M7496" s="89" t="s">
        <v>1712</v>
      </c>
      <c r="N7496" s="89" t="s">
        <v>1941</v>
      </c>
      <c r="V7496" s="89" t="s">
        <v>3210</v>
      </c>
      <c r="W7496">
        <v>24965</v>
      </c>
    </row>
    <row r="7497" spans="7:23">
      <c r="G7497">
        <v>24934</v>
      </c>
      <c r="H7497" s="89" t="s">
        <v>3179</v>
      </c>
      <c r="I7497" s="89" t="s">
        <v>336</v>
      </c>
      <c r="L7497">
        <v>52299</v>
      </c>
      <c r="M7497" s="89" t="s">
        <v>1713</v>
      </c>
      <c r="N7497" s="89" t="s">
        <v>1941</v>
      </c>
      <c r="V7497" s="89" t="s">
        <v>3211</v>
      </c>
      <c r="W7497">
        <v>24966</v>
      </c>
    </row>
    <row r="7498" spans="7:23">
      <c r="G7498">
        <v>24935</v>
      </c>
      <c r="H7498" s="89" t="s">
        <v>3180</v>
      </c>
      <c r="I7498" s="89" t="s">
        <v>336</v>
      </c>
      <c r="L7498">
        <v>52300</v>
      </c>
      <c r="M7498" s="89" t="s">
        <v>1714</v>
      </c>
      <c r="N7498" s="89" t="s">
        <v>1941</v>
      </c>
      <c r="V7498" s="89" t="s">
        <v>3212</v>
      </c>
      <c r="W7498">
        <v>24967</v>
      </c>
    </row>
    <row r="7499" spans="7:23">
      <c r="G7499">
        <v>24936</v>
      </c>
      <c r="H7499" s="89" t="s">
        <v>3181</v>
      </c>
      <c r="I7499" s="89" t="s">
        <v>336</v>
      </c>
      <c r="L7499">
        <v>52301</v>
      </c>
      <c r="M7499" s="89" t="s">
        <v>1719</v>
      </c>
      <c r="N7499" s="89" t="s">
        <v>1941</v>
      </c>
      <c r="V7499" s="89" t="s">
        <v>3213</v>
      </c>
      <c r="W7499">
        <v>24968</v>
      </c>
    </row>
    <row r="7500" spans="7:23">
      <c r="G7500">
        <v>24937</v>
      </c>
      <c r="H7500" s="89" t="s">
        <v>3182</v>
      </c>
      <c r="I7500" s="89" t="s">
        <v>336</v>
      </c>
      <c r="L7500">
        <v>52302</v>
      </c>
      <c r="M7500" s="89" t="s">
        <v>1720</v>
      </c>
      <c r="N7500" s="89" t="s">
        <v>1941</v>
      </c>
      <c r="V7500" s="89" t="s">
        <v>3214</v>
      </c>
      <c r="W7500">
        <v>24969</v>
      </c>
    </row>
    <row r="7501" spans="7:23">
      <c r="G7501">
        <v>24938</v>
      </c>
      <c r="H7501" s="89" t="s">
        <v>3183</v>
      </c>
      <c r="I7501" s="89" t="s">
        <v>336</v>
      </c>
      <c r="L7501">
        <v>52303</v>
      </c>
      <c r="M7501" s="89" t="s">
        <v>1721</v>
      </c>
      <c r="N7501" s="89" t="s">
        <v>1941</v>
      </c>
      <c r="V7501" s="89" t="s">
        <v>3215</v>
      </c>
      <c r="W7501">
        <v>24970</v>
      </c>
    </row>
    <row r="7502" spans="7:23">
      <c r="G7502">
        <v>24939</v>
      </c>
      <c r="H7502" s="89" t="s">
        <v>3184</v>
      </c>
      <c r="I7502" s="89" t="s">
        <v>336</v>
      </c>
      <c r="L7502">
        <v>52304</v>
      </c>
      <c r="M7502" s="89" t="s">
        <v>1724</v>
      </c>
      <c r="N7502" s="89" t="s">
        <v>1941</v>
      </c>
      <c r="V7502" s="89" t="s">
        <v>3216</v>
      </c>
      <c r="W7502">
        <v>24971</v>
      </c>
    </row>
    <row r="7503" spans="7:23">
      <c r="G7503">
        <v>24940</v>
      </c>
      <c r="H7503" s="89" t="s">
        <v>3185</v>
      </c>
      <c r="I7503" s="89" t="s">
        <v>336</v>
      </c>
      <c r="L7503">
        <v>52306</v>
      </c>
      <c r="M7503" s="89" t="s">
        <v>1725</v>
      </c>
      <c r="N7503" s="89" t="s">
        <v>1941</v>
      </c>
      <c r="V7503" s="89" t="s">
        <v>3217</v>
      </c>
      <c r="W7503">
        <v>24972</v>
      </c>
    </row>
    <row r="7504" spans="7:23">
      <c r="G7504">
        <v>24941</v>
      </c>
      <c r="H7504" s="89" t="s">
        <v>3186</v>
      </c>
      <c r="I7504" s="89" t="s">
        <v>336</v>
      </c>
      <c r="L7504">
        <v>52307</v>
      </c>
      <c r="M7504" s="89" t="s">
        <v>1726</v>
      </c>
      <c r="N7504" s="89" t="s">
        <v>1941</v>
      </c>
      <c r="V7504" s="89" t="s">
        <v>3218</v>
      </c>
      <c r="W7504">
        <v>24973</v>
      </c>
    </row>
    <row r="7505" spans="7:23">
      <c r="G7505">
        <v>24942</v>
      </c>
      <c r="H7505" s="89" t="s">
        <v>3187</v>
      </c>
      <c r="I7505" s="89" t="s">
        <v>336</v>
      </c>
      <c r="L7505">
        <v>52310</v>
      </c>
      <c r="M7505" s="89" t="s">
        <v>1727</v>
      </c>
      <c r="N7505" s="89" t="s">
        <v>1941</v>
      </c>
      <c r="V7505" s="89" t="s">
        <v>3219</v>
      </c>
      <c r="W7505">
        <v>24974</v>
      </c>
    </row>
    <row r="7506" spans="7:23">
      <c r="G7506">
        <v>24943</v>
      </c>
      <c r="H7506" s="89" t="s">
        <v>3188</v>
      </c>
      <c r="I7506" s="89" t="s">
        <v>336</v>
      </c>
      <c r="L7506">
        <v>52311</v>
      </c>
      <c r="M7506" s="89" t="s">
        <v>1728</v>
      </c>
      <c r="N7506" s="89" t="s">
        <v>1941</v>
      </c>
      <c r="V7506" s="89" t="s">
        <v>3220</v>
      </c>
      <c r="W7506">
        <v>24975</v>
      </c>
    </row>
    <row r="7507" spans="7:23">
      <c r="G7507">
        <v>24944</v>
      </c>
      <c r="H7507" s="89" t="s">
        <v>3189</v>
      </c>
      <c r="I7507" s="89" t="s">
        <v>336</v>
      </c>
      <c r="L7507">
        <v>52312</v>
      </c>
      <c r="M7507" s="89" t="s">
        <v>1729</v>
      </c>
      <c r="N7507" s="89" t="s">
        <v>1941</v>
      </c>
      <c r="V7507" s="89" t="s">
        <v>3221</v>
      </c>
      <c r="W7507">
        <v>24976</v>
      </c>
    </row>
    <row r="7508" spans="7:23">
      <c r="G7508">
        <v>24945</v>
      </c>
      <c r="H7508" s="89" t="s">
        <v>3190</v>
      </c>
      <c r="I7508" s="89" t="s">
        <v>336</v>
      </c>
      <c r="L7508">
        <v>52313</v>
      </c>
      <c r="M7508" s="89" t="s">
        <v>1730</v>
      </c>
      <c r="N7508" s="89" t="s">
        <v>1941</v>
      </c>
      <c r="V7508" s="89" t="s">
        <v>3222</v>
      </c>
      <c r="W7508">
        <v>24977</v>
      </c>
    </row>
    <row r="7509" spans="7:23">
      <c r="G7509">
        <v>24946</v>
      </c>
      <c r="H7509" s="89" t="s">
        <v>3191</v>
      </c>
      <c r="I7509" s="89" t="s">
        <v>336</v>
      </c>
      <c r="L7509">
        <v>52314</v>
      </c>
      <c r="M7509" s="89" t="s">
        <v>1737</v>
      </c>
      <c r="N7509" s="89" t="s">
        <v>1941</v>
      </c>
      <c r="V7509" s="89" t="s">
        <v>3223</v>
      </c>
      <c r="W7509">
        <v>24978</v>
      </c>
    </row>
    <row r="7510" spans="7:23">
      <c r="G7510">
        <v>24947</v>
      </c>
      <c r="H7510" s="89" t="s">
        <v>3192</v>
      </c>
      <c r="I7510" s="89" t="s">
        <v>336</v>
      </c>
      <c r="L7510">
        <v>52315</v>
      </c>
      <c r="M7510" s="89" t="s">
        <v>1738</v>
      </c>
      <c r="N7510" s="89" t="s">
        <v>1941</v>
      </c>
      <c r="V7510" s="89" t="s">
        <v>3224</v>
      </c>
      <c r="W7510">
        <v>24979</v>
      </c>
    </row>
    <row r="7511" spans="7:23">
      <c r="G7511">
        <v>24948</v>
      </c>
      <c r="H7511" s="89" t="s">
        <v>3193</v>
      </c>
      <c r="I7511" s="89" t="s">
        <v>336</v>
      </c>
      <c r="L7511">
        <v>52320</v>
      </c>
      <c r="M7511" s="89" t="s">
        <v>1739</v>
      </c>
      <c r="N7511" s="89" t="s">
        <v>1941</v>
      </c>
      <c r="V7511" s="89" t="s">
        <v>3225</v>
      </c>
      <c r="W7511">
        <v>24980</v>
      </c>
    </row>
    <row r="7512" spans="7:23">
      <c r="G7512">
        <v>24949</v>
      </c>
      <c r="H7512" s="89" t="s">
        <v>3194</v>
      </c>
      <c r="I7512" s="89" t="s">
        <v>336</v>
      </c>
      <c r="L7512">
        <v>52321</v>
      </c>
      <c r="M7512" s="89" t="s">
        <v>1740</v>
      </c>
      <c r="N7512" s="89" t="s">
        <v>1941</v>
      </c>
      <c r="V7512" s="89" t="s">
        <v>3226</v>
      </c>
      <c r="W7512">
        <v>24981</v>
      </c>
    </row>
    <row r="7513" spans="7:23">
      <c r="G7513">
        <v>24950</v>
      </c>
      <c r="H7513" s="89" t="s">
        <v>3195</v>
      </c>
      <c r="I7513" s="89" t="s">
        <v>336</v>
      </c>
      <c r="L7513">
        <v>52322</v>
      </c>
      <c r="M7513" s="89" t="s">
        <v>1741</v>
      </c>
      <c r="N7513" s="89" t="s">
        <v>1941</v>
      </c>
      <c r="V7513" s="89" t="s">
        <v>3227</v>
      </c>
      <c r="W7513">
        <v>24982</v>
      </c>
    </row>
    <row r="7514" spans="7:23">
      <c r="G7514">
        <v>24951</v>
      </c>
      <c r="H7514" s="89" t="s">
        <v>3196</v>
      </c>
      <c r="I7514" s="89" t="s">
        <v>336</v>
      </c>
      <c r="L7514">
        <v>52323</v>
      </c>
      <c r="M7514" s="89" t="s">
        <v>1742</v>
      </c>
      <c r="N7514" s="89" t="s">
        <v>1941</v>
      </c>
      <c r="V7514" s="89" t="s">
        <v>3228</v>
      </c>
      <c r="W7514">
        <v>24983</v>
      </c>
    </row>
    <row r="7515" spans="7:23">
      <c r="G7515">
        <v>24952</v>
      </c>
      <c r="H7515" s="89" t="s">
        <v>3197</v>
      </c>
      <c r="I7515" s="89" t="s">
        <v>336</v>
      </c>
      <c r="L7515">
        <v>52324</v>
      </c>
      <c r="M7515" s="89" t="s">
        <v>1743</v>
      </c>
      <c r="N7515" s="89" t="s">
        <v>1941</v>
      </c>
      <c r="V7515" s="89" t="s">
        <v>3229</v>
      </c>
      <c r="W7515">
        <v>24984</v>
      </c>
    </row>
    <row r="7516" spans="7:23">
      <c r="G7516">
        <v>24953</v>
      </c>
      <c r="H7516" s="89" t="s">
        <v>3198</v>
      </c>
      <c r="I7516" s="89" t="s">
        <v>336</v>
      </c>
      <c r="L7516">
        <v>52325</v>
      </c>
      <c r="M7516" s="89" t="s">
        <v>1744</v>
      </c>
      <c r="N7516" s="89" t="s">
        <v>1941</v>
      </c>
      <c r="V7516" s="89" t="s">
        <v>3230</v>
      </c>
      <c r="W7516">
        <v>24985</v>
      </c>
    </row>
    <row r="7517" spans="7:23">
      <c r="G7517">
        <v>24954</v>
      </c>
      <c r="H7517" s="89" t="s">
        <v>3199</v>
      </c>
      <c r="I7517" s="89" t="s">
        <v>336</v>
      </c>
      <c r="L7517">
        <v>52328</v>
      </c>
      <c r="M7517" s="89" t="s">
        <v>1745</v>
      </c>
      <c r="N7517" s="89" t="s">
        <v>1941</v>
      </c>
      <c r="V7517" s="89" t="s">
        <v>3231</v>
      </c>
      <c r="W7517">
        <v>24986</v>
      </c>
    </row>
    <row r="7518" spans="7:23">
      <c r="G7518">
        <v>24955</v>
      </c>
      <c r="H7518" s="89" t="s">
        <v>3200</v>
      </c>
      <c r="I7518" s="89" t="s">
        <v>336</v>
      </c>
      <c r="L7518">
        <v>52329</v>
      </c>
      <c r="M7518" s="89" t="s">
        <v>1746</v>
      </c>
      <c r="N7518" s="89" t="s">
        <v>1941</v>
      </c>
      <c r="V7518" s="89" t="s">
        <v>3232</v>
      </c>
      <c r="W7518">
        <v>24987</v>
      </c>
    </row>
    <row r="7519" spans="7:23">
      <c r="G7519">
        <v>24956</v>
      </c>
      <c r="H7519" s="89" t="s">
        <v>3201</v>
      </c>
      <c r="I7519" s="89" t="s">
        <v>336</v>
      </c>
      <c r="L7519">
        <v>52330</v>
      </c>
      <c r="M7519" s="89" t="s">
        <v>1747</v>
      </c>
      <c r="N7519" s="89" t="s">
        <v>1941</v>
      </c>
      <c r="V7519" s="89" t="s">
        <v>3233</v>
      </c>
      <c r="W7519">
        <v>24988</v>
      </c>
    </row>
    <row r="7520" spans="7:23">
      <c r="G7520">
        <v>24957</v>
      </c>
      <c r="H7520" s="89" t="s">
        <v>3202</v>
      </c>
      <c r="I7520" s="89" t="s">
        <v>336</v>
      </c>
      <c r="L7520">
        <v>52331</v>
      </c>
      <c r="M7520" s="89" t="s">
        <v>1748</v>
      </c>
      <c r="N7520" s="89" t="s">
        <v>1941</v>
      </c>
      <c r="V7520" s="89" t="s">
        <v>3234</v>
      </c>
      <c r="W7520">
        <v>24989</v>
      </c>
    </row>
    <row r="7521" spans="7:23">
      <c r="G7521">
        <v>24958</v>
      </c>
      <c r="H7521" s="89" t="s">
        <v>3203</v>
      </c>
      <c r="I7521" s="89" t="s">
        <v>336</v>
      </c>
      <c r="L7521">
        <v>52332</v>
      </c>
      <c r="M7521" s="89" t="s">
        <v>1749</v>
      </c>
      <c r="N7521" s="89" t="s">
        <v>1941</v>
      </c>
      <c r="V7521" s="89" t="s">
        <v>3235</v>
      </c>
      <c r="W7521">
        <v>24990</v>
      </c>
    </row>
    <row r="7522" spans="7:23">
      <c r="G7522">
        <v>24959</v>
      </c>
      <c r="H7522" s="89" t="s">
        <v>3204</v>
      </c>
      <c r="I7522" s="89" t="s">
        <v>336</v>
      </c>
      <c r="L7522">
        <v>52333</v>
      </c>
      <c r="M7522" s="89" t="s">
        <v>1750</v>
      </c>
      <c r="N7522" s="89" t="s">
        <v>1941</v>
      </c>
      <c r="V7522" s="89" t="s">
        <v>3236</v>
      </c>
      <c r="W7522">
        <v>24991</v>
      </c>
    </row>
    <row r="7523" spans="7:23">
      <c r="G7523">
        <v>24960</v>
      </c>
      <c r="H7523" s="89" t="s">
        <v>3205</v>
      </c>
      <c r="I7523" s="89" t="s">
        <v>336</v>
      </c>
      <c r="L7523">
        <v>52337</v>
      </c>
      <c r="M7523" s="89" t="s">
        <v>1751</v>
      </c>
      <c r="N7523" s="89" t="s">
        <v>1941</v>
      </c>
      <c r="V7523" s="89" t="s">
        <v>3237</v>
      </c>
      <c r="W7523">
        <v>24992</v>
      </c>
    </row>
    <row r="7524" spans="7:23">
      <c r="G7524">
        <v>24961</v>
      </c>
      <c r="H7524" s="89" t="s">
        <v>3206</v>
      </c>
      <c r="I7524" s="89" t="s">
        <v>336</v>
      </c>
      <c r="L7524">
        <v>52338</v>
      </c>
      <c r="M7524" s="89" t="s">
        <v>1752</v>
      </c>
      <c r="N7524" s="89" t="s">
        <v>1941</v>
      </c>
      <c r="V7524" s="89" t="s">
        <v>3238</v>
      </c>
      <c r="W7524">
        <v>24993</v>
      </c>
    </row>
    <row r="7525" spans="7:23">
      <c r="G7525">
        <v>24962</v>
      </c>
      <c r="H7525" s="89" t="s">
        <v>3207</v>
      </c>
      <c r="I7525" s="89" t="s">
        <v>336</v>
      </c>
      <c r="L7525">
        <v>52339</v>
      </c>
      <c r="M7525" s="89" t="s">
        <v>1753</v>
      </c>
      <c r="N7525" s="89" t="s">
        <v>1941</v>
      </c>
      <c r="V7525" s="89" t="s">
        <v>3239</v>
      </c>
      <c r="W7525">
        <v>24994</v>
      </c>
    </row>
    <row r="7526" spans="7:23">
      <c r="G7526">
        <v>24963</v>
      </c>
      <c r="H7526" s="89" t="s">
        <v>3208</v>
      </c>
      <c r="I7526" s="89" t="s">
        <v>336</v>
      </c>
      <c r="L7526">
        <v>52340</v>
      </c>
      <c r="M7526" s="89" t="s">
        <v>1754</v>
      </c>
      <c r="N7526" s="89" t="s">
        <v>1941</v>
      </c>
      <c r="V7526" s="89" t="s">
        <v>3240</v>
      </c>
      <c r="W7526">
        <v>24995</v>
      </c>
    </row>
    <row r="7527" spans="7:23">
      <c r="G7527">
        <v>24964</v>
      </c>
      <c r="H7527" s="89" t="s">
        <v>3209</v>
      </c>
      <c r="I7527" s="89" t="s">
        <v>336</v>
      </c>
      <c r="L7527">
        <v>52341</v>
      </c>
      <c r="M7527" s="89" t="s">
        <v>1755</v>
      </c>
      <c r="N7527" s="89" t="s">
        <v>1941</v>
      </c>
      <c r="V7527" s="89" t="s">
        <v>3241</v>
      </c>
      <c r="W7527">
        <v>24996</v>
      </c>
    </row>
    <row r="7528" spans="7:23">
      <c r="G7528">
        <v>24965</v>
      </c>
      <c r="H7528" s="89" t="s">
        <v>3210</v>
      </c>
      <c r="I7528" s="89" t="s">
        <v>336</v>
      </c>
      <c r="L7528">
        <v>52342</v>
      </c>
      <c r="M7528" s="89" t="s">
        <v>1756</v>
      </c>
      <c r="N7528" s="89" t="s">
        <v>1941</v>
      </c>
      <c r="V7528" s="89" t="s">
        <v>3242</v>
      </c>
      <c r="W7528">
        <v>24997</v>
      </c>
    </row>
    <row r="7529" spans="7:23">
      <c r="G7529">
        <v>24966</v>
      </c>
      <c r="H7529" s="89" t="s">
        <v>3211</v>
      </c>
      <c r="I7529" s="89" t="s">
        <v>336</v>
      </c>
      <c r="L7529">
        <v>52343</v>
      </c>
      <c r="M7529" s="89" t="s">
        <v>1035</v>
      </c>
      <c r="N7529" s="89" t="s">
        <v>1941</v>
      </c>
      <c r="V7529" s="89" t="s">
        <v>3243</v>
      </c>
      <c r="W7529">
        <v>24998</v>
      </c>
    </row>
    <row r="7530" spans="7:23">
      <c r="G7530">
        <v>24967</v>
      </c>
      <c r="H7530" s="89" t="s">
        <v>3212</v>
      </c>
      <c r="I7530" s="89" t="s">
        <v>336</v>
      </c>
      <c r="L7530">
        <v>52346</v>
      </c>
      <c r="M7530" s="89" t="s">
        <v>1757</v>
      </c>
      <c r="N7530" s="89" t="s">
        <v>1941</v>
      </c>
      <c r="V7530" s="89" t="s">
        <v>3244</v>
      </c>
      <c r="W7530">
        <v>24999</v>
      </c>
    </row>
    <row r="7531" spans="7:23">
      <c r="G7531">
        <v>24968</v>
      </c>
      <c r="H7531" s="89" t="s">
        <v>3213</v>
      </c>
      <c r="I7531" s="89" t="s">
        <v>336</v>
      </c>
      <c r="L7531">
        <v>52347</v>
      </c>
      <c r="M7531" s="89" t="s">
        <v>1758</v>
      </c>
      <c r="N7531" s="89" t="s">
        <v>1941</v>
      </c>
      <c r="V7531" s="89" t="s">
        <v>3245</v>
      </c>
      <c r="W7531">
        <v>25000</v>
      </c>
    </row>
    <row r="7532" spans="7:23">
      <c r="G7532">
        <v>24969</v>
      </c>
      <c r="H7532" s="89" t="s">
        <v>3214</v>
      </c>
      <c r="I7532" s="89" t="s">
        <v>336</v>
      </c>
      <c r="L7532">
        <v>52348</v>
      </c>
      <c r="M7532" s="89" t="s">
        <v>1759</v>
      </c>
      <c r="N7532" s="89" t="s">
        <v>1941</v>
      </c>
      <c r="V7532" s="89" t="s">
        <v>3246</v>
      </c>
      <c r="W7532">
        <v>25001</v>
      </c>
    </row>
    <row r="7533" spans="7:23">
      <c r="G7533">
        <v>24970</v>
      </c>
      <c r="H7533" s="89" t="s">
        <v>3215</v>
      </c>
      <c r="I7533" s="89" t="s">
        <v>336</v>
      </c>
      <c r="L7533">
        <v>52349</v>
      </c>
      <c r="M7533" s="89" t="s">
        <v>1760</v>
      </c>
      <c r="N7533" s="89" t="s">
        <v>1941</v>
      </c>
      <c r="V7533" s="89" t="s">
        <v>3247</v>
      </c>
      <c r="W7533">
        <v>25002</v>
      </c>
    </row>
    <row r="7534" spans="7:23">
      <c r="G7534">
        <v>24971</v>
      </c>
      <c r="H7534" s="89" t="s">
        <v>3216</v>
      </c>
      <c r="I7534" s="89" t="s">
        <v>336</v>
      </c>
      <c r="L7534">
        <v>52350</v>
      </c>
      <c r="M7534" s="89" t="s">
        <v>1761</v>
      </c>
      <c r="N7534" s="89" t="s">
        <v>1941</v>
      </c>
      <c r="V7534" s="89" t="s">
        <v>3248</v>
      </c>
      <c r="W7534">
        <v>25003</v>
      </c>
    </row>
    <row r="7535" spans="7:23">
      <c r="G7535">
        <v>24972</v>
      </c>
      <c r="H7535" s="89" t="s">
        <v>3217</v>
      </c>
      <c r="I7535" s="89" t="s">
        <v>336</v>
      </c>
      <c r="L7535">
        <v>52351</v>
      </c>
      <c r="M7535" s="89" t="s">
        <v>1762</v>
      </c>
      <c r="N7535" s="89" t="s">
        <v>1941</v>
      </c>
      <c r="V7535" s="89" t="s">
        <v>3249</v>
      </c>
      <c r="W7535">
        <v>25004</v>
      </c>
    </row>
    <row r="7536" spans="7:23">
      <c r="G7536">
        <v>24973</v>
      </c>
      <c r="H7536" s="89" t="s">
        <v>3218</v>
      </c>
      <c r="I7536" s="89" t="s">
        <v>336</v>
      </c>
      <c r="L7536">
        <v>52355</v>
      </c>
      <c r="M7536" s="89" t="s">
        <v>1763</v>
      </c>
      <c r="N7536" s="89" t="s">
        <v>1941</v>
      </c>
      <c r="V7536" s="89" t="s">
        <v>3250</v>
      </c>
      <c r="W7536">
        <v>25005</v>
      </c>
    </row>
    <row r="7537" spans="7:23">
      <c r="G7537">
        <v>24974</v>
      </c>
      <c r="H7537" s="89" t="s">
        <v>3219</v>
      </c>
      <c r="I7537" s="89" t="s">
        <v>336</v>
      </c>
      <c r="L7537">
        <v>52356</v>
      </c>
      <c r="M7537" s="89" t="s">
        <v>1764</v>
      </c>
      <c r="N7537" s="89" t="s">
        <v>1941</v>
      </c>
      <c r="V7537" s="89" t="s">
        <v>3251</v>
      </c>
      <c r="W7537">
        <v>25006</v>
      </c>
    </row>
    <row r="7538" spans="7:23">
      <c r="G7538">
        <v>24975</v>
      </c>
      <c r="H7538" s="89" t="s">
        <v>3220</v>
      </c>
      <c r="I7538" s="89" t="s">
        <v>336</v>
      </c>
      <c r="L7538">
        <v>52357</v>
      </c>
      <c r="M7538" s="89" t="s">
        <v>1765</v>
      </c>
      <c r="N7538" s="89" t="s">
        <v>1941</v>
      </c>
      <c r="V7538" s="89" t="s">
        <v>3252</v>
      </c>
      <c r="W7538">
        <v>25007</v>
      </c>
    </row>
    <row r="7539" spans="7:23">
      <c r="G7539">
        <v>24976</v>
      </c>
      <c r="H7539" s="89" t="s">
        <v>3221</v>
      </c>
      <c r="I7539" s="89" t="s">
        <v>336</v>
      </c>
      <c r="L7539">
        <v>52358</v>
      </c>
      <c r="M7539" s="89" t="s">
        <v>1766</v>
      </c>
      <c r="N7539" s="89" t="s">
        <v>1941</v>
      </c>
      <c r="V7539" s="89" t="s">
        <v>3253</v>
      </c>
      <c r="W7539">
        <v>25008</v>
      </c>
    </row>
    <row r="7540" spans="7:23">
      <c r="G7540">
        <v>24977</v>
      </c>
      <c r="H7540" s="89" t="s">
        <v>3222</v>
      </c>
      <c r="I7540" s="89" t="s">
        <v>336</v>
      </c>
      <c r="L7540">
        <v>52359</v>
      </c>
      <c r="M7540" s="89" t="s">
        <v>1767</v>
      </c>
      <c r="N7540" s="89" t="s">
        <v>1941</v>
      </c>
      <c r="V7540" s="89" t="s">
        <v>3254</v>
      </c>
      <c r="W7540">
        <v>25009</v>
      </c>
    </row>
    <row r="7541" spans="7:23">
      <c r="G7541">
        <v>24978</v>
      </c>
      <c r="H7541" s="89" t="s">
        <v>3223</v>
      </c>
      <c r="I7541" s="89" t="s">
        <v>336</v>
      </c>
      <c r="L7541">
        <v>52362</v>
      </c>
      <c r="M7541" s="89" t="s">
        <v>1768</v>
      </c>
      <c r="N7541" s="89" t="s">
        <v>1941</v>
      </c>
      <c r="V7541" s="89" t="s">
        <v>3255</v>
      </c>
      <c r="W7541">
        <v>25010</v>
      </c>
    </row>
    <row r="7542" spans="7:23">
      <c r="G7542">
        <v>24979</v>
      </c>
      <c r="H7542" s="89" t="s">
        <v>3224</v>
      </c>
      <c r="I7542" s="89" t="s">
        <v>336</v>
      </c>
      <c r="L7542">
        <v>52363</v>
      </c>
      <c r="M7542" s="89" t="s">
        <v>1769</v>
      </c>
      <c r="N7542" s="89" t="s">
        <v>1941</v>
      </c>
      <c r="V7542" s="89" t="s">
        <v>3256</v>
      </c>
      <c r="W7542">
        <v>25011</v>
      </c>
    </row>
    <row r="7543" spans="7:23">
      <c r="G7543">
        <v>24980</v>
      </c>
      <c r="H7543" s="89" t="s">
        <v>3225</v>
      </c>
      <c r="I7543" s="89" t="s">
        <v>336</v>
      </c>
      <c r="L7543">
        <v>52364</v>
      </c>
      <c r="M7543" s="89" t="s">
        <v>1770</v>
      </c>
      <c r="N7543" s="89" t="s">
        <v>1941</v>
      </c>
      <c r="V7543" s="89" t="s">
        <v>933</v>
      </c>
      <c r="W7543">
        <v>25012</v>
      </c>
    </row>
    <row r="7544" spans="7:23">
      <c r="G7544">
        <v>24981</v>
      </c>
      <c r="H7544" s="89" t="s">
        <v>3226</v>
      </c>
      <c r="I7544" s="89" t="s">
        <v>336</v>
      </c>
      <c r="L7544">
        <v>52365</v>
      </c>
      <c r="M7544" s="89" t="s">
        <v>1771</v>
      </c>
      <c r="N7544" s="89" t="s">
        <v>1941</v>
      </c>
      <c r="V7544" s="89" t="s">
        <v>3257</v>
      </c>
      <c r="W7544">
        <v>25015</v>
      </c>
    </row>
    <row r="7545" spans="7:23">
      <c r="G7545">
        <v>24982</v>
      </c>
      <c r="H7545" s="89" t="s">
        <v>3227</v>
      </c>
      <c r="I7545" s="89" t="s">
        <v>336</v>
      </c>
      <c r="L7545">
        <v>52366</v>
      </c>
      <c r="M7545" s="89" t="s">
        <v>1772</v>
      </c>
      <c r="N7545" s="89" t="s">
        <v>1941</v>
      </c>
      <c r="V7545" s="89" t="s">
        <v>3258</v>
      </c>
      <c r="W7545">
        <v>25016</v>
      </c>
    </row>
    <row r="7546" spans="7:23">
      <c r="G7546">
        <v>24983</v>
      </c>
      <c r="H7546" s="89" t="s">
        <v>3228</v>
      </c>
      <c r="I7546" s="89" t="s">
        <v>336</v>
      </c>
      <c r="L7546">
        <v>52369</v>
      </c>
      <c r="M7546" s="89" t="s">
        <v>1773</v>
      </c>
      <c r="N7546" s="89" t="s">
        <v>1941</v>
      </c>
      <c r="V7546" s="89" t="s">
        <v>936</v>
      </c>
      <c r="W7546">
        <v>25017</v>
      </c>
    </row>
    <row r="7547" spans="7:23">
      <c r="G7547">
        <v>24984</v>
      </c>
      <c r="H7547" s="89" t="s">
        <v>3229</v>
      </c>
      <c r="I7547" s="89" t="s">
        <v>336</v>
      </c>
      <c r="L7547">
        <v>52370</v>
      </c>
      <c r="M7547" s="89" t="s">
        <v>1774</v>
      </c>
      <c r="N7547" s="89" t="s">
        <v>1941</v>
      </c>
      <c r="V7547" s="89" t="s">
        <v>937</v>
      </c>
      <c r="W7547">
        <v>25018</v>
      </c>
    </row>
    <row r="7548" spans="7:23">
      <c r="G7548">
        <v>24985</v>
      </c>
      <c r="H7548" s="89" t="s">
        <v>3230</v>
      </c>
      <c r="I7548" s="89" t="s">
        <v>336</v>
      </c>
      <c r="L7548">
        <v>52371</v>
      </c>
      <c r="M7548" s="89" t="s">
        <v>1775</v>
      </c>
      <c r="N7548" s="89" t="s">
        <v>1941</v>
      </c>
      <c r="V7548" s="89" t="s">
        <v>3259</v>
      </c>
      <c r="W7548">
        <v>25019</v>
      </c>
    </row>
    <row r="7549" spans="7:23">
      <c r="G7549">
        <v>24986</v>
      </c>
      <c r="H7549" s="89" t="s">
        <v>3231</v>
      </c>
      <c r="I7549" s="89" t="s">
        <v>336</v>
      </c>
      <c r="L7549">
        <v>52372</v>
      </c>
      <c r="M7549" s="89" t="s">
        <v>1776</v>
      </c>
      <c r="N7549" s="89" t="s">
        <v>1941</v>
      </c>
      <c r="V7549" s="89" t="s">
        <v>939</v>
      </c>
      <c r="W7549">
        <v>25020</v>
      </c>
    </row>
    <row r="7550" spans="7:23">
      <c r="G7550">
        <v>24987</v>
      </c>
      <c r="H7550" s="89" t="s">
        <v>3232</v>
      </c>
      <c r="I7550" s="89" t="s">
        <v>336</v>
      </c>
      <c r="L7550">
        <v>52373</v>
      </c>
      <c r="M7550" s="89" t="s">
        <v>1777</v>
      </c>
      <c r="N7550" s="89" t="s">
        <v>1941</v>
      </c>
      <c r="V7550" s="89" t="s">
        <v>3260</v>
      </c>
      <c r="W7550">
        <v>25021</v>
      </c>
    </row>
    <row r="7551" spans="7:23">
      <c r="G7551">
        <v>24988</v>
      </c>
      <c r="H7551" s="89" t="s">
        <v>3233</v>
      </c>
      <c r="I7551" s="89" t="s">
        <v>336</v>
      </c>
      <c r="L7551">
        <v>52374</v>
      </c>
      <c r="M7551" s="89" t="s">
        <v>1778</v>
      </c>
      <c r="N7551" s="89" t="s">
        <v>1941</v>
      </c>
      <c r="V7551" s="89" t="s">
        <v>3261</v>
      </c>
      <c r="W7551">
        <v>25022</v>
      </c>
    </row>
    <row r="7552" spans="7:23">
      <c r="G7552">
        <v>24989</v>
      </c>
      <c r="H7552" s="89" t="s">
        <v>3234</v>
      </c>
      <c r="I7552" s="89" t="s">
        <v>336</v>
      </c>
      <c r="L7552">
        <v>52378</v>
      </c>
      <c r="M7552" s="89" t="s">
        <v>1779</v>
      </c>
      <c r="N7552" s="89" t="s">
        <v>1941</v>
      </c>
      <c r="V7552" s="89" t="s">
        <v>3262</v>
      </c>
      <c r="W7552">
        <v>25023</v>
      </c>
    </row>
    <row r="7553" spans="7:23">
      <c r="G7553">
        <v>24990</v>
      </c>
      <c r="H7553" s="89" t="s">
        <v>3235</v>
      </c>
      <c r="I7553" s="89" t="s">
        <v>336</v>
      </c>
      <c r="L7553">
        <v>52379</v>
      </c>
      <c r="M7553" s="89" t="s">
        <v>1780</v>
      </c>
      <c r="N7553" s="89" t="s">
        <v>1941</v>
      </c>
      <c r="V7553" s="89" t="s">
        <v>3263</v>
      </c>
      <c r="W7553">
        <v>25024</v>
      </c>
    </row>
    <row r="7554" spans="7:23">
      <c r="G7554">
        <v>24991</v>
      </c>
      <c r="H7554" s="89" t="s">
        <v>3236</v>
      </c>
      <c r="I7554" s="89" t="s">
        <v>336</v>
      </c>
      <c r="L7554">
        <v>52380</v>
      </c>
      <c r="M7554" s="89" t="s">
        <v>1781</v>
      </c>
      <c r="N7554" s="89" t="s">
        <v>1941</v>
      </c>
      <c r="V7554" s="89" t="s">
        <v>3264</v>
      </c>
      <c r="W7554">
        <v>25025</v>
      </c>
    </row>
    <row r="7555" spans="7:23">
      <c r="G7555">
        <v>24992</v>
      </c>
      <c r="H7555" s="89" t="s">
        <v>3237</v>
      </c>
      <c r="I7555" s="89" t="s">
        <v>336</v>
      </c>
      <c r="L7555">
        <v>52381</v>
      </c>
      <c r="M7555" s="89" t="s">
        <v>1782</v>
      </c>
      <c r="N7555" s="89" t="s">
        <v>1941</v>
      </c>
      <c r="V7555" s="89" t="s">
        <v>3265</v>
      </c>
      <c r="W7555">
        <v>25026</v>
      </c>
    </row>
    <row r="7556" spans="7:23">
      <c r="G7556">
        <v>24993</v>
      </c>
      <c r="H7556" s="89" t="s">
        <v>3238</v>
      </c>
      <c r="I7556" s="89" t="s">
        <v>336</v>
      </c>
      <c r="L7556">
        <v>52382</v>
      </c>
      <c r="M7556" s="89" t="s">
        <v>1783</v>
      </c>
      <c r="N7556" s="89" t="s">
        <v>1941</v>
      </c>
      <c r="V7556" s="89" t="s">
        <v>3266</v>
      </c>
      <c r="W7556">
        <v>25027</v>
      </c>
    </row>
    <row r="7557" spans="7:23">
      <c r="G7557">
        <v>24994</v>
      </c>
      <c r="H7557" s="89" t="s">
        <v>3239</v>
      </c>
      <c r="I7557" s="89" t="s">
        <v>336</v>
      </c>
      <c r="L7557">
        <v>52383</v>
      </c>
      <c r="M7557" s="89" t="s">
        <v>1784</v>
      </c>
      <c r="N7557" s="89" t="s">
        <v>1941</v>
      </c>
      <c r="V7557" s="89" t="s">
        <v>3267</v>
      </c>
      <c r="W7557">
        <v>25028</v>
      </c>
    </row>
    <row r="7558" spans="7:23">
      <c r="G7558">
        <v>24995</v>
      </c>
      <c r="H7558" s="89" t="s">
        <v>3240</v>
      </c>
      <c r="I7558" s="89" t="s">
        <v>336</v>
      </c>
      <c r="L7558">
        <v>52384</v>
      </c>
      <c r="M7558" s="89" t="s">
        <v>1785</v>
      </c>
      <c r="N7558" s="89" t="s">
        <v>1941</v>
      </c>
      <c r="V7558" s="89" t="s">
        <v>3268</v>
      </c>
      <c r="W7558">
        <v>25029</v>
      </c>
    </row>
    <row r="7559" spans="7:23">
      <c r="G7559">
        <v>24996</v>
      </c>
      <c r="H7559" s="89" t="s">
        <v>3241</v>
      </c>
      <c r="I7559" s="89" t="s">
        <v>336</v>
      </c>
      <c r="L7559">
        <v>52387</v>
      </c>
      <c r="M7559" s="89" t="s">
        <v>1786</v>
      </c>
      <c r="N7559" s="89" t="s">
        <v>1941</v>
      </c>
      <c r="V7559" s="89" t="s">
        <v>3269</v>
      </c>
      <c r="W7559">
        <v>25030</v>
      </c>
    </row>
    <row r="7560" spans="7:23">
      <c r="G7560">
        <v>24997</v>
      </c>
      <c r="H7560" s="89" t="s">
        <v>3242</v>
      </c>
      <c r="I7560" s="89" t="s">
        <v>336</v>
      </c>
      <c r="L7560">
        <v>52388</v>
      </c>
      <c r="M7560" s="89" t="s">
        <v>1787</v>
      </c>
      <c r="N7560" s="89" t="s">
        <v>1941</v>
      </c>
      <c r="V7560" s="89" t="s">
        <v>3270</v>
      </c>
      <c r="W7560">
        <v>25031</v>
      </c>
    </row>
    <row r="7561" spans="7:23">
      <c r="G7561">
        <v>24998</v>
      </c>
      <c r="H7561" s="89" t="s">
        <v>3243</v>
      </c>
      <c r="I7561" s="89" t="s">
        <v>336</v>
      </c>
      <c r="L7561">
        <v>52389</v>
      </c>
      <c r="M7561" s="89" t="s">
        <v>1788</v>
      </c>
      <c r="N7561" s="89" t="s">
        <v>1941</v>
      </c>
      <c r="V7561" s="89" t="s">
        <v>3271</v>
      </c>
      <c r="W7561">
        <v>25032</v>
      </c>
    </row>
    <row r="7562" spans="7:23">
      <c r="G7562">
        <v>24999</v>
      </c>
      <c r="H7562" s="89" t="s">
        <v>3244</v>
      </c>
      <c r="I7562" s="89" t="s">
        <v>336</v>
      </c>
      <c r="L7562">
        <v>52390</v>
      </c>
      <c r="M7562" s="89" t="s">
        <v>1789</v>
      </c>
      <c r="N7562" s="89" t="s">
        <v>1941</v>
      </c>
      <c r="V7562" s="89" t="s">
        <v>3272</v>
      </c>
      <c r="W7562">
        <v>25033</v>
      </c>
    </row>
    <row r="7563" spans="7:23">
      <c r="G7563">
        <v>25000</v>
      </c>
      <c r="H7563" s="89" t="s">
        <v>3245</v>
      </c>
      <c r="I7563" s="89" t="s">
        <v>336</v>
      </c>
      <c r="L7563">
        <v>52391</v>
      </c>
      <c r="M7563" s="89" t="s">
        <v>1790</v>
      </c>
      <c r="N7563" s="89" t="s">
        <v>1941</v>
      </c>
      <c r="V7563" s="89" t="s">
        <v>3273</v>
      </c>
      <c r="W7563">
        <v>25034</v>
      </c>
    </row>
    <row r="7564" spans="7:23">
      <c r="G7564">
        <v>25001</v>
      </c>
      <c r="H7564" s="89" t="s">
        <v>3246</v>
      </c>
      <c r="I7564" s="89" t="s">
        <v>336</v>
      </c>
      <c r="L7564">
        <v>52392</v>
      </c>
      <c r="M7564" s="89" t="s">
        <v>1791</v>
      </c>
      <c r="N7564" s="89" t="s">
        <v>1941</v>
      </c>
      <c r="V7564" s="89" t="s">
        <v>3274</v>
      </c>
      <c r="W7564">
        <v>25035</v>
      </c>
    </row>
    <row r="7565" spans="7:23">
      <c r="G7565">
        <v>25002</v>
      </c>
      <c r="H7565" s="89" t="s">
        <v>3247</v>
      </c>
      <c r="I7565" s="89" t="s">
        <v>336</v>
      </c>
      <c r="L7565">
        <v>52393</v>
      </c>
      <c r="M7565" s="89" t="s">
        <v>1792</v>
      </c>
      <c r="N7565" s="89" t="s">
        <v>1941</v>
      </c>
      <c r="V7565" s="89" t="s">
        <v>3275</v>
      </c>
      <c r="W7565">
        <v>204277</v>
      </c>
    </row>
    <row r="7566" spans="7:23">
      <c r="G7566">
        <v>25003</v>
      </c>
      <c r="H7566" s="89" t="s">
        <v>3248</v>
      </c>
      <c r="I7566" s="89" t="s">
        <v>336</v>
      </c>
      <c r="L7566">
        <v>52395</v>
      </c>
      <c r="M7566" s="89" t="s">
        <v>1569</v>
      </c>
      <c r="N7566" s="89" t="s">
        <v>1941</v>
      </c>
      <c r="V7566" s="89" t="s">
        <v>3276</v>
      </c>
      <c r="W7566">
        <v>178287</v>
      </c>
    </row>
    <row r="7567" spans="7:23">
      <c r="G7567">
        <v>25004</v>
      </c>
      <c r="H7567" s="89" t="s">
        <v>3249</v>
      </c>
      <c r="I7567" s="89" t="s">
        <v>336</v>
      </c>
      <c r="L7567">
        <v>52396</v>
      </c>
      <c r="M7567" s="89" t="s">
        <v>1871</v>
      </c>
      <c r="N7567" s="89" t="s">
        <v>1941</v>
      </c>
      <c r="V7567" s="89" t="s">
        <v>3277</v>
      </c>
      <c r="W7567">
        <v>25036</v>
      </c>
    </row>
    <row r="7568" spans="7:23">
      <c r="G7568">
        <v>25005</v>
      </c>
      <c r="H7568" s="89" t="s">
        <v>3250</v>
      </c>
      <c r="I7568" s="89" t="s">
        <v>336</v>
      </c>
      <c r="L7568">
        <v>52397</v>
      </c>
      <c r="M7568" s="89" t="s">
        <v>1575</v>
      </c>
      <c r="N7568" s="89" t="s">
        <v>1941</v>
      </c>
      <c r="V7568" s="89" t="s">
        <v>3278</v>
      </c>
      <c r="W7568">
        <v>25037</v>
      </c>
    </row>
    <row r="7569" spans="7:23">
      <c r="G7569">
        <v>25006</v>
      </c>
      <c r="H7569" s="89" t="s">
        <v>3251</v>
      </c>
      <c r="I7569" s="89" t="s">
        <v>336</v>
      </c>
      <c r="L7569">
        <v>52398</v>
      </c>
      <c r="M7569" s="89" t="s">
        <v>1574</v>
      </c>
      <c r="N7569" s="89" t="s">
        <v>1941</v>
      </c>
      <c r="V7569" s="89" t="s">
        <v>3279</v>
      </c>
      <c r="W7569">
        <v>25038</v>
      </c>
    </row>
    <row r="7570" spans="7:23">
      <c r="G7570">
        <v>25007</v>
      </c>
      <c r="H7570" s="89" t="s">
        <v>3252</v>
      </c>
      <c r="I7570" s="89" t="s">
        <v>336</v>
      </c>
      <c r="L7570">
        <v>52399</v>
      </c>
      <c r="M7570" s="89" t="s">
        <v>1879</v>
      </c>
      <c r="N7570" s="89" t="s">
        <v>1941</v>
      </c>
      <c r="V7570" s="89" t="s">
        <v>3280</v>
      </c>
      <c r="W7570">
        <v>108067</v>
      </c>
    </row>
    <row r="7571" spans="7:23">
      <c r="G7571">
        <v>25008</v>
      </c>
      <c r="H7571" s="89" t="s">
        <v>3253</v>
      </c>
      <c r="I7571" s="89" t="s">
        <v>336</v>
      </c>
      <c r="L7571">
        <v>52400</v>
      </c>
      <c r="M7571" s="89" t="s">
        <v>1880</v>
      </c>
      <c r="N7571" s="89" t="s">
        <v>1941</v>
      </c>
      <c r="V7571" s="89" t="s">
        <v>3281</v>
      </c>
      <c r="W7571">
        <v>25039</v>
      </c>
    </row>
    <row r="7572" spans="7:23">
      <c r="G7572">
        <v>25009</v>
      </c>
      <c r="H7572" s="89" t="s">
        <v>3254</v>
      </c>
      <c r="I7572" s="89" t="s">
        <v>336</v>
      </c>
      <c r="L7572">
        <v>52401</v>
      </c>
      <c r="M7572" s="89" t="s">
        <v>1579</v>
      </c>
      <c r="N7572" s="89" t="s">
        <v>1941</v>
      </c>
      <c r="V7572" s="89" t="s">
        <v>3282</v>
      </c>
      <c r="W7572">
        <v>25040</v>
      </c>
    </row>
    <row r="7573" spans="7:23">
      <c r="G7573">
        <v>25010</v>
      </c>
      <c r="H7573" s="89" t="s">
        <v>3255</v>
      </c>
      <c r="I7573" s="89" t="s">
        <v>336</v>
      </c>
      <c r="L7573">
        <v>52402</v>
      </c>
      <c r="M7573" s="89" t="s">
        <v>1886</v>
      </c>
      <c r="N7573" s="89" t="s">
        <v>1941</v>
      </c>
      <c r="V7573" s="89" t="s">
        <v>3283</v>
      </c>
      <c r="W7573">
        <v>25041</v>
      </c>
    </row>
    <row r="7574" spans="7:23">
      <c r="G7574">
        <v>25011</v>
      </c>
      <c r="H7574" s="89" t="s">
        <v>3256</v>
      </c>
      <c r="I7574" s="89" t="s">
        <v>336</v>
      </c>
      <c r="L7574">
        <v>52403</v>
      </c>
      <c r="M7574" s="89" t="s">
        <v>1887</v>
      </c>
      <c r="N7574" s="89" t="s">
        <v>1941</v>
      </c>
      <c r="V7574" s="89" t="s">
        <v>3284</v>
      </c>
      <c r="W7574">
        <v>178289</v>
      </c>
    </row>
    <row r="7575" spans="7:23">
      <c r="G7575">
        <v>25012</v>
      </c>
      <c r="H7575" s="89" t="s">
        <v>933</v>
      </c>
      <c r="I7575" s="89" t="s">
        <v>336</v>
      </c>
      <c r="L7575">
        <v>52404</v>
      </c>
      <c r="M7575" s="89" t="s">
        <v>955</v>
      </c>
      <c r="N7575" s="89" t="s">
        <v>1941</v>
      </c>
      <c r="V7575" s="89" t="s">
        <v>3285</v>
      </c>
      <c r="W7575">
        <v>217867</v>
      </c>
    </row>
    <row r="7576" spans="7:23">
      <c r="G7576">
        <v>25015</v>
      </c>
      <c r="H7576" s="89" t="s">
        <v>3257</v>
      </c>
      <c r="I7576" s="89" t="s">
        <v>336</v>
      </c>
      <c r="L7576">
        <v>52405</v>
      </c>
      <c r="M7576" s="89" t="s">
        <v>970</v>
      </c>
      <c r="N7576" s="89" t="s">
        <v>1941</v>
      </c>
      <c r="V7576" s="89" t="s">
        <v>3286</v>
      </c>
      <c r="W7576">
        <v>25042</v>
      </c>
    </row>
    <row r="7577" spans="7:23">
      <c r="G7577">
        <v>25016</v>
      </c>
      <c r="H7577" s="89" t="s">
        <v>3258</v>
      </c>
      <c r="I7577" s="89" t="s">
        <v>336</v>
      </c>
      <c r="L7577">
        <v>52406</v>
      </c>
      <c r="M7577" s="89" t="s">
        <v>956</v>
      </c>
      <c r="N7577" s="89" t="s">
        <v>1941</v>
      </c>
      <c r="V7577" s="89" t="s">
        <v>3287</v>
      </c>
      <c r="W7577">
        <v>25043</v>
      </c>
    </row>
    <row r="7578" spans="7:23">
      <c r="G7578">
        <v>25017</v>
      </c>
      <c r="H7578" s="89" t="s">
        <v>936</v>
      </c>
      <c r="I7578" s="89" t="s">
        <v>336</v>
      </c>
      <c r="L7578">
        <v>52407</v>
      </c>
      <c r="M7578" s="89" t="s">
        <v>971</v>
      </c>
      <c r="N7578" s="89" t="s">
        <v>1941</v>
      </c>
      <c r="V7578" s="89" t="s">
        <v>3288</v>
      </c>
      <c r="W7578">
        <v>25044</v>
      </c>
    </row>
    <row r="7579" spans="7:23">
      <c r="G7579">
        <v>25018</v>
      </c>
      <c r="H7579" s="89" t="s">
        <v>937</v>
      </c>
      <c r="I7579" s="89" t="s">
        <v>336</v>
      </c>
      <c r="L7579">
        <v>52408</v>
      </c>
      <c r="M7579" s="89" t="s">
        <v>957</v>
      </c>
      <c r="N7579" s="89" t="s">
        <v>1941</v>
      </c>
      <c r="V7579" s="89" t="s">
        <v>3289</v>
      </c>
      <c r="W7579">
        <v>178291</v>
      </c>
    </row>
    <row r="7580" spans="7:23">
      <c r="G7580">
        <v>25019</v>
      </c>
      <c r="H7580" s="89" t="s">
        <v>3259</v>
      </c>
      <c r="I7580" s="89" t="s">
        <v>336</v>
      </c>
      <c r="L7580">
        <v>52409</v>
      </c>
      <c r="M7580" s="89" t="s">
        <v>972</v>
      </c>
      <c r="N7580" s="89" t="s">
        <v>1941</v>
      </c>
      <c r="V7580" s="89" t="s">
        <v>3290</v>
      </c>
      <c r="W7580">
        <v>25045</v>
      </c>
    </row>
    <row r="7581" spans="7:23">
      <c r="G7581">
        <v>25020</v>
      </c>
      <c r="H7581" s="89" t="s">
        <v>939</v>
      </c>
      <c r="I7581" s="89" t="s">
        <v>336</v>
      </c>
      <c r="L7581">
        <v>52410</v>
      </c>
      <c r="M7581" s="89" t="s">
        <v>1881</v>
      </c>
      <c r="N7581" s="89" t="s">
        <v>1941</v>
      </c>
      <c r="V7581" s="89" t="s">
        <v>3291</v>
      </c>
      <c r="W7581">
        <v>25046</v>
      </c>
    </row>
    <row r="7582" spans="7:23">
      <c r="G7582">
        <v>25021</v>
      </c>
      <c r="H7582" s="89" t="s">
        <v>3260</v>
      </c>
      <c r="I7582" s="89" t="s">
        <v>336</v>
      </c>
      <c r="L7582">
        <v>52411</v>
      </c>
      <c r="M7582" s="89" t="s">
        <v>1883</v>
      </c>
      <c r="N7582" s="89" t="s">
        <v>1941</v>
      </c>
      <c r="V7582" s="89" t="s">
        <v>3292</v>
      </c>
      <c r="W7582">
        <v>25047</v>
      </c>
    </row>
    <row r="7583" spans="7:23">
      <c r="G7583">
        <v>25022</v>
      </c>
      <c r="H7583" s="89" t="s">
        <v>3261</v>
      </c>
      <c r="I7583" s="89" t="s">
        <v>336</v>
      </c>
      <c r="L7583">
        <v>52412</v>
      </c>
      <c r="M7583" s="89" t="s">
        <v>1884</v>
      </c>
      <c r="N7583" s="89" t="s">
        <v>1941</v>
      </c>
      <c r="V7583" s="89" t="s">
        <v>3293</v>
      </c>
      <c r="W7583">
        <v>25048</v>
      </c>
    </row>
    <row r="7584" spans="7:23">
      <c r="G7584">
        <v>25023</v>
      </c>
      <c r="H7584" s="89" t="s">
        <v>3262</v>
      </c>
      <c r="I7584" s="89" t="s">
        <v>336</v>
      </c>
      <c r="L7584">
        <v>52413</v>
      </c>
      <c r="M7584" s="89" t="s">
        <v>1885</v>
      </c>
      <c r="N7584" s="89" t="s">
        <v>1941</v>
      </c>
      <c r="V7584" s="89" t="s">
        <v>3294</v>
      </c>
      <c r="W7584">
        <v>58100</v>
      </c>
    </row>
    <row r="7585" spans="7:23">
      <c r="G7585">
        <v>25024</v>
      </c>
      <c r="H7585" s="89" t="s">
        <v>3263</v>
      </c>
      <c r="I7585" s="89" t="s">
        <v>336</v>
      </c>
      <c r="L7585">
        <v>52414</v>
      </c>
      <c r="M7585" s="89" t="s">
        <v>976</v>
      </c>
      <c r="N7585" s="89" t="s">
        <v>1941</v>
      </c>
      <c r="V7585" s="89" t="s">
        <v>3295</v>
      </c>
      <c r="W7585">
        <v>25049</v>
      </c>
    </row>
    <row r="7586" spans="7:23">
      <c r="G7586">
        <v>25025</v>
      </c>
      <c r="H7586" s="89" t="s">
        <v>3264</v>
      </c>
      <c r="I7586" s="89" t="s">
        <v>336</v>
      </c>
      <c r="L7586">
        <v>52415</v>
      </c>
      <c r="M7586" s="89" t="s">
        <v>964</v>
      </c>
      <c r="N7586" s="89" t="s">
        <v>1941</v>
      </c>
      <c r="V7586" s="89" t="s">
        <v>3296</v>
      </c>
      <c r="W7586">
        <v>25050</v>
      </c>
    </row>
    <row r="7587" spans="7:23">
      <c r="G7587">
        <v>25026</v>
      </c>
      <c r="H7587" s="89" t="s">
        <v>3265</v>
      </c>
      <c r="I7587" s="89" t="s">
        <v>336</v>
      </c>
      <c r="L7587">
        <v>52416</v>
      </c>
      <c r="M7587" s="89" t="s">
        <v>1888</v>
      </c>
      <c r="N7587" s="89" t="s">
        <v>1941</v>
      </c>
      <c r="V7587" s="89" t="s">
        <v>3297</v>
      </c>
      <c r="W7587">
        <v>25051</v>
      </c>
    </row>
    <row r="7588" spans="7:23">
      <c r="G7588">
        <v>25027</v>
      </c>
      <c r="H7588" s="89" t="s">
        <v>3266</v>
      </c>
      <c r="I7588" s="89" t="s">
        <v>336</v>
      </c>
      <c r="L7588">
        <v>52417</v>
      </c>
      <c r="M7588" s="89" t="s">
        <v>1889</v>
      </c>
      <c r="N7588" s="89" t="s">
        <v>1941</v>
      </c>
      <c r="V7588" s="89" t="s">
        <v>3298</v>
      </c>
      <c r="W7588">
        <v>25052</v>
      </c>
    </row>
    <row r="7589" spans="7:23">
      <c r="G7589">
        <v>25028</v>
      </c>
      <c r="H7589" s="89" t="s">
        <v>3267</v>
      </c>
      <c r="I7589" s="89" t="s">
        <v>336</v>
      </c>
      <c r="L7589">
        <v>52419</v>
      </c>
      <c r="M7589" s="89" t="s">
        <v>1890</v>
      </c>
      <c r="N7589" s="89" t="s">
        <v>1941</v>
      </c>
      <c r="V7589" s="89" t="s">
        <v>3299</v>
      </c>
      <c r="W7589">
        <v>214867</v>
      </c>
    </row>
    <row r="7590" spans="7:23">
      <c r="G7590">
        <v>25029</v>
      </c>
      <c r="H7590" s="89" t="s">
        <v>3268</v>
      </c>
      <c r="I7590" s="89" t="s">
        <v>336</v>
      </c>
      <c r="L7590">
        <v>52425</v>
      </c>
      <c r="M7590" s="89" t="s">
        <v>1793</v>
      </c>
      <c r="N7590" s="89" t="s">
        <v>1941</v>
      </c>
      <c r="V7590" s="89" t="s">
        <v>3300</v>
      </c>
      <c r="W7590">
        <v>25053</v>
      </c>
    </row>
    <row r="7591" spans="7:23">
      <c r="G7591">
        <v>25030</v>
      </c>
      <c r="H7591" s="89" t="s">
        <v>3269</v>
      </c>
      <c r="I7591" s="89" t="s">
        <v>336</v>
      </c>
      <c r="L7591">
        <v>52426</v>
      </c>
      <c r="M7591" s="89" t="s">
        <v>1794</v>
      </c>
      <c r="N7591" s="89" t="s">
        <v>1941</v>
      </c>
      <c r="V7591" s="89" t="s">
        <v>3301</v>
      </c>
      <c r="W7591">
        <v>58102</v>
      </c>
    </row>
    <row r="7592" spans="7:23">
      <c r="G7592">
        <v>25031</v>
      </c>
      <c r="H7592" s="89" t="s">
        <v>3270</v>
      </c>
      <c r="I7592" s="89" t="s">
        <v>336</v>
      </c>
      <c r="L7592">
        <v>52427</v>
      </c>
      <c r="M7592" s="89" t="s">
        <v>1795</v>
      </c>
      <c r="N7592" s="89" t="s">
        <v>1941</v>
      </c>
      <c r="V7592" s="89" t="s">
        <v>3302</v>
      </c>
      <c r="W7592">
        <v>25054</v>
      </c>
    </row>
    <row r="7593" spans="7:23">
      <c r="G7593">
        <v>25032</v>
      </c>
      <c r="H7593" s="89" t="s">
        <v>3271</v>
      </c>
      <c r="I7593" s="89" t="s">
        <v>336</v>
      </c>
      <c r="L7593">
        <v>52428</v>
      </c>
      <c r="M7593" s="89" t="s">
        <v>1796</v>
      </c>
      <c r="N7593" s="89" t="s">
        <v>1941</v>
      </c>
      <c r="V7593" s="89" t="s">
        <v>3303</v>
      </c>
      <c r="W7593">
        <v>216467</v>
      </c>
    </row>
    <row r="7594" spans="7:23">
      <c r="G7594">
        <v>25033</v>
      </c>
      <c r="H7594" s="89" t="s">
        <v>3272</v>
      </c>
      <c r="I7594" s="89" t="s">
        <v>336</v>
      </c>
      <c r="L7594">
        <v>52429</v>
      </c>
      <c r="M7594" s="89" t="s">
        <v>1797</v>
      </c>
      <c r="N7594" s="89" t="s">
        <v>1941</v>
      </c>
      <c r="V7594" s="89" t="s">
        <v>3304</v>
      </c>
      <c r="W7594">
        <v>25055</v>
      </c>
    </row>
    <row r="7595" spans="7:23">
      <c r="G7595">
        <v>25034</v>
      </c>
      <c r="H7595" s="89" t="s">
        <v>3273</v>
      </c>
      <c r="I7595" s="89" t="s">
        <v>336</v>
      </c>
      <c r="L7595">
        <v>52430</v>
      </c>
      <c r="M7595" s="89" t="s">
        <v>1798</v>
      </c>
      <c r="N7595" s="89" t="s">
        <v>1941</v>
      </c>
      <c r="V7595" s="89" t="s">
        <v>3305</v>
      </c>
      <c r="W7595">
        <v>25056</v>
      </c>
    </row>
    <row r="7596" spans="7:23">
      <c r="G7596">
        <v>25035</v>
      </c>
      <c r="H7596" s="89" t="s">
        <v>3274</v>
      </c>
      <c r="I7596" s="89" t="s">
        <v>336</v>
      </c>
      <c r="L7596">
        <v>52431</v>
      </c>
      <c r="M7596" s="89" t="s">
        <v>1799</v>
      </c>
      <c r="N7596" s="89" t="s">
        <v>1941</v>
      </c>
      <c r="V7596" s="89" t="s">
        <v>3306</v>
      </c>
      <c r="W7596">
        <v>25057</v>
      </c>
    </row>
    <row r="7597" spans="7:23">
      <c r="G7597">
        <v>204277</v>
      </c>
      <c r="H7597" s="89" t="s">
        <v>3275</v>
      </c>
      <c r="I7597" s="89" t="s">
        <v>336</v>
      </c>
      <c r="L7597">
        <v>52432</v>
      </c>
      <c r="M7597" s="89" t="s">
        <v>1800</v>
      </c>
      <c r="N7597" s="89" t="s">
        <v>1941</v>
      </c>
      <c r="V7597" s="89" t="s">
        <v>3307</v>
      </c>
      <c r="W7597">
        <v>25058</v>
      </c>
    </row>
    <row r="7598" spans="7:23">
      <c r="G7598">
        <v>178287</v>
      </c>
      <c r="H7598" s="89" t="s">
        <v>3276</v>
      </c>
      <c r="I7598" s="89" t="s">
        <v>336</v>
      </c>
      <c r="L7598">
        <v>52433</v>
      </c>
      <c r="M7598" s="89" t="s">
        <v>1801</v>
      </c>
      <c r="N7598" s="89" t="s">
        <v>1941</v>
      </c>
      <c r="V7598" s="89" t="s">
        <v>3308</v>
      </c>
      <c r="W7598">
        <v>25059</v>
      </c>
    </row>
    <row r="7599" spans="7:23">
      <c r="G7599">
        <v>25036</v>
      </c>
      <c r="H7599" s="89" t="s">
        <v>3277</v>
      </c>
      <c r="I7599" s="89" t="s">
        <v>336</v>
      </c>
      <c r="L7599">
        <v>52436</v>
      </c>
      <c r="M7599" s="89" t="s">
        <v>1802</v>
      </c>
      <c r="N7599" s="89" t="s">
        <v>1941</v>
      </c>
      <c r="V7599" s="89" t="s">
        <v>3309</v>
      </c>
      <c r="W7599">
        <v>25060</v>
      </c>
    </row>
    <row r="7600" spans="7:23">
      <c r="G7600">
        <v>25037</v>
      </c>
      <c r="H7600" s="89" t="s">
        <v>3278</v>
      </c>
      <c r="I7600" s="89" t="s">
        <v>336</v>
      </c>
      <c r="L7600">
        <v>52437</v>
      </c>
      <c r="M7600" s="89" t="s">
        <v>1803</v>
      </c>
      <c r="N7600" s="89" t="s">
        <v>1941</v>
      </c>
      <c r="V7600" s="89" t="s">
        <v>3310</v>
      </c>
      <c r="W7600">
        <v>25061</v>
      </c>
    </row>
    <row r="7601" spans="7:23">
      <c r="G7601">
        <v>25038</v>
      </c>
      <c r="H7601" s="89" t="s">
        <v>3279</v>
      </c>
      <c r="I7601" s="89" t="s">
        <v>336</v>
      </c>
      <c r="L7601">
        <v>52438</v>
      </c>
      <c r="M7601" s="89" t="s">
        <v>1804</v>
      </c>
      <c r="N7601" s="89" t="s">
        <v>1941</v>
      </c>
      <c r="V7601" s="89" t="s">
        <v>3311</v>
      </c>
      <c r="W7601">
        <v>25062</v>
      </c>
    </row>
    <row r="7602" spans="7:23">
      <c r="G7602">
        <v>108067</v>
      </c>
      <c r="H7602" s="89" t="s">
        <v>3280</v>
      </c>
      <c r="I7602" s="89" t="s">
        <v>336</v>
      </c>
      <c r="L7602">
        <v>52439</v>
      </c>
      <c r="M7602" s="89" t="s">
        <v>1805</v>
      </c>
      <c r="N7602" s="89" t="s">
        <v>1941</v>
      </c>
      <c r="V7602" s="89" t="s">
        <v>3312</v>
      </c>
      <c r="W7602">
        <v>25063</v>
      </c>
    </row>
    <row r="7603" spans="7:23">
      <c r="G7603">
        <v>25039</v>
      </c>
      <c r="H7603" s="89" t="s">
        <v>3281</v>
      </c>
      <c r="I7603" s="89" t="s">
        <v>336</v>
      </c>
      <c r="L7603">
        <v>52440</v>
      </c>
      <c r="M7603" s="89" t="s">
        <v>1806</v>
      </c>
      <c r="N7603" s="89" t="s">
        <v>1941</v>
      </c>
      <c r="V7603" s="89" t="s">
        <v>3313</v>
      </c>
      <c r="W7603">
        <v>25064</v>
      </c>
    </row>
    <row r="7604" spans="7:23">
      <c r="G7604">
        <v>25040</v>
      </c>
      <c r="H7604" s="89" t="s">
        <v>3282</v>
      </c>
      <c r="I7604" s="89" t="s">
        <v>336</v>
      </c>
      <c r="L7604">
        <v>52441</v>
      </c>
      <c r="M7604" s="89" t="s">
        <v>1807</v>
      </c>
      <c r="N7604" s="89" t="s">
        <v>1941</v>
      </c>
      <c r="V7604" s="89" t="s">
        <v>3314</v>
      </c>
      <c r="W7604">
        <v>25065</v>
      </c>
    </row>
    <row r="7605" spans="7:23">
      <c r="G7605">
        <v>25041</v>
      </c>
      <c r="H7605" s="89" t="s">
        <v>3283</v>
      </c>
      <c r="I7605" s="89" t="s">
        <v>336</v>
      </c>
      <c r="L7605">
        <v>52442</v>
      </c>
      <c r="M7605" s="89" t="s">
        <v>1808</v>
      </c>
      <c r="N7605" s="89" t="s">
        <v>1941</v>
      </c>
      <c r="V7605" s="89" t="s">
        <v>3315</v>
      </c>
      <c r="W7605">
        <v>25066</v>
      </c>
    </row>
    <row r="7606" spans="7:23">
      <c r="G7606">
        <v>178289</v>
      </c>
      <c r="H7606" s="89" t="s">
        <v>3284</v>
      </c>
      <c r="I7606" s="89" t="s">
        <v>336</v>
      </c>
      <c r="L7606">
        <v>52443</v>
      </c>
      <c r="M7606" s="89" t="s">
        <v>1809</v>
      </c>
      <c r="N7606" s="89" t="s">
        <v>1941</v>
      </c>
      <c r="V7606" s="89" t="s">
        <v>3316</v>
      </c>
      <c r="W7606">
        <v>25067</v>
      </c>
    </row>
    <row r="7607" spans="7:23">
      <c r="G7607">
        <v>217867</v>
      </c>
      <c r="H7607" s="89" t="s">
        <v>3285</v>
      </c>
      <c r="I7607" s="89" t="s">
        <v>336</v>
      </c>
      <c r="L7607">
        <v>52444</v>
      </c>
      <c r="M7607" s="89" t="s">
        <v>1810</v>
      </c>
      <c r="N7607" s="89" t="s">
        <v>1941</v>
      </c>
      <c r="V7607" s="89" t="s">
        <v>3317</v>
      </c>
      <c r="W7607">
        <v>25068</v>
      </c>
    </row>
    <row r="7608" spans="7:23">
      <c r="G7608">
        <v>25042</v>
      </c>
      <c r="H7608" s="89" t="s">
        <v>3286</v>
      </c>
      <c r="I7608" s="89" t="s">
        <v>336</v>
      </c>
      <c r="L7608">
        <v>52445</v>
      </c>
      <c r="M7608" s="89" t="s">
        <v>1811</v>
      </c>
      <c r="N7608" s="89" t="s">
        <v>1941</v>
      </c>
      <c r="V7608" s="89" t="s">
        <v>3318</v>
      </c>
      <c r="W7608">
        <v>25069</v>
      </c>
    </row>
    <row r="7609" spans="7:23">
      <c r="G7609">
        <v>25043</v>
      </c>
      <c r="H7609" s="89" t="s">
        <v>3287</v>
      </c>
      <c r="I7609" s="89" t="s">
        <v>336</v>
      </c>
      <c r="L7609">
        <v>52446</v>
      </c>
      <c r="M7609" s="89" t="s">
        <v>1872</v>
      </c>
      <c r="N7609" s="89" t="s">
        <v>1941</v>
      </c>
      <c r="V7609" s="89" t="s">
        <v>3319</v>
      </c>
      <c r="W7609">
        <v>25070</v>
      </c>
    </row>
    <row r="7610" spans="7:23">
      <c r="G7610">
        <v>25044</v>
      </c>
      <c r="H7610" s="89" t="s">
        <v>3288</v>
      </c>
      <c r="I7610" s="89" t="s">
        <v>336</v>
      </c>
      <c r="L7610">
        <v>52447</v>
      </c>
      <c r="M7610" s="89" t="s">
        <v>1891</v>
      </c>
      <c r="N7610" s="89" t="s">
        <v>1941</v>
      </c>
      <c r="V7610" s="89" t="s">
        <v>3320</v>
      </c>
      <c r="W7610">
        <v>25071</v>
      </c>
    </row>
    <row r="7611" spans="7:23">
      <c r="G7611">
        <v>178291</v>
      </c>
      <c r="H7611" s="89" t="s">
        <v>3289</v>
      </c>
      <c r="I7611" s="89" t="s">
        <v>336</v>
      </c>
      <c r="L7611">
        <v>52451</v>
      </c>
      <c r="M7611" s="89" t="s">
        <v>1843</v>
      </c>
      <c r="N7611" s="89" t="s">
        <v>1941</v>
      </c>
      <c r="V7611" s="89" t="s">
        <v>3321</v>
      </c>
      <c r="W7611">
        <v>25072</v>
      </c>
    </row>
    <row r="7612" spans="7:23">
      <c r="G7612">
        <v>25045</v>
      </c>
      <c r="H7612" s="89" t="s">
        <v>3290</v>
      </c>
      <c r="I7612" s="89" t="s">
        <v>336</v>
      </c>
      <c r="L7612">
        <v>52452</v>
      </c>
      <c r="M7612" s="89" t="s">
        <v>1844</v>
      </c>
      <c r="N7612" s="89" t="s">
        <v>1941</v>
      </c>
      <c r="V7612" s="89" t="s">
        <v>3322</v>
      </c>
      <c r="W7612">
        <v>25073</v>
      </c>
    </row>
    <row r="7613" spans="7:23">
      <c r="G7613">
        <v>25046</v>
      </c>
      <c r="H7613" s="89" t="s">
        <v>3291</v>
      </c>
      <c r="I7613" s="89" t="s">
        <v>336</v>
      </c>
      <c r="L7613">
        <v>52453</v>
      </c>
      <c r="M7613" s="89" t="s">
        <v>1845</v>
      </c>
      <c r="N7613" s="89" t="s">
        <v>1941</v>
      </c>
      <c r="V7613" s="89" t="s">
        <v>3323</v>
      </c>
      <c r="W7613">
        <v>25074</v>
      </c>
    </row>
    <row r="7614" spans="7:23">
      <c r="G7614">
        <v>25047</v>
      </c>
      <c r="H7614" s="89" t="s">
        <v>3292</v>
      </c>
      <c r="I7614" s="89" t="s">
        <v>336</v>
      </c>
      <c r="L7614">
        <v>52454</v>
      </c>
      <c r="M7614" s="89" t="s">
        <v>1846</v>
      </c>
      <c r="N7614" s="89" t="s">
        <v>1941</v>
      </c>
      <c r="V7614" s="89" t="s">
        <v>3324</v>
      </c>
      <c r="W7614">
        <v>25075</v>
      </c>
    </row>
    <row r="7615" spans="7:23">
      <c r="G7615">
        <v>25048</v>
      </c>
      <c r="H7615" s="89" t="s">
        <v>3293</v>
      </c>
      <c r="I7615" s="89" t="s">
        <v>336</v>
      </c>
      <c r="L7615">
        <v>52455</v>
      </c>
      <c r="M7615" s="89" t="s">
        <v>1847</v>
      </c>
      <c r="N7615" s="89" t="s">
        <v>1941</v>
      </c>
      <c r="V7615" s="89" t="s">
        <v>3325</v>
      </c>
      <c r="W7615">
        <v>25076</v>
      </c>
    </row>
    <row r="7616" spans="7:23">
      <c r="G7616">
        <v>58100</v>
      </c>
      <c r="H7616" s="89" t="s">
        <v>3294</v>
      </c>
      <c r="I7616" s="89" t="s">
        <v>336</v>
      </c>
      <c r="L7616">
        <v>52456</v>
      </c>
      <c r="M7616" s="89" t="s">
        <v>1848</v>
      </c>
      <c r="N7616" s="89" t="s">
        <v>1941</v>
      </c>
      <c r="V7616" s="89" t="s">
        <v>3326</v>
      </c>
      <c r="W7616">
        <v>25077</v>
      </c>
    </row>
    <row r="7617" spans="7:23">
      <c r="G7617">
        <v>25049</v>
      </c>
      <c r="H7617" s="89" t="s">
        <v>3295</v>
      </c>
      <c r="I7617" s="89" t="s">
        <v>336</v>
      </c>
      <c r="L7617">
        <v>52459</v>
      </c>
      <c r="M7617" s="89" t="s">
        <v>1849</v>
      </c>
      <c r="N7617" s="89" t="s">
        <v>1941</v>
      </c>
      <c r="V7617" s="89" t="s">
        <v>3327</v>
      </c>
      <c r="W7617">
        <v>25078</v>
      </c>
    </row>
    <row r="7618" spans="7:23">
      <c r="G7618">
        <v>25050</v>
      </c>
      <c r="H7618" s="89" t="s">
        <v>3296</v>
      </c>
      <c r="I7618" s="89" t="s">
        <v>336</v>
      </c>
      <c r="L7618">
        <v>52460</v>
      </c>
      <c r="M7618" s="89" t="s">
        <v>1850</v>
      </c>
      <c r="N7618" s="89" t="s">
        <v>1941</v>
      </c>
      <c r="V7618" s="89" t="s">
        <v>3328</v>
      </c>
      <c r="W7618">
        <v>25079</v>
      </c>
    </row>
    <row r="7619" spans="7:23">
      <c r="G7619">
        <v>25051</v>
      </c>
      <c r="H7619" s="89" t="s">
        <v>3297</v>
      </c>
      <c r="I7619" s="89" t="s">
        <v>336</v>
      </c>
      <c r="L7619">
        <v>52461</v>
      </c>
      <c r="M7619" s="89" t="s">
        <v>1851</v>
      </c>
      <c r="N7619" s="89" t="s">
        <v>1941</v>
      </c>
      <c r="V7619" s="89" t="s">
        <v>3329</v>
      </c>
      <c r="W7619">
        <v>25080</v>
      </c>
    </row>
    <row r="7620" spans="7:23">
      <c r="G7620">
        <v>25052</v>
      </c>
      <c r="H7620" s="89" t="s">
        <v>3298</v>
      </c>
      <c r="I7620" s="89" t="s">
        <v>336</v>
      </c>
      <c r="L7620">
        <v>52462</v>
      </c>
      <c r="M7620" s="89" t="s">
        <v>1852</v>
      </c>
      <c r="N7620" s="89" t="s">
        <v>1941</v>
      </c>
      <c r="V7620" s="89" t="s">
        <v>3330</v>
      </c>
      <c r="W7620">
        <v>25081</v>
      </c>
    </row>
    <row r="7621" spans="7:23">
      <c r="G7621">
        <v>214867</v>
      </c>
      <c r="H7621" s="89" t="s">
        <v>3299</v>
      </c>
      <c r="I7621" s="89" t="s">
        <v>336</v>
      </c>
      <c r="L7621">
        <v>52465</v>
      </c>
      <c r="M7621" s="89" t="s">
        <v>1853</v>
      </c>
      <c r="N7621" s="89" t="s">
        <v>1941</v>
      </c>
      <c r="V7621" s="89" t="s">
        <v>3331</v>
      </c>
      <c r="W7621">
        <v>25082</v>
      </c>
    </row>
    <row r="7622" spans="7:23">
      <c r="G7622">
        <v>25053</v>
      </c>
      <c r="H7622" s="89" t="s">
        <v>3300</v>
      </c>
      <c r="I7622" s="89" t="s">
        <v>336</v>
      </c>
      <c r="L7622">
        <v>52466</v>
      </c>
      <c r="M7622" s="89" t="s">
        <v>1854</v>
      </c>
      <c r="N7622" s="89" t="s">
        <v>1941</v>
      </c>
      <c r="V7622" s="89" t="s">
        <v>3332</v>
      </c>
      <c r="W7622">
        <v>25083</v>
      </c>
    </row>
    <row r="7623" spans="7:23">
      <c r="G7623">
        <v>58102</v>
      </c>
      <c r="H7623" s="89" t="s">
        <v>3301</v>
      </c>
      <c r="I7623" s="89" t="s">
        <v>336</v>
      </c>
      <c r="L7623">
        <v>52467</v>
      </c>
      <c r="M7623" s="89" t="s">
        <v>1855</v>
      </c>
      <c r="N7623" s="89" t="s">
        <v>1941</v>
      </c>
      <c r="V7623" s="89" t="s">
        <v>3333</v>
      </c>
      <c r="W7623">
        <v>25084</v>
      </c>
    </row>
    <row r="7624" spans="7:23">
      <c r="G7624">
        <v>25054</v>
      </c>
      <c r="H7624" s="89" t="s">
        <v>3302</v>
      </c>
      <c r="I7624" s="89" t="s">
        <v>336</v>
      </c>
      <c r="L7624">
        <v>52468</v>
      </c>
      <c r="M7624" s="89" t="s">
        <v>1856</v>
      </c>
      <c r="N7624" s="89" t="s">
        <v>1941</v>
      </c>
      <c r="V7624" s="89" t="s">
        <v>3334</v>
      </c>
      <c r="W7624">
        <v>25085</v>
      </c>
    </row>
    <row r="7625" spans="7:23">
      <c r="G7625">
        <v>216467</v>
      </c>
      <c r="H7625" s="89" t="s">
        <v>3303</v>
      </c>
      <c r="I7625" s="89" t="s">
        <v>336</v>
      </c>
      <c r="L7625">
        <v>52471</v>
      </c>
      <c r="M7625" s="89" t="s">
        <v>1857</v>
      </c>
      <c r="N7625" s="89" t="s">
        <v>1941</v>
      </c>
      <c r="V7625" s="89" t="s">
        <v>3335</v>
      </c>
      <c r="W7625">
        <v>25086</v>
      </c>
    </row>
    <row r="7626" spans="7:23">
      <c r="G7626">
        <v>25055</v>
      </c>
      <c r="H7626" s="89" t="s">
        <v>3304</v>
      </c>
      <c r="I7626" s="89" t="s">
        <v>336</v>
      </c>
      <c r="L7626">
        <v>52472</v>
      </c>
      <c r="M7626" s="89" t="s">
        <v>1858</v>
      </c>
      <c r="N7626" s="89" t="s">
        <v>1941</v>
      </c>
      <c r="V7626" s="89" t="s">
        <v>3336</v>
      </c>
      <c r="W7626">
        <v>25087</v>
      </c>
    </row>
    <row r="7627" spans="7:23">
      <c r="G7627">
        <v>25056</v>
      </c>
      <c r="H7627" s="89" t="s">
        <v>3305</v>
      </c>
      <c r="I7627" s="89" t="s">
        <v>336</v>
      </c>
      <c r="L7627">
        <v>52473</v>
      </c>
      <c r="M7627" s="89" t="s">
        <v>1859</v>
      </c>
      <c r="N7627" s="89" t="s">
        <v>1941</v>
      </c>
      <c r="V7627" s="89" t="s">
        <v>3337</v>
      </c>
      <c r="W7627">
        <v>25088</v>
      </c>
    </row>
    <row r="7628" spans="7:23">
      <c r="G7628">
        <v>25057</v>
      </c>
      <c r="H7628" s="89" t="s">
        <v>3306</v>
      </c>
      <c r="I7628" s="89" t="s">
        <v>336</v>
      </c>
      <c r="L7628">
        <v>52474</v>
      </c>
      <c r="M7628" s="89" t="s">
        <v>1860</v>
      </c>
      <c r="N7628" s="89" t="s">
        <v>1941</v>
      </c>
      <c r="V7628" s="89" t="s">
        <v>3338</v>
      </c>
      <c r="W7628">
        <v>175667</v>
      </c>
    </row>
    <row r="7629" spans="7:23">
      <c r="G7629">
        <v>25058</v>
      </c>
      <c r="H7629" s="89" t="s">
        <v>3307</v>
      </c>
      <c r="I7629" s="89" t="s">
        <v>336</v>
      </c>
      <c r="L7629">
        <v>52475</v>
      </c>
      <c r="M7629" s="89" t="s">
        <v>1861</v>
      </c>
      <c r="N7629" s="89" t="s">
        <v>1941</v>
      </c>
      <c r="V7629" s="89" t="s">
        <v>3339</v>
      </c>
      <c r="W7629">
        <v>25089</v>
      </c>
    </row>
    <row r="7630" spans="7:23">
      <c r="G7630">
        <v>25059</v>
      </c>
      <c r="H7630" s="89" t="s">
        <v>3308</v>
      </c>
      <c r="I7630" s="89" t="s">
        <v>336</v>
      </c>
      <c r="L7630">
        <v>52476</v>
      </c>
      <c r="M7630" s="89" t="s">
        <v>1862</v>
      </c>
      <c r="N7630" s="89" t="s">
        <v>1941</v>
      </c>
      <c r="V7630" s="89" t="s">
        <v>3340</v>
      </c>
      <c r="W7630">
        <v>214267</v>
      </c>
    </row>
    <row r="7631" spans="7:23">
      <c r="G7631">
        <v>25060</v>
      </c>
      <c r="H7631" s="89" t="s">
        <v>3309</v>
      </c>
      <c r="I7631" s="89" t="s">
        <v>336</v>
      </c>
      <c r="L7631">
        <v>52477</v>
      </c>
      <c r="M7631" s="89" t="s">
        <v>1863</v>
      </c>
      <c r="N7631" s="89" t="s">
        <v>1941</v>
      </c>
      <c r="V7631" s="89" t="s">
        <v>3341</v>
      </c>
      <c r="W7631">
        <v>199066</v>
      </c>
    </row>
    <row r="7632" spans="7:23">
      <c r="G7632">
        <v>25061</v>
      </c>
      <c r="H7632" s="89" t="s">
        <v>3310</v>
      </c>
      <c r="I7632" s="89" t="s">
        <v>336</v>
      </c>
      <c r="L7632">
        <v>52478</v>
      </c>
      <c r="M7632" s="89" t="s">
        <v>1864</v>
      </c>
      <c r="N7632" s="89" t="s">
        <v>1941</v>
      </c>
      <c r="V7632" s="89" t="s">
        <v>3342</v>
      </c>
      <c r="W7632">
        <v>199070</v>
      </c>
    </row>
    <row r="7633" spans="7:23">
      <c r="G7633">
        <v>25062</v>
      </c>
      <c r="H7633" s="89" t="s">
        <v>3311</v>
      </c>
      <c r="I7633" s="89" t="s">
        <v>336</v>
      </c>
      <c r="L7633">
        <v>52479</v>
      </c>
      <c r="M7633" s="89" t="s">
        <v>1865</v>
      </c>
      <c r="N7633" s="89" t="s">
        <v>1941</v>
      </c>
      <c r="V7633" s="89" t="s">
        <v>3343</v>
      </c>
      <c r="W7633">
        <v>25090</v>
      </c>
    </row>
    <row r="7634" spans="7:23">
      <c r="G7634">
        <v>25063</v>
      </c>
      <c r="H7634" s="89" t="s">
        <v>3312</v>
      </c>
      <c r="I7634" s="89" t="s">
        <v>336</v>
      </c>
      <c r="L7634">
        <v>52480</v>
      </c>
      <c r="M7634" s="89" t="s">
        <v>1866</v>
      </c>
      <c r="N7634" s="89" t="s">
        <v>1941</v>
      </c>
      <c r="V7634" s="89" t="s">
        <v>3344</v>
      </c>
      <c r="W7634">
        <v>25091</v>
      </c>
    </row>
    <row r="7635" spans="7:23">
      <c r="G7635">
        <v>25064</v>
      </c>
      <c r="H7635" s="89" t="s">
        <v>3313</v>
      </c>
      <c r="I7635" s="89" t="s">
        <v>336</v>
      </c>
      <c r="L7635">
        <v>52481</v>
      </c>
      <c r="M7635" s="89" t="s">
        <v>1867</v>
      </c>
      <c r="N7635" s="89" t="s">
        <v>1941</v>
      </c>
      <c r="V7635" s="89" t="s">
        <v>3345</v>
      </c>
      <c r="W7635">
        <v>25092</v>
      </c>
    </row>
    <row r="7636" spans="7:23">
      <c r="G7636">
        <v>25065</v>
      </c>
      <c r="H7636" s="89" t="s">
        <v>3314</v>
      </c>
      <c r="I7636" s="89" t="s">
        <v>336</v>
      </c>
      <c r="L7636">
        <v>52482</v>
      </c>
      <c r="M7636" s="89" t="s">
        <v>1868</v>
      </c>
      <c r="N7636" s="89" t="s">
        <v>1941</v>
      </c>
      <c r="V7636" s="89" t="s">
        <v>3346</v>
      </c>
      <c r="W7636">
        <v>25093</v>
      </c>
    </row>
    <row r="7637" spans="7:23">
      <c r="G7637">
        <v>25066</v>
      </c>
      <c r="H7637" s="89" t="s">
        <v>3315</v>
      </c>
      <c r="I7637" s="89" t="s">
        <v>336</v>
      </c>
      <c r="L7637">
        <v>52483</v>
      </c>
      <c r="M7637" s="89" t="s">
        <v>1869</v>
      </c>
      <c r="N7637" s="89" t="s">
        <v>1941</v>
      </c>
      <c r="V7637" s="89" t="s">
        <v>3347</v>
      </c>
      <c r="W7637">
        <v>25094</v>
      </c>
    </row>
    <row r="7638" spans="7:23">
      <c r="G7638">
        <v>25067</v>
      </c>
      <c r="H7638" s="89" t="s">
        <v>3316</v>
      </c>
      <c r="I7638" s="89" t="s">
        <v>336</v>
      </c>
      <c r="L7638">
        <v>52486</v>
      </c>
      <c r="M7638" s="89" t="s">
        <v>1876</v>
      </c>
      <c r="N7638" s="89" t="s">
        <v>1941</v>
      </c>
      <c r="V7638" s="89" t="s">
        <v>3348</v>
      </c>
      <c r="W7638">
        <v>56267</v>
      </c>
    </row>
    <row r="7639" spans="7:23">
      <c r="G7639">
        <v>25068</v>
      </c>
      <c r="H7639" s="89" t="s">
        <v>3317</v>
      </c>
      <c r="I7639" s="89" t="s">
        <v>336</v>
      </c>
      <c r="L7639">
        <v>52487</v>
      </c>
      <c r="M7639" s="89" t="s">
        <v>1878</v>
      </c>
      <c r="N7639" s="89" t="s">
        <v>1941</v>
      </c>
      <c r="V7639" s="89" t="s">
        <v>3349</v>
      </c>
      <c r="W7639">
        <v>25095</v>
      </c>
    </row>
    <row r="7640" spans="7:23">
      <c r="G7640">
        <v>25069</v>
      </c>
      <c r="H7640" s="89" t="s">
        <v>3318</v>
      </c>
      <c r="I7640" s="89" t="s">
        <v>336</v>
      </c>
      <c r="L7640">
        <v>52494</v>
      </c>
      <c r="M7640" s="89" t="s">
        <v>1894</v>
      </c>
      <c r="N7640" s="89" t="s">
        <v>1941</v>
      </c>
      <c r="V7640" s="89" t="s">
        <v>3350</v>
      </c>
      <c r="W7640">
        <v>25096</v>
      </c>
    </row>
    <row r="7641" spans="7:23">
      <c r="G7641">
        <v>25070</v>
      </c>
      <c r="H7641" s="89" t="s">
        <v>3319</v>
      </c>
      <c r="I7641" s="89" t="s">
        <v>336</v>
      </c>
      <c r="L7641">
        <v>52495</v>
      </c>
      <c r="M7641" s="89" t="s">
        <v>1895</v>
      </c>
      <c r="N7641" s="89" t="s">
        <v>1941</v>
      </c>
      <c r="V7641" s="89" t="s">
        <v>3351</v>
      </c>
      <c r="W7641">
        <v>25097</v>
      </c>
    </row>
    <row r="7642" spans="7:23">
      <c r="G7642">
        <v>25071</v>
      </c>
      <c r="H7642" s="89" t="s">
        <v>3320</v>
      </c>
      <c r="I7642" s="89" t="s">
        <v>336</v>
      </c>
      <c r="L7642">
        <v>52496</v>
      </c>
      <c r="M7642" s="89" t="s">
        <v>1896</v>
      </c>
      <c r="N7642" s="89" t="s">
        <v>1941</v>
      </c>
      <c r="V7642" s="89" t="s">
        <v>3352</v>
      </c>
      <c r="W7642">
        <v>25098</v>
      </c>
    </row>
    <row r="7643" spans="7:23">
      <c r="G7643">
        <v>25072</v>
      </c>
      <c r="H7643" s="89" t="s">
        <v>3321</v>
      </c>
      <c r="I7643" s="89" t="s">
        <v>336</v>
      </c>
      <c r="L7643">
        <v>52497</v>
      </c>
      <c r="M7643" s="89" t="s">
        <v>1939</v>
      </c>
      <c r="N7643" s="89" t="s">
        <v>1941</v>
      </c>
      <c r="V7643" s="89" t="s">
        <v>3353</v>
      </c>
      <c r="W7643">
        <v>25099</v>
      </c>
    </row>
    <row r="7644" spans="7:23">
      <c r="G7644">
        <v>25073</v>
      </c>
      <c r="H7644" s="89" t="s">
        <v>3322</v>
      </c>
      <c r="I7644" s="89" t="s">
        <v>336</v>
      </c>
      <c r="L7644">
        <v>53510</v>
      </c>
      <c r="M7644" s="89" t="s">
        <v>1715</v>
      </c>
      <c r="N7644" s="89" t="s">
        <v>1710</v>
      </c>
      <c r="V7644" s="89" t="s">
        <v>3354</v>
      </c>
      <c r="W7644">
        <v>25100</v>
      </c>
    </row>
    <row r="7645" spans="7:23">
      <c r="G7645">
        <v>25074</v>
      </c>
      <c r="H7645" s="89" t="s">
        <v>3323</v>
      </c>
      <c r="I7645" s="89" t="s">
        <v>336</v>
      </c>
      <c r="L7645">
        <v>53511</v>
      </c>
      <c r="M7645" s="89" t="s">
        <v>1715</v>
      </c>
      <c r="N7645" s="89" t="s">
        <v>1940</v>
      </c>
      <c r="V7645" s="89" t="s">
        <v>3355</v>
      </c>
      <c r="W7645">
        <v>25101</v>
      </c>
    </row>
    <row r="7646" spans="7:23">
      <c r="G7646">
        <v>25075</v>
      </c>
      <c r="H7646" s="89" t="s">
        <v>3324</v>
      </c>
      <c r="I7646" s="89" t="s">
        <v>336</v>
      </c>
      <c r="L7646">
        <v>53512</v>
      </c>
      <c r="M7646" s="89" t="s">
        <v>1715</v>
      </c>
      <c r="N7646" s="89" t="s">
        <v>1941</v>
      </c>
      <c r="V7646" s="89" t="s">
        <v>3356</v>
      </c>
      <c r="W7646">
        <v>25102</v>
      </c>
    </row>
    <row r="7647" spans="7:23">
      <c r="G7647">
        <v>25076</v>
      </c>
      <c r="H7647" s="89" t="s">
        <v>3325</v>
      </c>
      <c r="I7647" s="89" t="s">
        <v>336</v>
      </c>
      <c r="L7647">
        <v>53513</v>
      </c>
      <c r="M7647" s="89" t="s">
        <v>1715</v>
      </c>
      <c r="N7647" s="89" t="s">
        <v>1942</v>
      </c>
      <c r="V7647" s="89" t="s">
        <v>3357</v>
      </c>
      <c r="W7647">
        <v>25103</v>
      </c>
    </row>
    <row r="7648" spans="7:23">
      <c r="G7648">
        <v>25077</v>
      </c>
      <c r="H7648" s="89" t="s">
        <v>3326</v>
      </c>
      <c r="I7648" s="89" t="s">
        <v>336</v>
      </c>
      <c r="L7648">
        <v>53514</v>
      </c>
      <c r="M7648" s="89" t="s">
        <v>1715</v>
      </c>
      <c r="N7648" s="89" t="s">
        <v>314</v>
      </c>
      <c r="V7648" s="89" t="s">
        <v>3358</v>
      </c>
      <c r="W7648">
        <v>25104</v>
      </c>
    </row>
    <row r="7649" spans="7:23">
      <c r="G7649">
        <v>25078</v>
      </c>
      <c r="H7649" s="89" t="s">
        <v>3327</v>
      </c>
      <c r="I7649" s="89" t="s">
        <v>336</v>
      </c>
      <c r="L7649">
        <v>53515</v>
      </c>
      <c r="M7649" s="89" t="s">
        <v>1715</v>
      </c>
      <c r="N7649" s="89" t="s">
        <v>1943</v>
      </c>
      <c r="V7649" s="89" t="s">
        <v>3359</v>
      </c>
      <c r="W7649">
        <v>25105</v>
      </c>
    </row>
    <row r="7650" spans="7:23">
      <c r="G7650">
        <v>25079</v>
      </c>
      <c r="H7650" s="89" t="s">
        <v>3328</v>
      </c>
      <c r="I7650" s="89" t="s">
        <v>336</v>
      </c>
      <c r="L7650">
        <v>53516</v>
      </c>
      <c r="M7650" s="89" t="s">
        <v>1715</v>
      </c>
      <c r="N7650" s="89" t="s">
        <v>1944</v>
      </c>
      <c r="V7650" s="89" t="s">
        <v>3360</v>
      </c>
      <c r="W7650">
        <v>25106</v>
      </c>
    </row>
    <row r="7651" spans="7:23">
      <c r="G7651">
        <v>25080</v>
      </c>
      <c r="H7651" s="89" t="s">
        <v>3329</v>
      </c>
      <c r="I7651" s="89" t="s">
        <v>336</v>
      </c>
      <c r="L7651">
        <v>53517</v>
      </c>
      <c r="M7651" s="89" t="s">
        <v>1715</v>
      </c>
      <c r="N7651" s="89" t="s">
        <v>1945</v>
      </c>
      <c r="V7651" s="89" t="s">
        <v>3361</v>
      </c>
      <c r="W7651">
        <v>25107</v>
      </c>
    </row>
    <row r="7652" spans="7:23">
      <c r="G7652">
        <v>25081</v>
      </c>
      <c r="H7652" s="89" t="s">
        <v>3330</v>
      </c>
      <c r="I7652" s="89" t="s">
        <v>336</v>
      </c>
      <c r="L7652">
        <v>53518</v>
      </c>
      <c r="M7652" s="89" t="s">
        <v>1715</v>
      </c>
      <c r="N7652" s="89" t="s">
        <v>1946</v>
      </c>
      <c r="V7652" s="89" t="s">
        <v>3362</v>
      </c>
      <c r="W7652">
        <v>25108</v>
      </c>
    </row>
    <row r="7653" spans="7:23">
      <c r="G7653">
        <v>25082</v>
      </c>
      <c r="H7653" s="89" t="s">
        <v>3331</v>
      </c>
      <c r="I7653" s="89" t="s">
        <v>336</v>
      </c>
      <c r="L7653">
        <v>53519</v>
      </c>
      <c r="M7653" s="89" t="s">
        <v>1715</v>
      </c>
      <c r="N7653" s="89" t="s">
        <v>315</v>
      </c>
      <c r="V7653" s="89" t="s">
        <v>3363</v>
      </c>
      <c r="W7653">
        <v>25109</v>
      </c>
    </row>
    <row r="7654" spans="7:23">
      <c r="G7654">
        <v>25083</v>
      </c>
      <c r="H7654" s="89" t="s">
        <v>3332</v>
      </c>
      <c r="I7654" s="89" t="s">
        <v>336</v>
      </c>
      <c r="L7654">
        <v>53520</v>
      </c>
      <c r="M7654" s="89" t="s">
        <v>1715</v>
      </c>
      <c r="N7654" s="89" t="s">
        <v>1947</v>
      </c>
      <c r="V7654" s="89" t="s">
        <v>3364</v>
      </c>
      <c r="W7654">
        <v>25110</v>
      </c>
    </row>
    <row r="7655" spans="7:23">
      <c r="G7655">
        <v>25084</v>
      </c>
      <c r="H7655" s="89" t="s">
        <v>3333</v>
      </c>
      <c r="I7655" s="89" t="s">
        <v>336</v>
      </c>
      <c r="L7655">
        <v>53721</v>
      </c>
      <c r="M7655" s="89" t="s">
        <v>1716</v>
      </c>
      <c r="N7655" s="89" t="s">
        <v>1710</v>
      </c>
      <c r="V7655" s="89" t="s">
        <v>3365</v>
      </c>
      <c r="W7655">
        <v>25111</v>
      </c>
    </row>
    <row r="7656" spans="7:23">
      <c r="G7656">
        <v>25085</v>
      </c>
      <c r="H7656" s="89" t="s">
        <v>3334</v>
      </c>
      <c r="I7656" s="89" t="s">
        <v>336</v>
      </c>
      <c r="L7656">
        <v>53722</v>
      </c>
      <c r="M7656" s="89" t="s">
        <v>1716</v>
      </c>
      <c r="N7656" s="89" t="s">
        <v>1940</v>
      </c>
      <c r="V7656" s="89" t="s">
        <v>3366</v>
      </c>
      <c r="W7656">
        <v>25112</v>
      </c>
    </row>
    <row r="7657" spans="7:23">
      <c r="G7657">
        <v>25086</v>
      </c>
      <c r="H7657" s="89" t="s">
        <v>3335</v>
      </c>
      <c r="I7657" s="89" t="s">
        <v>336</v>
      </c>
      <c r="L7657">
        <v>53723</v>
      </c>
      <c r="M7657" s="89" t="s">
        <v>1716</v>
      </c>
      <c r="N7657" s="89" t="s">
        <v>1941</v>
      </c>
      <c r="V7657" s="89" t="s">
        <v>3367</v>
      </c>
      <c r="W7657">
        <v>25113</v>
      </c>
    </row>
    <row r="7658" spans="7:23">
      <c r="G7658">
        <v>25087</v>
      </c>
      <c r="H7658" s="89" t="s">
        <v>3336</v>
      </c>
      <c r="I7658" s="89" t="s">
        <v>336</v>
      </c>
      <c r="L7658">
        <v>53724</v>
      </c>
      <c r="M7658" s="89" t="s">
        <v>1716</v>
      </c>
      <c r="N7658" s="89" t="s">
        <v>1942</v>
      </c>
      <c r="V7658" s="89" t="s">
        <v>3368</v>
      </c>
      <c r="W7658">
        <v>25114</v>
      </c>
    </row>
    <row r="7659" spans="7:23">
      <c r="G7659">
        <v>25088</v>
      </c>
      <c r="H7659" s="89" t="s">
        <v>3337</v>
      </c>
      <c r="I7659" s="89" t="s">
        <v>336</v>
      </c>
      <c r="L7659">
        <v>53725</v>
      </c>
      <c r="M7659" s="89" t="s">
        <v>1716</v>
      </c>
      <c r="N7659" s="89" t="s">
        <v>314</v>
      </c>
      <c r="V7659" s="89" t="s">
        <v>3369</v>
      </c>
      <c r="W7659">
        <v>25115</v>
      </c>
    </row>
    <row r="7660" spans="7:23">
      <c r="G7660">
        <v>175667</v>
      </c>
      <c r="H7660" s="89" t="s">
        <v>3338</v>
      </c>
      <c r="I7660" s="89" t="s">
        <v>336</v>
      </c>
      <c r="L7660">
        <v>53726</v>
      </c>
      <c r="M7660" s="89" t="s">
        <v>1716</v>
      </c>
      <c r="N7660" s="89" t="s">
        <v>1943</v>
      </c>
      <c r="V7660" s="89" t="s">
        <v>3370</v>
      </c>
      <c r="W7660">
        <v>25116</v>
      </c>
    </row>
    <row r="7661" spans="7:23">
      <c r="G7661">
        <v>25089</v>
      </c>
      <c r="H7661" s="89" t="s">
        <v>3339</v>
      </c>
      <c r="I7661" s="89" t="s">
        <v>336</v>
      </c>
      <c r="L7661">
        <v>53727</v>
      </c>
      <c r="M7661" s="89" t="s">
        <v>1716</v>
      </c>
      <c r="N7661" s="89" t="s">
        <v>1944</v>
      </c>
      <c r="V7661" s="89" t="s">
        <v>3371</v>
      </c>
      <c r="W7661">
        <v>25117</v>
      </c>
    </row>
    <row r="7662" spans="7:23">
      <c r="G7662">
        <v>214267</v>
      </c>
      <c r="H7662" s="89" t="s">
        <v>3340</v>
      </c>
      <c r="I7662" s="89" t="s">
        <v>336</v>
      </c>
      <c r="L7662">
        <v>53728</v>
      </c>
      <c r="M7662" s="89" t="s">
        <v>1716</v>
      </c>
      <c r="N7662" s="89" t="s">
        <v>1945</v>
      </c>
      <c r="V7662" s="89" t="s">
        <v>3372</v>
      </c>
      <c r="W7662">
        <v>25118</v>
      </c>
    </row>
    <row r="7663" spans="7:23">
      <c r="G7663">
        <v>199066</v>
      </c>
      <c r="H7663" s="89" t="s">
        <v>3341</v>
      </c>
      <c r="I7663" s="89" t="s">
        <v>336</v>
      </c>
      <c r="L7663">
        <v>53729</v>
      </c>
      <c r="M7663" s="89" t="s">
        <v>1716</v>
      </c>
      <c r="N7663" s="89" t="s">
        <v>1946</v>
      </c>
      <c r="V7663" s="89" t="s">
        <v>3373</v>
      </c>
      <c r="W7663">
        <v>25119</v>
      </c>
    </row>
    <row r="7664" spans="7:23">
      <c r="G7664">
        <v>199070</v>
      </c>
      <c r="H7664" s="89" t="s">
        <v>3342</v>
      </c>
      <c r="I7664" s="89" t="s">
        <v>336</v>
      </c>
      <c r="L7664">
        <v>53730</v>
      </c>
      <c r="M7664" s="89" t="s">
        <v>1716</v>
      </c>
      <c r="N7664" s="89" t="s">
        <v>315</v>
      </c>
      <c r="V7664" s="89" t="s">
        <v>3374</v>
      </c>
      <c r="W7664">
        <v>25120</v>
      </c>
    </row>
    <row r="7665" spans="7:23">
      <c r="G7665">
        <v>25090</v>
      </c>
      <c r="H7665" s="89" t="s">
        <v>3343</v>
      </c>
      <c r="I7665" s="89" t="s">
        <v>336</v>
      </c>
      <c r="L7665">
        <v>53731</v>
      </c>
      <c r="M7665" s="89" t="s">
        <v>1716</v>
      </c>
      <c r="N7665" s="89" t="s">
        <v>1947</v>
      </c>
      <c r="V7665" s="89" t="s">
        <v>3375</v>
      </c>
      <c r="W7665">
        <v>25121</v>
      </c>
    </row>
    <row r="7666" spans="7:23">
      <c r="G7666">
        <v>25091</v>
      </c>
      <c r="H7666" s="89" t="s">
        <v>3344</v>
      </c>
      <c r="I7666" s="89" t="s">
        <v>336</v>
      </c>
      <c r="L7666">
        <v>53732</v>
      </c>
      <c r="M7666" s="89" t="s">
        <v>1717</v>
      </c>
      <c r="N7666" s="89" t="s">
        <v>1710</v>
      </c>
      <c r="V7666" s="89" t="s">
        <v>3376</v>
      </c>
      <c r="W7666">
        <v>25122</v>
      </c>
    </row>
    <row r="7667" spans="7:23">
      <c r="G7667">
        <v>25092</v>
      </c>
      <c r="H7667" s="89" t="s">
        <v>3345</v>
      </c>
      <c r="I7667" s="89" t="s">
        <v>336</v>
      </c>
      <c r="L7667">
        <v>53733</v>
      </c>
      <c r="M7667" s="89" t="s">
        <v>1717</v>
      </c>
      <c r="N7667" s="89" t="s">
        <v>1940</v>
      </c>
      <c r="V7667" s="89" t="s">
        <v>3377</v>
      </c>
      <c r="W7667">
        <v>25123</v>
      </c>
    </row>
    <row r="7668" spans="7:23">
      <c r="G7668">
        <v>25093</v>
      </c>
      <c r="H7668" s="89" t="s">
        <v>3346</v>
      </c>
      <c r="I7668" s="89" t="s">
        <v>336</v>
      </c>
      <c r="L7668">
        <v>53734</v>
      </c>
      <c r="M7668" s="89" t="s">
        <v>1717</v>
      </c>
      <c r="N7668" s="89" t="s">
        <v>1941</v>
      </c>
      <c r="V7668" s="89" t="s">
        <v>3378</v>
      </c>
      <c r="W7668">
        <v>25124</v>
      </c>
    </row>
    <row r="7669" spans="7:23">
      <c r="G7669">
        <v>25094</v>
      </c>
      <c r="H7669" s="89" t="s">
        <v>3347</v>
      </c>
      <c r="I7669" s="89" t="s">
        <v>336</v>
      </c>
      <c r="L7669">
        <v>53735</v>
      </c>
      <c r="M7669" s="89" t="s">
        <v>1717</v>
      </c>
      <c r="N7669" s="89" t="s">
        <v>1942</v>
      </c>
      <c r="V7669" s="89" t="s">
        <v>3379</v>
      </c>
      <c r="W7669">
        <v>25125</v>
      </c>
    </row>
    <row r="7670" spans="7:23">
      <c r="G7670">
        <v>56267</v>
      </c>
      <c r="H7670" s="89" t="s">
        <v>3348</v>
      </c>
      <c r="I7670" s="89" t="s">
        <v>336</v>
      </c>
      <c r="L7670">
        <v>53736</v>
      </c>
      <c r="M7670" s="89" t="s">
        <v>1717</v>
      </c>
      <c r="N7670" s="89" t="s">
        <v>314</v>
      </c>
      <c r="V7670" s="89" t="s">
        <v>3380</v>
      </c>
      <c r="W7670">
        <v>25126</v>
      </c>
    </row>
    <row r="7671" spans="7:23">
      <c r="G7671">
        <v>25095</v>
      </c>
      <c r="H7671" s="89" t="s">
        <v>3349</v>
      </c>
      <c r="I7671" s="89" t="s">
        <v>336</v>
      </c>
      <c r="L7671">
        <v>53737</v>
      </c>
      <c r="M7671" s="89" t="s">
        <v>1717</v>
      </c>
      <c r="N7671" s="89" t="s">
        <v>1943</v>
      </c>
      <c r="V7671" s="89" t="s">
        <v>3381</v>
      </c>
      <c r="W7671">
        <v>25127</v>
      </c>
    </row>
    <row r="7672" spans="7:23">
      <c r="G7672">
        <v>25096</v>
      </c>
      <c r="H7672" s="89" t="s">
        <v>3350</v>
      </c>
      <c r="I7672" s="89" t="s">
        <v>336</v>
      </c>
      <c r="L7672">
        <v>53738</v>
      </c>
      <c r="M7672" s="89" t="s">
        <v>1717</v>
      </c>
      <c r="N7672" s="89" t="s">
        <v>1944</v>
      </c>
      <c r="V7672" s="89" t="s">
        <v>3382</v>
      </c>
      <c r="W7672">
        <v>25128</v>
      </c>
    </row>
    <row r="7673" spans="7:23">
      <c r="G7673">
        <v>25097</v>
      </c>
      <c r="H7673" s="89" t="s">
        <v>3351</v>
      </c>
      <c r="I7673" s="89" t="s">
        <v>336</v>
      </c>
      <c r="L7673">
        <v>53739</v>
      </c>
      <c r="M7673" s="89" t="s">
        <v>1717</v>
      </c>
      <c r="N7673" s="89" t="s">
        <v>1945</v>
      </c>
      <c r="V7673" s="89" t="s">
        <v>3383</v>
      </c>
      <c r="W7673">
        <v>28467</v>
      </c>
    </row>
    <row r="7674" spans="7:23">
      <c r="G7674">
        <v>25098</v>
      </c>
      <c r="H7674" s="89" t="s">
        <v>3352</v>
      </c>
      <c r="I7674" s="89" t="s">
        <v>336</v>
      </c>
      <c r="L7674">
        <v>53740</v>
      </c>
      <c r="M7674" s="89" t="s">
        <v>1717</v>
      </c>
      <c r="N7674" s="89" t="s">
        <v>1946</v>
      </c>
      <c r="V7674" s="89" t="s">
        <v>3384</v>
      </c>
      <c r="W7674">
        <v>81467</v>
      </c>
    </row>
    <row r="7675" spans="7:23">
      <c r="G7675">
        <v>25099</v>
      </c>
      <c r="H7675" s="89" t="s">
        <v>3353</v>
      </c>
      <c r="I7675" s="89" t="s">
        <v>336</v>
      </c>
      <c r="L7675">
        <v>53741</v>
      </c>
      <c r="M7675" s="89" t="s">
        <v>1717</v>
      </c>
      <c r="N7675" s="89" t="s">
        <v>315</v>
      </c>
      <c r="V7675" s="89" t="s">
        <v>3385</v>
      </c>
      <c r="W7675">
        <v>107067</v>
      </c>
    </row>
    <row r="7676" spans="7:23">
      <c r="G7676">
        <v>25100</v>
      </c>
      <c r="H7676" s="89" t="s">
        <v>3354</v>
      </c>
      <c r="I7676" s="89" t="s">
        <v>336</v>
      </c>
      <c r="L7676">
        <v>53742</v>
      </c>
      <c r="M7676" s="89" t="s">
        <v>1717</v>
      </c>
      <c r="N7676" s="89" t="s">
        <v>1947</v>
      </c>
      <c r="V7676" s="89" t="s">
        <v>3386</v>
      </c>
      <c r="W7676">
        <v>25129</v>
      </c>
    </row>
    <row r="7677" spans="7:23">
      <c r="G7677">
        <v>25101</v>
      </c>
      <c r="H7677" s="89" t="s">
        <v>3355</v>
      </c>
      <c r="I7677" s="89" t="s">
        <v>336</v>
      </c>
      <c r="L7677">
        <v>53743</v>
      </c>
      <c r="M7677" s="89" t="s">
        <v>1718</v>
      </c>
      <c r="N7677" s="89" t="s">
        <v>1710</v>
      </c>
      <c r="V7677" s="89" t="s">
        <v>3387</v>
      </c>
      <c r="W7677">
        <v>25130</v>
      </c>
    </row>
    <row r="7678" spans="7:23">
      <c r="G7678">
        <v>25102</v>
      </c>
      <c r="H7678" s="89" t="s">
        <v>3356</v>
      </c>
      <c r="I7678" s="89" t="s">
        <v>336</v>
      </c>
      <c r="L7678">
        <v>53744</v>
      </c>
      <c r="M7678" s="89" t="s">
        <v>1718</v>
      </c>
      <c r="N7678" s="89" t="s">
        <v>1940</v>
      </c>
      <c r="V7678" s="89" t="s">
        <v>3388</v>
      </c>
      <c r="W7678">
        <v>213867</v>
      </c>
    </row>
    <row r="7679" spans="7:23">
      <c r="G7679">
        <v>25103</v>
      </c>
      <c r="H7679" s="89" t="s">
        <v>3357</v>
      </c>
      <c r="I7679" s="89" t="s">
        <v>336</v>
      </c>
      <c r="L7679">
        <v>53745</v>
      </c>
      <c r="M7679" s="89" t="s">
        <v>1718</v>
      </c>
      <c r="N7679" s="89" t="s">
        <v>1941</v>
      </c>
      <c r="V7679" s="89" t="s">
        <v>3389</v>
      </c>
      <c r="W7679">
        <v>25131</v>
      </c>
    </row>
    <row r="7680" spans="7:23">
      <c r="G7680">
        <v>25104</v>
      </c>
      <c r="H7680" s="89" t="s">
        <v>3358</v>
      </c>
      <c r="I7680" s="89" t="s">
        <v>336</v>
      </c>
      <c r="L7680">
        <v>53746</v>
      </c>
      <c r="M7680" s="89" t="s">
        <v>1718</v>
      </c>
      <c r="N7680" s="89" t="s">
        <v>1942</v>
      </c>
      <c r="V7680" s="89" t="s">
        <v>3390</v>
      </c>
      <c r="W7680">
        <v>25132</v>
      </c>
    </row>
    <row r="7681" spans="7:23">
      <c r="G7681">
        <v>25105</v>
      </c>
      <c r="H7681" s="89" t="s">
        <v>3359</v>
      </c>
      <c r="I7681" s="89" t="s">
        <v>336</v>
      </c>
      <c r="L7681">
        <v>53747</v>
      </c>
      <c r="M7681" s="89" t="s">
        <v>1718</v>
      </c>
      <c r="N7681" s="89" t="s">
        <v>314</v>
      </c>
      <c r="V7681" s="89" t="s">
        <v>3391</v>
      </c>
      <c r="W7681">
        <v>25133</v>
      </c>
    </row>
    <row r="7682" spans="7:23">
      <c r="G7682">
        <v>25106</v>
      </c>
      <c r="H7682" s="89" t="s">
        <v>3360</v>
      </c>
      <c r="I7682" s="89" t="s">
        <v>336</v>
      </c>
      <c r="L7682">
        <v>53748</v>
      </c>
      <c r="M7682" s="89" t="s">
        <v>1718</v>
      </c>
      <c r="N7682" s="89" t="s">
        <v>1943</v>
      </c>
      <c r="V7682" s="89" t="s">
        <v>3392</v>
      </c>
      <c r="W7682">
        <v>25134</v>
      </c>
    </row>
    <row r="7683" spans="7:23">
      <c r="G7683">
        <v>25107</v>
      </c>
      <c r="H7683" s="89" t="s">
        <v>3361</v>
      </c>
      <c r="I7683" s="89" t="s">
        <v>336</v>
      </c>
      <c r="L7683">
        <v>53749</v>
      </c>
      <c r="M7683" s="89" t="s">
        <v>1718</v>
      </c>
      <c r="N7683" s="89" t="s">
        <v>1944</v>
      </c>
      <c r="V7683" s="89" t="s">
        <v>3393</v>
      </c>
      <c r="W7683">
        <v>166267</v>
      </c>
    </row>
    <row r="7684" spans="7:23">
      <c r="G7684">
        <v>25108</v>
      </c>
      <c r="H7684" s="89" t="s">
        <v>3362</v>
      </c>
      <c r="I7684" s="89" t="s">
        <v>336</v>
      </c>
      <c r="L7684">
        <v>53750</v>
      </c>
      <c r="M7684" s="89" t="s">
        <v>1718</v>
      </c>
      <c r="N7684" s="89" t="s">
        <v>1945</v>
      </c>
      <c r="V7684" s="89" t="s">
        <v>3394</v>
      </c>
      <c r="W7684">
        <v>25135</v>
      </c>
    </row>
    <row r="7685" spans="7:23">
      <c r="G7685">
        <v>25109</v>
      </c>
      <c r="H7685" s="89" t="s">
        <v>3363</v>
      </c>
      <c r="I7685" s="89" t="s">
        <v>336</v>
      </c>
      <c r="L7685">
        <v>53751</v>
      </c>
      <c r="M7685" s="89" t="s">
        <v>1718</v>
      </c>
      <c r="N7685" s="89" t="s">
        <v>1946</v>
      </c>
      <c r="V7685" s="89" t="s">
        <v>3395</v>
      </c>
      <c r="W7685">
        <v>25136</v>
      </c>
    </row>
    <row r="7686" spans="7:23">
      <c r="G7686">
        <v>25110</v>
      </c>
      <c r="H7686" s="89" t="s">
        <v>3364</v>
      </c>
      <c r="I7686" s="89" t="s">
        <v>336</v>
      </c>
      <c r="L7686">
        <v>53752</v>
      </c>
      <c r="M7686" s="89" t="s">
        <v>1718</v>
      </c>
      <c r="N7686" s="89" t="s">
        <v>315</v>
      </c>
      <c r="V7686" s="89" t="s">
        <v>3396</v>
      </c>
      <c r="W7686">
        <v>25137</v>
      </c>
    </row>
    <row r="7687" spans="7:23">
      <c r="G7687">
        <v>25111</v>
      </c>
      <c r="H7687" s="89" t="s">
        <v>3365</v>
      </c>
      <c r="I7687" s="89" t="s">
        <v>336</v>
      </c>
      <c r="L7687">
        <v>53753</v>
      </c>
      <c r="M7687" s="89" t="s">
        <v>1718</v>
      </c>
      <c r="N7687" s="89" t="s">
        <v>1947</v>
      </c>
      <c r="V7687" s="89" t="s">
        <v>3397</v>
      </c>
      <c r="W7687">
        <v>25138</v>
      </c>
    </row>
    <row r="7688" spans="7:23">
      <c r="G7688">
        <v>25112</v>
      </c>
      <c r="H7688" s="89" t="s">
        <v>3366</v>
      </c>
      <c r="I7688" s="89" t="s">
        <v>336</v>
      </c>
      <c r="L7688">
        <v>53798</v>
      </c>
      <c r="M7688" s="89" t="s">
        <v>1731</v>
      </c>
      <c r="N7688" s="89" t="s">
        <v>1710</v>
      </c>
      <c r="V7688" s="89" t="s">
        <v>3398</v>
      </c>
      <c r="W7688">
        <v>25139</v>
      </c>
    </row>
    <row r="7689" spans="7:23">
      <c r="G7689">
        <v>25113</v>
      </c>
      <c r="H7689" s="89" t="s">
        <v>3367</v>
      </c>
      <c r="I7689" s="89" t="s">
        <v>336</v>
      </c>
      <c r="L7689">
        <v>53799</v>
      </c>
      <c r="M7689" s="89" t="s">
        <v>1731</v>
      </c>
      <c r="N7689" s="89" t="s">
        <v>1940</v>
      </c>
      <c r="V7689" s="89" t="s">
        <v>3399</v>
      </c>
      <c r="W7689">
        <v>25140</v>
      </c>
    </row>
    <row r="7690" spans="7:23">
      <c r="G7690">
        <v>25114</v>
      </c>
      <c r="H7690" s="89" t="s">
        <v>3368</v>
      </c>
      <c r="I7690" s="89" t="s">
        <v>336</v>
      </c>
      <c r="L7690">
        <v>53800</v>
      </c>
      <c r="M7690" s="89" t="s">
        <v>1731</v>
      </c>
      <c r="N7690" s="89" t="s">
        <v>1941</v>
      </c>
      <c r="V7690" s="89" t="s">
        <v>3400</v>
      </c>
      <c r="W7690">
        <v>25141</v>
      </c>
    </row>
    <row r="7691" spans="7:23">
      <c r="G7691">
        <v>25115</v>
      </c>
      <c r="H7691" s="89" t="s">
        <v>3369</v>
      </c>
      <c r="I7691" s="89" t="s">
        <v>336</v>
      </c>
      <c r="L7691">
        <v>53801</v>
      </c>
      <c r="M7691" s="89" t="s">
        <v>1731</v>
      </c>
      <c r="N7691" s="89" t="s">
        <v>1942</v>
      </c>
      <c r="V7691" s="89" t="s">
        <v>3401</v>
      </c>
      <c r="W7691">
        <v>81469</v>
      </c>
    </row>
    <row r="7692" spans="7:23">
      <c r="G7692">
        <v>25116</v>
      </c>
      <c r="H7692" s="89" t="s">
        <v>3370</v>
      </c>
      <c r="I7692" s="89" t="s">
        <v>336</v>
      </c>
      <c r="L7692">
        <v>53802</v>
      </c>
      <c r="M7692" s="89" t="s">
        <v>1731</v>
      </c>
      <c r="N7692" s="89" t="s">
        <v>314</v>
      </c>
      <c r="V7692" s="89" t="s">
        <v>3402</v>
      </c>
      <c r="W7692">
        <v>25142</v>
      </c>
    </row>
    <row r="7693" spans="7:23">
      <c r="G7693">
        <v>25117</v>
      </c>
      <c r="H7693" s="89" t="s">
        <v>3371</v>
      </c>
      <c r="I7693" s="89" t="s">
        <v>336</v>
      </c>
      <c r="L7693">
        <v>53803</v>
      </c>
      <c r="M7693" s="89" t="s">
        <v>1731</v>
      </c>
      <c r="N7693" s="89" t="s">
        <v>1943</v>
      </c>
      <c r="V7693" s="89" t="s">
        <v>3403</v>
      </c>
      <c r="W7693">
        <v>25143</v>
      </c>
    </row>
    <row r="7694" spans="7:23">
      <c r="G7694">
        <v>25118</v>
      </c>
      <c r="H7694" s="89" t="s">
        <v>3372</v>
      </c>
      <c r="I7694" s="89" t="s">
        <v>336</v>
      </c>
      <c r="L7694">
        <v>53804</v>
      </c>
      <c r="M7694" s="89" t="s">
        <v>1731</v>
      </c>
      <c r="N7694" s="89" t="s">
        <v>1944</v>
      </c>
      <c r="V7694" s="89" t="s">
        <v>3404</v>
      </c>
      <c r="W7694">
        <v>178295</v>
      </c>
    </row>
    <row r="7695" spans="7:23">
      <c r="G7695">
        <v>25119</v>
      </c>
      <c r="H7695" s="89" t="s">
        <v>3373</v>
      </c>
      <c r="I7695" s="89" t="s">
        <v>336</v>
      </c>
      <c r="L7695">
        <v>53805</v>
      </c>
      <c r="M7695" s="89" t="s">
        <v>1731</v>
      </c>
      <c r="N7695" s="89" t="s">
        <v>1945</v>
      </c>
      <c r="V7695" s="89" t="s">
        <v>3405</v>
      </c>
      <c r="W7695">
        <v>25144</v>
      </c>
    </row>
    <row r="7696" spans="7:23">
      <c r="G7696">
        <v>25120</v>
      </c>
      <c r="H7696" s="89" t="s">
        <v>3374</v>
      </c>
      <c r="I7696" s="89" t="s">
        <v>336</v>
      </c>
      <c r="L7696">
        <v>53806</v>
      </c>
      <c r="M7696" s="89" t="s">
        <v>1731</v>
      </c>
      <c r="N7696" s="89" t="s">
        <v>1946</v>
      </c>
      <c r="V7696" s="89" t="s">
        <v>3406</v>
      </c>
      <c r="W7696">
        <v>25145</v>
      </c>
    </row>
    <row r="7697" spans="7:23">
      <c r="G7697">
        <v>25121</v>
      </c>
      <c r="H7697" s="89" t="s">
        <v>3375</v>
      </c>
      <c r="I7697" s="89" t="s">
        <v>336</v>
      </c>
      <c r="L7697">
        <v>53807</v>
      </c>
      <c r="M7697" s="89" t="s">
        <v>1731</v>
      </c>
      <c r="N7697" s="89" t="s">
        <v>315</v>
      </c>
      <c r="V7697" s="89" t="s">
        <v>3407</v>
      </c>
      <c r="W7697">
        <v>205272</v>
      </c>
    </row>
    <row r="7698" spans="7:23">
      <c r="G7698">
        <v>25122</v>
      </c>
      <c r="H7698" s="89" t="s">
        <v>3376</v>
      </c>
      <c r="I7698" s="89" t="s">
        <v>336</v>
      </c>
      <c r="L7698">
        <v>53808</v>
      </c>
      <c r="M7698" s="89" t="s">
        <v>1731</v>
      </c>
      <c r="N7698" s="89" t="s">
        <v>1947</v>
      </c>
      <c r="V7698" s="89" t="s">
        <v>3408</v>
      </c>
      <c r="W7698">
        <v>205268</v>
      </c>
    </row>
    <row r="7699" spans="7:23">
      <c r="G7699">
        <v>25123</v>
      </c>
      <c r="H7699" s="89" t="s">
        <v>3377</v>
      </c>
      <c r="I7699" s="89" t="s">
        <v>336</v>
      </c>
      <c r="L7699">
        <v>53809</v>
      </c>
      <c r="M7699" s="89" t="s">
        <v>1732</v>
      </c>
      <c r="N7699" s="89" t="s">
        <v>1710</v>
      </c>
      <c r="V7699" s="89" t="s">
        <v>3409</v>
      </c>
      <c r="W7699">
        <v>25146</v>
      </c>
    </row>
    <row r="7700" spans="7:23">
      <c r="G7700">
        <v>25124</v>
      </c>
      <c r="H7700" s="89" t="s">
        <v>3378</v>
      </c>
      <c r="I7700" s="89" t="s">
        <v>336</v>
      </c>
      <c r="L7700">
        <v>53810</v>
      </c>
      <c r="M7700" s="89" t="s">
        <v>1732</v>
      </c>
      <c r="N7700" s="89" t="s">
        <v>1940</v>
      </c>
      <c r="V7700" s="89" t="s">
        <v>3410</v>
      </c>
      <c r="W7700">
        <v>25147</v>
      </c>
    </row>
    <row r="7701" spans="7:23">
      <c r="G7701">
        <v>25125</v>
      </c>
      <c r="H7701" s="89" t="s">
        <v>3379</v>
      </c>
      <c r="I7701" s="89" t="s">
        <v>336</v>
      </c>
      <c r="L7701">
        <v>53811</v>
      </c>
      <c r="M7701" s="89" t="s">
        <v>1732</v>
      </c>
      <c r="N7701" s="89" t="s">
        <v>1941</v>
      </c>
      <c r="V7701" s="89" t="s">
        <v>1071</v>
      </c>
      <c r="W7701">
        <v>25148</v>
      </c>
    </row>
    <row r="7702" spans="7:23">
      <c r="G7702">
        <v>25126</v>
      </c>
      <c r="H7702" s="89" t="s">
        <v>3380</v>
      </c>
      <c r="I7702" s="89" t="s">
        <v>336</v>
      </c>
      <c r="L7702">
        <v>53812</v>
      </c>
      <c r="M7702" s="89" t="s">
        <v>1732</v>
      </c>
      <c r="N7702" s="89" t="s">
        <v>1942</v>
      </c>
      <c r="V7702" s="89" t="s">
        <v>3411</v>
      </c>
      <c r="W7702">
        <v>25149</v>
      </c>
    </row>
    <row r="7703" spans="7:23">
      <c r="G7703">
        <v>25127</v>
      </c>
      <c r="H7703" s="89" t="s">
        <v>3381</v>
      </c>
      <c r="I7703" s="89" t="s">
        <v>336</v>
      </c>
      <c r="L7703">
        <v>53813</v>
      </c>
      <c r="M7703" s="89" t="s">
        <v>1732</v>
      </c>
      <c r="N7703" s="89" t="s">
        <v>314</v>
      </c>
      <c r="V7703" s="89" t="s">
        <v>3412</v>
      </c>
      <c r="W7703">
        <v>25150</v>
      </c>
    </row>
    <row r="7704" spans="7:23">
      <c r="G7704">
        <v>25128</v>
      </c>
      <c r="H7704" s="89" t="s">
        <v>3382</v>
      </c>
      <c r="I7704" s="89" t="s">
        <v>336</v>
      </c>
      <c r="L7704">
        <v>53814</v>
      </c>
      <c r="M7704" s="89" t="s">
        <v>1732</v>
      </c>
      <c r="N7704" s="89" t="s">
        <v>1943</v>
      </c>
      <c r="V7704" s="89" t="s">
        <v>3413</v>
      </c>
      <c r="W7704">
        <v>25151</v>
      </c>
    </row>
    <row r="7705" spans="7:23">
      <c r="G7705">
        <v>28467</v>
      </c>
      <c r="H7705" s="89" t="s">
        <v>3383</v>
      </c>
      <c r="I7705" s="89" t="s">
        <v>336</v>
      </c>
      <c r="L7705">
        <v>53815</v>
      </c>
      <c r="M7705" s="89" t="s">
        <v>1732</v>
      </c>
      <c r="N7705" s="89" t="s">
        <v>1944</v>
      </c>
      <c r="V7705" s="89" t="s">
        <v>3414</v>
      </c>
      <c r="W7705">
        <v>25152</v>
      </c>
    </row>
    <row r="7706" spans="7:23">
      <c r="G7706">
        <v>81467</v>
      </c>
      <c r="H7706" s="89" t="s">
        <v>3384</v>
      </c>
      <c r="I7706" s="89" t="s">
        <v>336</v>
      </c>
      <c r="L7706">
        <v>53816</v>
      </c>
      <c r="M7706" s="89" t="s">
        <v>1732</v>
      </c>
      <c r="N7706" s="89" t="s">
        <v>1945</v>
      </c>
      <c r="V7706" s="89" t="s">
        <v>3415</v>
      </c>
      <c r="W7706">
        <v>25153</v>
      </c>
    </row>
    <row r="7707" spans="7:23">
      <c r="G7707">
        <v>107067</v>
      </c>
      <c r="H7707" s="89" t="s">
        <v>3385</v>
      </c>
      <c r="I7707" s="89" t="s">
        <v>336</v>
      </c>
      <c r="L7707">
        <v>53817</v>
      </c>
      <c r="M7707" s="89" t="s">
        <v>1732</v>
      </c>
      <c r="N7707" s="89" t="s">
        <v>1946</v>
      </c>
      <c r="V7707" s="89" t="s">
        <v>3416</v>
      </c>
      <c r="W7707">
        <v>25154</v>
      </c>
    </row>
    <row r="7708" spans="7:23">
      <c r="G7708">
        <v>25129</v>
      </c>
      <c r="H7708" s="89" t="s">
        <v>3386</v>
      </c>
      <c r="I7708" s="89" t="s">
        <v>336</v>
      </c>
      <c r="L7708">
        <v>53818</v>
      </c>
      <c r="M7708" s="89" t="s">
        <v>1732</v>
      </c>
      <c r="N7708" s="89" t="s">
        <v>315</v>
      </c>
      <c r="V7708" s="89" t="s">
        <v>3417</v>
      </c>
      <c r="W7708">
        <v>25155</v>
      </c>
    </row>
    <row r="7709" spans="7:23">
      <c r="G7709">
        <v>25130</v>
      </c>
      <c r="H7709" s="89" t="s">
        <v>3387</v>
      </c>
      <c r="I7709" s="89" t="s">
        <v>336</v>
      </c>
      <c r="L7709">
        <v>53819</v>
      </c>
      <c r="M7709" s="89" t="s">
        <v>1732</v>
      </c>
      <c r="N7709" s="89" t="s">
        <v>1947</v>
      </c>
      <c r="V7709" s="89" t="s">
        <v>3418</v>
      </c>
      <c r="W7709">
        <v>25156</v>
      </c>
    </row>
    <row r="7710" spans="7:23">
      <c r="G7710">
        <v>213867</v>
      </c>
      <c r="H7710" s="89" t="s">
        <v>3388</v>
      </c>
      <c r="I7710" s="89" t="s">
        <v>336</v>
      </c>
      <c r="L7710">
        <v>53820</v>
      </c>
      <c r="M7710" s="89" t="s">
        <v>1733</v>
      </c>
      <c r="N7710" s="89" t="s">
        <v>1710</v>
      </c>
      <c r="V7710" s="89" t="s">
        <v>3419</v>
      </c>
      <c r="W7710">
        <v>25157</v>
      </c>
    </row>
    <row r="7711" spans="7:23">
      <c r="G7711">
        <v>25131</v>
      </c>
      <c r="H7711" s="89" t="s">
        <v>3389</v>
      </c>
      <c r="I7711" s="89" t="s">
        <v>336</v>
      </c>
      <c r="L7711">
        <v>53821</v>
      </c>
      <c r="M7711" s="89" t="s">
        <v>1733</v>
      </c>
      <c r="N7711" s="89" t="s">
        <v>1940</v>
      </c>
      <c r="V7711" s="89" t="s">
        <v>3420</v>
      </c>
      <c r="W7711">
        <v>25158</v>
      </c>
    </row>
    <row r="7712" spans="7:23">
      <c r="G7712">
        <v>25132</v>
      </c>
      <c r="H7712" s="89" t="s">
        <v>3390</v>
      </c>
      <c r="I7712" s="89" t="s">
        <v>336</v>
      </c>
      <c r="L7712">
        <v>53822</v>
      </c>
      <c r="M7712" s="89" t="s">
        <v>1733</v>
      </c>
      <c r="N7712" s="89" t="s">
        <v>1941</v>
      </c>
      <c r="V7712" s="89" t="s">
        <v>3421</v>
      </c>
      <c r="W7712">
        <v>25159</v>
      </c>
    </row>
    <row r="7713" spans="7:23">
      <c r="G7713">
        <v>25133</v>
      </c>
      <c r="H7713" s="89" t="s">
        <v>3391</v>
      </c>
      <c r="I7713" s="89" t="s">
        <v>336</v>
      </c>
      <c r="L7713">
        <v>53823</v>
      </c>
      <c r="M7713" s="89" t="s">
        <v>1733</v>
      </c>
      <c r="N7713" s="89" t="s">
        <v>1942</v>
      </c>
      <c r="V7713" s="89" t="s">
        <v>3422</v>
      </c>
      <c r="W7713">
        <v>25160</v>
      </c>
    </row>
    <row r="7714" spans="7:23">
      <c r="G7714">
        <v>25134</v>
      </c>
      <c r="H7714" s="89" t="s">
        <v>3392</v>
      </c>
      <c r="I7714" s="89" t="s">
        <v>336</v>
      </c>
      <c r="L7714">
        <v>53824</v>
      </c>
      <c r="M7714" s="89" t="s">
        <v>1733</v>
      </c>
      <c r="N7714" s="89" t="s">
        <v>314</v>
      </c>
      <c r="V7714" s="89" t="s">
        <v>3423</v>
      </c>
      <c r="W7714">
        <v>25161</v>
      </c>
    </row>
    <row r="7715" spans="7:23">
      <c r="G7715">
        <v>166267</v>
      </c>
      <c r="H7715" s="89" t="s">
        <v>3393</v>
      </c>
      <c r="I7715" s="89" t="s">
        <v>336</v>
      </c>
      <c r="L7715">
        <v>53825</v>
      </c>
      <c r="M7715" s="89" t="s">
        <v>1733</v>
      </c>
      <c r="N7715" s="89" t="s">
        <v>1943</v>
      </c>
      <c r="V7715" s="89" t="s">
        <v>3424</v>
      </c>
      <c r="W7715">
        <v>25162</v>
      </c>
    </row>
    <row r="7716" spans="7:23">
      <c r="G7716">
        <v>25135</v>
      </c>
      <c r="H7716" s="89" t="s">
        <v>3394</v>
      </c>
      <c r="I7716" s="89" t="s">
        <v>336</v>
      </c>
      <c r="L7716">
        <v>53826</v>
      </c>
      <c r="M7716" s="89" t="s">
        <v>1733</v>
      </c>
      <c r="N7716" s="89" t="s">
        <v>1944</v>
      </c>
      <c r="V7716" s="89" t="s">
        <v>3425</v>
      </c>
      <c r="W7716">
        <v>25163</v>
      </c>
    </row>
    <row r="7717" spans="7:23">
      <c r="G7717">
        <v>25136</v>
      </c>
      <c r="H7717" s="89" t="s">
        <v>3395</v>
      </c>
      <c r="I7717" s="89" t="s">
        <v>336</v>
      </c>
      <c r="L7717">
        <v>53827</v>
      </c>
      <c r="M7717" s="89" t="s">
        <v>1733</v>
      </c>
      <c r="N7717" s="89" t="s">
        <v>1945</v>
      </c>
      <c r="V7717" s="89" t="s">
        <v>3426</v>
      </c>
      <c r="W7717">
        <v>25164</v>
      </c>
    </row>
    <row r="7718" spans="7:23">
      <c r="G7718">
        <v>25137</v>
      </c>
      <c r="H7718" s="89" t="s">
        <v>3396</v>
      </c>
      <c r="I7718" s="89" t="s">
        <v>336</v>
      </c>
      <c r="L7718">
        <v>53828</v>
      </c>
      <c r="M7718" s="89" t="s">
        <v>1733</v>
      </c>
      <c r="N7718" s="89" t="s">
        <v>1946</v>
      </c>
      <c r="V7718" s="89" t="s">
        <v>3427</v>
      </c>
      <c r="W7718">
        <v>25165</v>
      </c>
    </row>
    <row r="7719" spans="7:23">
      <c r="G7719">
        <v>25138</v>
      </c>
      <c r="H7719" s="89" t="s">
        <v>3397</v>
      </c>
      <c r="I7719" s="89" t="s">
        <v>336</v>
      </c>
      <c r="L7719">
        <v>53829</v>
      </c>
      <c r="M7719" s="89" t="s">
        <v>1733</v>
      </c>
      <c r="N7719" s="89" t="s">
        <v>315</v>
      </c>
      <c r="V7719" s="89" t="s">
        <v>3428</v>
      </c>
      <c r="W7719">
        <v>25166</v>
      </c>
    </row>
    <row r="7720" spans="7:23">
      <c r="G7720">
        <v>25139</v>
      </c>
      <c r="H7720" s="89" t="s">
        <v>3398</v>
      </c>
      <c r="I7720" s="89" t="s">
        <v>336</v>
      </c>
      <c r="L7720">
        <v>53830</v>
      </c>
      <c r="M7720" s="89" t="s">
        <v>1733</v>
      </c>
      <c r="N7720" s="89" t="s">
        <v>1947</v>
      </c>
      <c r="V7720" s="89" t="s">
        <v>3429</v>
      </c>
      <c r="W7720">
        <v>25167</v>
      </c>
    </row>
    <row r="7721" spans="7:23">
      <c r="G7721">
        <v>25140</v>
      </c>
      <c r="H7721" s="89" t="s">
        <v>3399</v>
      </c>
      <c r="I7721" s="89" t="s">
        <v>336</v>
      </c>
      <c r="L7721">
        <v>53831</v>
      </c>
      <c r="M7721" s="89" t="s">
        <v>1734</v>
      </c>
      <c r="N7721" s="89" t="s">
        <v>1710</v>
      </c>
      <c r="V7721" s="89" t="s">
        <v>3430</v>
      </c>
      <c r="W7721">
        <v>25168</v>
      </c>
    </row>
    <row r="7722" spans="7:23">
      <c r="G7722">
        <v>25141</v>
      </c>
      <c r="H7722" s="89" t="s">
        <v>3400</v>
      </c>
      <c r="I7722" s="89" t="s">
        <v>336</v>
      </c>
      <c r="L7722">
        <v>53832</v>
      </c>
      <c r="M7722" s="89" t="s">
        <v>1734</v>
      </c>
      <c r="N7722" s="89" t="s">
        <v>1940</v>
      </c>
      <c r="V7722" s="89" t="s">
        <v>3431</v>
      </c>
      <c r="W7722">
        <v>25169</v>
      </c>
    </row>
    <row r="7723" spans="7:23">
      <c r="G7723">
        <v>81469</v>
      </c>
      <c r="H7723" s="89" t="s">
        <v>3401</v>
      </c>
      <c r="I7723" s="89" t="s">
        <v>336</v>
      </c>
      <c r="L7723">
        <v>53833</v>
      </c>
      <c r="M7723" s="89" t="s">
        <v>1734</v>
      </c>
      <c r="N7723" s="89" t="s">
        <v>1941</v>
      </c>
      <c r="V7723" s="89" t="s">
        <v>3432</v>
      </c>
      <c r="W7723">
        <v>25170</v>
      </c>
    </row>
    <row r="7724" spans="7:23">
      <c r="G7724">
        <v>25142</v>
      </c>
      <c r="H7724" s="89" t="s">
        <v>3402</v>
      </c>
      <c r="I7724" s="89" t="s">
        <v>336</v>
      </c>
      <c r="L7724">
        <v>53834</v>
      </c>
      <c r="M7724" s="89" t="s">
        <v>1734</v>
      </c>
      <c r="N7724" s="89" t="s">
        <v>1942</v>
      </c>
      <c r="V7724" s="89" t="s">
        <v>3433</v>
      </c>
      <c r="W7724">
        <v>25171</v>
      </c>
    </row>
    <row r="7725" spans="7:23">
      <c r="G7725">
        <v>25143</v>
      </c>
      <c r="H7725" s="89" t="s">
        <v>3403</v>
      </c>
      <c r="I7725" s="89" t="s">
        <v>336</v>
      </c>
      <c r="L7725">
        <v>53835</v>
      </c>
      <c r="M7725" s="89" t="s">
        <v>1734</v>
      </c>
      <c r="N7725" s="89" t="s">
        <v>314</v>
      </c>
      <c r="V7725" s="89" t="s">
        <v>3434</v>
      </c>
      <c r="W7725">
        <v>25172</v>
      </c>
    </row>
    <row r="7726" spans="7:23">
      <c r="G7726">
        <v>178295</v>
      </c>
      <c r="H7726" s="89" t="s">
        <v>3404</v>
      </c>
      <c r="I7726" s="89" t="s">
        <v>336</v>
      </c>
      <c r="L7726">
        <v>53836</v>
      </c>
      <c r="M7726" s="89" t="s">
        <v>1734</v>
      </c>
      <c r="N7726" s="89" t="s">
        <v>1943</v>
      </c>
      <c r="V7726" s="89" t="s">
        <v>3435</v>
      </c>
      <c r="W7726">
        <v>25173</v>
      </c>
    </row>
    <row r="7727" spans="7:23">
      <c r="G7727">
        <v>25144</v>
      </c>
      <c r="H7727" s="89" t="s">
        <v>3405</v>
      </c>
      <c r="I7727" s="89" t="s">
        <v>336</v>
      </c>
      <c r="L7727">
        <v>53837</v>
      </c>
      <c r="M7727" s="89" t="s">
        <v>1734</v>
      </c>
      <c r="N7727" s="89" t="s">
        <v>1944</v>
      </c>
      <c r="V7727" s="89" t="s">
        <v>3436</v>
      </c>
      <c r="W7727">
        <v>25174</v>
      </c>
    </row>
    <row r="7728" spans="7:23">
      <c r="G7728">
        <v>25145</v>
      </c>
      <c r="H7728" s="89" t="s">
        <v>3406</v>
      </c>
      <c r="I7728" s="89" t="s">
        <v>336</v>
      </c>
      <c r="L7728">
        <v>53838</v>
      </c>
      <c r="M7728" s="89" t="s">
        <v>1734</v>
      </c>
      <c r="N7728" s="89" t="s">
        <v>1945</v>
      </c>
      <c r="V7728" s="89" t="s">
        <v>3437</v>
      </c>
      <c r="W7728">
        <v>25175</v>
      </c>
    </row>
    <row r="7729" spans="7:23">
      <c r="G7729">
        <v>205272</v>
      </c>
      <c r="H7729" s="89" t="s">
        <v>3407</v>
      </c>
      <c r="I7729" s="89" t="s">
        <v>336</v>
      </c>
      <c r="L7729">
        <v>53839</v>
      </c>
      <c r="M7729" s="89" t="s">
        <v>1734</v>
      </c>
      <c r="N7729" s="89" t="s">
        <v>1946</v>
      </c>
      <c r="V7729" s="89" t="s">
        <v>3438</v>
      </c>
      <c r="W7729">
        <v>25176</v>
      </c>
    </row>
    <row r="7730" spans="7:23">
      <c r="G7730">
        <v>205268</v>
      </c>
      <c r="H7730" s="89" t="s">
        <v>3408</v>
      </c>
      <c r="I7730" s="89" t="s">
        <v>336</v>
      </c>
      <c r="L7730">
        <v>53840</v>
      </c>
      <c r="M7730" s="89" t="s">
        <v>1734</v>
      </c>
      <c r="N7730" s="89" t="s">
        <v>315</v>
      </c>
      <c r="V7730" s="89" t="s">
        <v>3439</v>
      </c>
      <c r="W7730">
        <v>25177</v>
      </c>
    </row>
    <row r="7731" spans="7:23">
      <c r="G7731">
        <v>25146</v>
      </c>
      <c r="H7731" s="89" t="s">
        <v>3409</v>
      </c>
      <c r="I7731" s="89" t="s">
        <v>336</v>
      </c>
      <c r="L7731">
        <v>53841</v>
      </c>
      <c r="M7731" s="89" t="s">
        <v>1734</v>
      </c>
      <c r="N7731" s="89" t="s">
        <v>1947</v>
      </c>
      <c r="V7731" s="89" t="s">
        <v>3440</v>
      </c>
      <c r="W7731">
        <v>25178</v>
      </c>
    </row>
    <row r="7732" spans="7:23">
      <c r="G7732">
        <v>25147</v>
      </c>
      <c r="H7732" s="89" t="s">
        <v>3410</v>
      </c>
      <c r="I7732" s="89" t="s">
        <v>336</v>
      </c>
      <c r="L7732">
        <v>53853</v>
      </c>
      <c r="M7732" s="89" t="s">
        <v>1735</v>
      </c>
      <c r="N7732" s="89" t="s">
        <v>1710</v>
      </c>
      <c r="V7732" s="89" t="s">
        <v>3441</v>
      </c>
      <c r="W7732">
        <v>25179</v>
      </c>
    </row>
    <row r="7733" spans="7:23">
      <c r="G7733">
        <v>25148</v>
      </c>
      <c r="H7733" s="89" t="s">
        <v>1071</v>
      </c>
      <c r="I7733" s="89" t="s">
        <v>336</v>
      </c>
      <c r="L7733">
        <v>53854</v>
      </c>
      <c r="M7733" s="89" t="s">
        <v>1735</v>
      </c>
      <c r="N7733" s="89" t="s">
        <v>1940</v>
      </c>
      <c r="V7733" s="89" t="s">
        <v>3442</v>
      </c>
      <c r="W7733">
        <v>25180</v>
      </c>
    </row>
    <row r="7734" spans="7:23">
      <c r="G7734">
        <v>25149</v>
      </c>
      <c r="H7734" s="89" t="s">
        <v>3411</v>
      </c>
      <c r="I7734" s="89" t="s">
        <v>336</v>
      </c>
      <c r="L7734">
        <v>53855</v>
      </c>
      <c r="M7734" s="89" t="s">
        <v>1735</v>
      </c>
      <c r="N7734" s="89" t="s">
        <v>1941</v>
      </c>
      <c r="V7734" s="89" t="s">
        <v>3443</v>
      </c>
      <c r="W7734">
        <v>213667</v>
      </c>
    </row>
    <row r="7735" spans="7:23">
      <c r="G7735">
        <v>25150</v>
      </c>
      <c r="H7735" s="89" t="s">
        <v>3412</v>
      </c>
      <c r="I7735" s="89" t="s">
        <v>336</v>
      </c>
      <c r="L7735">
        <v>53856</v>
      </c>
      <c r="M7735" s="89" t="s">
        <v>1735</v>
      </c>
      <c r="N7735" s="89" t="s">
        <v>1942</v>
      </c>
      <c r="V7735" s="89" t="s">
        <v>3444</v>
      </c>
      <c r="W7735">
        <v>55388</v>
      </c>
    </row>
    <row r="7736" spans="7:23">
      <c r="G7736">
        <v>25151</v>
      </c>
      <c r="H7736" s="89" t="s">
        <v>3413</v>
      </c>
      <c r="I7736" s="89" t="s">
        <v>336</v>
      </c>
      <c r="L7736">
        <v>53857</v>
      </c>
      <c r="M7736" s="89" t="s">
        <v>1735</v>
      </c>
      <c r="N7736" s="89" t="s">
        <v>314</v>
      </c>
      <c r="V7736" s="89" t="s">
        <v>3445</v>
      </c>
      <c r="W7736">
        <v>25181</v>
      </c>
    </row>
    <row r="7737" spans="7:23">
      <c r="G7737">
        <v>25152</v>
      </c>
      <c r="H7737" s="89" t="s">
        <v>3414</v>
      </c>
      <c r="I7737" s="89" t="s">
        <v>336</v>
      </c>
      <c r="L7737">
        <v>53858</v>
      </c>
      <c r="M7737" s="89" t="s">
        <v>1735</v>
      </c>
      <c r="N7737" s="89" t="s">
        <v>1943</v>
      </c>
      <c r="V7737" s="89" t="s">
        <v>3446</v>
      </c>
      <c r="W7737">
        <v>25182</v>
      </c>
    </row>
    <row r="7738" spans="7:23">
      <c r="G7738">
        <v>25153</v>
      </c>
      <c r="H7738" s="89" t="s">
        <v>3415</v>
      </c>
      <c r="I7738" s="89" t="s">
        <v>336</v>
      </c>
      <c r="L7738">
        <v>53859</v>
      </c>
      <c r="M7738" s="89" t="s">
        <v>1735</v>
      </c>
      <c r="N7738" s="89" t="s">
        <v>1944</v>
      </c>
      <c r="V7738" s="89" t="s">
        <v>3447</v>
      </c>
      <c r="W7738">
        <v>25183</v>
      </c>
    </row>
    <row r="7739" spans="7:23">
      <c r="G7739">
        <v>25154</v>
      </c>
      <c r="H7739" s="89" t="s">
        <v>3416</v>
      </c>
      <c r="I7739" s="89" t="s">
        <v>336</v>
      </c>
      <c r="L7739">
        <v>53860</v>
      </c>
      <c r="M7739" s="89" t="s">
        <v>1735</v>
      </c>
      <c r="N7739" s="89" t="s">
        <v>1945</v>
      </c>
      <c r="V7739" s="89" t="s">
        <v>3448</v>
      </c>
      <c r="W7739">
        <v>25184</v>
      </c>
    </row>
    <row r="7740" spans="7:23">
      <c r="G7740">
        <v>25155</v>
      </c>
      <c r="H7740" s="89" t="s">
        <v>3417</v>
      </c>
      <c r="I7740" s="89" t="s">
        <v>336</v>
      </c>
      <c r="L7740">
        <v>53861</v>
      </c>
      <c r="M7740" s="89" t="s">
        <v>1735</v>
      </c>
      <c r="N7740" s="89" t="s">
        <v>1946</v>
      </c>
      <c r="V7740" s="89" t="s">
        <v>3449</v>
      </c>
      <c r="W7740">
        <v>207067</v>
      </c>
    </row>
    <row r="7741" spans="7:23">
      <c r="G7741">
        <v>25156</v>
      </c>
      <c r="H7741" s="89" t="s">
        <v>3418</v>
      </c>
      <c r="I7741" s="89" t="s">
        <v>336</v>
      </c>
      <c r="L7741">
        <v>53862</v>
      </c>
      <c r="M7741" s="89" t="s">
        <v>1735</v>
      </c>
      <c r="N7741" s="89" t="s">
        <v>315</v>
      </c>
      <c r="V7741" s="89" t="s">
        <v>3450</v>
      </c>
      <c r="W7741">
        <v>199078</v>
      </c>
    </row>
    <row r="7742" spans="7:23">
      <c r="G7742">
        <v>25157</v>
      </c>
      <c r="H7742" s="89" t="s">
        <v>3419</v>
      </c>
      <c r="I7742" s="89" t="s">
        <v>336</v>
      </c>
      <c r="L7742">
        <v>53863</v>
      </c>
      <c r="M7742" s="89" t="s">
        <v>1735</v>
      </c>
      <c r="N7742" s="89" t="s">
        <v>1947</v>
      </c>
      <c r="V7742" s="89" t="s">
        <v>3451</v>
      </c>
      <c r="W7742">
        <v>25185</v>
      </c>
    </row>
    <row r="7743" spans="7:23">
      <c r="G7743">
        <v>25158</v>
      </c>
      <c r="H7743" s="89" t="s">
        <v>3420</v>
      </c>
      <c r="I7743" s="89" t="s">
        <v>336</v>
      </c>
      <c r="L7743">
        <v>53864</v>
      </c>
      <c r="M7743" s="89" t="s">
        <v>1736</v>
      </c>
      <c r="N7743" s="89" t="s">
        <v>1710</v>
      </c>
      <c r="V7743" s="89" t="s">
        <v>3452</v>
      </c>
      <c r="W7743">
        <v>207270</v>
      </c>
    </row>
    <row r="7744" spans="7:23">
      <c r="G7744">
        <v>25159</v>
      </c>
      <c r="H7744" s="89" t="s">
        <v>3421</v>
      </c>
      <c r="I7744" s="89" t="s">
        <v>336</v>
      </c>
      <c r="L7744">
        <v>53865</v>
      </c>
      <c r="M7744" s="89" t="s">
        <v>1736</v>
      </c>
      <c r="N7744" s="89" t="s">
        <v>1940</v>
      </c>
      <c r="V7744" s="89" t="s">
        <v>3453</v>
      </c>
      <c r="W7744">
        <v>207266</v>
      </c>
    </row>
    <row r="7745" spans="7:23">
      <c r="G7745">
        <v>25160</v>
      </c>
      <c r="H7745" s="89" t="s">
        <v>3422</v>
      </c>
      <c r="I7745" s="89" t="s">
        <v>336</v>
      </c>
      <c r="L7745">
        <v>53866</v>
      </c>
      <c r="M7745" s="89" t="s">
        <v>1736</v>
      </c>
      <c r="N7745" s="89" t="s">
        <v>1941</v>
      </c>
      <c r="V7745" s="89" t="s">
        <v>3454</v>
      </c>
      <c r="W7745">
        <v>25186</v>
      </c>
    </row>
    <row r="7746" spans="7:23">
      <c r="G7746">
        <v>25161</v>
      </c>
      <c r="H7746" s="89" t="s">
        <v>3423</v>
      </c>
      <c r="I7746" s="89" t="s">
        <v>336</v>
      </c>
      <c r="L7746">
        <v>53867</v>
      </c>
      <c r="M7746" s="89" t="s">
        <v>1736</v>
      </c>
      <c r="N7746" s="89" t="s">
        <v>1942</v>
      </c>
      <c r="V7746" s="89" t="s">
        <v>3455</v>
      </c>
      <c r="W7746">
        <v>25187</v>
      </c>
    </row>
    <row r="7747" spans="7:23">
      <c r="G7747">
        <v>25162</v>
      </c>
      <c r="H7747" s="89" t="s">
        <v>3424</v>
      </c>
      <c r="I7747" s="89" t="s">
        <v>336</v>
      </c>
      <c r="L7747">
        <v>53868</v>
      </c>
      <c r="M7747" s="89" t="s">
        <v>1736</v>
      </c>
      <c r="N7747" s="89" t="s">
        <v>314</v>
      </c>
      <c r="V7747" s="89" t="s">
        <v>3456</v>
      </c>
      <c r="W7747">
        <v>25188</v>
      </c>
    </row>
    <row r="7748" spans="7:23">
      <c r="G7748">
        <v>25163</v>
      </c>
      <c r="H7748" s="89" t="s">
        <v>3425</v>
      </c>
      <c r="I7748" s="89" t="s">
        <v>336</v>
      </c>
      <c r="L7748">
        <v>53869</v>
      </c>
      <c r="M7748" s="89" t="s">
        <v>1736</v>
      </c>
      <c r="N7748" s="89" t="s">
        <v>1943</v>
      </c>
      <c r="V7748" s="89" t="s">
        <v>3457</v>
      </c>
      <c r="W7748">
        <v>25189</v>
      </c>
    </row>
    <row r="7749" spans="7:23">
      <c r="G7749">
        <v>25164</v>
      </c>
      <c r="H7749" s="89" t="s">
        <v>3426</v>
      </c>
      <c r="I7749" s="89" t="s">
        <v>336</v>
      </c>
      <c r="L7749">
        <v>53870</v>
      </c>
      <c r="M7749" s="89" t="s">
        <v>1736</v>
      </c>
      <c r="N7749" s="89" t="s">
        <v>1944</v>
      </c>
      <c r="V7749" s="89" t="s">
        <v>3458</v>
      </c>
      <c r="W7749">
        <v>25190</v>
      </c>
    </row>
    <row r="7750" spans="7:23">
      <c r="G7750">
        <v>25165</v>
      </c>
      <c r="H7750" s="89" t="s">
        <v>3427</v>
      </c>
      <c r="I7750" s="89" t="s">
        <v>336</v>
      </c>
      <c r="L7750">
        <v>53871</v>
      </c>
      <c r="M7750" s="89" t="s">
        <v>1736</v>
      </c>
      <c r="N7750" s="89" t="s">
        <v>1945</v>
      </c>
      <c r="V7750" s="89" t="s">
        <v>3459</v>
      </c>
      <c r="W7750">
        <v>25191</v>
      </c>
    </row>
    <row r="7751" spans="7:23">
      <c r="G7751">
        <v>25166</v>
      </c>
      <c r="H7751" s="89" t="s">
        <v>3428</v>
      </c>
      <c r="I7751" s="89" t="s">
        <v>336</v>
      </c>
      <c r="L7751">
        <v>53872</v>
      </c>
      <c r="M7751" s="89" t="s">
        <v>1736</v>
      </c>
      <c r="N7751" s="89" t="s">
        <v>1946</v>
      </c>
      <c r="V7751" s="89" t="s">
        <v>3460</v>
      </c>
      <c r="W7751">
        <v>204066</v>
      </c>
    </row>
    <row r="7752" spans="7:23">
      <c r="G7752">
        <v>25167</v>
      </c>
      <c r="H7752" s="89" t="s">
        <v>3429</v>
      </c>
      <c r="I7752" s="89" t="s">
        <v>336</v>
      </c>
      <c r="L7752">
        <v>53873</v>
      </c>
      <c r="M7752" s="89" t="s">
        <v>1736</v>
      </c>
      <c r="N7752" s="89" t="s">
        <v>315</v>
      </c>
      <c r="V7752" s="89" t="s">
        <v>3461</v>
      </c>
      <c r="W7752">
        <v>25192</v>
      </c>
    </row>
    <row r="7753" spans="7:23">
      <c r="G7753">
        <v>25168</v>
      </c>
      <c r="H7753" s="89" t="s">
        <v>3430</v>
      </c>
      <c r="I7753" s="89" t="s">
        <v>336</v>
      </c>
      <c r="L7753">
        <v>53874</v>
      </c>
      <c r="M7753" s="89" t="s">
        <v>1736</v>
      </c>
      <c r="N7753" s="89" t="s">
        <v>1947</v>
      </c>
      <c r="V7753" s="89" t="s">
        <v>3462</v>
      </c>
      <c r="W7753">
        <v>25193</v>
      </c>
    </row>
    <row r="7754" spans="7:23">
      <c r="G7754">
        <v>25169</v>
      </c>
      <c r="H7754" s="89" t="s">
        <v>3431</v>
      </c>
      <c r="I7754" s="89" t="s">
        <v>336</v>
      </c>
      <c r="L7754">
        <v>53897</v>
      </c>
      <c r="M7754" s="89" t="s">
        <v>1722</v>
      </c>
      <c r="N7754" s="89" t="s">
        <v>1710</v>
      </c>
      <c r="V7754" s="89" t="s">
        <v>3463</v>
      </c>
      <c r="W7754">
        <v>25194</v>
      </c>
    </row>
    <row r="7755" spans="7:23">
      <c r="G7755">
        <v>25170</v>
      </c>
      <c r="H7755" s="89" t="s">
        <v>3432</v>
      </c>
      <c r="I7755" s="89" t="s">
        <v>336</v>
      </c>
      <c r="L7755">
        <v>53898</v>
      </c>
      <c r="M7755" s="89" t="s">
        <v>1722</v>
      </c>
      <c r="N7755" s="89" t="s">
        <v>1940</v>
      </c>
      <c r="V7755" s="89" t="s">
        <v>3464</v>
      </c>
      <c r="W7755">
        <v>25195</v>
      </c>
    </row>
    <row r="7756" spans="7:23">
      <c r="G7756">
        <v>25171</v>
      </c>
      <c r="H7756" s="89" t="s">
        <v>3433</v>
      </c>
      <c r="I7756" s="89" t="s">
        <v>336</v>
      </c>
      <c r="L7756">
        <v>53899</v>
      </c>
      <c r="M7756" s="89" t="s">
        <v>1722</v>
      </c>
      <c r="N7756" s="89" t="s">
        <v>1941</v>
      </c>
      <c r="V7756" s="89" t="s">
        <v>3465</v>
      </c>
      <c r="W7756">
        <v>25196</v>
      </c>
    </row>
    <row r="7757" spans="7:23">
      <c r="G7757">
        <v>25172</v>
      </c>
      <c r="H7757" s="89" t="s">
        <v>3434</v>
      </c>
      <c r="I7757" s="89" t="s">
        <v>336</v>
      </c>
      <c r="L7757">
        <v>53900</v>
      </c>
      <c r="M7757" s="89" t="s">
        <v>1722</v>
      </c>
      <c r="N7757" s="89" t="s">
        <v>1942</v>
      </c>
      <c r="V7757" s="89" t="s">
        <v>3466</v>
      </c>
      <c r="W7757">
        <v>25197</v>
      </c>
    </row>
    <row r="7758" spans="7:23">
      <c r="G7758">
        <v>25173</v>
      </c>
      <c r="H7758" s="89" t="s">
        <v>3435</v>
      </c>
      <c r="I7758" s="89" t="s">
        <v>336</v>
      </c>
      <c r="L7758">
        <v>53901</v>
      </c>
      <c r="M7758" s="89" t="s">
        <v>1722</v>
      </c>
      <c r="N7758" s="89" t="s">
        <v>314</v>
      </c>
      <c r="V7758" s="89" t="s">
        <v>3467</v>
      </c>
      <c r="W7758">
        <v>25198</v>
      </c>
    </row>
    <row r="7759" spans="7:23">
      <c r="G7759">
        <v>25174</v>
      </c>
      <c r="H7759" s="89" t="s">
        <v>3436</v>
      </c>
      <c r="I7759" s="89" t="s">
        <v>336</v>
      </c>
      <c r="L7759">
        <v>53902</v>
      </c>
      <c r="M7759" s="89" t="s">
        <v>1722</v>
      </c>
      <c r="N7759" s="89" t="s">
        <v>1943</v>
      </c>
      <c r="V7759" s="89" t="s">
        <v>3468</v>
      </c>
      <c r="W7759">
        <v>25199</v>
      </c>
    </row>
    <row r="7760" spans="7:23">
      <c r="G7760">
        <v>25175</v>
      </c>
      <c r="H7760" s="89" t="s">
        <v>3437</v>
      </c>
      <c r="I7760" s="89" t="s">
        <v>336</v>
      </c>
      <c r="L7760">
        <v>53903</v>
      </c>
      <c r="M7760" s="89" t="s">
        <v>1722</v>
      </c>
      <c r="N7760" s="89" t="s">
        <v>1944</v>
      </c>
      <c r="V7760" s="89" t="s">
        <v>3469</v>
      </c>
      <c r="W7760">
        <v>25200</v>
      </c>
    </row>
    <row r="7761" spans="7:23">
      <c r="G7761">
        <v>25176</v>
      </c>
      <c r="H7761" s="89" t="s">
        <v>3438</v>
      </c>
      <c r="I7761" s="89" t="s">
        <v>336</v>
      </c>
      <c r="L7761">
        <v>53904</v>
      </c>
      <c r="M7761" s="89" t="s">
        <v>1722</v>
      </c>
      <c r="N7761" s="89" t="s">
        <v>1945</v>
      </c>
      <c r="V7761" s="89" t="s">
        <v>3470</v>
      </c>
      <c r="W7761">
        <v>25201</v>
      </c>
    </row>
    <row r="7762" spans="7:23">
      <c r="G7762">
        <v>25177</v>
      </c>
      <c r="H7762" s="89" t="s">
        <v>3439</v>
      </c>
      <c r="I7762" s="89" t="s">
        <v>336</v>
      </c>
      <c r="L7762">
        <v>53905</v>
      </c>
      <c r="M7762" s="89" t="s">
        <v>1722</v>
      </c>
      <c r="N7762" s="89" t="s">
        <v>1946</v>
      </c>
      <c r="V7762" s="89" t="s">
        <v>3471</v>
      </c>
      <c r="W7762">
        <v>25202</v>
      </c>
    </row>
    <row r="7763" spans="7:23">
      <c r="G7763">
        <v>25178</v>
      </c>
      <c r="H7763" s="89" t="s">
        <v>3440</v>
      </c>
      <c r="I7763" s="89" t="s">
        <v>336</v>
      </c>
      <c r="L7763">
        <v>53906</v>
      </c>
      <c r="M7763" s="89" t="s">
        <v>1722</v>
      </c>
      <c r="N7763" s="89" t="s">
        <v>315</v>
      </c>
      <c r="V7763" s="89" t="s">
        <v>3472</v>
      </c>
      <c r="W7763">
        <v>25203</v>
      </c>
    </row>
    <row r="7764" spans="7:23">
      <c r="G7764">
        <v>25179</v>
      </c>
      <c r="H7764" s="89" t="s">
        <v>3441</v>
      </c>
      <c r="I7764" s="89" t="s">
        <v>336</v>
      </c>
      <c r="L7764">
        <v>53907</v>
      </c>
      <c r="M7764" s="89" t="s">
        <v>1722</v>
      </c>
      <c r="N7764" s="89" t="s">
        <v>1947</v>
      </c>
      <c r="V7764" s="89" t="s">
        <v>3473</v>
      </c>
      <c r="W7764">
        <v>25204</v>
      </c>
    </row>
    <row r="7765" spans="7:23">
      <c r="G7765">
        <v>25180</v>
      </c>
      <c r="H7765" s="89" t="s">
        <v>3442</v>
      </c>
      <c r="I7765" s="89" t="s">
        <v>336</v>
      </c>
      <c r="L7765">
        <v>54099</v>
      </c>
      <c r="M7765" s="89" t="s">
        <v>1812</v>
      </c>
      <c r="N7765" s="89" t="s">
        <v>1710</v>
      </c>
      <c r="V7765" s="89" t="s">
        <v>3474</v>
      </c>
      <c r="W7765">
        <v>25205</v>
      </c>
    </row>
    <row r="7766" spans="7:23">
      <c r="G7766">
        <v>213667</v>
      </c>
      <c r="H7766" s="89" t="s">
        <v>3443</v>
      </c>
      <c r="I7766" s="89" t="s">
        <v>336</v>
      </c>
      <c r="L7766">
        <v>54100</v>
      </c>
      <c r="M7766" s="89" t="s">
        <v>1812</v>
      </c>
      <c r="N7766" s="89" t="s">
        <v>1940</v>
      </c>
      <c r="V7766" s="89" t="s">
        <v>3475</v>
      </c>
      <c r="W7766">
        <v>25206</v>
      </c>
    </row>
    <row r="7767" spans="7:23">
      <c r="G7767">
        <v>55388</v>
      </c>
      <c r="H7767" s="89" t="s">
        <v>3444</v>
      </c>
      <c r="I7767" s="89" t="s">
        <v>336</v>
      </c>
      <c r="L7767">
        <v>54101</v>
      </c>
      <c r="M7767" s="89" t="s">
        <v>1812</v>
      </c>
      <c r="N7767" s="89" t="s">
        <v>1941</v>
      </c>
      <c r="V7767" s="89" t="s">
        <v>3476</v>
      </c>
      <c r="W7767">
        <v>25207</v>
      </c>
    </row>
    <row r="7768" spans="7:23">
      <c r="G7768">
        <v>25181</v>
      </c>
      <c r="H7768" s="89" t="s">
        <v>3445</v>
      </c>
      <c r="I7768" s="89" t="s">
        <v>336</v>
      </c>
      <c r="L7768">
        <v>54102</v>
      </c>
      <c r="M7768" s="89" t="s">
        <v>1812</v>
      </c>
      <c r="N7768" s="89" t="s">
        <v>1942</v>
      </c>
      <c r="V7768" s="89" t="s">
        <v>3477</v>
      </c>
      <c r="W7768">
        <v>25208</v>
      </c>
    </row>
    <row r="7769" spans="7:23">
      <c r="G7769">
        <v>25182</v>
      </c>
      <c r="H7769" s="89" t="s">
        <v>3446</v>
      </c>
      <c r="I7769" s="89" t="s">
        <v>336</v>
      </c>
      <c r="L7769">
        <v>54103</v>
      </c>
      <c r="M7769" s="89" t="s">
        <v>1812</v>
      </c>
      <c r="N7769" s="89" t="s">
        <v>314</v>
      </c>
      <c r="V7769" s="89" t="s">
        <v>3478</v>
      </c>
      <c r="W7769">
        <v>25209</v>
      </c>
    </row>
    <row r="7770" spans="7:23">
      <c r="G7770">
        <v>25183</v>
      </c>
      <c r="H7770" s="89" t="s">
        <v>3447</v>
      </c>
      <c r="I7770" s="89" t="s">
        <v>336</v>
      </c>
      <c r="L7770">
        <v>54104</v>
      </c>
      <c r="M7770" s="89" t="s">
        <v>1812</v>
      </c>
      <c r="N7770" s="89" t="s">
        <v>1943</v>
      </c>
      <c r="V7770" s="89" t="s">
        <v>3479</v>
      </c>
      <c r="W7770">
        <v>25210</v>
      </c>
    </row>
    <row r="7771" spans="7:23">
      <c r="G7771">
        <v>25184</v>
      </c>
      <c r="H7771" s="89" t="s">
        <v>3448</v>
      </c>
      <c r="I7771" s="89" t="s">
        <v>336</v>
      </c>
      <c r="L7771">
        <v>54105</v>
      </c>
      <c r="M7771" s="89" t="s">
        <v>1812</v>
      </c>
      <c r="N7771" s="89" t="s">
        <v>1944</v>
      </c>
      <c r="V7771" s="89" t="s">
        <v>3480</v>
      </c>
      <c r="W7771">
        <v>25211</v>
      </c>
    </row>
    <row r="7772" spans="7:23">
      <c r="G7772">
        <v>207067</v>
      </c>
      <c r="H7772" s="89" t="s">
        <v>3449</v>
      </c>
      <c r="I7772" s="89" t="s">
        <v>336</v>
      </c>
      <c r="L7772">
        <v>54106</v>
      </c>
      <c r="M7772" s="89" t="s">
        <v>1812</v>
      </c>
      <c r="N7772" s="89" t="s">
        <v>1945</v>
      </c>
      <c r="V7772" s="89" t="s">
        <v>3481</v>
      </c>
      <c r="W7772">
        <v>25212</v>
      </c>
    </row>
    <row r="7773" spans="7:23">
      <c r="G7773">
        <v>199078</v>
      </c>
      <c r="H7773" s="89" t="s">
        <v>3450</v>
      </c>
      <c r="I7773" s="89" t="s">
        <v>336</v>
      </c>
      <c r="L7773">
        <v>54107</v>
      </c>
      <c r="M7773" s="89" t="s">
        <v>1812</v>
      </c>
      <c r="N7773" s="89" t="s">
        <v>1946</v>
      </c>
      <c r="V7773" s="89" t="s">
        <v>3482</v>
      </c>
      <c r="W7773">
        <v>25213</v>
      </c>
    </row>
    <row r="7774" spans="7:23">
      <c r="G7774">
        <v>25185</v>
      </c>
      <c r="H7774" s="89" t="s">
        <v>3451</v>
      </c>
      <c r="I7774" s="89" t="s">
        <v>336</v>
      </c>
      <c r="L7774">
        <v>54108</v>
      </c>
      <c r="M7774" s="89" t="s">
        <v>1812</v>
      </c>
      <c r="N7774" s="89" t="s">
        <v>315</v>
      </c>
      <c r="V7774" s="89" t="s">
        <v>3483</v>
      </c>
      <c r="W7774">
        <v>25214</v>
      </c>
    </row>
    <row r="7775" spans="7:23">
      <c r="G7775">
        <v>207270</v>
      </c>
      <c r="H7775" s="89" t="s">
        <v>3452</v>
      </c>
      <c r="I7775" s="89" t="s">
        <v>336</v>
      </c>
      <c r="L7775">
        <v>54109</v>
      </c>
      <c r="M7775" s="89" t="s">
        <v>1812</v>
      </c>
      <c r="N7775" s="89" t="s">
        <v>1947</v>
      </c>
      <c r="V7775" s="89" t="s">
        <v>3484</v>
      </c>
      <c r="W7775">
        <v>25215</v>
      </c>
    </row>
    <row r="7776" spans="7:23">
      <c r="G7776">
        <v>207266</v>
      </c>
      <c r="H7776" s="89" t="s">
        <v>3453</v>
      </c>
      <c r="I7776" s="89" t="s">
        <v>336</v>
      </c>
      <c r="L7776">
        <v>54110</v>
      </c>
      <c r="M7776" s="89" t="s">
        <v>1814</v>
      </c>
      <c r="N7776" s="89" t="s">
        <v>1710</v>
      </c>
      <c r="V7776" s="89" t="s">
        <v>3485</v>
      </c>
      <c r="W7776">
        <v>25216</v>
      </c>
    </row>
    <row r="7777" spans="7:23">
      <c r="G7777">
        <v>25186</v>
      </c>
      <c r="H7777" s="89" t="s">
        <v>3454</v>
      </c>
      <c r="I7777" s="89" t="s">
        <v>336</v>
      </c>
      <c r="L7777">
        <v>54111</v>
      </c>
      <c r="M7777" s="89" t="s">
        <v>1814</v>
      </c>
      <c r="N7777" s="89" t="s">
        <v>1940</v>
      </c>
      <c r="V7777" s="89" t="s">
        <v>3486</v>
      </c>
      <c r="W7777">
        <v>25217</v>
      </c>
    </row>
    <row r="7778" spans="7:23">
      <c r="G7778">
        <v>25187</v>
      </c>
      <c r="H7778" s="89" t="s">
        <v>3455</v>
      </c>
      <c r="I7778" s="89" t="s">
        <v>336</v>
      </c>
      <c r="L7778">
        <v>54112</v>
      </c>
      <c r="M7778" s="89" t="s">
        <v>1814</v>
      </c>
      <c r="N7778" s="89" t="s">
        <v>1941</v>
      </c>
      <c r="V7778" s="89" t="s">
        <v>3487</v>
      </c>
      <c r="W7778">
        <v>25218</v>
      </c>
    </row>
    <row r="7779" spans="7:23">
      <c r="G7779">
        <v>25188</v>
      </c>
      <c r="H7779" s="89" t="s">
        <v>3456</v>
      </c>
      <c r="I7779" s="89" t="s">
        <v>336</v>
      </c>
      <c r="L7779">
        <v>54113</v>
      </c>
      <c r="M7779" s="89" t="s">
        <v>1814</v>
      </c>
      <c r="N7779" s="89" t="s">
        <v>1942</v>
      </c>
      <c r="V7779" s="89" t="s">
        <v>3488</v>
      </c>
      <c r="W7779">
        <v>25219</v>
      </c>
    </row>
    <row r="7780" spans="7:23">
      <c r="G7780">
        <v>25189</v>
      </c>
      <c r="H7780" s="89" t="s">
        <v>3457</v>
      </c>
      <c r="I7780" s="89" t="s">
        <v>336</v>
      </c>
      <c r="L7780">
        <v>54114</v>
      </c>
      <c r="M7780" s="89" t="s">
        <v>1814</v>
      </c>
      <c r="N7780" s="89" t="s">
        <v>314</v>
      </c>
      <c r="V7780" s="89" t="s">
        <v>3489</v>
      </c>
      <c r="W7780">
        <v>25220</v>
      </c>
    </row>
    <row r="7781" spans="7:23">
      <c r="G7781">
        <v>25190</v>
      </c>
      <c r="H7781" s="89" t="s">
        <v>3458</v>
      </c>
      <c r="I7781" s="89" t="s">
        <v>336</v>
      </c>
      <c r="L7781">
        <v>54115</v>
      </c>
      <c r="M7781" s="89" t="s">
        <v>1814</v>
      </c>
      <c r="N7781" s="89" t="s">
        <v>1943</v>
      </c>
      <c r="V7781" s="89" t="s">
        <v>3490</v>
      </c>
      <c r="W7781">
        <v>25221</v>
      </c>
    </row>
    <row r="7782" spans="7:23">
      <c r="G7782">
        <v>25191</v>
      </c>
      <c r="H7782" s="89" t="s">
        <v>3459</v>
      </c>
      <c r="I7782" s="89" t="s">
        <v>336</v>
      </c>
      <c r="L7782">
        <v>54116</v>
      </c>
      <c r="M7782" s="89" t="s">
        <v>1814</v>
      </c>
      <c r="N7782" s="89" t="s">
        <v>1944</v>
      </c>
      <c r="V7782" s="89" t="s">
        <v>3491</v>
      </c>
      <c r="W7782">
        <v>25222</v>
      </c>
    </row>
    <row r="7783" spans="7:23">
      <c r="G7783">
        <v>204066</v>
      </c>
      <c r="H7783" s="89" t="s">
        <v>3460</v>
      </c>
      <c r="I7783" s="89" t="s">
        <v>336</v>
      </c>
      <c r="L7783">
        <v>54117</v>
      </c>
      <c r="M7783" s="89" t="s">
        <v>1814</v>
      </c>
      <c r="N7783" s="89" t="s">
        <v>1945</v>
      </c>
      <c r="V7783" s="89" t="s">
        <v>3492</v>
      </c>
      <c r="W7783">
        <v>25223</v>
      </c>
    </row>
    <row r="7784" spans="7:23">
      <c r="G7784">
        <v>25192</v>
      </c>
      <c r="H7784" s="89" t="s">
        <v>3461</v>
      </c>
      <c r="I7784" s="89" t="s">
        <v>336</v>
      </c>
      <c r="L7784">
        <v>54118</v>
      </c>
      <c r="M7784" s="89" t="s">
        <v>1814</v>
      </c>
      <c r="N7784" s="89" t="s">
        <v>1946</v>
      </c>
      <c r="V7784" s="89" t="s">
        <v>3493</v>
      </c>
      <c r="W7784">
        <v>25224</v>
      </c>
    </row>
    <row r="7785" spans="7:23">
      <c r="G7785">
        <v>25193</v>
      </c>
      <c r="H7785" s="89" t="s">
        <v>3462</v>
      </c>
      <c r="I7785" s="89" t="s">
        <v>336</v>
      </c>
      <c r="L7785">
        <v>54119</v>
      </c>
      <c r="M7785" s="89" t="s">
        <v>1814</v>
      </c>
      <c r="N7785" s="89" t="s">
        <v>315</v>
      </c>
      <c r="V7785" s="89" t="s">
        <v>3494</v>
      </c>
      <c r="W7785">
        <v>25225</v>
      </c>
    </row>
    <row r="7786" spans="7:23">
      <c r="G7786">
        <v>25194</v>
      </c>
      <c r="H7786" s="89" t="s">
        <v>3463</v>
      </c>
      <c r="I7786" s="89" t="s">
        <v>336</v>
      </c>
      <c r="L7786">
        <v>54120</v>
      </c>
      <c r="M7786" s="89" t="s">
        <v>1814</v>
      </c>
      <c r="N7786" s="89" t="s">
        <v>1947</v>
      </c>
      <c r="V7786" s="89" t="s">
        <v>3495</v>
      </c>
      <c r="W7786">
        <v>25226</v>
      </c>
    </row>
    <row r="7787" spans="7:23">
      <c r="G7787">
        <v>25195</v>
      </c>
      <c r="H7787" s="89" t="s">
        <v>3464</v>
      </c>
      <c r="I7787" s="89" t="s">
        <v>336</v>
      </c>
      <c r="L7787">
        <v>54121</v>
      </c>
      <c r="M7787" s="89" t="s">
        <v>1813</v>
      </c>
      <c r="N7787" s="89" t="s">
        <v>1710</v>
      </c>
      <c r="V7787" s="89" t="s">
        <v>3496</v>
      </c>
      <c r="W7787">
        <v>25227</v>
      </c>
    </row>
    <row r="7788" spans="7:23">
      <c r="G7788">
        <v>25196</v>
      </c>
      <c r="H7788" s="89" t="s">
        <v>3465</v>
      </c>
      <c r="I7788" s="89" t="s">
        <v>336</v>
      </c>
      <c r="L7788">
        <v>54122</v>
      </c>
      <c r="M7788" s="89" t="s">
        <v>1813</v>
      </c>
      <c r="N7788" s="89" t="s">
        <v>1940</v>
      </c>
      <c r="V7788" s="89" t="s">
        <v>3497</v>
      </c>
      <c r="W7788">
        <v>25228</v>
      </c>
    </row>
    <row r="7789" spans="7:23">
      <c r="G7789">
        <v>25197</v>
      </c>
      <c r="H7789" s="89" t="s">
        <v>3466</v>
      </c>
      <c r="I7789" s="89" t="s">
        <v>336</v>
      </c>
      <c r="L7789">
        <v>54123</v>
      </c>
      <c r="M7789" s="89" t="s">
        <v>1813</v>
      </c>
      <c r="N7789" s="89" t="s">
        <v>1941</v>
      </c>
      <c r="V7789" s="89" t="s">
        <v>3498</v>
      </c>
      <c r="W7789">
        <v>25229</v>
      </c>
    </row>
    <row r="7790" spans="7:23">
      <c r="G7790">
        <v>25198</v>
      </c>
      <c r="H7790" s="89" t="s">
        <v>3467</v>
      </c>
      <c r="I7790" s="89" t="s">
        <v>336</v>
      </c>
      <c r="L7790">
        <v>54124</v>
      </c>
      <c r="M7790" s="89" t="s">
        <v>1813</v>
      </c>
      <c r="N7790" s="89" t="s">
        <v>1942</v>
      </c>
      <c r="V7790" s="89" t="s">
        <v>3499</v>
      </c>
      <c r="W7790">
        <v>25230</v>
      </c>
    </row>
    <row r="7791" spans="7:23">
      <c r="G7791">
        <v>25199</v>
      </c>
      <c r="H7791" s="89" t="s">
        <v>3468</v>
      </c>
      <c r="I7791" s="89" t="s">
        <v>336</v>
      </c>
      <c r="L7791">
        <v>54125</v>
      </c>
      <c r="M7791" s="89" t="s">
        <v>1813</v>
      </c>
      <c r="N7791" s="89" t="s">
        <v>314</v>
      </c>
      <c r="V7791" s="89" t="s">
        <v>3500</v>
      </c>
      <c r="W7791">
        <v>25231</v>
      </c>
    </row>
    <row r="7792" spans="7:23">
      <c r="G7792">
        <v>25200</v>
      </c>
      <c r="H7792" s="89" t="s">
        <v>3469</v>
      </c>
      <c r="I7792" s="89" t="s">
        <v>336</v>
      </c>
      <c r="L7792">
        <v>54126</v>
      </c>
      <c r="M7792" s="89" t="s">
        <v>1813</v>
      </c>
      <c r="N7792" s="89" t="s">
        <v>1943</v>
      </c>
      <c r="V7792" s="89" t="s">
        <v>3501</v>
      </c>
      <c r="W7792">
        <v>25232</v>
      </c>
    </row>
    <row r="7793" spans="7:23">
      <c r="G7793">
        <v>25201</v>
      </c>
      <c r="H7793" s="89" t="s">
        <v>3470</v>
      </c>
      <c r="I7793" s="89" t="s">
        <v>336</v>
      </c>
      <c r="L7793">
        <v>54127</v>
      </c>
      <c r="M7793" s="89" t="s">
        <v>1813</v>
      </c>
      <c r="N7793" s="89" t="s">
        <v>1944</v>
      </c>
      <c r="V7793" s="89" t="s">
        <v>3502</v>
      </c>
      <c r="W7793">
        <v>25233</v>
      </c>
    </row>
    <row r="7794" spans="7:23">
      <c r="G7794">
        <v>25202</v>
      </c>
      <c r="H7794" s="89" t="s">
        <v>3471</v>
      </c>
      <c r="I7794" s="89" t="s">
        <v>336</v>
      </c>
      <c r="L7794">
        <v>54128</v>
      </c>
      <c r="M7794" s="89" t="s">
        <v>1813</v>
      </c>
      <c r="N7794" s="89" t="s">
        <v>1945</v>
      </c>
      <c r="V7794" s="89" t="s">
        <v>3503</v>
      </c>
      <c r="W7794">
        <v>25234</v>
      </c>
    </row>
    <row r="7795" spans="7:23">
      <c r="G7795">
        <v>25203</v>
      </c>
      <c r="H7795" s="89" t="s">
        <v>3472</v>
      </c>
      <c r="I7795" s="89" t="s">
        <v>336</v>
      </c>
      <c r="L7795">
        <v>54129</v>
      </c>
      <c r="M7795" s="89" t="s">
        <v>1813</v>
      </c>
      <c r="N7795" s="89" t="s">
        <v>1946</v>
      </c>
      <c r="V7795" s="89" t="s">
        <v>3504</v>
      </c>
      <c r="W7795">
        <v>25235</v>
      </c>
    </row>
    <row r="7796" spans="7:23">
      <c r="G7796">
        <v>25204</v>
      </c>
      <c r="H7796" s="89" t="s">
        <v>3473</v>
      </c>
      <c r="I7796" s="89" t="s">
        <v>336</v>
      </c>
      <c r="L7796">
        <v>54130</v>
      </c>
      <c r="M7796" s="89" t="s">
        <v>1813</v>
      </c>
      <c r="N7796" s="89" t="s">
        <v>315</v>
      </c>
      <c r="V7796" s="89" t="s">
        <v>3505</v>
      </c>
      <c r="W7796">
        <v>25236</v>
      </c>
    </row>
    <row r="7797" spans="7:23">
      <c r="G7797">
        <v>25205</v>
      </c>
      <c r="H7797" s="89" t="s">
        <v>3474</v>
      </c>
      <c r="I7797" s="89" t="s">
        <v>336</v>
      </c>
      <c r="L7797">
        <v>54131</v>
      </c>
      <c r="M7797" s="89" t="s">
        <v>1813</v>
      </c>
      <c r="N7797" s="89" t="s">
        <v>1947</v>
      </c>
      <c r="V7797" s="89" t="s">
        <v>3506</v>
      </c>
      <c r="W7797">
        <v>25237</v>
      </c>
    </row>
    <row r="7798" spans="7:23">
      <c r="G7798">
        <v>25206</v>
      </c>
      <c r="H7798" s="89" t="s">
        <v>3475</v>
      </c>
      <c r="I7798" s="89" t="s">
        <v>336</v>
      </c>
      <c r="L7798">
        <v>54132</v>
      </c>
      <c r="M7798" s="89" t="s">
        <v>1815</v>
      </c>
      <c r="N7798" s="89" t="s">
        <v>1710</v>
      </c>
      <c r="V7798" s="89" t="s">
        <v>3507</v>
      </c>
      <c r="W7798">
        <v>25238</v>
      </c>
    </row>
    <row r="7799" spans="7:23">
      <c r="G7799">
        <v>25207</v>
      </c>
      <c r="H7799" s="89" t="s">
        <v>3476</v>
      </c>
      <c r="I7799" s="89" t="s">
        <v>336</v>
      </c>
      <c r="L7799">
        <v>54133</v>
      </c>
      <c r="M7799" s="89" t="s">
        <v>1815</v>
      </c>
      <c r="N7799" s="89" t="s">
        <v>1940</v>
      </c>
      <c r="V7799" s="89" t="s">
        <v>3508</v>
      </c>
      <c r="W7799">
        <v>25239</v>
      </c>
    </row>
    <row r="7800" spans="7:23">
      <c r="G7800">
        <v>25208</v>
      </c>
      <c r="H7800" s="89" t="s">
        <v>3477</v>
      </c>
      <c r="I7800" s="89" t="s">
        <v>336</v>
      </c>
      <c r="L7800">
        <v>54134</v>
      </c>
      <c r="M7800" s="89" t="s">
        <v>1815</v>
      </c>
      <c r="N7800" s="89" t="s">
        <v>1941</v>
      </c>
      <c r="V7800" s="89" t="s">
        <v>3509</v>
      </c>
      <c r="W7800">
        <v>25240</v>
      </c>
    </row>
    <row r="7801" spans="7:23">
      <c r="G7801">
        <v>25209</v>
      </c>
      <c r="H7801" s="89" t="s">
        <v>3478</v>
      </c>
      <c r="I7801" s="89" t="s">
        <v>336</v>
      </c>
      <c r="L7801">
        <v>54135</v>
      </c>
      <c r="M7801" s="89" t="s">
        <v>1815</v>
      </c>
      <c r="N7801" s="89" t="s">
        <v>1942</v>
      </c>
      <c r="V7801" s="89" t="s">
        <v>3510</v>
      </c>
      <c r="W7801">
        <v>25241</v>
      </c>
    </row>
    <row r="7802" spans="7:23">
      <c r="G7802">
        <v>25210</v>
      </c>
      <c r="H7802" s="89" t="s">
        <v>3479</v>
      </c>
      <c r="I7802" s="89" t="s">
        <v>336</v>
      </c>
      <c r="L7802">
        <v>54136</v>
      </c>
      <c r="M7802" s="89" t="s">
        <v>1815</v>
      </c>
      <c r="N7802" s="89" t="s">
        <v>314</v>
      </c>
      <c r="V7802" s="89" t="s">
        <v>3511</v>
      </c>
      <c r="W7802">
        <v>25242</v>
      </c>
    </row>
    <row r="7803" spans="7:23">
      <c r="G7803">
        <v>25211</v>
      </c>
      <c r="H7803" s="89" t="s">
        <v>3480</v>
      </c>
      <c r="I7803" s="89" t="s">
        <v>336</v>
      </c>
      <c r="L7803">
        <v>54137</v>
      </c>
      <c r="M7803" s="89" t="s">
        <v>1815</v>
      </c>
      <c r="N7803" s="89" t="s">
        <v>1943</v>
      </c>
      <c r="V7803" s="89" t="s">
        <v>3512</v>
      </c>
      <c r="W7803">
        <v>25243</v>
      </c>
    </row>
    <row r="7804" spans="7:23">
      <c r="G7804">
        <v>25212</v>
      </c>
      <c r="H7804" s="89" t="s">
        <v>3481</v>
      </c>
      <c r="I7804" s="89" t="s">
        <v>336</v>
      </c>
      <c r="L7804">
        <v>54138</v>
      </c>
      <c r="M7804" s="89" t="s">
        <v>1815</v>
      </c>
      <c r="N7804" s="89" t="s">
        <v>1944</v>
      </c>
      <c r="V7804" s="89" t="s">
        <v>3513</v>
      </c>
      <c r="W7804">
        <v>25244</v>
      </c>
    </row>
    <row r="7805" spans="7:23">
      <c r="G7805">
        <v>25213</v>
      </c>
      <c r="H7805" s="89" t="s">
        <v>3482</v>
      </c>
      <c r="I7805" s="89" t="s">
        <v>336</v>
      </c>
      <c r="L7805">
        <v>54139</v>
      </c>
      <c r="M7805" s="89" t="s">
        <v>1815</v>
      </c>
      <c r="N7805" s="89" t="s">
        <v>1945</v>
      </c>
      <c r="V7805" s="89" t="s">
        <v>3514</v>
      </c>
      <c r="W7805">
        <v>25245</v>
      </c>
    </row>
    <row r="7806" spans="7:23">
      <c r="G7806">
        <v>25214</v>
      </c>
      <c r="H7806" s="89" t="s">
        <v>3483</v>
      </c>
      <c r="I7806" s="89" t="s">
        <v>336</v>
      </c>
      <c r="L7806">
        <v>54140</v>
      </c>
      <c r="M7806" s="89" t="s">
        <v>1815</v>
      </c>
      <c r="N7806" s="89" t="s">
        <v>1946</v>
      </c>
      <c r="V7806" s="89" t="s">
        <v>3515</v>
      </c>
      <c r="W7806">
        <v>25246</v>
      </c>
    </row>
    <row r="7807" spans="7:23">
      <c r="G7807">
        <v>25215</v>
      </c>
      <c r="H7807" s="89" t="s">
        <v>3484</v>
      </c>
      <c r="I7807" s="89" t="s">
        <v>336</v>
      </c>
      <c r="L7807">
        <v>54141</v>
      </c>
      <c r="M7807" s="89" t="s">
        <v>1815</v>
      </c>
      <c r="N7807" s="89" t="s">
        <v>315</v>
      </c>
      <c r="V7807" s="89" t="s">
        <v>3516</v>
      </c>
      <c r="W7807">
        <v>25247</v>
      </c>
    </row>
    <row r="7808" spans="7:23">
      <c r="G7808">
        <v>25216</v>
      </c>
      <c r="H7808" s="89" t="s">
        <v>3485</v>
      </c>
      <c r="I7808" s="89" t="s">
        <v>336</v>
      </c>
      <c r="L7808">
        <v>54142</v>
      </c>
      <c r="M7808" s="89" t="s">
        <v>1815</v>
      </c>
      <c r="N7808" s="89" t="s">
        <v>1947</v>
      </c>
      <c r="V7808" s="89" t="s">
        <v>3517</v>
      </c>
      <c r="W7808">
        <v>25248</v>
      </c>
    </row>
    <row r="7809" spans="7:23">
      <c r="G7809">
        <v>25217</v>
      </c>
      <c r="H7809" s="89" t="s">
        <v>3486</v>
      </c>
      <c r="I7809" s="89" t="s">
        <v>336</v>
      </c>
      <c r="L7809">
        <v>54154</v>
      </c>
      <c r="M7809" s="89" t="s">
        <v>1816</v>
      </c>
      <c r="N7809" s="89" t="s">
        <v>1710</v>
      </c>
      <c r="V7809" s="89" t="s">
        <v>3518</v>
      </c>
      <c r="W7809">
        <v>25249</v>
      </c>
    </row>
    <row r="7810" spans="7:23">
      <c r="G7810">
        <v>25218</v>
      </c>
      <c r="H7810" s="89" t="s">
        <v>3487</v>
      </c>
      <c r="I7810" s="89" t="s">
        <v>336</v>
      </c>
      <c r="L7810">
        <v>54155</v>
      </c>
      <c r="M7810" s="89" t="s">
        <v>1816</v>
      </c>
      <c r="N7810" s="89" t="s">
        <v>1940</v>
      </c>
      <c r="V7810" s="89" t="s">
        <v>3519</v>
      </c>
      <c r="W7810">
        <v>25250</v>
      </c>
    </row>
    <row r="7811" spans="7:23">
      <c r="G7811">
        <v>25219</v>
      </c>
      <c r="H7811" s="89" t="s">
        <v>3488</v>
      </c>
      <c r="I7811" s="89" t="s">
        <v>336</v>
      </c>
      <c r="L7811">
        <v>54156</v>
      </c>
      <c r="M7811" s="89" t="s">
        <v>1816</v>
      </c>
      <c r="N7811" s="89" t="s">
        <v>1941</v>
      </c>
      <c r="V7811" s="89" t="s">
        <v>3520</v>
      </c>
      <c r="W7811">
        <v>25251</v>
      </c>
    </row>
    <row r="7812" spans="7:23">
      <c r="G7812">
        <v>25220</v>
      </c>
      <c r="H7812" s="89" t="s">
        <v>3489</v>
      </c>
      <c r="I7812" s="89" t="s">
        <v>336</v>
      </c>
      <c r="L7812">
        <v>54157</v>
      </c>
      <c r="M7812" s="89" t="s">
        <v>1816</v>
      </c>
      <c r="N7812" s="89" t="s">
        <v>1942</v>
      </c>
      <c r="V7812" s="89" t="s">
        <v>3521</v>
      </c>
      <c r="W7812">
        <v>25252</v>
      </c>
    </row>
    <row r="7813" spans="7:23">
      <c r="G7813">
        <v>25221</v>
      </c>
      <c r="H7813" s="89" t="s">
        <v>3490</v>
      </c>
      <c r="I7813" s="89" t="s">
        <v>336</v>
      </c>
      <c r="L7813">
        <v>54158</v>
      </c>
      <c r="M7813" s="89" t="s">
        <v>1816</v>
      </c>
      <c r="N7813" s="89" t="s">
        <v>314</v>
      </c>
      <c r="V7813" s="89" t="s">
        <v>3522</v>
      </c>
      <c r="W7813">
        <v>25253</v>
      </c>
    </row>
    <row r="7814" spans="7:23">
      <c r="G7814">
        <v>25222</v>
      </c>
      <c r="H7814" s="89" t="s">
        <v>3491</v>
      </c>
      <c r="I7814" s="89" t="s">
        <v>336</v>
      </c>
      <c r="L7814">
        <v>54159</v>
      </c>
      <c r="M7814" s="89" t="s">
        <v>1816</v>
      </c>
      <c r="N7814" s="89" t="s">
        <v>1943</v>
      </c>
      <c r="V7814" s="89" t="s">
        <v>3523</v>
      </c>
      <c r="W7814">
        <v>25254</v>
      </c>
    </row>
    <row r="7815" spans="7:23">
      <c r="G7815">
        <v>25223</v>
      </c>
      <c r="H7815" s="89" t="s">
        <v>3492</v>
      </c>
      <c r="I7815" s="89" t="s">
        <v>336</v>
      </c>
      <c r="L7815">
        <v>54160</v>
      </c>
      <c r="M7815" s="89" t="s">
        <v>1816</v>
      </c>
      <c r="N7815" s="89" t="s">
        <v>1944</v>
      </c>
      <c r="V7815" s="89" t="s">
        <v>3524</v>
      </c>
      <c r="W7815">
        <v>25255</v>
      </c>
    </row>
    <row r="7816" spans="7:23">
      <c r="G7816">
        <v>25224</v>
      </c>
      <c r="H7816" s="89" t="s">
        <v>3493</v>
      </c>
      <c r="I7816" s="89" t="s">
        <v>336</v>
      </c>
      <c r="L7816">
        <v>54161</v>
      </c>
      <c r="M7816" s="89" t="s">
        <v>1816</v>
      </c>
      <c r="N7816" s="89" t="s">
        <v>1945</v>
      </c>
      <c r="V7816" s="89" t="s">
        <v>3525</v>
      </c>
      <c r="W7816">
        <v>25256</v>
      </c>
    </row>
    <row r="7817" spans="7:23">
      <c r="G7817">
        <v>25225</v>
      </c>
      <c r="H7817" s="89" t="s">
        <v>3494</v>
      </c>
      <c r="I7817" s="89" t="s">
        <v>336</v>
      </c>
      <c r="L7817">
        <v>54162</v>
      </c>
      <c r="M7817" s="89" t="s">
        <v>1816</v>
      </c>
      <c r="N7817" s="89" t="s">
        <v>1946</v>
      </c>
      <c r="V7817" s="89" t="s">
        <v>3526</v>
      </c>
      <c r="W7817">
        <v>25257</v>
      </c>
    </row>
    <row r="7818" spans="7:23">
      <c r="G7818">
        <v>25226</v>
      </c>
      <c r="H7818" s="89" t="s">
        <v>3495</v>
      </c>
      <c r="I7818" s="89" t="s">
        <v>336</v>
      </c>
      <c r="L7818">
        <v>54163</v>
      </c>
      <c r="M7818" s="89" t="s">
        <v>1816</v>
      </c>
      <c r="N7818" s="89" t="s">
        <v>315</v>
      </c>
      <c r="V7818" s="89" t="s">
        <v>3527</v>
      </c>
      <c r="W7818">
        <v>25258</v>
      </c>
    </row>
    <row r="7819" spans="7:23">
      <c r="G7819">
        <v>25227</v>
      </c>
      <c r="H7819" s="89" t="s">
        <v>3496</v>
      </c>
      <c r="I7819" s="89" t="s">
        <v>336</v>
      </c>
      <c r="L7819">
        <v>54164</v>
      </c>
      <c r="M7819" s="89" t="s">
        <v>1816</v>
      </c>
      <c r="N7819" s="89" t="s">
        <v>1947</v>
      </c>
      <c r="V7819" s="89" t="s">
        <v>3528</v>
      </c>
      <c r="W7819">
        <v>25259</v>
      </c>
    </row>
    <row r="7820" spans="7:23">
      <c r="G7820">
        <v>25228</v>
      </c>
      <c r="H7820" s="89" t="s">
        <v>3497</v>
      </c>
      <c r="I7820" s="89" t="s">
        <v>336</v>
      </c>
      <c r="L7820">
        <v>54165</v>
      </c>
      <c r="M7820" s="89" t="s">
        <v>1817</v>
      </c>
      <c r="N7820" s="89" t="s">
        <v>1710</v>
      </c>
      <c r="V7820" s="89" t="s">
        <v>3529</v>
      </c>
      <c r="W7820">
        <v>25260</v>
      </c>
    </row>
    <row r="7821" spans="7:23">
      <c r="G7821">
        <v>25229</v>
      </c>
      <c r="H7821" s="89" t="s">
        <v>3498</v>
      </c>
      <c r="I7821" s="89" t="s">
        <v>336</v>
      </c>
      <c r="L7821">
        <v>54166</v>
      </c>
      <c r="M7821" s="89" t="s">
        <v>1817</v>
      </c>
      <c r="N7821" s="89" t="s">
        <v>1940</v>
      </c>
      <c r="V7821" s="89" t="s">
        <v>3530</v>
      </c>
      <c r="W7821">
        <v>25261</v>
      </c>
    </row>
    <row r="7822" spans="7:23">
      <c r="G7822">
        <v>25230</v>
      </c>
      <c r="H7822" s="89" t="s">
        <v>3499</v>
      </c>
      <c r="I7822" s="89" t="s">
        <v>336</v>
      </c>
      <c r="L7822">
        <v>54167</v>
      </c>
      <c r="M7822" s="89" t="s">
        <v>1817</v>
      </c>
      <c r="N7822" s="89" t="s">
        <v>1941</v>
      </c>
      <c r="V7822" s="89" t="s">
        <v>3531</v>
      </c>
      <c r="W7822">
        <v>25262</v>
      </c>
    </row>
    <row r="7823" spans="7:23">
      <c r="G7823">
        <v>25231</v>
      </c>
      <c r="H7823" s="89" t="s">
        <v>3500</v>
      </c>
      <c r="I7823" s="89" t="s">
        <v>336</v>
      </c>
      <c r="L7823">
        <v>54168</v>
      </c>
      <c r="M7823" s="89" t="s">
        <v>1817</v>
      </c>
      <c r="N7823" s="89" t="s">
        <v>1942</v>
      </c>
      <c r="V7823" s="89" t="s">
        <v>3532</v>
      </c>
      <c r="W7823">
        <v>25263</v>
      </c>
    </row>
    <row r="7824" spans="7:23">
      <c r="G7824">
        <v>25232</v>
      </c>
      <c r="H7824" s="89" t="s">
        <v>3501</v>
      </c>
      <c r="I7824" s="89" t="s">
        <v>336</v>
      </c>
      <c r="L7824">
        <v>54169</v>
      </c>
      <c r="M7824" s="89" t="s">
        <v>1817</v>
      </c>
      <c r="N7824" s="89" t="s">
        <v>314</v>
      </c>
      <c r="V7824" s="89" t="s">
        <v>3533</v>
      </c>
      <c r="W7824">
        <v>25264</v>
      </c>
    </row>
    <row r="7825" spans="7:23">
      <c r="G7825">
        <v>25233</v>
      </c>
      <c r="H7825" s="89" t="s">
        <v>3502</v>
      </c>
      <c r="I7825" s="89" t="s">
        <v>336</v>
      </c>
      <c r="L7825">
        <v>54170</v>
      </c>
      <c r="M7825" s="89" t="s">
        <v>1817</v>
      </c>
      <c r="N7825" s="89" t="s">
        <v>1943</v>
      </c>
      <c r="V7825" s="89" t="s">
        <v>3534</v>
      </c>
      <c r="W7825">
        <v>25265</v>
      </c>
    </row>
    <row r="7826" spans="7:23">
      <c r="G7826">
        <v>25234</v>
      </c>
      <c r="H7826" s="89" t="s">
        <v>3503</v>
      </c>
      <c r="I7826" s="89" t="s">
        <v>336</v>
      </c>
      <c r="L7826">
        <v>54171</v>
      </c>
      <c r="M7826" s="89" t="s">
        <v>1817</v>
      </c>
      <c r="N7826" s="89" t="s">
        <v>1944</v>
      </c>
      <c r="V7826" s="89" t="s">
        <v>3535</v>
      </c>
      <c r="W7826">
        <v>25266</v>
      </c>
    </row>
    <row r="7827" spans="7:23">
      <c r="G7827">
        <v>25235</v>
      </c>
      <c r="H7827" s="89" t="s">
        <v>3504</v>
      </c>
      <c r="I7827" s="89" t="s">
        <v>336</v>
      </c>
      <c r="L7827">
        <v>54172</v>
      </c>
      <c r="M7827" s="89" t="s">
        <v>1817</v>
      </c>
      <c r="N7827" s="89" t="s">
        <v>1945</v>
      </c>
      <c r="V7827" s="89" t="s">
        <v>3536</v>
      </c>
      <c r="W7827">
        <v>25267</v>
      </c>
    </row>
    <row r="7828" spans="7:23">
      <c r="G7828">
        <v>25236</v>
      </c>
      <c r="H7828" s="89" t="s">
        <v>3505</v>
      </c>
      <c r="I7828" s="89" t="s">
        <v>336</v>
      </c>
      <c r="L7828">
        <v>54173</v>
      </c>
      <c r="M7828" s="89" t="s">
        <v>1817</v>
      </c>
      <c r="N7828" s="89" t="s">
        <v>1946</v>
      </c>
      <c r="V7828" s="89" t="s">
        <v>3537</v>
      </c>
      <c r="W7828">
        <v>25268</v>
      </c>
    </row>
    <row r="7829" spans="7:23">
      <c r="G7829">
        <v>25237</v>
      </c>
      <c r="H7829" s="89" t="s">
        <v>3506</v>
      </c>
      <c r="I7829" s="89" t="s">
        <v>336</v>
      </c>
      <c r="L7829">
        <v>54174</v>
      </c>
      <c r="M7829" s="89" t="s">
        <v>1817</v>
      </c>
      <c r="N7829" s="89" t="s">
        <v>315</v>
      </c>
      <c r="V7829" s="89" t="s">
        <v>3538</v>
      </c>
      <c r="W7829">
        <v>25269</v>
      </c>
    </row>
    <row r="7830" spans="7:23">
      <c r="G7830">
        <v>25238</v>
      </c>
      <c r="H7830" s="89" t="s">
        <v>3507</v>
      </c>
      <c r="I7830" s="89" t="s">
        <v>336</v>
      </c>
      <c r="L7830">
        <v>54175</v>
      </c>
      <c r="M7830" s="89" t="s">
        <v>1817</v>
      </c>
      <c r="N7830" s="89" t="s">
        <v>1947</v>
      </c>
      <c r="V7830" s="89" t="s">
        <v>3539</v>
      </c>
      <c r="W7830">
        <v>25270</v>
      </c>
    </row>
    <row r="7831" spans="7:23">
      <c r="G7831">
        <v>25239</v>
      </c>
      <c r="H7831" s="89" t="s">
        <v>3508</v>
      </c>
      <c r="I7831" s="89" t="s">
        <v>336</v>
      </c>
      <c r="L7831">
        <v>54176</v>
      </c>
      <c r="M7831" s="89" t="s">
        <v>1818</v>
      </c>
      <c r="N7831" s="89" t="s">
        <v>1710</v>
      </c>
      <c r="V7831" s="89" t="s">
        <v>3540</v>
      </c>
      <c r="W7831">
        <v>25271</v>
      </c>
    </row>
    <row r="7832" spans="7:23">
      <c r="G7832">
        <v>25240</v>
      </c>
      <c r="H7832" s="89" t="s">
        <v>3509</v>
      </c>
      <c r="I7832" s="89" t="s">
        <v>336</v>
      </c>
      <c r="L7832">
        <v>54177</v>
      </c>
      <c r="M7832" s="89" t="s">
        <v>1818</v>
      </c>
      <c r="N7832" s="89" t="s">
        <v>1940</v>
      </c>
      <c r="V7832" s="89" t="s">
        <v>3541</v>
      </c>
      <c r="W7832">
        <v>25272</v>
      </c>
    </row>
    <row r="7833" spans="7:23">
      <c r="G7833">
        <v>25241</v>
      </c>
      <c r="H7833" s="89" t="s">
        <v>3510</v>
      </c>
      <c r="I7833" s="89" t="s">
        <v>336</v>
      </c>
      <c r="L7833">
        <v>54178</v>
      </c>
      <c r="M7833" s="89" t="s">
        <v>1818</v>
      </c>
      <c r="N7833" s="89" t="s">
        <v>1941</v>
      </c>
      <c r="V7833" s="89" t="s">
        <v>3542</v>
      </c>
      <c r="W7833">
        <v>25273</v>
      </c>
    </row>
    <row r="7834" spans="7:23">
      <c r="G7834">
        <v>25242</v>
      </c>
      <c r="H7834" s="89" t="s">
        <v>3511</v>
      </c>
      <c r="I7834" s="89" t="s">
        <v>336</v>
      </c>
      <c r="L7834">
        <v>54179</v>
      </c>
      <c r="M7834" s="89" t="s">
        <v>1818</v>
      </c>
      <c r="N7834" s="89" t="s">
        <v>1942</v>
      </c>
      <c r="V7834" s="89" t="s">
        <v>3543</v>
      </c>
      <c r="W7834">
        <v>25274</v>
      </c>
    </row>
    <row r="7835" spans="7:23">
      <c r="G7835">
        <v>25243</v>
      </c>
      <c r="H7835" s="89" t="s">
        <v>3512</v>
      </c>
      <c r="I7835" s="89" t="s">
        <v>336</v>
      </c>
      <c r="L7835">
        <v>54180</v>
      </c>
      <c r="M7835" s="89" t="s">
        <v>1818</v>
      </c>
      <c r="N7835" s="89" t="s">
        <v>314</v>
      </c>
      <c r="V7835" s="89" t="s">
        <v>3544</v>
      </c>
      <c r="W7835">
        <v>25275</v>
      </c>
    </row>
    <row r="7836" spans="7:23">
      <c r="G7836">
        <v>25244</v>
      </c>
      <c r="H7836" s="89" t="s">
        <v>3513</v>
      </c>
      <c r="I7836" s="89" t="s">
        <v>336</v>
      </c>
      <c r="L7836">
        <v>54181</v>
      </c>
      <c r="M7836" s="89" t="s">
        <v>1818</v>
      </c>
      <c r="N7836" s="89" t="s">
        <v>1943</v>
      </c>
      <c r="V7836" s="89" t="s">
        <v>3545</v>
      </c>
      <c r="W7836">
        <v>25276</v>
      </c>
    </row>
    <row r="7837" spans="7:23">
      <c r="G7837">
        <v>25245</v>
      </c>
      <c r="H7837" s="89" t="s">
        <v>3514</v>
      </c>
      <c r="I7837" s="89" t="s">
        <v>336</v>
      </c>
      <c r="L7837">
        <v>54182</v>
      </c>
      <c r="M7837" s="89" t="s">
        <v>1818</v>
      </c>
      <c r="N7837" s="89" t="s">
        <v>1944</v>
      </c>
      <c r="V7837" s="89" t="s">
        <v>3546</v>
      </c>
      <c r="W7837">
        <v>25277</v>
      </c>
    </row>
    <row r="7838" spans="7:23">
      <c r="G7838">
        <v>25246</v>
      </c>
      <c r="H7838" s="89" t="s">
        <v>3515</v>
      </c>
      <c r="I7838" s="89" t="s">
        <v>336</v>
      </c>
      <c r="L7838">
        <v>54183</v>
      </c>
      <c r="M7838" s="89" t="s">
        <v>1818</v>
      </c>
      <c r="N7838" s="89" t="s">
        <v>1945</v>
      </c>
      <c r="V7838" s="89" t="s">
        <v>3547</v>
      </c>
      <c r="W7838">
        <v>25278</v>
      </c>
    </row>
    <row r="7839" spans="7:23">
      <c r="G7839">
        <v>25247</v>
      </c>
      <c r="H7839" s="89" t="s">
        <v>3516</v>
      </c>
      <c r="I7839" s="89" t="s">
        <v>336</v>
      </c>
      <c r="L7839">
        <v>54184</v>
      </c>
      <c r="M7839" s="89" t="s">
        <v>1818</v>
      </c>
      <c r="N7839" s="89" t="s">
        <v>1946</v>
      </c>
      <c r="V7839" s="89" t="s">
        <v>3548</v>
      </c>
      <c r="W7839">
        <v>25279</v>
      </c>
    </row>
    <row r="7840" spans="7:23">
      <c r="G7840">
        <v>25248</v>
      </c>
      <c r="H7840" s="89" t="s">
        <v>3517</v>
      </c>
      <c r="I7840" s="89" t="s">
        <v>336</v>
      </c>
      <c r="L7840">
        <v>54185</v>
      </c>
      <c r="M7840" s="89" t="s">
        <v>1818</v>
      </c>
      <c r="N7840" s="89" t="s">
        <v>315</v>
      </c>
      <c r="V7840" s="89" t="s">
        <v>3549</v>
      </c>
      <c r="W7840">
        <v>25280</v>
      </c>
    </row>
    <row r="7841" spans="7:23">
      <c r="G7841">
        <v>25249</v>
      </c>
      <c r="H7841" s="89" t="s">
        <v>3518</v>
      </c>
      <c r="I7841" s="89" t="s">
        <v>336</v>
      </c>
      <c r="L7841">
        <v>54186</v>
      </c>
      <c r="M7841" s="89" t="s">
        <v>1818</v>
      </c>
      <c r="N7841" s="89" t="s">
        <v>1947</v>
      </c>
      <c r="V7841" s="89" t="s">
        <v>3550</v>
      </c>
      <c r="W7841">
        <v>25281</v>
      </c>
    </row>
    <row r="7842" spans="7:23">
      <c r="G7842">
        <v>25250</v>
      </c>
      <c r="H7842" s="89" t="s">
        <v>3519</v>
      </c>
      <c r="I7842" s="89" t="s">
        <v>336</v>
      </c>
      <c r="L7842">
        <v>54187</v>
      </c>
      <c r="M7842" s="89" t="s">
        <v>121</v>
      </c>
      <c r="N7842" s="89" t="s">
        <v>1710</v>
      </c>
      <c r="V7842" s="89" t="s">
        <v>3551</v>
      </c>
      <c r="W7842">
        <v>25282</v>
      </c>
    </row>
    <row r="7843" spans="7:23">
      <c r="G7843">
        <v>25251</v>
      </c>
      <c r="H7843" s="89" t="s">
        <v>3520</v>
      </c>
      <c r="I7843" s="89" t="s">
        <v>336</v>
      </c>
      <c r="L7843">
        <v>54188</v>
      </c>
      <c r="M7843" s="89" t="s">
        <v>121</v>
      </c>
      <c r="N7843" s="89" t="s">
        <v>1940</v>
      </c>
      <c r="V7843" s="89" t="s">
        <v>3552</v>
      </c>
      <c r="W7843">
        <v>25283</v>
      </c>
    </row>
    <row r="7844" spans="7:23">
      <c r="G7844">
        <v>25252</v>
      </c>
      <c r="H7844" s="89" t="s">
        <v>3521</v>
      </c>
      <c r="I7844" s="89" t="s">
        <v>336</v>
      </c>
      <c r="L7844">
        <v>54189</v>
      </c>
      <c r="M7844" s="89" t="s">
        <v>121</v>
      </c>
      <c r="N7844" s="89" t="s">
        <v>1941</v>
      </c>
      <c r="V7844" s="89" t="s">
        <v>3553</v>
      </c>
      <c r="W7844">
        <v>25284</v>
      </c>
    </row>
    <row r="7845" spans="7:23">
      <c r="G7845">
        <v>25253</v>
      </c>
      <c r="H7845" s="89" t="s">
        <v>3522</v>
      </c>
      <c r="I7845" s="89" t="s">
        <v>336</v>
      </c>
      <c r="L7845">
        <v>54190</v>
      </c>
      <c r="M7845" s="89" t="s">
        <v>121</v>
      </c>
      <c r="N7845" s="89" t="s">
        <v>1942</v>
      </c>
      <c r="V7845" s="89" t="s">
        <v>3554</v>
      </c>
      <c r="W7845">
        <v>201666</v>
      </c>
    </row>
    <row r="7846" spans="7:23">
      <c r="G7846">
        <v>25254</v>
      </c>
      <c r="H7846" s="89" t="s">
        <v>3523</v>
      </c>
      <c r="I7846" s="89" t="s">
        <v>336</v>
      </c>
      <c r="L7846">
        <v>54191</v>
      </c>
      <c r="M7846" s="89" t="s">
        <v>121</v>
      </c>
      <c r="N7846" s="89" t="s">
        <v>314</v>
      </c>
      <c r="V7846" s="89" t="s">
        <v>3555</v>
      </c>
      <c r="W7846">
        <v>25285</v>
      </c>
    </row>
    <row r="7847" spans="7:23">
      <c r="G7847">
        <v>25255</v>
      </c>
      <c r="H7847" s="89" t="s">
        <v>3524</v>
      </c>
      <c r="I7847" s="89" t="s">
        <v>336</v>
      </c>
      <c r="L7847">
        <v>54192</v>
      </c>
      <c r="M7847" s="89" t="s">
        <v>121</v>
      </c>
      <c r="N7847" s="89" t="s">
        <v>1943</v>
      </c>
      <c r="V7847" s="89" t="s">
        <v>3556</v>
      </c>
      <c r="W7847">
        <v>25286</v>
      </c>
    </row>
    <row r="7848" spans="7:23">
      <c r="G7848">
        <v>25256</v>
      </c>
      <c r="H7848" s="89" t="s">
        <v>3525</v>
      </c>
      <c r="I7848" s="89" t="s">
        <v>336</v>
      </c>
      <c r="L7848">
        <v>54193</v>
      </c>
      <c r="M7848" s="89" t="s">
        <v>121</v>
      </c>
      <c r="N7848" s="89" t="s">
        <v>1944</v>
      </c>
      <c r="V7848" s="89" t="s">
        <v>3557</v>
      </c>
      <c r="W7848">
        <v>25287</v>
      </c>
    </row>
    <row r="7849" spans="7:23">
      <c r="G7849">
        <v>25257</v>
      </c>
      <c r="H7849" s="89" t="s">
        <v>3526</v>
      </c>
      <c r="I7849" s="89" t="s">
        <v>336</v>
      </c>
      <c r="L7849">
        <v>54194</v>
      </c>
      <c r="M7849" s="89" t="s">
        <v>121</v>
      </c>
      <c r="N7849" s="89" t="s">
        <v>1945</v>
      </c>
      <c r="V7849" s="89" t="s">
        <v>3558</v>
      </c>
      <c r="W7849">
        <v>25288</v>
      </c>
    </row>
    <row r="7850" spans="7:23">
      <c r="G7850">
        <v>25258</v>
      </c>
      <c r="H7850" s="89" t="s">
        <v>3527</v>
      </c>
      <c r="I7850" s="89" t="s">
        <v>336</v>
      </c>
      <c r="L7850">
        <v>54195</v>
      </c>
      <c r="M7850" s="89" t="s">
        <v>121</v>
      </c>
      <c r="N7850" s="89" t="s">
        <v>1946</v>
      </c>
      <c r="V7850" s="89" t="s">
        <v>3559</v>
      </c>
      <c r="W7850">
        <v>25289</v>
      </c>
    </row>
    <row r="7851" spans="7:23">
      <c r="G7851">
        <v>25259</v>
      </c>
      <c r="H7851" s="89" t="s">
        <v>3528</v>
      </c>
      <c r="I7851" s="89" t="s">
        <v>336</v>
      </c>
      <c r="L7851">
        <v>54196</v>
      </c>
      <c r="M7851" s="89" t="s">
        <v>121</v>
      </c>
      <c r="N7851" s="89" t="s">
        <v>315</v>
      </c>
      <c r="V7851" s="89" t="s">
        <v>3560</v>
      </c>
      <c r="W7851">
        <v>25290</v>
      </c>
    </row>
    <row r="7852" spans="7:23">
      <c r="G7852">
        <v>25260</v>
      </c>
      <c r="H7852" s="89" t="s">
        <v>3529</v>
      </c>
      <c r="I7852" s="89" t="s">
        <v>336</v>
      </c>
      <c r="L7852">
        <v>54197</v>
      </c>
      <c r="M7852" s="89" t="s">
        <v>121</v>
      </c>
      <c r="N7852" s="89" t="s">
        <v>1947</v>
      </c>
      <c r="V7852" s="89" t="s">
        <v>3561</v>
      </c>
      <c r="W7852">
        <v>25291</v>
      </c>
    </row>
    <row r="7853" spans="7:23">
      <c r="G7853">
        <v>25261</v>
      </c>
      <c r="H7853" s="89" t="s">
        <v>3530</v>
      </c>
      <c r="I7853" s="89" t="s">
        <v>336</v>
      </c>
      <c r="L7853">
        <v>54220</v>
      </c>
      <c r="M7853" s="89" t="s">
        <v>1819</v>
      </c>
      <c r="N7853" s="89" t="s">
        <v>1710</v>
      </c>
      <c r="V7853" s="89" t="s">
        <v>3562</v>
      </c>
      <c r="W7853">
        <v>25292</v>
      </c>
    </row>
    <row r="7854" spans="7:23">
      <c r="G7854">
        <v>25262</v>
      </c>
      <c r="H7854" s="89" t="s">
        <v>3531</v>
      </c>
      <c r="I7854" s="89" t="s">
        <v>336</v>
      </c>
      <c r="L7854">
        <v>54221</v>
      </c>
      <c r="M7854" s="89" t="s">
        <v>1819</v>
      </c>
      <c r="N7854" s="89" t="s">
        <v>1940</v>
      </c>
      <c r="V7854" s="89" t="s">
        <v>3563</v>
      </c>
      <c r="W7854">
        <v>201670</v>
      </c>
    </row>
    <row r="7855" spans="7:23">
      <c r="G7855">
        <v>25263</v>
      </c>
      <c r="H7855" s="89" t="s">
        <v>3532</v>
      </c>
      <c r="I7855" s="89" t="s">
        <v>336</v>
      </c>
      <c r="L7855">
        <v>54222</v>
      </c>
      <c r="M7855" s="89" t="s">
        <v>1819</v>
      </c>
      <c r="N7855" s="89" t="s">
        <v>1941</v>
      </c>
      <c r="V7855" s="89" t="s">
        <v>3564</v>
      </c>
      <c r="W7855">
        <v>25293</v>
      </c>
    </row>
    <row r="7856" spans="7:23">
      <c r="G7856">
        <v>25264</v>
      </c>
      <c r="H7856" s="89" t="s">
        <v>3533</v>
      </c>
      <c r="I7856" s="89" t="s">
        <v>336</v>
      </c>
      <c r="L7856">
        <v>54223</v>
      </c>
      <c r="M7856" s="89" t="s">
        <v>1819</v>
      </c>
      <c r="N7856" s="89" t="s">
        <v>1942</v>
      </c>
      <c r="V7856" s="89" t="s">
        <v>3565</v>
      </c>
      <c r="W7856">
        <v>25294</v>
      </c>
    </row>
    <row r="7857" spans="7:23">
      <c r="G7857">
        <v>25265</v>
      </c>
      <c r="H7857" s="89" t="s">
        <v>3534</v>
      </c>
      <c r="I7857" s="89" t="s">
        <v>336</v>
      </c>
      <c r="L7857">
        <v>54224</v>
      </c>
      <c r="M7857" s="89" t="s">
        <v>1819</v>
      </c>
      <c r="N7857" s="89" t="s">
        <v>314</v>
      </c>
      <c r="V7857" s="89" t="s">
        <v>3566</v>
      </c>
      <c r="W7857">
        <v>25295</v>
      </c>
    </row>
    <row r="7858" spans="7:23">
      <c r="G7858">
        <v>25266</v>
      </c>
      <c r="H7858" s="89" t="s">
        <v>3535</v>
      </c>
      <c r="I7858" s="89" t="s">
        <v>336</v>
      </c>
      <c r="L7858">
        <v>54225</v>
      </c>
      <c r="M7858" s="89" t="s">
        <v>1819</v>
      </c>
      <c r="N7858" s="89" t="s">
        <v>1943</v>
      </c>
      <c r="V7858" s="89" t="s">
        <v>3567</v>
      </c>
      <c r="W7858">
        <v>201718</v>
      </c>
    </row>
    <row r="7859" spans="7:23">
      <c r="G7859">
        <v>25267</v>
      </c>
      <c r="H7859" s="89" t="s">
        <v>3536</v>
      </c>
      <c r="I7859" s="89" t="s">
        <v>336</v>
      </c>
      <c r="L7859">
        <v>54226</v>
      </c>
      <c r="M7859" s="89" t="s">
        <v>1819</v>
      </c>
      <c r="N7859" s="89" t="s">
        <v>1944</v>
      </c>
      <c r="V7859" s="89" t="s">
        <v>3568</v>
      </c>
      <c r="W7859">
        <v>201722</v>
      </c>
    </row>
    <row r="7860" spans="7:23">
      <c r="G7860">
        <v>25268</v>
      </c>
      <c r="H7860" s="89" t="s">
        <v>3537</v>
      </c>
      <c r="I7860" s="89" t="s">
        <v>336</v>
      </c>
      <c r="L7860">
        <v>54227</v>
      </c>
      <c r="M7860" s="89" t="s">
        <v>1819</v>
      </c>
      <c r="N7860" s="89" t="s">
        <v>1945</v>
      </c>
      <c r="V7860" s="89" t="s">
        <v>3569</v>
      </c>
      <c r="W7860">
        <v>201710</v>
      </c>
    </row>
    <row r="7861" spans="7:23">
      <c r="G7861">
        <v>25269</v>
      </c>
      <c r="H7861" s="89" t="s">
        <v>3538</v>
      </c>
      <c r="I7861" s="89" t="s">
        <v>336</v>
      </c>
      <c r="L7861">
        <v>54228</v>
      </c>
      <c r="M7861" s="89" t="s">
        <v>1819</v>
      </c>
      <c r="N7861" s="89" t="s">
        <v>1946</v>
      </c>
      <c r="V7861" s="89" t="s">
        <v>3570</v>
      </c>
      <c r="W7861">
        <v>201706</v>
      </c>
    </row>
    <row r="7862" spans="7:23">
      <c r="G7862">
        <v>25270</v>
      </c>
      <c r="H7862" s="89" t="s">
        <v>3539</v>
      </c>
      <c r="I7862" s="89" t="s">
        <v>336</v>
      </c>
      <c r="L7862">
        <v>54229</v>
      </c>
      <c r="M7862" s="89" t="s">
        <v>1819</v>
      </c>
      <c r="N7862" s="89" t="s">
        <v>315</v>
      </c>
      <c r="V7862" s="89" t="s">
        <v>3571</v>
      </c>
      <c r="W7862">
        <v>201726</v>
      </c>
    </row>
    <row r="7863" spans="7:23">
      <c r="G7863">
        <v>25271</v>
      </c>
      <c r="H7863" s="89" t="s">
        <v>3540</v>
      </c>
      <c r="I7863" s="89" t="s">
        <v>336</v>
      </c>
      <c r="L7863">
        <v>54230</v>
      </c>
      <c r="M7863" s="89" t="s">
        <v>1819</v>
      </c>
      <c r="N7863" s="89" t="s">
        <v>1947</v>
      </c>
      <c r="V7863" s="89" t="s">
        <v>3572</v>
      </c>
      <c r="W7863">
        <v>201730</v>
      </c>
    </row>
    <row r="7864" spans="7:23">
      <c r="G7864">
        <v>25272</v>
      </c>
      <c r="H7864" s="89" t="s">
        <v>3541</v>
      </c>
      <c r="I7864" s="89" t="s">
        <v>336</v>
      </c>
      <c r="L7864">
        <v>54231</v>
      </c>
      <c r="M7864" s="89" t="s">
        <v>1821</v>
      </c>
      <c r="N7864" s="89" t="s">
        <v>1710</v>
      </c>
      <c r="V7864" s="89" t="s">
        <v>3573</v>
      </c>
      <c r="W7864">
        <v>201702</v>
      </c>
    </row>
    <row r="7865" spans="7:23">
      <c r="G7865">
        <v>25273</v>
      </c>
      <c r="H7865" s="89" t="s">
        <v>3542</v>
      </c>
      <c r="I7865" s="89" t="s">
        <v>336</v>
      </c>
      <c r="L7865">
        <v>54232</v>
      </c>
      <c r="M7865" s="89" t="s">
        <v>1821</v>
      </c>
      <c r="N7865" s="89" t="s">
        <v>1940</v>
      </c>
      <c r="V7865" s="89" t="s">
        <v>3574</v>
      </c>
      <c r="W7865">
        <v>201698</v>
      </c>
    </row>
    <row r="7866" spans="7:23">
      <c r="G7866">
        <v>25274</v>
      </c>
      <c r="H7866" s="89" t="s">
        <v>3543</v>
      </c>
      <c r="I7866" s="89" t="s">
        <v>336</v>
      </c>
      <c r="L7866">
        <v>54233</v>
      </c>
      <c r="M7866" s="89" t="s">
        <v>1821</v>
      </c>
      <c r="N7866" s="89" t="s">
        <v>1941</v>
      </c>
      <c r="V7866" s="89" t="s">
        <v>3575</v>
      </c>
      <c r="W7866">
        <v>201694</v>
      </c>
    </row>
    <row r="7867" spans="7:23">
      <c r="G7867">
        <v>25275</v>
      </c>
      <c r="H7867" s="89" t="s">
        <v>3544</v>
      </c>
      <c r="I7867" s="89" t="s">
        <v>336</v>
      </c>
      <c r="L7867">
        <v>54234</v>
      </c>
      <c r="M7867" s="89" t="s">
        <v>1821</v>
      </c>
      <c r="N7867" s="89" t="s">
        <v>1942</v>
      </c>
      <c r="V7867" s="89" t="s">
        <v>3576</v>
      </c>
      <c r="W7867">
        <v>201690</v>
      </c>
    </row>
    <row r="7868" spans="7:23">
      <c r="G7868">
        <v>25276</v>
      </c>
      <c r="H7868" s="89" t="s">
        <v>3545</v>
      </c>
      <c r="I7868" s="89" t="s">
        <v>336</v>
      </c>
      <c r="L7868">
        <v>54235</v>
      </c>
      <c r="M7868" s="89" t="s">
        <v>1821</v>
      </c>
      <c r="N7868" s="89" t="s">
        <v>314</v>
      </c>
      <c r="V7868" s="89" t="s">
        <v>3577</v>
      </c>
      <c r="W7868">
        <v>201686</v>
      </c>
    </row>
    <row r="7869" spans="7:23">
      <c r="G7869">
        <v>25277</v>
      </c>
      <c r="H7869" s="89" t="s">
        <v>3546</v>
      </c>
      <c r="I7869" s="89" t="s">
        <v>336</v>
      </c>
      <c r="L7869">
        <v>54236</v>
      </c>
      <c r="M7869" s="89" t="s">
        <v>1821</v>
      </c>
      <c r="N7869" s="89" t="s">
        <v>1943</v>
      </c>
      <c r="V7869" s="89" t="s">
        <v>3578</v>
      </c>
      <c r="W7869">
        <v>201682</v>
      </c>
    </row>
    <row r="7870" spans="7:23">
      <c r="G7870">
        <v>25278</v>
      </c>
      <c r="H7870" s="89" t="s">
        <v>3547</v>
      </c>
      <c r="I7870" s="89" t="s">
        <v>336</v>
      </c>
      <c r="L7870">
        <v>54237</v>
      </c>
      <c r="M7870" s="89" t="s">
        <v>1821</v>
      </c>
      <c r="N7870" s="89" t="s">
        <v>1944</v>
      </c>
      <c r="V7870" s="89" t="s">
        <v>3579</v>
      </c>
      <c r="W7870">
        <v>201678</v>
      </c>
    </row>
    <row r="7871" spans="7:23">
      <c r="G7871">
        <v>25279</v>
      </c>
      <c r="H7871" s="89" t="s">
        <v>3548</v>
      </c>
      <c r="I7871" s="89" t="s">
        <v>336</v>
      </c>
      <c r="L7871">
        <v>54238</v>
      </c>
      <c r="M7871" s="89" t="s">
        <v>1821</v>
      </c>
      <c r="N7871" s="89" t="s">
        <v>1945</v>
      </c>
      <c r="V7871" s="89" t="s">
        <v>3580</v>
      </c>
      <c r="W7871">
        <v>201674</v>
      </c>
    </row>
    <row r="7872" spans="7:23">
      <c r="G7872">
        <v>25280</v>
      </c>
      <c r="H7872" s="89" t="s">
        <v>3549</v>
      </c>
      <c r="I7872" s="89" t="s">
        <v>336</v>
      </c>
      <c r="L7872">
        <v>54239</v>
      </c>
      <c r="M7872" s="89" t="s">
        <v>1821</v>
      </c>
      <c r="N7872" s="89" t="s">
        <v>1946</v>
      </c>
      <c r="V7872" s="89" t="s">
        <v>3581</v>
      </c>
      <c r="W7872">
        <v>217071</v>
      </c>
    </row>
    <row r="7873" spans="7:23">
      <c r="G7873">
        <v>25281</v>
      </c>
      <c r="H7873" s="89" t="s">
        <v>3550</v>
      </c>
      <c r="I7873" s="89" t="s">
        <v>336</v>
      </c>
      <c r="L7873">
        <v>54240</v>
      </c>
      <c r="M7873" s="89" t="s">
        <v>1821</v>
      </c>
      <c r="N7873" s="89" t="s">
        <v>315</v>
      </c>
      <c r="V7873" s="89" t="s">
        <v>3582</v>
      </c>
      <c r="W7873">
        <v>217668</v>
      </c>
    </row>
    <row r="7874" spans="7:23">
      <c r="G7874">
        <v>25282</v>
      </c>
      <c r="H7874" s="89" t="s">
        <v>3551</v>
      </c>
      <c r="I7874" s="89" t="s">
        <v>336</v>
      </c>
      <c r="L7874">
        <v>54241</v>
      </c>
      <c r="M7874" s="89" t="s">
        <v>1821</v>
      </c>
      <c r="N7874" s="89" t="s">
        <v>1947</v>
      </c>
      <c r="V7874" s="89" t="s">
        <v>3583</v>
      </c>
      <c r="W7874">
        <v>58527</v>
      </c>
    </row>
    <row r="7875" spans="7:23">
      <c r="G7875">
        <v>25283</v>
      </c>
      <c r="H7875" s="89" t="s">
        <v>3552</v>
      </c>
      <c r="I7875" s="89" t="s">
        <v>336</v>
      </c>
      <c r="L7875">
        <v>54242</v>
      </c>
      <c r="M7875" s="89" t="s">
        <v>1820</v>
      </c>
      <c r="N7875" s="89" t="s">
        <v>1710</v>
      </c>
      <c r="V7875" s="89" t="s">
        <v>3584</v>
      </c>
      <c r="W7875">
        <v>58525</v>
      </c>
    </row>
    <row r="7876" spans="7:23">
      <c r="G7876">
        <v>25284</v>
      </c>
      <c r="H7876" s="89" t="s">
        <v>3553</v>
      </c>
      <c r="I7876" s="89" t="s">
        <v>336</v>
      </c>
      <c r="L7876">
        <v>54243</v>
      </c>
      <c r="M7876" s="89" t="s">
        <v>1820</v>
      </c>
      <c r="N7876" s="89" t="s">
        <v>1940</v>
      </c>
      <c r="V7876" s="89" t="s">
        <v>1950</v>
      </c>
      <c r="W7876">
        <v>58531</v>
      </c>
    </row>
    <row r="7877" spans="7:23">
      <c r="G7877">
        <v>201666</v>
      </c>
      <c r="H7877" s="89" t="s">
        <v>3554</v>
      </c>
      <c r="I7877" s="89" t="s">
        <v>336</v>
      </c>
      <c r="L7877">
        <v>54244</v>
      </c>
      <c r="M7877" s="89" t="s">
        <v>1820</v>
      </c>
      <c r="N7877" s="89" t="s">
        <v>1941</v>
      </c>
      <c r="V7877" s="89" t="s">
        <v>3585</v>
      </c>
      <c r="W7877">
        <v>66667</v>
      </c>
    </row>
    <row r="7878" spans="7:23">
      <c r="G7878">
        <v>25285</v>
      </c>
      <c r="H7878" s="89" t="s">
        <v>3555</v>
      </c>
      <c r="I7878" s="89" t="s">
        <v>336</v>
      </c>
      <c r="L7878">
        <v>54245</v>
      </c>
      <c r="M7878" s="89" t="s">
        <v>1820</v>
      </c>
      <c r="N7878" s="89" t="s">
        <v>1942</v>
      </c>
      <c r="V7878" s="89" t="s">
        <v>3586</v>
      </c>
      <c r="W7878">
        <v>197679</v>
      </c>
    </row>
    <row r="7879" spans="7:23">
      <c r="G7879">
        <v>25286</v>
      </c>
      <c r="H7879" s="89" t="s">
        <v>3556</v>
      </c>
      <c r="I7879" s="89" t="s">
        <v>336</v>
      </c>
      <c r="L7879">
        <v>54246</v>
      </c>
      <c r="M7879" s="89" t="s">
        <v>1820</v>
      </c>
      <c r="N7879" s="89" t="s">
        <v>314</v>
      </c>
      <c r="V7879" s="89" t="s">
        <v>3587</v>
      </c>
      <c r="W7879">
        <v>178671</v>
      </c>
    </row>
    <row r="7880" spans="7:23">
      <c r="G7880">
        <v>25287</v>
      </c>
      <c r="H7880" s="89" t="s">
        <v>3557</v>
      </c>
      <c r="I7880" s="89" t="s">
        <v>336</v>
      </c>
      <c r="L7880">
        <v>54247</v>
      </c>
      <c r="M7880" s="89" t="s">
        <v>1820</v>
      </c>
      <c r="N7880" s="89" t="s">
        <v>1943</v>
      </c>
      <c r="V7880" s="89" t="s">
        <v>2220</v>
      </c>
      <c r="W7880">
        <v>198680</v>
      </c>
    </row>
    <row r="7881" spans="7:23">
      <c r="G7881">
        <v>25288</v>
      </c>
      <c r="H7881" s="89" t="s">
        <v>3558</v>
      </c>
      <c r="I7881" s="89" t="s">
        <v>336</v>
      </c>
      <c r="L7881">
        <v>54248</v>
      </c>
      <c r="M7881" s="89" t="s">
        <v>1820</v>
      </c>
      <c r="N7881" s="89" t="s">
        <v>1944</v>
      </c>
      <c r="V7881" s="89" t="s">
        <v>3588</v>
      </c>
      <c r="W7881">
        <v>198676</v>
      </c>
    </row>
    <row r="7882" spans="7:23">
      <c r="G7882">
        <v>25289</v>
      </c>
      <c r="H7882" s="89" t="s">
        <v>3559</v>
      </c>
      <c r="I7882" s="89" t="s">
        <v>336</v>
      </c>
      <c r="L7882">
        <v>54249</v>
      </c>
      <c r="M7882" s="89" t="s">
        <v>1820</v>
      </c>
      <c r="N7882" s="89" t="s">
        <v>1945</v>
      </c>
      <c r="V7882" s="89" t="s">
        <v>3589</v>
      </c>
      <c r="W7882">
        <v>178667</v>
      </c>
    </row>
    <row r="7883" spans="7:23">
      <c r="G7883">
        <v>25290</v>
      </c>
      <c r="H7883" s="89" t="s">
        <v>3560</v>
      </c>
      <c r="I7883" s="89" t="s">
        <v>336</v>
      </c>
      <c r="L7883">
        <v>54250</v>
      </c>
      <c r="M7883" s="89" t="s">
        <v>1820</v>
      </c>
      <c r="N7883" s="89" t="s">
        <v>1946</v>
      </c>
      <c r="V7883" s="89" t="s">
        <v>3590</v>
      </c>
      <c r="W7883">
        <v>181294</v>
      </c>
    </row>
    <row r="7884" spans="7:23">
      <c r="G7884">
        <v>25291</v>
      </c>
      <c r="H7884" s="89" t="s">
        <v>3561</v>
      </c>
      <c r="I7884" s="89" t="s">
        <v>336</v>
      </c>
      <c r="L7884">
        <v>54251</v>
      </c>
      <c r="M7884" s="89" t="s">
        <v>1820</v>
      </c>
      <c r="N7884" s="89" t="s">
        <v>315</v>
      </c>
      <c r="V7884" s="89" t="s">
        <v>3591</v>
      </c>
      <c r="W7884">
        <v>181290</v>
      </c>
    </row>
    <row r="7885" spans="7:23">
      <c r="G7885">
        <v>25292</v>
      </c>
      <c r="H7885" s="89" t="s">
        <v>3562</v>
      </c>
      <c r="I7885" s="89" t="s">
        <v>336</v>
      </c>
      <c r="L7885">
        <v>54252</v>
      </c>
      <c r="M7885" s="89" t="s">
        <v>1820</v>
      </c>
      <c r="N7885" s="89" t="s">
        <v>1947</v>
      </c>
      <c r="V7885" s="89" t="s">
        <v>3592</v>
      </c>
      <c r="W7885">
        <v>181286</v>
      </c>
    </row>
    <row r="7886" spans="7:23">
      <c r="G7886">
        <v>201670</v>
      </c>
      <c r="H7886" s="89" t="s">
        <v>3563</v>
      </c>
      <c r="I7886" s="89" t="s">
        <v>336</v>
      </c>
      <c r="L7886">
        <v>54253</v>
      </c>
      <c r="M7886" s="89" t="s">
        <v>1822</v>
      </c>
      <c r="N7886" s="89" t="s">
        <v>1710</v>
      </c>
      <c r="V7886" s="89" t="s">
        <v>3593</v>
      </c>
      <c r="W7886">
        <v>181282</v>
      </c>
    </row>
    <row r="7887" spans="7:23">
      <c r="G7887">
        <v>25293</v>
      </c>
      <c r="H7887" s="89" t="s">
        <v>3564</v>
      </c>
      <c r="I7887" s="89" t="s">
        <v>336</v>
      </c>
      <c r="L7887">
        <v>54254</v>
      </c>
      <c r="M7887" s="89" t="s">
        <v>1822</v>
      </c>
      <c r="N7887" s="89" t="s">
        <v>1940</v>
      </c>
      <c r="V7887" s="89" t="s">
        <v>3594</v>
      </c>
      <c r="W7887">
        <v>201714</v>
      </c>
    </row>
    <row r="7888" spans="7:23">
      <c r="G7888">
        <v>25294</v>
      </c>
      <c r="H7888" s="89" t="s">
        <v>3565</v>
      </c>
      <c r="I7888" s="89" t="s">
        <v>336</v>
      </c>
      <c r="L7888">
        <v>54255</v>
      </c>
      <c r="M7888" s="89" t="s">
        <v>1822</v>
      </c>
      <c r="N7888" s="89" t="s">
        <v>1941</v>
      </c>
    </row>
    <row r="7889" spans="7:23">
      <c r="G7889">
        <v>25295</v>
      </c>
      <c r="H7889" s="89" t="s">
        <v>3566</v>
      </c>
      <c r="I7889" s="89" t="s">
        <v>336</v>
      </c>
      <c r="L7889">
        <v>54256</v>
      </c>
      <c r="M7889" s="89" t="s">
        <v>1822</v>
      </c>
      <c r="N7889" s="89" t="s">
        <v>1942</v>
      </c>
    </row>
    <row r="7890" spans="7:23">
      <c r="G7890">
        <v>201718</v>
      </c>
      <c r="H7890" s="89" t="s">
        <v>3567</v>
      </c>
      <c r="I7890" s="89" t="s">
        <v>336</v>
      </c>
      <c r="L7890">
        <v>54257</v>
      </c>
      <c r="M7890" s="89" t="s">
        <v>1822</v>
      </c>
      <c r="N7890" s="89" t="s">
        <v>314</v>
      </c>
      <c r="V7890" s="89" t="s">
        <v>1291</v>
      </c>
      <c r="W7890">
        <v>25870</v>
      </c>
    </row>
    <row r="7891" spans="7:23">
      <c r="G7891">
        <v>201722</v>
      </c>
      <c r="H7891" s="89" t="s">
        <v>3568</v>
      </c>
      <c r="I7891" s="89" t="s">
        <v>336</v>
      </c>
      <c r="L7891">
        <v>54258</v>
      </c>
      <c r="M7891" s="89" t="s">
        <v>1822</v>
      </c>
      <c r="N7891" s="89" t="s">
        <v>1943</v>
      </c>
      <c r="V7891" s="89" t="s">
        <v>1292</v>
      </c>
      <c r="W7891">
        <v>68277</v>
      </c>
    </row>
    <row r="7892" spans="7:23">
      <c r="G7892">
        <v>201710</v>
      </c>
      <c r="H7892" s="89" t="s">
        <v>3569</v>
      </c>
      <c r="I7892" s="89" t="s">
        <v>336</v>
      </c>
      <c r="L7892">
        <v>54259</v>
      </c>
      <c r="M7892" s="89" t="s">
        <v>1822</v>
      </c>
      <c r="N7892" s="89" t="s">
        <v>1944</v>
      </c>
      <c r="V7892" s="89" t="s">
        <v>1293</v>
      </c>
      <c r="W7892">
        <v>57480</v>
      </c>
    </row>
    <row r="7893" spans="7:23">
      <c r="G7893">
        <v>201706</v>
      </c>
      <c r="H7893" s="89" t="s">
        <v>3570</v>
      </c>
      <c r="I7893" s="89" t="s">
        <v>336</v>
      </c>
      <c r="L7893">
        <v>54260</v>
      </c>
      <c r="M7893" s="89" t="s">
        <v>1822</v>
      </c>
      <c r="N7893" s="89" t="s">
        <v>1945</v>
      </c>
      <c r="V7893" s="89" t="s">
        <v>1294</v>
      </c>
      <c r="W7893">
        <v>57469</v>
      </c>
    </row>
    <row r="7894" spans="7:23">
      <c r="G7894">
        <v>201726</v>
      </c>
      <c r="H7894" s="89" t="s">
        <v>3571</v>
      </c>
      <c r="I7894" s="89" t="s">
        <v>336</v>
      </c>
      <c r="L7894">
        <v>54261</v>
      </c>
      <c r="M7894" s="89" t="s">
        <v>1822</v>
      </c>
      <c r="N7894" s="89" t="s">
        <v>1946</v>
      </c>
      <c r="V7894" s="89" t="s">
        <v>1295</v>
      </c>
      <c r="W7894">
        <v>26070</v>
      </c>
    </row>
    <row r="7895" spans="7:23">
      <c r="G7895">
        <v>201730</v>
      </c>
      <c r="H7895" s="89" t="s">
        <v>3572</v>
      </c>
      <c r="I7895" s="89" t="s">
        <v>336</v>
      </c>
      <c r="L7895">
        <v>54262</v>
      </c>
      <c r="M7895" s="89" t="s">
        <v>1822</v>
      </c>
      <c r="N7895" s="89" t="s">
        <v>315</v>
      </c>
      <c r="V7895" s="89" t="s">
        <v>1296</v>
      </c>
      <c r="W7895">
        <v>67469</v>
      </c>
    </row>
    <row r="7896" spans="7:23">
      <c r="G7896">
        <v>201702</v>
      </c>
      <c r="H7896" s="89" t="s">
        <v>3573</v>
      </c>
      <c r="I7896" s="89" t="s">
        <v>336</v>
      </c>
      <c r="L7896">
        <v>54263</v>
      </c>
      <c r="M7896" s="89" t="s">
        <v>1822</v>
      </c>
      <c r="N7896" s="89" t="s">
        <v>1947</v>
      </c>
      <c r="V7896" s="89" t="s">
        <v>1297</v>
      </c>
      <c r="W7896">
        <v>25871</v>
      </c>
    </row>
    <row r="7897" spans="7:23">
      <c r="G7897">
        <v>201698</v>
      </c>
      <c r="H7897" s="89" t="s">
        <v>3574</v>
      </c>
      <c r="I7897" s="89" t="s">
        <v>336</v>
      </c>
      <c r="L7897">
        <v>54286</v>
      </c>
      <c r="M7897" s="89" t="s">
        <v>1892</v>
      </c>
      <c r="N7897" s="89" t="s">
        <v>1710</v>
      </c>
      <c r="V7897" s="89" t="s">
        <v>1298</v>
      </c>
      <c r="W7897">
        <v>25872</v>
      </c>
    </row>
    <row r="7898" spans="7:23">
      <c r="G7898">
        <v>201694</v>
      </c>
      <c r="H7898" s="89" t="s">
        <v>3575</v>
      </c>
      <c r="I7898" s="89" t="s">
        <v>336</v>
      </c>
      <c r="L7898">
        <v>54287</v>
      </c>
      <c r="M7898" s="89" t="s">
        <v>1892</v>
      </c>
      <c r="N7898" s="89" t="s">
        <v>1940</v>
      </c>
      <c r="V7898" s="89" t="s">
        <v>1299</v>
      </c>
      <c r="W7898">
        <v>41275</v>
      </c>
    </row>
    <row r="7899" spans="7:23">
      <c r="G7899">
        <v>201690</v>
      </c>
      <c r="H7899" s="89" t="s">
        <v>3576</v>
      </c>
      <c r="I7899" s="89" t="s">
        <v>336</v>
      </c>
      <c r="L7899">
        <v>54288</v>
      </c>
      <c r="M7899" s="89" t="s">
        <v>1892</v>
      </c>
      <c r="N7899" s="89" t="s">
        <v>1941</v>
      </c>
      <c r="V7899" s="89" t="s">
        <v>1300</v>
      </c>
      <c r="W7899">
        <v>41267</v>
      </c>
    </row>
    <row r="7900" spans="7:23">
      <c r="G7900">
        <v>201686</v>
      </c>
      <c r="H7900" s="89" t="s">
        <v>3577</v>
      </c>
      <c r="I7900" s="89" t="s">
        <v>336</v>
      </c>
      <c r="L7900">
        <v>54289</v>
      </c>
      <c r="M7900" s="89" t="s">
        <v>1892</v>
      </c>
      <c r="N7900" s="89" t="s">
        <v>1942</v>
      </c>
      <c r="V7900" s="89" t="s">
        <v>1234</v>
      </c>
      <c r="W7900">
        <v>175070</v>
      </c>
    </row>
    <row r="7901" spans="7:23">
      <c r="G7901">
        <v>201682</v>
      </c>
      <c r="H7901" s="89" t="s">
        <v>3578</v>
      </c>
      <c r="I7901" s="89" t="s">
        <v>336</v>
      </c>
      <c r="L7901">
        <v>54290</v>
      </c>
      <c r="M7901" s="89" t="s">
        <v>1892</v>
      </c>
      <c r="N7901" s="89" t="s">
        <v>314</v>
      </c>
      <c r="V7901" s="89" t="s">
        <v>2329</v>
      </c>
      <c r="W7901">
        <v>199725</v>
      </c>
    </row>
    <row r="7902" spans="7:23">
      <c r="G7902">
        <v>201678</v>
      </c>
      <c r="H7902" s="89" t="s">
        <v>3579</v>
      </c>
      <c r="I7902" s="89" t="s">
        <v>336</v>
      </c>
      <c r="L7902">
        <v>54291</v>
      </c>
      <c r="M7902" s="89" t="s">
        <v>1892</v>
      </c>
      <c r="N7902" s="89" t="s">
        <v>1943</v>
      </c>
      <c r="V7902" s="89" t="s">
        <v>2330</v>
      </c>
      <c r="W7902">
        <v>199712</v>
      </c>
    </row>
    <row r="7903" spans="7:23">
      <c r="G7903">
        <v>201674</v>
      </c>
      <c r="H7903" s="89" t="s">
        <v>3580</v>
      </c>
      <c r="I7903" s="89" t="s">
        <v>336</v>
      </c>
      <c r="L7903">
        <v>54292</v>
      </c>
      <c r="M7903" s="89" t="s">
        <v>1892</v>
      </c>
      <c r="N7903" s="89" t="s">
        <v>1944</v>
      </c>
      <c r="V7903" s="89" t="s">
        <v>1235</v>
      </c>
      <c r="W7903">
        <v>199699</v>
      </c>
    </row>
    <row r="7904" spans="7:23">
      <c r="G7904">
        <v>217071</v>
      </c>
      <c r="H7904" s="89" t="s">
        <v>3581</v>
      </c>
      <c r="I7904" s="89" t="s">
        <v>336</v>
      </c>
      <c r="L7904">
        <v>54293</v>
      </c>
      <c r="M7904" s="89" t="s">
        <v>1892</v>
      </c>
      <c r="N7904" s="89" t="s">
        <v>1945</v>
      </c>
      <c r="V7904" s="89" t="s">
        <v>1236</v>
      </c>
      <c r="W7904">
        <v>199686</v>
      </c>
    </row>
    <row r="7905" spans="7:23">
      <c r="G7905">
        <v>217668</v>
      </c>
      <c r="H7905" s="89" t="s">
        <v>3582</v>
      </c>
      <c r="I7905" s="89" t="s">
        <v>336</v>
      </c>
      <c r="L7905">
        <v>54294</v>
      </c>
      <c r="M7905" s="89" t="s">
        <v>1892</v>
      </c>
      <c r="N7905" s="89" t="s">
        <v>1946</v>
      </c>
      <c r="V7905" s="89" t="s">
        <v>1237</v>
      </c>
      <c r="W7905">
        <v>174883</v>
      </c>
    </row>
    <row r="7906" spans="7:23">
      <c r="G7906">
        <v>58527</v>
      </c>
      <c r="H7906" s="89" t="s">
        <v>3583</v>
      </c>
      <c r="I7906" s="89" t="s">
        <v>336</v>
      </c>
      <c r="L7906">
        <v>54295</v>
      </c>
      <c r="M7906" s="89" t="s">
        <v>1892</v>
      </c>
      <c r="N7906" s="89" t="s">
        <v>315</v>
      </c>
      <c r="V7906" s="89" t="s">
        <v>1301</v>
      </c>
      <c r="W7906">
        <v>25876</v>
      </c>
    </row>
    <row r="7907" spans="7:23">
      <c r="G7907">
        <v>58525</v>
      </c>
      <c r="H7907" s="89" t="s">
        <v>3584</v>
      </c>
      <c r="I7907" s="89" t="s">
        <v>336</v>
      </c>
      <c r="L7907">
        <v>54296</v>
      </c>
      <c r="M7907" s="89" t="s">
        <v>1892</v>
      </c>
      <c r="N7907" s="89" t="s">
        <v>1947</v>
      </c>
      <c r="V7907" s="89" t="s">
        <v>2334</v>
      </c>
      <c r="W7907">
        <v>46467</v>
      </c>
    </row>
    <row r="7908" spans="7:23">
      <c r="G7908">
        <v>58531</v>
      </c>
      <c r="H7908" s="89" t="s">
        <v>1950</v>
      </c>
      <c r="I7908" s="89" t="s">
        <v>336</v>
      </c>
      <c r="L7908">
        <v>54297</v>
      </c>
      <c r="M7908" s="89" t="s">
        <v>1877</v>
      </c>
      <c r="N7908" s="89" t="s">
        <v>1710</v>
      </c>
      <c r="V7908" s="89" t="s">
        <v>2336</v>
      </c>
      <c r="W7908">
        <v>190070</v>
      </c>
    </row>
    <row r="7909" spans="7:23">
      <c r="G7909">
        <v>66667</v>
      </c>
      <c r="H7909" s="89" t="s">
        <v>3585</v>
      </c>
      <c r="I7909" s="89" t="s">
        <v>336</v>
      </c>
      <c r="L7909">
        <v>54298</v>
      </c>
      <c r="M7909" s="89" t="s">
        <v>1877</v>
      </c>
      <c r="N7909" s="89" t="s">
        <v>1940</v>
      </c>
      <c r="V7909" s="89" t="s">
        <v>2337</v>
      </c>
      <c r="W7909">
        <v>200670</v>
      </c>
    </row>
    <row r="7910" spans="7:23">
      <c r="G7910">
        <v>197679</v>
      </c>
      <c r="H7910" s="89" t="s">
        <v>3586</v>
      </c>
      <c r="I7910" s="89" t="s">
        <v>336</v>
      </c>
      <c r="L7910">
        <v>54299</v>
      </c>
      <c r="M7910" s="89" t="s">
        <v>1877</v>
      </c>
      <c r="N7910" s="89" t="s">
        <v>1941</v>
      </c>
      <c r="V7910" s="89" t="s">
        <v>1302</v>
      </c>
      <c r="W7910">
        <v>25877</v>
      </c>
    </row>
    <row r="7911" spans="7:23">
      <c r="G7911">
        <v>178671</v>
      </c>
      <c r="H7911" s="89" t="s">
        <v>3587</v>
      </c>
      <c r="I7911" s="89" t="s">
        <v>336</v>
      </c>
      <c r="L7911">
        <v>54300</v>
      </c>
      <c r="M7911" s="89" t="s">
        <v>1877</v>
      </c>
      <c r="N7911" s="89" t="s">
        <v>1942</v>
      </c>
      <c r="V7911" s="89" t="s">
        <v>2340</v>
      </c>
      <c r="W7911">
        <v>83870</v>
      </c>
    </row>
    <row r="7912" spans="7:23">
      <c r="G7912">
        <v>198680</v>
      </c>
      <c r="H7912" s="89" t="s">
        <v>2220</v>
      </c>
      <c r="I7912" s="89" t="s">
        <v>336</v>
      </c>
      <c r="L7912">
        <v>54301</v>
      </c>
      <c r="M7912" s="89" t="s">
        <v>1877</v>
      </c>
      <c r="N7912" s="89" t="s">
        <v>314</v>
      </c>
      <c r="V7912" s="89" t="s">
        <v>2342</v>
      </c>
      <c r="W7912">
        <v>25878</v>
      </c>
    </row>
    <row r="7913" spans="7:23">
      <c r="G7913">
        <v>198676</v>
      </c>
      <c r="H7913" s="89" t="s">
        <v>3588</v>
      </c>
      <c r="I7913" s="89" t="s">
        <v>336</v>
      </c>
      <c r="L7913">
        <v>54302</v>
      </c>
      <c r="M7913" s="89" t="s">
        <v>1877</v>
      </c>
      <c r="N7913" s="89" t="s">
        <v>1943</v>
      </c>
      <c r="V7913" s="89" t="s">
        <v>2343</v>
      </c>
      <c r="W7913">
        <v>25879</v>
      </c>
    </row>
    <row r="7914" spans="7:23">
      <c r="G7914">
        <v>178667</v>
      </c>
      <c r="H7914" s="89" t="s">
        <v>3589</v>
      </c>
      <c r="I7914" s="89" t="s">
        <v>336</v>
      </c>
      <c r="L7914">
        <v>54303</v>
      </c>
      <c r="M7914" s="89" t="s">
        <v>1877</v>
      </c>
      <c r="N7914" s="89" t="s">
        <v>1944</v>
      </c>
      <c r="V7914" s="89" t="s">
        <v>1303</v>
      </c>
      <c r="W7914">
        <v>25880</v>
      </c>
    </row>
    <row r="7915" spans="7:23">
      <c r="G7915">
        <v>181294</v>
      </c>
      <c r="H7915" s="89" t="s">
        <v>3590</v>
      </c>
      <c r="I7915" s="89" t="s">
        <v>336</v>
      </c>
      <c r="L7915">
        <v>54304</v>
      </c>
      <c r="M7915" s="89" t="s">
        <v>1877</v>
      </c>
      <c r="N7915" s="89" t="s">
        <v>1945</v>
      </c>
      <c r="V7915" s="89" t="s">
        <v>2346</v>
      </c>
      <c r="W7915">
        <v>199670</v>
      </c>
    </row>
    <row r="7916" spans="7:23">
      <c r="G7916">
        <v>181290</v>
      </c>
      <c r="H7916" s="89" t="s">
        <v>3591</v>
      </c>
      <c r="I7916" s="89" t="s">
        <v>336</v>
      </c>
      <c r="L7916">
        <v>54305</v>
      </c>
      <c r="M7916" s="89" t="s">
        <v>1877</v>
      </c>
      <c r="N7916" s="89" t="s">
        <v>1946</v>
      </c>
      <c r="V7916" s="89" t="s">
        <v>2348</v>
      </c>
      <c r="W7916">
        <v>200148</v>
      </c>
    </row>
    <row r="7917" spans="7:23">
      <c r="G7917">
        <v>181286</v>
      </c>
      <c r="H7917" s="89" t="s">
        <v>3592</v>
      </c>
      <c r="I7917" s="89" t="s">
        <v>336</v>
      </c>
      <c r="L7917">
        <v>54306</v>
      </c>
      <c r="M7917" s="89" t="s">
        <v>1877</v>
      </c>
      <c r="N7917" s="89" t="s">
        <v>315</v>
      </c>
      <c r="V7917" s="89" t="s">
        <v>1304</v>
      </c>
      <c r="W7917">
        <v>25883</v>
      </c>
    </row>
    <row r="7918" spans="7:23">
      <c r="G7918">
        <v>181282</v>
      </c>
      <c r="H7918" s="89" t="s">
        <v>3593</v>
      </c>
      <c r="I7918" s="89" t="s">
        <v>336</v>
      </c>
      <c r="L7918">
        <v>54307</v>
      </c>
      <c r="M7918" s="89" t="s">
        <v>1877</v>
      </c>
      <c r="N7918" s="89" t="s">
        <v>1947</v>
      </c>
      <c r="V7918" s="89" t="s">
        <v>1305</v>
      </c>
      <c r="W7918">
        <v>25884</v>
      </c>
    </row>
    <row r="7919" spans="7:23">
      <c r="G7919">
        <v>201714</v>
      </c>
      <c r="H7919" s="89" t="s">
        <v>3594</v>
      </c>
      <c r="I7919" s="89" t="s">
        <v>336</v>
      </c>
      <c r="L7919">
        <v>54330</v>
      </c>
      <c r="M7919" s="89" t="s">
        <v>1870</v>
      </c>
      <c r="N7919" s="89" t="s">
        <v>1710</v>
      </c>
      <c r="V7919" s="89" t="s">
        <v>1306</v>
      </c>
      <c r="W7919">
        <v>25885</v>
      </c>
    </row>
    <row r="7920" spans="7:23">
      <c r="G7920">
        <v>25866</v>
      </c>
      <c r="H7920" s="89" t="s">
        <v>322</v>
      </c>
      <c r="L7920">
        <v>54331</v>
      </c>
      <c r="M7920" s="89" t="s">
        <v>1870</v>
      </c>
      <c r="N7920" s="89" t="s">
        <v>1940</v>
      </c>
      <c r="V7920" s="89" t="s">
        <v>2353</v>
      </c>
      <c r="W7920">
        <v>205874</v>
      </c>
    </row>
    <row r="7921" spans="7:23">
      <c r="G7921">
        <v>25870</v>
      </c>
      <c r="H7921" s="89" t="s">
        <v>1291</v>
      </c>
      <c r="I7921" s="89" t="s">
        <v>322</v>
      </c>
      <c r="L7921">
        <v>54332</v>
      </c>
      <c r="M7921" s="89" t="s">
        <v>1870</v>
      </c>
      <c r="N7921" s="89" t="s">
        <v>1941</v>
      </c>
      <c r="V7921" s="89" t="s">
        <v>1307</v>
      </c>
      <c r="W7921">
        <v>25886</v>
      </c>
    </row>
    <row r="7922" spans="7:23">
      <c r="G7922">
        <v>68277</v>
      </c>
      <c r="H7922" s="89" t="s">
        <v>1292</v>
      </c>
      <c r="I7922" s="89" t="s">
        <v>322</v>
      </c>
      <c r="L7922">
        <v>54333</v>
      </c>
      <c r="M7922" s="89" t="s">
        <v>1870</v>
      </c>
      <c r="N7922" s="89" t="s">
        <v>1942</v>
      </c>
      <c r="V7922" s="89" t="s">
        <v>1308</v>
      </c>
      <c r="W7922">
        <v>25887</v>
      </c>
    </row>
    <row r="7923" spans="7:23">
      <c r="G7923">
        <v>57480</v>
      </c>
      <c r="H7923" s="89" t="s">
        <v>1293</v>
      </c>
      <c r="I7923" s="89" t="s">
        <v>322</v>
      </c>
      <c r="L7923">
        <v>54334</v>
      </c>
      <c r="M7923" s="89" t="s">
        <v>1870</v>
      </c>
      <c r="N7923" s="89" t="s">
        <v>314</v>
      </c>
      <c r="V7923" s="89" t="s">
        <v>1309</v>
      </c>
      <c r="W7923">
        <v>25888</v>
      </c>
    </row>
    <row r="7924" spans="7:23">
      <c r="G7924">
        <v>57469</v>
      </c>
      <c r="H7924" s="89" t="s">
        <v>1294</v>
      </c>
      <c r="I7924" s="89" t="s">
        <v>322</v>
      </c>
      <c r="L7924">
        <v>54335</v>
      </c>
      <c r="M7924" s="89" t="s">
        <v>1870</v>
      </c>
      <c r="N7924" s="89" t="s">
        <v>1943</v>
      </c>
      <c r="V7924" s="89" t="s">
        <v>1310</v>
      </c>
      <c r="W7924">
        <v>25889</v>
      </c>
    </row>
    <row r="7925" spans="7:23">
      <c r="G7925">
        <v>26070</v>
      </c>
      <c r="H7925" s="89" t="s">
        <v>1295</v>
      </c>
      <c r="I7925" s="89" t="s">
        <v>322</v>
      </c>
      <c r="L7925">
        <v>54336</v>
      </c>
      <c r="M7925" s="89" t="s">
        <v>1870</v>
      </c>
      <c r="N7925" s="89" t="s">
        <v>1944</v>
      </c>
      <c r="V7925" s="89" t="s">
        <v>2357</v>
      </c>
      <c r="W7925">
        <v>173683</v>
      </c>
    </row>
    <row r="7926" spans="7:23">
      <c r="G7926">
        <v>67469</v>
      </c>
      <c r="H7926" s="89" t="s">
        <v>1296</v>
      </c>
      <c r="I7926" s="89" t="s">
        <v>322</v>
      </c>
      <c r="L7926">
        <v>54337</v>
      </c>
      <c r="M7926" s="89" t="s">
        <v>1870</v>
      </c>
      <c r="N7926" s="89" t="s">
        <v>1945</v>
      </c>
      <c r="V7926" s="89" t="s">
        <v>1311</v>
      </c>
      <c r="W7926">
        <v>25892</v>
      </c>
    </row>
    <row r="7927" spans="7:23">
      <c r="G7927">
        <v>25871</v>
      </c>
      <c r="H7927" s="89" t="s">
        <v>1297</v>
      </c>
      <c r="I7927" s="89" t="s">
        <v>322</v>
      </c>
      <c r="L7927">
        <v>54338</v>
      </c>
      <c r="M7927" s="89" t="s">
        <v>1870</v>
      </c>
      <c r="N7927" s="89" t="s">
        <v>1946</v>
      </c>
      <c r="V7927" s="89" t="s">
        <v>1312</v>
      </c>
      <c r="W7927">
        <v>25893</v>
      </c>
    </row>
    <row r="7928" spans="7:23">
      <c r="G7928">
        <v>25872</v>
      </c>
      <c r="H7928" s="89" t="s">
        <v>1298</v>
      </c>
      <c r="I7928" s="89" t="s">
        <v>322</v>
      </c>
      <c r="L7928">
        <v>54339</v>
      </c>
      <c r="M7928" s="89" t="s">
        <v>1870</v>
      </c>
      <c r="N7928" s="89" t="s">
        <v>315</v>
      </c>
      <c r="V7928" s="89" t="s">
        <v>1313</v>
      </c>
      <c r="W7928">
        <v>25894</v>
      </c>
    </row>
    <row r="7929" spans="7:23">
      <c r="G7929">
        <v>41275</v>
      </c>
      <c r="H7929" s="89" t="s">
        <v>1299</v>
      </c>
      <c r="I7929" s="89" t="s">
        <v>322</v>
      </c>
      <c r="L7929">
        <v>54340</v>
      </c>
      <c r="M7929" s="89" t="s">
        <v>1870</v>
      </c>
      <c r="N7929" s="89" t="s">
        <v>1947</v>
      </c>
      <c r="V7929" s="89" t="s">
        <v>1314</v>
      </c>
      <c r="W7929">
        <v>25895</v>
      </c>
    </row>
    <row r="7930" spans="7:23">
      <c r="G7930">
        <v>41267</v>
      </c>
      <c r="H7930" s="89" t="s">
        <v>1300</v>
      </c>
      <c r="I7930" s="89" t="s">
        <v>322</v>
      </c>
      <c r="L7930">
        <v>54385</v>
      </c>
      <c r="M7930" s="89" t="s">
        <v>1823</v>
      </c>
      <c r="N7930" s="89" t="s">
        <v>1710</v>
      </c>
      <c r="V7930" s="89" t="s">
        <v>1315</v>
      </c>
      <c r="W7930">
        <v>25896</v>
      </c>
    </row>
    <row r="7931" spans="7:23">
      <c r="G7931">
        <v>175070</v>
      </c>
      <c r="H7931" s="89" t="s">
        <v>1234</v>
      </c>
      <c r="I7931" s="89" t="s">
        <v>322</v>
      </c>
      <c r="L7931">
        <v>54386</v>
      </c>
      <c r="M7931" s="89" t="s">
        <v>1823</v>
      </c>
      <c r="N7931" s="89" t="s">
        <v>1940</v>
      </c>
      <c r="V7931" s="89" t="s">
        <v>1316</v>
      </c>
      <c r="W7931">
        <v>25897</v>
      </c>
    </row>
    <row r="7932" spans="7:23">
      <c r="G7932">
        <v>199725</v>
      </c>
      <c r="H7932" s="89" t="s">
        <v>2329</v>
      </c>
      <c r="I7932" s="89" t="s">
        <v>322</v>
      </c>
      <c r="L7932">
        <v>54387</v>
      </c>
      <c r="M7932" s="89" t="s">
        <v>1823</v>
      </c>
      <c r="N7932" s="89" t="s">
        <v>1941</v>
      </c>
      <c r="V7932" s="89" t="s">
        <v>1317</v>
      </c>
      <c r="W7932">
        <v>25898</v>
      </c>
    </row>
    <row r="7933" spans="7:23">
      <c r="G7933">
        <v>199712</v>
      </c>
      <c r="H7933" s="89" t="s">
        <v>2330</v>
      </c>
      <c r="I7933" s="89" t="s">
        <v>322</v>
      </c>
      <c r="L7933">
        <v>54388</v>
      </c>
      <c r="M7933" s="89" t="s">
        <v>1823</v>
      </c>
      <c r="N7933" s="89" t="s">
        <v>1942</v>
      </c>
      <c r="V7933" s="89" t="s">
        <v>1318</v>
      </c>
      <c r="W7933">
        <v>25899</v>
      </c>
    </row>
    <row r="7934" spans="7:23">
      <c r="G7934">
        <v>199699</v>
      </c>
      <c r="H7934" s="89" t="s">
        <v>1235</v>
      </c>
      <c r="I7934" s="89" t="s">
        <v>322</v>
      </c>
      <c r="L7934">
        <v>54389</v>
      </c>
      <c r="M7934" s="89" t="s">
        <v>1823</v>
      </c>
      <c r="N7934" s="89" t="s">
        <v>314</v>
      </c>
      <c r="V7934" s="89" t="s">
        <v>1319</v>
      </c>
      <c r="W7934">
        <v>64069</v>
      </c>
    </row>
    <row r="7935" spans="7:23">
      <c r="G7935">
        <v>199686</v>
      </c>
      <c r="H7935" s="89" t="s">
        <v>1236</v>
      </c>
      <c r="I7935" s="89" t="s">
        <v>322</v>
      </c>
      <c r="L7935">
        <v>54390</v>
      </c>
      <c r="M7935" s="89" t="s">
        <v>1823</v>
      </c>
      <c r="N7935" s="89" t="s">
        <v>1943</v>
      </c>
      <c r="V7935" s="89" t="s">
        <v>1320</v>
      </c>
      <c r="W7935">
        <v>25902</v>
      </c>
    </row>
    <row r="7936" spans="7:23">
      <c r="G7936">
        <v>174883</v>
      </c>
      <c r="H7936" s="89" t="s">
        <v>1237</v>
      </c>
      <c r="I7936" s="89" t="s">
        <v>322</v>
      </c>
      <c r="L7936">
        <v>54391</v>
      </c>
      <c r="M7936" s="89" t="s">
        <v>1823</v>
      </c>
      <c r="N7936" s="89" t="s">
        <v>1944</v>
      </c>
      <c r="V7936" s="89" t="s">
        <v>1321</v>
      </c>
      <c r="W7936">
        <v>25903</v>
      </c>
    </row>
    <row r="7937" spans="7:23">
      <c r="G7937">
        <v>25876</v>
      </c>
      <c r="H7937" s="89" t="s">
        <v>1301</v>
      </c>
      <c r="I7937" s="89" t="s">
        <v>322</v>
      </c>
      <c r="L7937">
        <v>54392</v>
      </c>
      <c r="M7937" s="89" t="s">
        <v>1823</v>
      </c>
      <c r="N7937" s="89" t="s">
        <v>1945</v>
      </c>
      <c r="V7937" s="89" t="s">
        <v>1322</v>
      </c>
      <c r="W7937">
        <v>25904</v>
      </c>
    </row>
    <row r="7938" spans="7:23">
      <c r="G7938">
        <v>46467</v>
      </c>
      <c r="H7938" s="89" t="s">
        <v>2334</v>
      </c>
      <c r="I7938" s="89" t="s">
        <v>322</v>
      </c>
      <c r="L7938">
        <v>54393</v>
      </c>
      <c r="M7938" s="89" t="s">
        <v>1823</v>
      </c>
      <c r="N7938" s="89" t="s">
        <v>1946</v>
      </c>
      <c r="V7938" s="89" t="s">
        <v>1323</v>
      </c>
      <c r="W7938">
        <v>25905</v>
      </c>
    </row>
    <row r="7939" spans="7:23">
      <c r="G7939">
        <v>190070</v>
      </c>
      <c r="H7939" s="89" t="s">
        <v>2336</v>
      </c>
      <c r="I7939" s="89" t="s">
        <v>322</v>
      </c>
      <c r="L7939">
        <v>54394</v>
      </c>
      <c r="M7939" s="89" t="s">
        <v>1823</v>
      </c>
      <c r="N7939" s="89" t="s">
        <v>315</v>
      </c>
      <c r="V7939" s="89" t="s">
        <v>1324</v>
      </c>
      <c r="W7939">
        <v>25906</v>
      </c>
    </row>
    <row r="7940" spans="7:23">
      <c r="G7940">
        <v>200670</v>
      </c>
      <c r="H7940" s="89" t="s">
        <v>2337</v>
      </c>
      <c r="I7940" s="89" t="s">
        <v>322</v>
      </c>
      <c r="L7940">
        <v>54395</v>
      </c>
      <c r="M7940" s="89" t="s">
        <v>1823</v>
      </c>
      <c r="N7940" s="89" t="s">
        <v>1947</v>
      </c>
      <c r="V7940" s="89" t="s">
        <v>1325</v>
      </c>
      <c r="W7940">
        <v>25907</v>
      </c>
    </row>
    <row r="7941" spans="7:23">
      <c r="G7941">
        <v>25877</v>
      </c>
      <c r="H7941" s="89" t="s">
        <v>1302</v>
      </c>
      <c r="I7941" s="89" t="s">
        <v>322</v>
      </c>
      <c r="L7941">
        <v>54396</v>
      </c>
      <c r="M7941" s="89" t="s">
        <v>1824</v>
      </c>
      <c r="N7941" s="89" t="s">
        <v>1710</v>
      </c>
      <c r="V7941" s="89" t="s">
        <v>1326</v>
      </c>
      <c r="W7941">
        <v>25908</v>
      </c>
    </row>
    <row r="7942" spans="7:23">
      <c r="G7942">
        <v>83870</v>
      </c>
      <c r="H7942" s="89" t="s">
        <v>2340</v>
      </c>
      <c r="I7942" s="89" t="s">
        <v>322</v>
      </c>
      <c r="L7942">
        <v>54397</v>
      </c>
      <c r="M7942" s="89" t="s">
        <v>1824</v>
      </c>
      <c r="N7942" s="89" t="s">
        <v>1940</v>
      </c>
      <c r="V7942" s="89" t="s">
        <v>1327</v>
      </c>
      <c r="W7942">
        <v>25909</v>
      </c>
    </row>
    <row r="7943" spans="7:23">
      <c r="G7943">
        <v>25878</v>
      </c>
      <c r="H7943" s="89" t="s">
        <v>2342</v>
      </c>
      <c r="I7943" s="89" t="s">
        <v>322</v>
      </c>
      <c r="L7943">
        <v>54398</v>
      </c>
      <c r="M7943" s="89" t="s">
        <v>1824</v>
      </c>
      <c r="N7943" s="89" t="s">
        <v>1941</v>
      </c>
      <c r="V7943" s="89" t="s">
        <v>232</v>
      </c>
      <c r="W7943">
        <v>25910</v>
      </c>
    </row>
    <row r="7944" spans="7:23">
      <c r="G7944">
        <v>25879</v>
      </c>
      <c r="H7944" s="89" t="s">
        <v>2343</v>
      </c>
      <c r="I7944" s="89" t="s">
        <v>322</v>
      </c>
      <c r="L7944">
        <v>54399</v>
      </c>
      <c r="M7944" s="89" t="s">
        <v>1824</v>
      </c>
      <c r="N7944" s="89" t="s">
        <v>1942</v>
      </c>
      <c r="V7944" s="89" t="s">
        <v>2375</v>
      </c>
      <c r="W7944">
        <v>173696</v>
      </c>
    </row>
    <row r="7945" spans="7:23">
      <c r="G7945">
        <v>25880</v>
      </c>
      <c r="H7945" s="89" t="s">
        <v>1303</v>
      </c>
      <c r="I7945" s="89" t="s">
        <v>322</v>
      </c>
      <c r="L7945">
        <v>54400</v>
      </c>
      <c r="M7945" s="89" t="s">
        <v>1824</v>
      </c>
      <c r="N7945" s="89" t="s">
        <v>314</v>
      </c>
      <c r="V7945" s="89" t="s">
        <v>1328</v>
      </c>
      <c r="W7945">
        <v>63713</v>
      </c>
    </row>
    <row r="7946" spans="7:23">
      <c r="G7946">
        <v>199670</v>
      </c>
      <c r="H7946" s="89" t="s">
        <v>2346</v>
      </c>
      <c r="I7946" s="89" t="s">
        <v>322</v>
      </c>
      <c r="L7946">
        <v>54401</v>
      </c>
      <c r="M7946" s="89" t="s">
        <v>1824</v>
      </c>
      <c r="N7946" s="89" t="s">
        <v>1943</v>
      </c>
      <c r="V7946" s="89" t="s">
        <v>1329</v>
      </c>
      <c r="W7946">
        <v>65269</v>
      </c>
    </row>
    <row r="7947" spans="7:23">
      <c r="G7947">
        <v>200148</v>
      </c>
      <c r="H7947" s="89" t="s">
        <v>2348</v>
      </c>
      <c r="I7947" s="89" t="s">
        <v>322</v>
      </c>
      <c r="L7947">
        <v>54402</v>
      </c>
      <c r="M7947" s="89" t="s">
        <v>1824</v>
      </c>
      <c r="N7947" s="89" t="s">
        <v>1944</v>
      </c>
      <c r="V7947" s="89" t="s">
        <v>1330</v>
      </c>
      <c r="W7947">
        <v>65280</v>
      </c>
    </row>
    <row r="7948" spans="7:23">
      <c r="G7948">
        <v>25883</v>
      </c>
      <c r="H7948" s="89" t="s">
        <v>1304</v>
      </c>
      <c r="I7948" s="89" t="s">
        <v>322</v>
      </c>
      <c r="L7948">
        <v>54403</v>
      </c>
      <c r="M7948" s="89" t="s">
        <v>1824</v>
      </c>
      <c r="N7948" s="89" t="s">
        <v>1945</v>
      </c>
      <c r="V7948" s="89" t="s">
        <v>1331</v>
      </c>
      <c r="W7948">
        <v>65291</v>
      </c>
    </row>
    <row r="7949" spans="7:23">
      <c r="G7949">
        <v>25884</v>
      </c>
      <c r="H7949" s="89" t="s">
        <v>1305</v>
      </c>
      <c r="I7949" s="89" t="s">
        <v>322</v>
      </c>
      <c r="L7949">
        <v>54404</v>
      </c>
      <c r="M7949" s="89" t="s">
        <v>1824</v>
      </c>
      <c r="N7949" s="89" t="s">
        <v>1946</v>
      </c>
      <c r="V7949" s="89" t="s">
        <v>1332</v>
      </c>
      <c r="W7949">
        <v>25913</v>
      </c>
    </row>
    <row r="7950" spans="7:23">
      <c r="G7950">
        <v>25885</v>
      </c>
      <c r="H7950" s="89" t="s">
        <v>1306</v>
      </c>
      <c r="I7950" s="89" t="s">
        <v>322</v>
      </c>
      <c r="L7950">
        <v>54405</v>
      </c>
      <c r="M7950" s="89" t="s">
        <v>1824</v>
      </c>
      <c r="N7950" s="89" t="s">
        <v>315</v>
      </c>
      <c r="V7950" s="89" t="s">
        <v>1333</v>
      </c>
      <c r="W7950">
        <v>63702</v>
      </c>
    </row>
    <row r="7951" spans="7:23">
      <c r="G7951">
        <v>205874</v>
      </c>
      <c r="H7951" s="89" t="s">
        <v>2353</v>
      </c>
      <c r="I7951" s="89" t="s">
        <v>322</v>
      </c>
      <c r="L7951">
        <v>54406</v>
      </c>
      <c r="M7951" s="89" t="s">
        <v>1824</v>
      </c>
      <c r="N7951" s="89" t="s">
        <v>1947</v>
      </c>
      <c r="V7951" s="89" t="s">
        <v>1334</v>
      </c>
      <c r="W7951">
        <v>63691</v>
      </c>
    </row>
    <row r="7952" spans="7:23">
      <c r="G7952">
        <v>25886</v>
      </c>
      <c r="H7952" s="89" t="s">
        <v>1307</v>
      </c>
      <c r="I7952" s="89" t="s">
        <v>322</v>
      </c>
      <c r="L7952">
        <v>54407</v>
      </c>
      <c r="M7952" s="89" t="s">
        <v>1825</v>
      </c>
      <c r="N7952" s="89" t="s">
        <v>1710</v>
      </c>
      <c r="V7952" s="89" t="s">
        <v>1335</v>
      </c>
      <c r="W7952">
        <v>63680</v>
      </c>
    </row>
    <row r="7953" spans="7:23">
      <c r="G7953">
        <v>25887</v>
      </c>
      <c r="H7953" s="89" t="s">
        <v>1308</v>
      </c>
      <c r="I7953" s="89" t="s">
        <v>322</v>
      </c>
      <c r="L7953">
        <v>54408</v>
      </c>
      <c r="M7953" s="89" t="s">
        <v>1825</v>
      </c>
      <c r="N7953" s="89" t="s">
        <v>1940</v>
      </c>
      <c r="V7953" s="89" t="s">
        <v>1336</v>
      </c>
      <c r="W7953">
        <v>63669</v>
      </c>
    </row>
    <row r="7954" spans="7:23">
      <c r="G7954">
        <v>25888</v>
      </c>
      <c r="H7954" s="89" t="s">
        <v>1309</v>
      </c>
      <c r="I7954" s="89" t="s">
        <v>322</v>
      </c>
      <c r="L7954">
        <v>54409</v>
      </c>
      <c r="M7954" s="89" t="s">
        <v>1825</v>
      </c>
      <c r="N7954" s="89" t="s">
        <v>1941</v>
      </c>
      <c r="V7954" s="89" t="s">
        <v>1337</v>
      </c>
      <c r="W7954">
        <v>65313</v>
      </c>
    </row>
    <row r="7955" spans="7:23">
      <c r="G7955">
        <v>25889</v>
      </c>
      <c r="H7955" s="89" t="s">
        <v>1310</v>
      </c>
      <c r="I7955" s="89" t="s">
        <v>322</v>
      </c>
      <c r="L7955">
        <v>54410</v>
      </c>
      <c r="M7955" s="89" t="s">
        <v>1825</v>
      </c>
      <c r="N7955" s="89" t="s">
        <v>1942</v>
      </c>
      <c r="V7955" s="89" t="s">
        <v>1338</v>
      </c>
      <c r="W7955">
        <v>59638</v>
      </c>
    </row>
    <row r="7956" spans="7:23">
      <c r="G7956">
        <v>173683</v>
      </c>
      <c r="H7956" s="89" t="s">
        <v>2357</v>
      </c>
      <c r="I7956" s="89" t="s">
        <v>322</v>
      </c>
      <c r="L7956">
        <v>54411</v>
      </c>
      <c r="M7956" s="89" t="s">
        <v>1825</v>
      </c>
      <c r="N7956" s="89" t="s">
        <v>314</v>
      </c>
      <c r="V7956" s="89" t="s">
        <v>1339</v>
      </c>
      <c r="W7956">
        <v>63735</v>
      </c>
    </row>
    <row r="7957" spans="7:23">
      <c r="G7957">
        <v>25892</v>
      </c>
      <c r="H7957" s="89" t="s">
        <v>1311</v>
      </c>
      <c r="I7957" s="89" t="s">
        <v>322</v>
      </c>
      <c r="L7957">
        <v>54412</v>
      </c>
      <c r="M7957" s="89" t="s">
        <v>1825</v>
      </c>
      <c r="N7957" s="89" t="s">
        <v>1943</v>
      </c>
      <c r="V7957" s="89" t="s">
        <v>1340</v>
      </c>
      <c r="W7957">
        <v>63724</v>
      </c>
    </row>
    <row r="7958" spans="7:23">
      <c r="G7958">
        <v>25893</v>
      </c>
      <c r="H7958" s="89" t="s">
        <v>1312</v>
      </c>
      <c r="I7958" s="89" t="s">
        <v>322</v>
      </c>
      <c r="L7958">
        <v>54413</v>
      </c>
      <c r="M7958" s="89" t="s">
        <v>1825</v>
      </c>
      <c r="N7958" s="89" t="s">
        <v>1944</v>
      </c>
      <c r="V7958" s="89" t="s">
        <v>1341</v>
      </c>
      <c r="W7958">
        <v>65324</v>
      </c>
    </row>
    <row r="7959" spans="7:23">
      <c r="G7959">
        <v>25894</v>
      </c>
      <c r="H7959" s="89" t="s">
        <v>1313</v>
      </c>
      <c r="I7959" s="89" t="s">
        <v>322</v>
      </c>
      <c r="L7959">
        <v>54414</v>
      </c>
      <c r="M7959" s="89" t="s">
        <v>1825</v>
      </c>
      <c r="N7959" s="89" t="s">
        <v>1945</v>
      </c>
      <c r="V7959" s="89" t="s">
        <v>1342</v>
      </c>
      <c r="W7959">
        <v>65335</v>
      </c>
    </row>
    <row r="7960" spans="7:23">
      <c r="G7960">
        <v>25895</v>
      </c>
      <c r="H7960" s="89" t="s">
        <v>1314</v>
      </c>
      <c r="I7960" s="89" t="s">
        <v>322</v>
      </c>
      <c r="L7960">
        <v>54415</v>
      </c>
      <c r="M7960" s="89" t="s">
        <v>1825</v>
      </c>
      <c r="N7960" s="89" t="s">
        <v>1946</v>
      </c>
      <c r="V7960" s="89" t="s">
        <v>1343</v>
      </c>
      <c r="W7960">
        <v>25914</v>
      </c>
    </row>
    <row r="7961" spans="7:23">
      <c r="G7961">
        <v>25896</v>
      </c>
      <c r="H7961" s="89" t="s">
        <v>1315</v>
      </c>
      <c r="I7961" s="89" t="s">
        <v>322</v>
      </c>
      <c r="L7961">
        <v>54416</v>
      </c>
      <c r="M7961" s="89" t="s">
        <v>1825</v>
      </c>
      <c r="N7961" s="89" t="s">
        <v>315</v>
      </c>
      <c r="V7961" s="89" t="s">
        <v>1344</v>
      </c>
      <c r="W7961">
        <v>25915</v>
      </c>
    </row>
    <row r="7962" spans="7:23">
      <c r="G7962">
        <v>25897</v>
      </c>
      <c r="H7962" s="89" t="s">
        <v>1316</v>
      </c>
      <c r="I7962" s="89" t="s">
        <v>322</v>
      </c>
      <c r="L7962">
        <v>54417</v>
      </c>
      <c r="M7962" s="89" t="s">
        <v>1825</v>
      </c>
      <c r="N7962" s="89" t="s">
        <v>1947</v>
      </c>
      <c r="V7962" s="89" t="s">
        <v>1345</v>
      </c>
      <c r="W7962">
        <v>25916</v>
      </c>
    </row>
    <row r="7963" spans="7:23">
      <c r="G7963">
        <v>25898</v>
      </c>
      <c r="H7963" s="89" t="s">
        <v>1317</v>
      </c>
      <c r="I7963" s="89" t="s">
        <v>322</v>
      </c>
      <c r="L7963">
        <v>54418</v>
      </c>
      <c r="M7963" s="89" t="s">
        <v>1826</v>
      </c>
      <c r="N7963" s="89" t="s">
        <v>1710</v>
      </c>
      <c r="V7963" s="89" t="s">
        <v>1346</v>
      </c>
      <c r="W7963">
        <v>25917</v>
      </c>
    </row>
    <row r="7964" spans="7:23">
      <c r="G7964">
        <v>25899</v>
      </c>
      <c r="H7964" s="89" t="s">
        <v>1318</v>
      </c>
      <c r="I7964" s="89" t="s">
        <v>322</v>
      </c>
      <c r="L7964">
        <v>54419</v>
      </c>
      <c r="M7964" s="89" t="s">
        <v>1826</v>
      </c>
      <c r="N7964" s="89" t="s">
        <v>1940</v>
      </c>
      <c r="V7964" s="89" t="s">
        <v>1347</v>
      </c>
      <c r="W7964">
        <v>25918</v>
      </c>
    </row>
    <row r="7965" spans="7:23">
      <c r="G7965">
        <v>64069</v>
      </c>
      <c r="H7965" s="89" t="s">
        <v>1319</v>
      </c>
      <c r="I7965" s="89" t="s">
        <v>322</v>
      </c>
      <c r="L7965">
        <v>54420</v>
      </c>
      <c r="M7965" s="89" t="s">
        <v>1826</v>
      </c>
      <c r="N7965" s="89" t="s">
        <v>1941</v>
      </c>
      <c r="V7965" s="89" t="s">
        <v>1348</v>
      </c>
      <c r="W7965">
        <v>25919</v>
      </c>
    </row>
    <row r="7966" spans="7:23">
      <c r="G7966">
        <v>25902</v>
      </c>
      <c r="H7966" s="89" t="s">
        <v>1320</v>
      </c>
      <c r="I7966" s="89" t="s">
        <v>322</v>
      </c>
      <c r="L7966">
        <v>54421</v>
      </c>
      <c r="M7966" s="89" t="s">
        <v>1826</v>
      </c>
      <c r="N7966" s="89" t="s">
        <v>1942</v>
      </c>
      <c r="V7966" s="89" t="s">
        <v>1349</v>
      </c>
      <c r="W7966">
        <v>25920</v>
      </c>
    </row>
    <row r="7967" spans="7:23">
      <c r="G7967">
        <v>25903</v>
      </c>
      <c r="H7967" s="89" t="s">
        <v>1321</v>
      </c>
      <c r="I7967" s="89" t="s">
        <v>322</v>
      </c>
      <c r="L7967">
        <v>54422</v>
      </c>
      <c r="M7967" s="89" t="s">
        <v>1826</v>
      </c>
      <c r="N7967" s="89" t="s">
        <v>314</v>
      </c>
      <c r="V7967" s="89" t="s">
        <v>1350</v>
      </c>
      <c r="W7967">
        <v>25921</v>
      </c>
    </row>
    <row r="7968" spans="7:23">
      <c r="G7968">
        <v>25904</v>
      </c>
      <c r="H7968" s="89" t="s">
        <v>1322</v>
      </c>
      <c r="I7968" s="89" t="s">
        <v>322</v>
      </c>
      <c r="L7968">
        <v>54423</v>
      </c>
      <c r="M7968" s="89" t="s">
        <v>1826</v>
      </c>
      <c r="N7968" s="89" t="s">
        <v>1943</v>
      </c>
      <c r="V7968" s="89" t="s">
        <v>1351</v>
      </c>
      <c r="W7968">
        <v>25922</v>
      </c>
    </row>
    <row r="7969" spans="7:23">
      <c r="G7969">
        <v>25905</v>
      </c>
      <c r="H7969" s="89" t="s">
        <v>1323</v>
      </c>
      <c r="I7969" s="89" t="s">
        <v>322</v>
      </c>
      <c r="L7969">
        <v>54424</v>
      </c>
      <c r="M7969" s="89" t="s">
        <v>1826</v>
      </c>
      <c r="N7969" s="89" t="s">
        <v>1944</v>
      </c>
      <c r="V7969" s="89" t="s">
        <v>1352</v>
      </c>
      <c r="W7969">
        <v>25925</v>
      </c>
    </row>
    <row r="7970" spans="7:23">
      <c r="G7970">
        <v>25906</v>
      </c>
      <c r="H7970" s="89" t="s">
        <v>1324</v>
      </c>
      <c r="I7970" s="89" t="s">
        <v>322</v>
      </c>
      <c r="L7970">
        <v>54425</v>
      </c>
      <c r="M7970" s="89" t="s">
        <v>1826</v>
      </c>
      <c r="N7970" s="89" t="s">
        <v>1945</v>
      </c>
      <c r="V7970" s="89" t="s">
        <v>1353</v>
      </c>
      <c r="W7970">
        <v>25926</v>
      </c>
    </row>
    <row r="7971" spans="7:23">
      <c r="G7971">
        <v>25907</v>
      </c>
      <c r="H7971" s="89" t="s">
        <v>1325</v>
      </c>
      <c r="I7971" s="89" t="s">
        <v>322</v>
      </c>
      <c r="L7971">
        <v>54426</v>
      </c>
      <c r="M7971" s="89" t="s">
        <v>1826</v>
      </c>
      <c r="N7971" s="89" t="s">
        <v>1946</v>
      </c>
      <c r="V7971" s="89" t="s">
        <v>1354</v>
      </c>
      <c r="W7971">
        <v>25927</v>
      </c>
    </row>
    <row r="7972" spans="7:23">
      <c r="G7972">
        <v>25908</v>
      </c>
      <c r="H7972" s="89" t="s">
        <v>1326</v>
      </c>
      <c r="I7972" s="89" t="s">
        <v>322</v>
      </c>
      <c r="L7972">
        <v>54427</v>
      </c>
      <c r="M7972" s="89" t="s">
        <v>1826</v>
      </c>
      <c r="N7972" s="89" t="s">
        <v>315</v>
      </c>
      <c r="V7972" s="89" t="s">
        <v>1355</v>
      </c>
      <c r="W7972">
        <v>25928</v>
      </c>
    </row>
    <row r="7973" spans="7:23">
      <c r="G7973">
        <v>25909</v>
      </c>
      <c r="H7973" s="89" t="s">
        <v>1327</v>
      </c>
      <c r="I7973" s="89" t="s">
        <v>322</v>
      </c>
      <c r="L7973">
        <v>54428</v>
      </c>
      <c r="M7973" s="89" t="s">
        <v>1826</v>
      </c>
      <c r="N7973" s="89" t="s">
        <v>1947</v>
      </c>
      <c r="V7973" s="89" t="s">
        <v>1356</v>
      </c>
      <c r="W7973">
        <v>25929</v>
      </c>
    </row>
    <row r="7974" spans="7:23">
      <c r="G7974">
        <v>25910</v>
      </c>
      <c r="H7974" s="89" t="s">
        <v>232</v>
      </c>
      <c r="I7974" s="89" t="s">
        <v>322</v>
      </c>
      <c r="L7974">
        <v>54429</v>
      </c>
      <c r="M7974" s="89" t="s">
        <v>1827</v>
      </c>
      <c r="N7974" s="89" t="s">
        <v>1710</v>
      </c>
      <c r="V7974" s="89" t="s">
        <v>1357</v>
      </c>
      <c r="W7974">
        <v>25930</v>
      </c>
    </row>
    <row r="7975" spans="7:23">
      <c r="G7975">
        <v>173696</v>
      </c>
      <c r="H7975" s="89" t="s">
        <v>2375</v>
      </c>
      <c r="I7975" s="89" t="s">
        <v>322</v>
      </c>
      <c r="L7975">
        <v>54430</v>
      </c>
      <c r="M7975" s="89" t="s">
        <v>1827</v>
      </c>
      <c r="N7975" s="89" t="s">
        <v>1940</v>
      </c>
      <c r="V7975" s="89" t="s">
        <v>1358</v>
      </c>
      <c r="W7975">
        <v>25931</v>
      </c>
    </row>
    <row r="7976" spans="7:23">
      <c r="G7976">
        <v>63713</v>
      </c>
      <c r="H7976" s="89" t="s">
        <v>1328</v>
      </c>
      <c r="I7976" s="89" t="s">
        <v>322</v>
      </c>
      <c r="L7976">
        <v>54431</v>
      </c>
      <c r="M7976" s="89" t="s">
        <v>1827</v>
      </c>
      <c r="N7976" s="89" t="s">
        <v>1941</v>
      </c>
      <c r="V7976" s="89" t="s">
        <v>1359</v>
      </c>
      <c r="W7976">
        <v>25932</v>
      </c>
    </row>
    <row r="7977" spans="7:23">
      <c r="G7977">
        <v>65269</v>
      </c>
      <c r="H7977" s="89" t="s">
        <v>1329</v>
      </c>
      <c r="I7977" s="89" t="s">
        <v>322</v>
      </c>
      <c r="L7977">
        <v>54432</v>
      </c>
      <c r="M7977" s="89" t="s">
        <v>1827</v>
      </c>
      <c r="N7977" s="89" t="s">
        <v>1942</v>
      </c>
      <c r="V7977" s="89" t="s">
        <v>1360</v>
      </c>
      <c r="W7977">
        <v>25933</v>
      </c>
    </row>
    <row r="7978" spans="7:23">
      <c r="G7978">
        <v>65280</v>
      </c>
      <c r="H7978" s="89" t="s">
        <v>1330</v>
      </c>
      <c r="I7978" s="89" t="s">
        <v>322</v>
      </c>
      <c r="L7978">
        <v>54433</v>
      </c>
      <c r="M7978" s="89" t="s">
        <v>1827</v>
      </c>
      <c r="N7978" s="89" t="s">
        <v>314</v>
      </c>
      <c r="V7978" s="89" t="s">
        <v>1361</v>
      </c>
      <c r="W7978">
        <v>25934</v>
      </c>
    </row>
    <row r="7979" spans="7:23">
      <c r="G7979">
        <v>65291</v>
      </c>
      <c r="H7979" s="89" t="s">
        <v>1331</v>
      </c>
      <c r="I7979" s="89" t="s">
        <v>322</v>
      </c>
      <c r="L7979">
        <v>54434</v>
      </c>
      <c r="M7979" s="89" t="s">
        <v>1827</v>
      </c>
      <c r="N7979" s="89" t="s">
        <v>1943</v>
      </c>
      <c r="V7979" s="89" t="s">
        <v>1362</v>
      </c>
      <c r="W7979">
        <v>25935</v>
      </c>
    </row>
    <row r="7980" spans="7:23">
      <c r="G7980">
        <v>25913</v>
      </c>
      <c r="H7980" s="89" t="s">
        <v>1332</v>
      </c>
      <c r="I7980" s="89" t="s">
        <v>322</v>
      </c>
      <c r="L7980">
        <v>54435</v>
      </c>
      <c r="M7980" s="89" t="s">
        <v>1827</v>
      </c>
      <c r="N7980" s="89" t="s">
        <v>1944</v>
      </c>
      <c r="V7980" s="89" t="s">
        <v>1363</v>
      </c>
      <c r="W7980">
        <v>25936</v>
      </c>
    </row>
    <row r="7981" spans="7:23">
      <c r="G7981">
        <v>63702</v>
      </c>
      <c r="H7981" s="89" t="s">
        <v>1333</v>
      </c>
      <c r="I7981" s="89" t="s">
        <v>322</v>
      </c>
      <c r="L7981">
        <v>54436</v>
      </c>
      <c r="M7981" s="89" t="s">
        <v>1827</v>
      </c>
      <c r="N7981" s="89" t="s">
        <v>1945</v>
      </c>
      <c r="V7981" s="89" t="s">
        <v>1364</v>
      </c>
      <c r="W7981">
        <v>25937</v>
      </c>
    </row>
    <row r="7982" spans="7:23">
      <c r="G7982">
        <v>63691</v>
      </c>
      <c r="H7982" s="89" t="s">
        <v>1334</v>
      </c>
      <c r="I7982" s="89" t="s">
        <v>322</v>
      </c>
      <c r="L7982">
        <v>54437</v>
      </c>
      <c r="M7982" s="89" t="s">
        <v>1827</v>
      </c>
      <c r="N7982" s="89" t="s">
        <v>1946</v>
      </c>
      <c r="V7982" s="89" t="s">
        <v>2400</v>
      </c>
      <c r="W7982">
        <v>173870</v>
      </c>
    </row>
    <row r="7983" spans="7:23">
      <c r="G7983">
        <v>63680</v>
      </c>
      <c r="H7983" s="89" t="s">
        <v>1335</v>
      </c>
      <c r="I7983" s="89" t="s">
        <v>322</v>
      </c>
      <c r="L7983">
        <v>54438</v>
      </c>
      <c r="M7983" s="89" t="s">
        <v>1827</v>
      </c>
      <c r="N7983" s="89" t="s">
        <v>315</v>
      </c>
      <c r="V7983" s="89" t="s">
        <v>1365</v>
      </c>
      <c r="W7983">
        <v>59451</v>
      </c>
    </row>
    <row r="7984" spans="7:23">
      <c r="G7984">
        <v>63669</v>
      </c>
      <c r="H7984" s="89" t="s">
        <v>1336</v>
      </c>
      <c r="I7984" s="89" t="s">
        <v>322</v>
      </c>
      <c r="L7984">
        <v>54439</v>
      </c>
      <c r="M7984" s="89" t="s">
        <v>1827</v>
      </c>
      <c r="N7984" s="89" t="s">
        <v>1947</v>
      </c>
      <c r="V7984" s="89" t="s">
        <v>1366</v>
      </c>
      <c r="W7984">
        <v>59462</v>
      </c>
    </row>
    <row r="7985" spans="7:23">
      <c r="G7985">
        <v>65313</v>
      </c>
      <c r="H7985" s="89" t="s">
        <v>1337</v>
      </c>
      <c r="I7985" s="89" t="s">
        <v>322</v>
      </c>
      <c r="L7985">
        <v>54440</v>
      </c>
      <c r="M7985" s="89" t="s">
        <v>1828</v>
      </c>
      <c r="N7985" s="89" t="s">
        <v>1710</v>
      </c>
      <c r="V7985" s="89" t="s">
        <v>1367</v>
      </c>
      <c r="W7985">
        <v>59473</v>
      </c>
    </row>
    <row r="7986" spans="7:23">
      <c r="G7986">
        <v>59638</v>
      </c>
      <c r="H7986" s="89" t="s">
        <v>1338</v>
      </c>
      <c r="I7986" s="89" t="s">
        <v>322</v>
      </c>
      <c r="L7986">
        <v>54441</v>
      </c>
      <c r="M7986" s="89" t="s">
        <v>1828</v>
      </c>
      <c r="N7986" s="89" t="s">
        <v>1940</v>
      </c>
      <c r="V7986" s="89" t="s">
        <v>1368</v>
      </c>
      <c r="W7986">
        <v>59484</v>
      </c>
    </row>
    <row r="7987" spans="7:23">
      <c r="G7987">
        <v>63735</v>
      </c>
      <c r="H7987" s="89" t="s">
        <v>1339</v>
      </c>
      <c r="I7987" s="89" t="s">
        <v>322</v>
      </c>
      <c r="L7987">
        <v>54442</v>
      </c>
      <c r="M7987" s="89" t="s">
        <v>1828</v>
      </c>
      <c r="N7987" s="89" t="s">
        <v>1941</v>
      </c>
      <c r="V7987" s="89" t="s">
        <v>1369</v>
      </c>
      <c r="W7987">
        <v>59495</v>
      </c>
    </row>
    <row r="7988" spans="7:23">
      <c r="G7988">
        <v>63724</v>
      </c>
      <c r="H7988" s="89" t="s">
        <v>1340</v>
      </c>
      <c r="I7988" s="89" t="s">
        <v>322</v>
      </c>
      <c r="L7988">
        <v>54443</v>
      </c>
      <c r="M7988" s="89" t="s">
        <v>1828</v>
      </c>
      <c r="N7988" s="89" t="s">
        <v>1942</v>
      </c>
      <c r="V7988" s="89" t="s">
        <v>1370</v>
      </c>
      <c r="W7988">
        <v>59506</v>
      </c>
    </row>
    <row r="7989" spans="7:23">
      <c r="G7989">
        <v>65324</v>
      </c>
      <c r="H7989" s="89" t="s">
        <v>1341</v>
      </c>
      <c r="I7989" s="89" t="s">
        <v>322</v>
      </c>
      <c r="L7989">
        <v>54444</v>
      </c>
      <c r="M7989" s="89" t="s">
        <v>1828</v>
      </c>
      <c r="N7989" s="89" t="s">
        <v>314</v>
      </c>
      <c r="V7989" s="89" t="s">
        <v>1371</v>
      </c>
      <c r="W7989">
        <v>59517</v>
      </c>
    </row>
    <row r="7990" spans="7:23">
      <c r="G7990">
        <v>65335</v>
      </c>
      <c r="H7990" s="89" t="s">
        <v>1342</v>
      </c>
      <c r="I7990" s="89" t="s">
        <v>322</v>
      </c>
      <c r="L7990">
        <v>54445</v>
      </c>
      <c r="M7990" s="89" t="s">
        <v>1828</v>
      </c>
      <c r="N7990" s="89" t="s">
        <v>1943</v>
      </c>
      <c r="V7990" s="89" t="s">
        <v>1372</v>
      </c>
      <c r="W7990">
        <v>59528</v>
      </c>
    </row>
    <row r="7991" spans="7:23">
      <c r="G7991">
        <v>25914</v>
      </c>
      <c r="H7991" s="89" t="s">
        <v>1343</v>
      </c>
      <c r="I7991" s="89" t="s">
        <v>322</v>
      </c>
      <c r="L7991">
        <v>54446</v>
      </c>
      <c r="M7991" s="89" t="s">
        <v>1828</v>
      </c>
      <c r="N7991" s="89" t="s">
        <v>1944</v>
      </c>
      <c r="V7991" s="89" t="s">
        <v>1373</v>
      </c>
      <c r="W7991">
        <v>59539</v>
      </c>
    </row>
    <row r="7992" spans="7:23">
      <c r="G7992">
        <v>25915</v>
      </c>
      <c r="H7992" s="89" t="s">
        <v>1344</v>
      </c>
      <c r="I7992" s="89" t="s">
        <v>322</v>
      </c>
      <c r="L7992">
        <v>54447</v>
      </c>
      <c r="M7992" s="89" t="s">
        <v>1828</v>
      </c>
      <c r="N7992" s="89" t="s">
        <v>1945</v>
      </c>
      <c r="V7992" s="89" t="s">
        <v>1374</v>
      </c>
      <c r="W7992">
        <v>59550</v>
      </c>
    </row>
    <row r="7993" spans="7:23">
      <c r="G7993">
        <v>25916</v>
      </c>
      <c r="H7993" s="89" t="s">
        <v>1345</v>
      </c>
      <c r="I7993" s="89" t="s">
        <v>322</v>
      </c>
      <c r="L7993">
        <v>54448</v>
      </c>
      <c r="M7993" s="89" t="s">
        <v>1828</v>
      </c>
      <c r="N7993" s="89" t="s">
        <v>1946</v>
      </c>
      <c r="V7993" s="89" t="s">
        <v>1375</v>
      </c>
      <c r="W7993">
        <v>59561</v>
      </c>
    </row>
    <row r="7994" spans="7:23">
      <c r="G7994">
        <v>25917</v>
      </c>
      <c r="H7994" s="89" t="s">
        <v>1346</v>
      </c>
      <c r="I7994" s="89" t="s">
        <v>322</v>
      </c>
      <c r="L7994">
        <v>54449</v>
      </c>
      <c r="M7994" s="89" t="s">
        <v>1828</v>
      </c>
      <c r="N7994" s="89" t="s">
        <v>315</v>
      </c>
      <c r="V7994" s="89" t="s">
        <v>1376</v>
      </c>
      <c r="W7994">
        <v>59572</v>
      </c>
    </row>
    <row r="7995" spans="7:23">
      <c r="G7995">
        <v>25918</v>
      </c>
      <c r="H7995" s="89" t="s">
        <v>1347</v>
      </c>
      <c r="I7995" s="89" t="s">
        <v>322</v>
      </c>
      <c r="L7995">
        <v>54450</v>
      </c>
      <c r="M7995" s="89" t="s">
        <v>1828</v>
      </c>
      <c r="N7995" s="89" t="s">
        <v>1947</v>
      </c>
      <c r="V7995" s="89" t="s">
        <v>1377</v>
      </c>
      <c r="W7995">
        <v>59583</v>
      </c>
    </row>
    <row r="7996" spans="7:23">
      <c r="G7996">
        <v>25919</v>
      </c>
      <c r="H7996" s="89" t="s">
        <v>1348</v>
      </c>
      <c r="I7996" s="89" t="s">
        <v>322</v>
      </c>
      <c r="L7996">
        <v>54451</v>
      </c>
      <c r="M7996" s="89" t="s">
        <v>1829</v>
      </c>
      <c r="N7996" s="89" t="s">
        <v>1710</v>
      </c>
      <c r="V7996" s="89" t="s">
        <v>1378</v>
      </c>
      <c r="W7996">
        <v>59594</v>
      </c>
    </row>
    <row r="7997" spans="7:23">
      <c r="G7997">
        <v>25920</v>
      </c>
      <c r="H7997" s="89" t="s">
        <v>1349</v>
      </c>
      <c r="I7997" s="89" t="s">
        <v>322</v>
      </c>
      <c r="L7997">
        <v>54452</v>
      </c>
      <c r="M7997" s="89" t="s">
        <v>1829</v>
      </c>
      <c r="N7997" s="89" t="s">
        <v>1940</v>
      </c>
      <c r="V7997" s="89" t="s">
        <v>1379</v>
      </c>
      <c r="W7997">
        <v>25940</v>
      </c>
    </row>
    <row r="7998" spans="7:23">
      <c r="G7998">
        <v>25921</v>
      </c>
      <c r="H7998" s="89" t="s">
        <v>1350</v>
      </c>
      <c r="I7998" s="89" t="s">
        <v>322</v>
      </c>
      <c r="L7998">
        <v>54453</v>
      </c>
      <c r="M7998" s="89" t="s">
        <v>1829</v>
      </c>
      <c r="N7998" s="89" t="s">
        <v>1941</v>
      </c>
      <c r="V7998" s="89" t="s">
        <v>1380</v>
      </c>
      <c r="W7998">
        <v>25941</v>
      </c>
    </row>
    <row r="7999" spans="7:23">
      <c r="G7999">
        <v>25922</v>
      </c>
      <c r="H7999" s="89" t="s">
        <v>1351</v>
      </c>
      <c r="I7999" s="89" t="s">
        <v>322</v>
      </c>
      <c r="L7999">
        <v>54454</v>
      </c>
      <c r="M7999" s="89" t="s">
        <v>1829</v>
      </c>
      <c r="N7999" s="89" t="s">
        <v>1942</v>
      </c>
      <c r="V7999" s="89" t="s">
        <v>1381</v>
      </c>
      <c r="W7999">
        <v>25942</v>
      </c>
    </row>
    <row r="8000" spans="7:23">
      <c r="G8000">
        <v>25925</v>
      </c>
      <c r="H8000" s="89" t="s">
        <v>1352</v>
      </c>
      <c r="I8000" s="89" t="s">
        <v>322</v>
      </c>
      <c r="L8000">
        <v>54455</v>
      </c>
      <c r="M8000" s="89" t="s">
        <v>1829</v>
      </c>
      <c r="N8000" s="89" t="s">
        <v>314</v>
      </c>
      <c r="V8000" s="89" t="s">
        <v>1382</v>
      </c>
      <c r="W8000">
        <v>25943</v>
      </c>
    </row>
    <row r="8001" spans="7:23">
      <c r="G8001">
        <v>25926</v>
      </c>
      <c r="H8001" s="89" t="s">
        <v>1353</v>
      </c>
      <c r="I8001" s="89" t="s">
        <v>322</v>
      </c>
      <c r="L8001">
        <v>54456</v>
      </c>
      <c r="M8001" s="89" t="s">
        <v>1829</v>
      </c>
      <c r="N8001" s="89" t="s">
        <v>1943</v>
      </c>
      <c r="V8001" s="89" t="s">
        <v>1383</v>
      </c>
      <c r="W8001">
        <v>25944</v>
      </c>
    </row>
    <row r="8002" spans="7:23">
      <c r="G8002">
        <v>25927</v>
      </c>
      <c r="H8002" s="89" t="s">
        <v>1354</v>
      </c>
      <c r="I8002" s="89" t="s">
        <v>322</v>
      </c>
      <c r="L8002">
        <v>54457</v>
      </c>
      <c r="M8002" s="89" t="s">
        <v>1829</v>
      </c>
      <c r="N8002" s="89" t="s">
        <v>1944</v>
      </c>
      <c r="V8002" s="89" t="s">
        <v>1384</v>
      </c>
      <c r="W8002">
        <v>25945</v>
      </c>
    </row>
    <row r="8003" spans="7:23">
      <c r="G8003">
        <v>25928</v>
      </c>
      <c r="H8003" s="89" t="s">
        <v>1355</v>
      </c>
      <c r="I8003" s="89" t="s">
        <v>322</v>
      </c>
      <c r="L8003">
        <v>54458</v>
      </c>
      <c r="M8003" s="89" t="s">
        <v>1829</v>
      </c>
      <c r="N8003" s="89" t="s">
        <v>1945</v>
      </c>
      <c r="V8003" s="89" t="s">
        <v>1385</v>
      </c>
      <c r="W8003">
        <v>25946</v>
      </c>
    </row>
    <row r="8004" spans="7:23">
      <c r="G8004">
        <v>25929</v>
      </c>
      <c r="H8004" s="89" t="s">
        <v>1356</v>
      </c>
      <c r="I8004" s="89" t="s">
        <v>322</v>
      </c>
      <c r="L8004">
        <v>54459</v>
      </c>
      <c r="M8004" s="89" t="s">
        <v>1829</v>
      </c>
      <c r="N8004" s="89" t="s">
        <v>1946</v>
      </c>
      <c r="V8004" s="89" t="s">
        <v>1386</v>
      </c>
      <c r="W8004">
        <v>25947</v>
      </c>
    </row>
    <row r="8005" spans="7:23">
      <c r="G8005">
        <v>25930</v>
      </c>
      <c r="H8005" s="89" t="s">
        <v>1357</v>
      </c>
      <c r="I8005" s="89" t="s">
        <v>322</v>
      </c>
      <c r="L8005">
        <v>54460</v>
      </c>
      <c r="M8005" s="89" t="s">
        <v>1829</v>
      </c>
      <c r="N8005" s="89" t="s">
        <v>315</v>
      </c>
      <c r="V8005" s="89" t="s">
        <v>1387</v>
      </c>
      <c r="W8005">
        <v>25948</v>
      </c>
    </row>
    <row r="8006" spans="7:23">
      <c r="G8006">
        <v>25931</v>
      </c>
      <c r="H8006" s="89" t="s">
        <v>1358</v>
      </c>
      <c r="I8006" s="89" t="s">
        <v>322</v>
      </c>
      <c r="L8006">
        <v>54461</v>
      </c>
      <c r="M8006" s="89" t="s">
        <v>1829</v>
      </c>
      <c r="N8006" s="89" t="s">
        <v>1947</v>
      </c>
      <c r="V8006" s="89" t="s">
        <v>1388</v>
      </c>
      <c r="W8006">
        <v>25949</v>
      </c>
    </row>
    <row r="8007" spans="7:23">
      <c r="G8007">
        <v>25932</v>
      </c>
      <c r="H8007" s="89" t="s">
        <v>1359</v>
      </c>
      <c r="I8007" s="89" t="s">
        <v>322</v>
      </c>
      <c r="L8007">
        <v>54462</v>
      </c>
      <c r="M8007" s="89" t="s">
        <v>1830</v>
      </c>
      <c r="N8007" s="89" t="s">
        <v>1710</v>
      </c>
      <c r="V8007" s="89" t="s">
        <v>271</v>
      </c>
      <c r="W8007">
        <v>25950</v>
      </c>
    </row>
    <row r="8008" spans="7:23">
      <c r="G8008">
        <v>25933</v>
      </c>
      <c r="H8008" s="89" t="s">
        <v>1360</v>
      </c>
      <c r="I8008" s="89" t="s">
        <v>322</v>
      </c>
      <c r="L8008">
        <v>54463</v>
      </c>
      <c r="M8008" s="89" t="s">
        <v>1830</v>
      </c>
      <c r="N8008" s="89" t="s">
        <v>1940</v>
      </c>
      <c r="V8008" s="89" t="s">
        <v>2419</v>
      </c>
      <c r="W8008">
        <v>173896</v>
      </c>
    </row>
    <row r="8009" spans="7:23">
      <c r="G8009">
        <v>25934</v>
      </c>
      <c r="H8009" s="89" t="s">
        <v>1361</v>
      </c>
      <c r="I8009" s="89" t="s">
        <v>322</v>
      </c>
      <c r="L8009">
        <v>54464</v>
      </c>
      <c r="M8009" s="89" t="s">
        <v>1830</v>
      </c>
      <c r="N8009" s="89" t="s">
        <v>1941</v>
      </c>
      <c r="V8009" s="89" t="s">
        <v>1389</v>
      </c>
      <c r="W8009">
        <v>25953</v>
      </c>
    </row>
    <row r="8010" spans="7:23">
      <c r="G8010">
        <v>25935</v>
      </c>
      <c r="H8010" s="89" t="s">
        <v>1362</v>
      </c>
      <c r="I8010" s="89" t="s">
        <v>322</v>
      </c>
      <c r="L8010">
        <v>54465</v>
      </c>
      <c r="M8010" s="89" t="s">
        <v>1830</v>
      </c>
      <c r="N8010" s="89" t="s">
        <v>1942</v>
      </c>
      <c r="V8010" s="89" t="s">
        <v>1390</v>
      </c>
      <c r="W8010">
        <v>25955</v>
      </c>
    </row>
    <row r="8011" spans="7:23">
      <c r="G8011">
        <v>25936</v>
      </c>
      <c r="H8011" s="89" t="s">
        <v>1363</v>
      </c>
      <c r="I8011" s="89" t="s">
        <v>322</v>
      </c>
      <c r="L8011">
        <v>54466</v>
      </c>
      <c r="M8011" s="89" t="s">
        <v>1830</v>
      </c>
      <c r="N8011" s="89" t="s">
        <v>314</v>
      </c>
      <c r="V8011" s="89" t="s">
        <v>1391</v>
      </c>
      <c r="W8011">
        <v>25956</v>
      </c>
    </row>
    <row r="8012" spans="7:23">
      <c r="G8012">
        <v>25937</v>
      </c>
      <c r="H8012" s="89" t="s">
        <v>1364</v>
      </c>
      <c r="I8012" s="89" t="s">
        <v>322</v>
      </c>
      <c r="L8012">
        <v>54467</v>
      </c>
      <c r="M8012" s="89" t="s">
        <v>1830</v>
      </c>
      <c r="N8012" s="89" t="s">
        <v>1943</v>
      </c>
      <c r="V8012" s="89" t="s">
        <v>1392</v>
      </c>
      <c r="W8012">
        <v>25957</v>
      </c>
    </row>
    <row r="8013" spans="7:23">
      <c r="G8013">
        <v>173870</v>
      </c>
      <c r="H8013" s="89" t="s">
        <v>2400</v>
      </c>
      <c r="I8013" s="89" t="s">
        <v>322</v>
      </c>
      <c r="L8013">
        <v>54468</v>
      </c>
      <c r="M8013" s="89" t="s">
        <v>1830</v>
      </c>
      <c r="N8013" s="89" t="s">
        <v>1944</v>
      </c>
      <c r="V8013" s="89" t="s">
        <v>1393</v>
      </c>
      <c r="W8013">
        <v>27090</v>
      </c>
    </row>
    <row r="8014" spans="7:23">
      <c r="G8014">
        <v>59451</v>
      </c>
      <c r="H8014" s="89" t="s">
        <v>1365</v>
      </c>
      <c r="I8014" s="89" t="s">
        <v>322</v>
      </c>
      <c r="L8014">
        <v>54469</v>
      </c>
      <c r="M8014" s="89" t="s">
        <v>1830</v>
      </c>
      <c r="N8014" s="89" t="s">
        <v>1945</v>
      </c>
      <c r="V8014" s="89" t="s">
        <v>1394</v>
      </c>
      <c r="W8014">
        <v>27095</v>
      </c>
    </row>
    <row r="8015" spans="7:23">
      <c r="G8015">
        <v>59462</v>
      </c>
      <c r="H8015" s="89" t="s">
        <v>1366</v>
      </c>
      <c r="I8015" s="89" t="s">
        <v>322</v>
      </c>
      <c r="L8015">
        <v>54470</v>
      </c>
      <c r="M8015" s="89" t="s">
        <v>1830</v>
      </c>
      <c r="N8015" s="89" t="s">
        <v>1946</v>
      </c>
      <c r="V8015" s="89" t="s">
        <v>2429</v>
      </c>
      <c r="W8015">
        <v>83883</v>
      </c>
    </row>
    <row r="8016" spans="7:23">
      <c r="G8016">
        <v>59473</v>
      </c>
      <c r="H8016" s="89" t="s">
        <v>1367</v>
      </c>
      <c r="I8016" s="89" t="s">
        <v>322</v>
      </c>
      <c r="L8016">
        <v>54471</v>
      </c>
      <c r="M8016" s="89" t="s">
        <v>1830</v>
      </c>
      <c r="N8016" s="89" t="s">
        <v>315</v>
      </c>
      <c r="V8016" s="89" t="s">
        <v>2431</v>
      </c>
      <c r="W8016">
        <v>190083</v>
      </c>
    </row>
    <row r="8017" spans="7:23">
      <c r="G8017">
        <v>59484</v>
      </c>
      <c r="H8017" s="89" t="s">
        <v>1368</v>
      </c>
      <c r="I8017" s="89" t="s">
        <v>322</v>
      </c>
      <c r="L8017">
        <v>54472</v>
      </c>
      <c r="M8017" s="89" t="s">
        <v>1830</v>
      </c>
      <c r="N8017" s="89" t="s">
        <v>1947</v>
      </c>
      <c r="V8017" s="89" t="s">
        <v>2433</v>
      </c>
      <c r="W8017">
        <v>200683</v>
      </c>
    </row>
    <row r="8018" spans="7:23">
      <c r="G8018">
        <v>59495</v>
      </c>
      <c r="H8018" s="89" t="s">
        <v>1369</v>
      </c>
      <c r="I8018" s="89" t="s">
        <v>322</v>
      </c>
      <c r="L8018">
        <v>54473</v>
      </c>
      <c r="M8018" s="89" t="s">
        <v>1831</v>
      </c>
      <c r="N8018" s="89" t="s">
        <v>1710</v>
      </c>
      <c r="V8018" s="89" t="s">
        <v>2434</v>
      </c>
      <c r="W8018">
        <v>48867</v>
      </c>
    </row>
    <row r="8019" spans="7:23">
      <c r="G8019">
        <v>59506</v>
      </c>
      <c r="H8019" s="89" t="s">
        <v>1370</v>
      </c>
      <c r="I8019" s="89" t="s">
        <v>322</v>
      </c>
      <c r="L8019">
        <v>54474</v>
      </c>
      <c r="M8019" s="89" t="s">
        <v>1831</v>
      </c>
      <c r="N8019" s="89" t="s">
        <v>1940</v>
      </c>
      <c r="V8019" s="89" t="s">
        <v>2437</v>
      </c>
      <c r="W8019">
        <v>27100</v>
      </c>
    </row>
    <row r="8020" spans="7:23">
      <c r="G8020">
        <v>59517</v>
      </c>
      <c r="H8020" s="89" t="s">
        <v>1371</v>
      </c>
      <c r="I8020" s="89" t="s">
        <v>322</v>
      </c>
      <c r="L8020">
        <v>54475</v>
      </c>
      <c r="M8020" s="89" t="s">
        <v>1831</v>
      </c>
      <c r="N8020" s="89" t="s">
        <v>1941</v>
      </c>
      <c r="V8020" s="89" t="s">
        <v>2439</v>
      </c>
      <c r="W8020">
        <v>27105</v>
      </c>
    </row>
    <row r="8021" spans="7:23">
      <c r="G8021">
        <v>59528</v>
      </c>
      <c r="H8021" s="89" t="s">
        <v>1372</v>
      </c>
      <c r="I8021" s="89" t="s">
        <v>322</v>
      </c>
      <c r="L8021">
        <v>54476</v>
      </c>
      <c r="M8021" s="89" t="s">
        <v>1831</v>
      </c>
      <c r="N8021" s="89" t="s">
        <v>1942</v>
      </c>
      <c r="V8021" s="89" t="s">
        <v>1303</v>
      </c>
      <c r="W8021">
        <v>27110</v>
      </c>
    </row>
    <row r="8022" spans="7:23">
      <c r="G8022">
        <v>59539</v>
      </c>
      <c r="H8022" s="89" t="s">
        <v>1373</v>
      </c>
      <c r="I8022" s="89" t="s">
        <v>322</v>
      </c>
      <c r="L8022">
        <v>54477</v>
      </c>
      <c r="M8022" s="89" t="s">
        <v>1831</v>
      </c>
      <c r="N8022" s="89" t="s">
        <v>314</v>
      </c>
      <c r="V8022" s="89" t="s">
        <v>1395</v>
      </c>
      <c r="W8022">
        <v>27125</v>
      </c>
    </row>
    <row r="8023" spans="7:23">
      <c r="G8023">
        <v>59550</v>
      </c>
      <c r="H8023" s="89" t="s">
        <v>1374</v>
      </c>
      <c r="I8023" s="89" t="s">
        <v>322</v>
      </c>
      <c r="L8023">
        <v>54478</v>
      </c>
      <c r="M8023" s="89" t="s">
        <v>1831</v>
      </c>
      <c r="N8023" s="89" t="s">
        <v>1943</v>
      </c>
      <c r="V8023" s="89" t="s">
        <v>1396</v>
      </c>
      <c r="W8023">
        <v>27130</v>
      </c>
    </row>
    <row r="8024" spans="7:23">
      <c r="G8024">
        <v>59561</v>
      </c>
      <c r="H8024" s="89" t="s">
        <v>1375</v>
      </c>
      <c r="I8024" s="89" t="s">
        <v>322</v>
      </c>
      <c r="L8024">
        <v>54479</v>
      </c>
      <c r="M8024" s="89" t="s">
        <v>1831</v>
      </c>
      <c r="N8024" s="89" t="s">
        <v>1944</v>
      </c>
      <c r="V8024" s="89" t="s">
        <v>1397</v>
      </c>
      <c r="W8024">
        <v>27135</v>
      </c>
    </row>
    <row r="8025" spans="7:23">
      <c r="G8025">
        <v>59572</v>
      </c>
      <c r="H8025" s="89" t="s">
        <v>1376</v>
      </c>
      <c r="I8025" s="89" t="s">
        <v>322</v>
      </c>
      <c r="L8025">
        <v>54480</v>
      </c>
      <c r="M8025" s="89" t="s">
        <v>1831</v>
      </c>
      <c r="N8025" s="89" t="s">
        <v>1945</v>
      </c>
      <c r="V8025" s="89" t="s">
        <v>2442</v>
      </c>
      <c r="W8025">
        <v>205887</v>
      </c>
    </row>
    <row r="8026" spans="7:23">
      <c r="G8026">
        <v>59583</v>
      </c>
      <c r="H8026" s="89" t="s">
        <v>1377</v>
      </c>
      <c r="I8026" s="89" t="s">
        <v>322</v>
      </c>
      <c r="L8026">
        <v>54481</v>
      </c>
      <c r="M8026" s="89" t="s">
        <v>1831</v>
      </c>
      <c r="N8026" s="89" t="s">
        <v>1946</v>
      </c>
      <c r="V8026" s="89" t="s">
        <v>1398</v>
      </c>
      <c r="W8026">
        <v>27140</v>
      </c>
    </row>
    <row r="8027" spans="7:23">
      <c r="G8027">
        <v>59594</v>
      </c>
      <c r="H8027" s="89" t="s">
        <v>1378</v>
      </c>
      <c r="I8027" s="89" t="s">
        <v>322</v>
      </c>
      <c r="L8027">
        <v>54482</v>
      </c>
      <c r="M8027" s="89" t="s">
        <v>1831</v>
      </c>
      <c r="N8027" s="89" t="s">
        <v>315</v>
      </c>
      <c r="V8027" s="89" t="s">
        <v>1399</v>
      </c>
      <c r="W8027">
        <v>27145</v>
      </c>
    </row>
    <row r="8028" spans="7:23">
      <c r="G8028">
        <v>25940</v>
      </c>
      <c r="H8028" s="89" t="s">
        <v>1379</v>
      </c>
      <c r="I8028" s="89" t="s">
        <v>322</v>
      </c>
      <c r="L8028">
        <v>54483</v>
      </c>
      <c r="M8028" s="89" t="s">
        <v>1831</v>
      </c>
      <c r="N8028" s="89" t="s">
        <v>1947</v>
      </c>
      <c r="V8028" s="89" t="s">
        <v>1400</v>
      </c>
      <c r="W8028">
        <v>27150</v>
      </c>
    </row>
    <row r="8029" spans="7:23">
      <c r="G8029">
        <v>25941</v>
      </c>
      <c r="H8029" s="89" t="s">
        <v>1380</v>
      </c>
      <c r="I8029" s="89" t="s">
        <v>322</v>
      </c>
      <c r="L8029">
        <v>54484</v>
      </c>
      <c r="M8029" s="89" t="s">
        <v>1832</v>
      </c>
      <c r="N8029" s="89" t="s">
        <v>1710</v>
      </c>
      <c r="V8029" s="89" t="s">
        <v>1310</v>
      </c>
      <c r="W8029">
        <v>27155</v>
      </c>
    </row>
    <row r="8030" spans="7:23">
      <c r="G8030">
        <v>25942</v>
      </c>
      <c r="H8030" s="89" t="s">
        <v>1381</v>
      </c>
      <c r="I8030" s="89" t="s">
        <v>322</v>
      </c>
      <c r="L8030">
        <v>54485</v>
      </c>
      <c r="M8030" s="89" t="s">
        <v>1832</v>
      </c>
      <c r="N8030" s="89" t="s">
        <v>1940</v>
      </c>
      <c r="V8030" s="89" t="s">
        <v>2444</v>
      </c>
      <c r="W8030">
        <v>102870</v>
      </c>
    </row>
    <row r="8031" spans="7:23">
      <c r="G8031">
        <v>25943</v>
      </c>
      <c r="H8031" s="89" t="s">
        <v>1382</v>
      </c>
      <c r="I8031" s="89" t="s">
        <v>322</v>
      </c>
      <c r="L8031">
        <v>54486</v>
      </c>
      <c r="M8031" s="89" t="s">
        <v>1832</v>
      </c>
      <c r="N8031" s="89" t="s">
        <v>1941</v>
      </c>
      <c r="V8031" s="89" t="s">
        <v>2446</v>
      </c>
      <c r="W8031">
        <v>102896</v>
      </c>
    </row>
    <row r="8032" spans="7:23">
      <c r="G8032">
        <v>25944</v>
      </c>
      <c r="H8032" s="89" t="s">
        <v>1383</v>
      </c>
      <c r="I8032" s="89" t="s">
        <v>322</v>
      </c>
      <c r="L8032">
        <v>54487</v>
      </c>
      <c r="M8032" s="89" t="s">
        <v>1832</v>
      </c>
      <c r="N8032" s="89" t="s">
        <v>1942</v>
      </c>
      <c r="V8032" s="89" t="s">
        <v>1401</v>
      </c>
      <c r="W8032">
        <v>27170</v>
      </c>
    </row>
    <row r="8033" spans="7:23">
      <c r="G8033">
        <v>25945</v>
      </c>
      <c r="H8033" s="89" t="s">
        <v>1384</v>
      </c>
      <c r="I8033" s="89" t="s">
        <v>322</v>
      </c>
      <c r="L8033">
        <v>54488</v>
      </c>
      <c r="M8033" s="89" t="s">
        <v>1832</v>
      </c>
      <c r="N8033" s="89" t="s">
        <v>314</v>
      </c>
      <c r="V8033" s="89" t="s">
        <v>1402</v>
      </c>
      <c r="W8033">
        <v>27175</v>
      </c>
    </row>
    <row r="8034" spans="7:23">
      <c r="G8034">
        <v>25946</v>
      </c>
      <c r="H8034" s="89" t="s">
        <v>1385</v>
      </c>
      <c r="I8034" s="89" t="s">
        <v>322</v>
      </c>
      <c r="L8034">
        <v>54489</v>
      </c>
      <c r="M8034" s="89" t="s">
        <v>1832</v>
      </c>
      <c r="N8034" s="89" t="s">
        <v>1943</v>
      </c>
      <c r="V8034" s="89" t="s">
        <v>1403</v>
      </c>
      <c r="W8034">
        <v>27180</v>
      </c>
    </row>
    <row r="8035" spans="7:23">
      <c r="G8035">
        <v>25947</v>
      </c>
      <c r="H8035" s="89" t="s">
        <v>1386</v>
      </c>
      <c r="I8035" s="89" t="s">
        <v>322</v>
      </c>
      <c r="L8035">
        <v>54490</v>
      </c>
      <c r="M8035" s="89" t="s">
        <v>1832</v>
      </c>
      <c r="N8035" s="89" t="s">
        <v>1944</v>
      </c>
      <c r="V8035" s="89" t="s">
        <v>1404</v>
      </c>
      <c r="W8035">
        <v>27185</v>
      </c>
    </row>
    <row r="8036" spans="7:23">
      <c r="G8036">
        <v>25948</v>
      </c>
      <c r="H8036" s="89" t="s">
        <v>1387</v>
      </c>
      <c r="I8036" s="89" t="s">
        <v>322</v>
      </c>
      <c r="L8036">
        <v>54491</v>
      </c>
      <c r="M8036" s="89" t="s">
        <v>1832</v>
      </c>
      <c r="N8036" s="89" t="s">
        <v>1945</v>
      </c>
      <c r="V8036" s="89" t="s">
        <v>1405</v>
      </c>
      <c r="W8036">
        <v>27190</v>
      </c>
    </row>
    <row r="8037" spans="7:23">
      <c r="G8037">
        <v>25949</v>
      </c>
      <c r="H8037" s="89" t="s">
        <v>1388</v>
      </c>
      <c r="I8037" s="89" t="s">
        <v>322</v>
      </c>
      <c r="L8037">
        <v>54492</v>
      </c>
      <c r="M8037" s="89" t="s">
        <v>1832</v>
      </c>
      <c r="N8037" s="89" t="s">
        <v>1946</v>
      </c>
      <c r="V8037" s="89" t="s">
        <v>1406</v>
      </c>
      <c r="W8037">
        <v>27195</v>
      </c>
    </row>
    <row r="8038" spans="7:23">
      <c r="G8038">
        <v>25950</v>
      </c>
      <c r="H8038" s="89" t="s">
        <v>271</v>
      </c>
      <c r="I8038" s="89" t="s">
        <v>322</v>
      </c>
      <c r="L8038">
        <v>54493</v>
      </c>
      <c r="M8038" s="89" t="s">
        <v>1832</v>
      </c>
      <c r="N8038" s="89" t="s">
        <v>315</v>
      </c>
      <c r="V8038" s="89" t="s">
        <v>1407</v>
      </c>
      <c r="W8038">
        <v>27200</v>
      </c>
    </row>
    <row r="8039" spans="7:23">
      <c r="G8039">
        <v>173896</v>
      </c>
      <c r="H8039" s="89" t="s">
        <v>2419</v>
      </c>
      <c r="I8039" s="89" t="s">
        <v>322</v>
      </c>
      <c r="L8039">
        <v>54494</v>
      </c>
      <c r="M8039" s="89" t="s">
        <v>1832</v>
      </c>
      <c r="N8039" s="89" t="s">
        <v>1947</v>
      </c>
      <c r="V8039" s="89" t="s">
        <v>1318</v>
      </c>
      <c r="W8039">
        <v>27205</v>
      </c>
    </row>
    <row r="8040" spans="7:23">
      <c r="G8040">
        <v>25953</v>
      </c>
      <c r="H8040" s="89" t="s">
        <v>1389</v>
      </c>
      <c r="I8040" s="89" t="s">
        <v>322</v>
      </c>
      <c r="L8040">
        <v>54506</v>
      </c>
      <c r="M8040" s="89" t="s">
        <v>1833</v>
      </c>
      <c r="N8040" s="89" t="s">
        <v>1710</v>
      </c>
      <c r="V8040" s="89" t="s">
        <v>1408</v>
      </c>
      <c r="W8040">
        <v>64080</v>
      </c>
    </row>
    <row r="8041" spans="7:23">
      <c r="G8041">
        <v>25955</v>
      </c>
      <c r="H8041" s="89" t="s">
        <v>1390</v>
      </c>
      <c r="I8041" s="89" t="s">
        <v>322</v>
      </c>
      <c r="L8041">
        <v>54507</v>
      </c>
      <c r="M8041" s="89" t="s">
        <v>1833</v>
      </c>
      <c r="N8041" s="89" t="s">
        <v>1940</v>
      </c>
      <c r="V8041" s="89" t="s">
        <v>1409</v>
      </c>
      <c r="W8041">
        <v>27220</v>
      </c>
    </row>
    <row r="8042" spans="7:23">
      <c r="G8042">
        <v>25956</v>
      </c>
      <c r="H8042" s="89" t="s">
        <v>1391</v>
      </c>
      <c r="I8042" s="89" t="s">
        <v>322</v>
      </c>
      <c r="L8042">
        <v>54508</v>
      </c>
      <c r="M8042" s="89" t="s">
        <v>1833</v>
      </c>
      <c r="N8042" s="89" t="s">
        <v>1941</v>
      </c>
      <c r="V8042" s="89" t="s">
        <v>1410</v>
      </c>
      <c r="W8042">
        <v>27225</v>
      </c>
    </row>
    <row r="8043" spans="7:23">
      <c r="G8043">
        <v>25957</v>
      </c>
      <c r="H8043" s="89" t="s">
        <v>1392</v>
      </c>
      <c r="I8043" s="89" t="s">
        <v>322</v>
      </c>
      <c r="L8043">
        <v>54509</v>
      </c>
      <c r="M8043" s="89" t="s">
        <v>1833</v>
      </c>
      <c r="N8043" s="89" t="s">
        <v>1942</v>
      </c>
      <c r="V8043" s="89" t="s">
        <v>1411</v>
      </c>
      <c r="W8043">
        <v>27230</v>
      </c>
    </row>
    <row r="8044" spans="7:23">
      <c r="G8044">
        <v>27090</v>
      </c>
      <c r="H8044" s="89" t="s">
        <v>1393</v>
      </c>
      <c r="I8044" s="89" t="s">
        <v>322</v>
      </c>
      <c r="L8044">
        <v>54510</v>
      </c>
      <c r="M8044" s="89" t="s">
        <v>1833</v>
      </c>
      <c r="N8044" s="89" t="s">
        <v>314</v>
      </c>
      <c r="V8044" s="89" t="s">
        <v>1412</v>
      </c>
      <c r="W8044">
        <v>27235</v>
      </c>
    </row>
    <row r="8045" spans="7:23">
      <c r="G8045">
        <v>27095</v>
      </c>
      <c r="H8045" s="89" t="s">
        <v>1394</v>
      </c>
      <c r="I8045" s="89" t="s">
        <v>322</v>
      </c>
      <c r="L8045">
        <v>54511</v>
      </c>
      <c r="M8045" s="89" t="s">
        <v>1833</v>
      </c>
      <c r="N8045" s="89" t="s">
        <v>1943</v>
      </c>
      <c r="V8045" s="89" t="s">
        <v>1413</v>
      </c>
      <c r="W8045">
        <v>27240</v>
      </c>
    </row>
    <row r="8046" spans="7:23">
      <c r="G8046">
        <v>83883</v>
      </c>
      <c r="H8046" s="89" t="s">
        <v>2429</v>
      </c>
      <c r="I8046" s="89" t="s">
        <v>322</v>
      </c>
      <c r="L8046">
        <v>54512</v>
      </c>
      <c r="M8046" s="89" t="s">
        <v>1833</v>
      </c>
      <c r="N8046" s="89" t="s">
        <v>1944</v>
      </c>
      <c r="V8046" s="89" t="s">
        <v>1414</v>
      </c>
      <c r="W8046">
        <v>27245</v>
      </c>
    </row>
    <row r="8047" spans="7:23">
      <c r="G8047">
        <v>190083</v>
      </c>
      <c r="H8047" s="89" t="s">
        <v>2431</v>
      </c>
      <c r="I8047" s="89" t="s">
        <v>322</v>
      </c>
      <c r="L8047">
        <v>54513</v>
      </c>
      <c r="M8047" s="89" t="s">
        <v>1833</v>
      </c>
      <c r="N8047" s="89" t="s">
        <v>1945</v>
      </c>
      <c r="V8047" s="89" t="s">
        <v>1415</v>
      </c>
      <c r="W8047">
        <v>27250</v>
      </c>
    </row>
    <row r="8048" spans="7:23">
      <c r="G8048">
        <v>200683</v>
      </c>
      <c r="H8048" s="89" t="s">
        <v>2433</v>
      </c>
      <c r="I8048" s="89" t="s">
        <v>322</v>
      </c>
      <c r="L8048">
        <v>54514</v>
      </c>
      <c r="M8048" s="89" t="s">
        <v>1833</v>
      </c>
      <c r="N8048" s="89" t="s">
        <v>1946</v>
      </c>
      <c r="V8048" s="89" t="s">
        <v>1327</v>
      </c>
      <c r="W8048">
        <v>27255</v>
      </c>
    </row>
    <row r="8049" spans="7:23">
      <c r="G8049">
        <v>48867</v>
      </c>
      <c r="H8049" s="89" t="s">
        <v>2434</v>
      </c>
      <c r="I8049" s="89" t="s">
        <v>322</v>
      </c>
      <c r="L8049">
        <v>54515</v>
      </c>
      <c r="M8049" s="89" t="s">
        <v>1833</v>
      </c>
      <c r="N8049" s="89" t="s">
        <v>315</v>
      </c>
      <c r="V8049" s="89" t="s">
        <v>2453</v>
      </c>
      <c r="W8049">
        <v>102909</v>
      </c>
    </row>
    <row r="8050" spans="7:23">
      <c r="G8050">
        <v>27100</v>
      </c>
      <c r="H8050" s="89" t="s">
        <v>2437</v>
      </c>
      <c r="I8050" s="89" t="s">
        <v>322</v>
      </c>
      <c r="L8050">
        <v>54516</v>
      </c>
      <c r="M8050" s="89" t="s">
        <v>1833</v>
      </c>
      <c r="N8050" s="89" t="s">
        <v>1947</v>
      </c>
      <c r="V8050" s="89" t="s">
        <v>2454</v>
      </c>
      <c r="W8050">
        <v>172283</v>
      </c>
    </row>
    <row r="8051" spans="7:23">
      <c r="G8051">
        <v>27105</v>
      </c>
      <c r="H8051" s="89" t="s">
        <v>2439</v>
      </c>
      <c r="I8051" s="89" t="s">
        <v>322</v>
      </c>
      <c r="L8051">
        <v>54517</v>
      </c>
      <c r="M8051" s="89" t="s">
        <v>1834</v>
      </c>
      <c r="N8051" s="89" t="s">
        <v>1710</v>
      </c>
      <c r="V8051" s="89" t="s">
        <v>232</v>
      </c>
      <c r="W8051">
        <v>27260</v>
      </c>
    </row>
    <row r="8052" spans="7:23">
      <c r="G8052">
        <v>27110</v>
      </c>
      <c r="H8052" s="89" t="s">
        <v>1303</v>
      </c>
      <c r="I8052" s="89" t="s">
        <v>322</v>
      </c>
      <c r="L8052">
        <v>54518</v>
      </c>
      <c r="M8052" s="89" t="s">
        <v>1834</v>
      </c>
      <c r="N8052" s="89" t="s">
        <v>1940</v>
      </c>
      <c r="V8052" s="89" t="s">
        <v>2457</v>
      </c>
      <c r="W8052">
        <v>102935</v>
      </c>
    </row>
    <row r="8053" spans="7:23">
      <c r="G8053">
        <v>27125</v>
      </c>
      <c r="H8053" s="89" t="s">
        <v>1395</v>
      </c>
      <c r="I8053" s="89" t="s">
        <v>322</v>
      </c>
      <c r="L8053">
        <v>54519</v>
      </c>
      <c r="M8053" s="89" t="s">
        <v>1834</v>
      </c>
      <c r="N8053" s="89" t="s">
        <v>1941</v>
      </c>
      <c r="V8053" s="89" t="s">
        <v>1416</v>
      </c>
      <c r="W8053">
        <v>65346</v>
      </c>
    </row>
    <row r="8054" spans="7:23">
      <c r="G8054">
        <v>27130</v>
      </c>
      <c r="H8054" s="89" t="s">
        <v>1396</v>
      </c>
      <c r="I8054" s="89" t="s">
        <v>322</v>
      </c>
      <c r="L8054">
        <v>54520</v>
      </c>
      <c r="M8054" s="89" t="s">
        <v>1834</v>
      </c>
      <c r="N8054" s="89" t="s">
        <v>1942</v>
      </c>
      <c r="V8054" s="89" t="s">
        <v>1417</v>
      </c>
      <c r="W8054">
        <v>65357</v>
      </c>
    </row>
    <row r="8055" spans="7:23">
      <c r="G8055">
        <v>27135</v>
      </c>
      <c r="H8055" s="89" t="s">
        <v>1397</v>
      </c>
      <c r="I8055" s="89" t="s">
        <v>322</v>
      </c>
      <c r="L8055">
        <v>54521</v>
      </c>
      <c r="M8055" s="89" t="s">
        <v>1834</v>
      </c>
      <c r="N8055" s="89" t="s">
        <v>314</v>
      </c>
      <c r="V8055" s="89" t="s">
        <v>1418</v>
      </c>
      <c r="W8055">
        <v>65368</v>
      </c>
    </row>
    <row r="8056" spans="7:23">
      <c r="G8056">
        <v>205887</v>
      </c>
      <c r="H8056" s="89" t="s">
        <v>2442</v>
      </c>
      <c r="I8056" s="89" t="s">
        <v>322</v>
      </c>
      <c r="L8056">
        <v>54522</v>
      </c>
      <c r="M8056" s="89" t="s">
        <v>1834</v>
      </c>
      <c r="N8056" s="89" t="s">
        <v>1943</v>
      </c>
      <c r="V8056" s="89" t="s">
        <v>1419</v>
      </c>
      <c r="W8056">
        <v>65379</v>
      </c>
    </row>
    <row r="8057" spans="7:23">
      <c r="G8057">
        <v>27140</v>
      </c>
      <c r="H8057" s="89" t="s">
        <v>1398</v>
      </c>
      <c r="I8057" s="89" t="s">
        <v>322</v>
      </c>
      <c r="L8057">
        <v>54523</v>
      </c>
      <c r="M8057" s="89" t="s">
        <v>1834</v>
      </c>
      <c r="N8057" s="89" t="s">
        <v>1944</v>
      </c>
      <c r="V8057" s="89" t="s">
        <v>1420</v>
      </c>
      <c r="W8057">
        <v>27275</v>
      </c>
    </row>
    <row r="8058" spans="7:23">
      <c r="G8058">
        <v>27145</v>
      </c>
      <c r="H8058" s="89" t="s">
        <v>1399</v>
      </c>
      <c r="I8058" s="89" t="s">
        <v>322</v>
      </c>
      <c r="L8058">
        <v>54524</v>
      </c>
      <c r="M8058" s="89" t="s">
        <v>1834</v>
      </c>
      <c r="N8058" s="89" t="s">
        <v>1945</v>
      </c>
      <c r="V8058" s="89" t="s">
        <v>1421</v>
      </c>
      <c r="W8058">
        <v>65434</v>
      </c>
    </row>
    <row r="8059" spans="7:23">
      <c r="G8059">
        <v>27150</v>
      </c>
      <c r="H8059" s="89" t="s">
        <v>1400</v>
      </c>
      <c r="I8059" s="89" t="s">
        <v>322</v>
      </c>
      <c r="L8059">
        <v>54525</v>
      </c>
      <c r="M8059" s="89" t="s">
        <v>1834</v>
      </c>
      <c r="N8059" s="89" t="s">
        <v>1946</v>
      </c>
      <c r="V8059" s="89" t="s">
        <v>1422</v>
      </c>
      <c r="W8059">
        <v>65423</v>
      </c>
    </row>
    <row r="8060" spans="7:23">
      <c r="G8060">
        <v>27155</v>
      </c>
      <c r="H8060" s="89" t="s">
        <v>1310</v>
      </c>
      <c r="I8060" s="89" t="s">
        <v>322</v>
      </c>
      <c r="L8060">
        <v>54526</v>
      </c>
      <c r="M8060" s="89" t="s">
        <v>1834</v>
      </c>
      <c r="N8060" s="89" t="s">
        <v>315</v>
      </c>
      <c r="V8060" s="89" t="s">
        <v>1423</v>
      </c>
      <c r="W8060">
        <v>65412</v>
      </c>
    </row>
    <row r="8061" spans="7:23">
      <c r="G8061">
        <v>102870</v>
      </c>
      <c r="H8061" s="89" t="s">
        <v>2444</v>
      </c>
      <c r="I8061" s="89" t="s">
        <v>322</v>
      </c>
      <c r="L8061">
        <v>54527</v>
      </c>
      <c r="M8061" s="89" t="s">
        <v>1834</v>
      </c>
      <c r="N8061" s="89" t="s">
        <v>1947</v>
      </c>
      <c r="V8061" s="89" t="s">
        <v>1424</v>
      </c>
      <c r="W8061">
        <v>65401</v>
      </c>
    </row>
    <row r="8062" spans="7:23">
      <c r="G8062">
        <v>102896</v>
      </c>
      <c r="H8062" s="89" t="s">
        <v>2446</v>
      </c>
      <c r="I8062" s="89" t="s">
        <v>322</v>
      </c>
      <c r="L8062">
        <v>54528</v>
      </c>
      <c r="M8062" s="89" t="s">
        <v>1835</v>
      </c>
      <c r="N8062" s="89" t="s">
        <v>1710</v>
      </c>
      <c r="V8062" s="89" t="s">
        <v>1425</v>
      </c>
      <c r="W8062">
        <v>65390</v>
      </c>
    </row>
    <row r="8063" spans="7:23">
      <c r="G8063">
        <v>27170</v>
      </c>
      <c r="H8063" s="89" t="s">
        <v>1401</v>
      </c>
      <c r="I8063" s="89" t="s">
        <v>322</v>
      </c>
      <c r="L8063">
        <v>54529</v>
      </c>
      <c r="M8063" s="89" t="s">
        <v>1835</v>
      </c>
      <c r="N8063" s="89" t="s">
        <v>1940</v>
      </c>
      <c r="V8063" s="89" t="s">
        <v>1426</v>
      </c>
      <c r="W8063">
        <v>59670</v>
      </c>
    </row>
    <row r="8064" spans="7:23">
      <c r="G8064">
        <v>27175</v>
      </c>
      <c r="H8064" s="89" t="s">
        <v>1402</v>
      </c>
      <c r="I8064" s="89" t="s">
        <v>322</v>
      </c>
      <c r="L8064">
        <v>54530</v>
      </c>
      <c r="M8064" s="89" t="s">
        <v>1835</v>
      </c>
      <c r="N8064" s="89" t="s">
        <v>1941</v>
      </c>
      <c r="V8064" s="89" t="s">
        <v>1427</v>
      </c>
      <c r="W8064">
        <v>65500</v>
      </c>
    </row>
    <row r="8065" spans="7:23">
      <c r="G8065">
        <v>27180</v>
      </c>
      <c r="H8065" s="89" t="s">
        <v>1403</v>
      </c>
      <c r="I8065" s="89" t="s">
        <v>322</v>
      </c>
      <c r="L8065">
        <v>54531</v>
      </c>
      <c r="M8065" s="89" t="s">
        <v>1835</v>
      </c>
      <c r="N8065" s="89" t="s">
        <v>1942</v>
      </c>
      <c r="V8065" s="89" t="s">
        <v>1429</v>
      </c>
      <c r="W8065">
        <v>65478</v>
      </c>
    </row>
    <row r="8066" spans="7:23">
      <c r="G8066">
        <v>27185</v>
      </c>
      <c r="H8066" s="89" t="s">
        <v>1404</v>
      </c>
      <c r="I8066" s="89" t="s">
        <v>322</v>
      </c>
      <c r="L8066">
        <v>54532</v>
      </c>
      <c r="M8066" s="89" t="s">
        <v>1835</v>
      </c>
      <c r="N8066" s="89" t="s">
        <v>314</v>
      </c>
      <c r="V8066" s="89" t="s">
        <v>1430</v>
      </c>
      <c r="W8066">
        <v>65467</v>
      </c>
    </row>
    <row r="8067" spans="7:23">
      <c r="G8067">
        <v>27190</v>
      </c>
      <c r="H8067" s="89" t="s">
        <v>1405</v>
      </c>
      <c r="I8067" s="89" t="s">
        <v>322</v>
      </c>
      <c r="L8067">
        <v>54533</v>
      </c>
      <c r="M8067" s="89" t="s">
        <v>1835</v>
      </c>
      <c r="N8067" s="89" t="s">
        <v>1943</v>
      </c>
      <c r="V8067" s="89" t="s">
        <v>1431</v>
      </c>
      <c r="W8067">
        <v>27280</v>
      </c>
    </row>
    <row r="8068" spans="7:23">
      <c r="G8068">
        <v>27195</v>
      </c>
      <c r="H8068" s="89" t="s">
        <v>1406</v>
      </c>
      <c r="I8068" s="89" t="s">
        <v>322</v>
      </c>
      <c r="L8068">
        <v>54534</v>
      </c>
      <c r="M8068" s="89" t="s">
        <v>1835</v>
      </c>
      <c r="N8068" s="89" t="s">
        <v>1944</v>
      </c>
      <c r="V8068" s="89" t="s">
        <v>1432</v>
      </c>
      <c r="W8068">
        <v>27285</v>
      </c>
    </row>
    <row r="8069" spans="7:23">
      <c r="G8069">
        <v>27200</v>
      </c>
      <c r="H8069" s="89" t="s">
        <v>1407</v>
      </c>
      <c r="I8069" s="89" t="s">
        <v>322</v>
      </c>
      <c r="L8069">
        <v>54535</v>
      </c>
      <c r="M8069" s="89" t="s">
        <v>1835</v>
      </c>
      <c r="N8069" s="89" t="s">
        <v>1945</v>
      </c>
      <c r="V8069" s="89" t="s">
        <v>1433</v>
      </c>
      <c r="W8069">
        <v>27290</v>
      </c>
    </row>
    <row r="8070" spans="7:23">
      <c r="G8070">
        <v>27205</v>
      </c>
      <c r="H8070" s="89" t="s">
        <v>1318</v>
      </c>
      <c r="I8070" s="89" t="s">
        <v>322</v>
      </c>
      <c r="L8070">
        <v>54536</v>
      </c>
      <c r="M8070" s="89" t="s">
        <v>1835</v>
      </c>
      <c r="N8070" s="89" t="s">
        <v>1946</v>
      </c>
      <c r="V8070" s="89" t="s">
        <v>1434</v>
      </c>
      <c r="W8070">
        <v>27295</v>
      </c>
    </row>
    <row r="8071" spans="7:23">
      <c r="G8071">
        <v>64080</v>
      </c>
      <c r="H8071" s="89" t="s">
        <v>1408</v>
      </c>
      <c r="I8071" s="89" t="s">
        <v>322</v>
      </c>
      <c r="L8071">
        <v>54537</v>
      </c>
      <c r="M8071" s="89" t="s">
        <v>1835</v>
      </c>
      <c r="N8071" s="89" t="s">
        <v>315</v>
      </c>
      <c r="V8071" s="89" t="s">
        <v>1435</v>
      </c>
      <c r="W8071">
        <v>27300</v>
      </c>
    </row>
    <row r="8072" spans="7:23">
      <c r="G8072">
        <v>27220</v>
      </c>
      <c r="H8072" s="89" t="s">
        <v>1409</v>
      </c>
      <c r="I8072" s="89" t="s">
        <v>322</v>
      </c>
      <c r="L8072">
        <v>54538</v>
      </c>
      <c r="M8072" s="89" t="s">
        <v>1835</v>
      </c>
      <c r="N8072" s="89" t="s">
        <v>1947</v>
      </c>
      <c r="V8072" s="89" t="s">
        <v>1436</v>
      </c>
      <c r="W8072">
        <v>27305</v>
      </c>
    </row>
    <row r="8073" spans="7:23">
      <c r="G8073">
        <v>27225</v>
      </c>
      <c r="H8073" s="89" t="s">
        <v>1410</v>
      </c>
      <c r="I8073" s="89" t="s">
        <v>322</v>
      </c>
      <c r="L8073">
        <v>54539</v>
      </c>
      <c r="M8073" s="89" t="s">
        <v>1836</v>
      </c>
      <c r="N8073" s="89" t="s">
        <v>1710</v>
      </c>
      <c r="V8073" s="89" t="s">
        <v>1437</v>
      </c>
      <c r="W8073">
        <v>27310</v>
      </c>
    </row>
    <row r="8074" spans="7:23">
      <c r="G8074">
        <v>27230</v>
      </c>
      <c r="H8074" s="89" t="s">
        <v>1411</v>
      </c>
      <c r="I8074" s="89" t="s">
        <v>322</v>
      </c>
      <c r="L8074">
        <v>54540</v>
      </c>
      <c r="M8074" s="89" t="s">
        <v>1836</v>
      </c>
      <c r="N8074" s="89" t="s">
        <v>1940</v>
      </c>
      <c r="V8074" s="89" t="s">
        <v>1438</v>
      </c>
      <c r="W8074">
        <v>27315</v>
      </c>
    </row>
    <row r="8075" spans="7:23">
      <c r="G8075">
        <v>27235</v>
      </c>
      <c r="H8075" s="89" t="s">
        <v>1412</v>
      </c>
      <c r="I8075" s="89" t="s">
        <v>322</v>
      </c>
      <c r="L8075">
        <v>54541</v>
      </c>
      <c r="M8075" s="89" t="s">
        <v>1836</v>
      </c>
      <c r="N8075" s="89" t="s">
        <v>1941</v>
      </c>
      <c r="V8075" s="89" t="s">
        <v>2469</v>
      </c>
      <c r="W8075">
        <v>27320</v>
      </c>
    </row>
    <row r="8076" spans="7:23">
      <c r="G8076">
        <v>27240</v>
      </c>
      <c r="H8076" s="89" t="s">
        <v>1413</v>
      </c>
      <c r="I8076" s="89" t="s">
        <v>322</v>
      </c>
      <c r="L8076">
        <v>54542</v>
      </c>
      <c r="M8076" s="89" t="s">
        <v>1836</v>
      </c>
      <c r="N8076" s="89" t="s">
        <v>1942</v>
      </c>
      <c r="V8076" s="89" t="s">
        <v>1428</v>
      </c>
      <c r="W8076">
        <v>65489</v>
      </c>
    </row>
    <row r="8077" spans="7:23">
      <c r="G8077">
        <v>27245</v>
      </c>
      <c r="H8077" s="89" t="s">
        <v>1414</v>
      </c>
      <c r="I8077" s="89" t="s">
        <v>322</v>
      </c>
      <c r="L8077">
        <v>54543</v>
      </c>
      <c r="M8077" s="89" t="s">
        <v>1836</v>
      </c>
      <c r="N8077" s="89" t="s">
        <v>314</v>
      </c>
      <c r="V8077" s="89" t="s">
        <v>2471</v>
      </c>
      <c r="W8077">
        <v>220309</v>
      </c>
    </row>
    <row r="8078" spans="7:23">
      <c r="G8078">
        <v>27250</v>
      </c>
      <c r="H8078" s="89" t="s">
        <v>1415</v>
      </c>
      <c r="I8078" s="89" t="s">
        <v>322</v>
      </c>
      <c r="L8078">
        <v>54544</v>
      </c>
      <c r="M8078" s="89" t="s">
        <v>1836</v>
      </c>
      <c r="N8078" s="89" t="s">
        <v>1943</v>
      </c>
      <c r="V8078" s="89" t="s">
        <v>1439</v>
      </c>
      <c r="W8078">
        <v>27335</v>
      </c>
    </row>
    <row r="8079" spans="7:23">
      <c r="G8079">
        <v>27255</v>
      </c>
      <c r="H8079" s="89" t="s">
        <v>1327</v>
      </c>
      <c r="I8079" s="89" t="s">
        <v>322</v>
      </c>
      <c r="L8079">
        <v>54545</v>
      </c>
      <c r="M8079" s="89" t="s">
        <v>1836</v>
      </c>
      <c r="N8079" s="89" t="s">
        <v>1944</v>
      </c>
      <c r="V8079" s="89" t="s">
        <v>1440</v>
      </c>
      <c r="W8079">
        <v>27340</v>
      </c>
    </row>
    <row r="8080" spans="7:23">
      <c r="G8080">
        <v>102909</v>
      </c>
      <c r="H8080" s="89" t="s">
        <v>2453</v>
      </c>
      <c r="I8080" s="89" t="s">
        <v>322</v>
      </c>
      <c r="L8080">
        <v>54546</v>
      </c>
      <c r="M8080" s="89" t="s">
        <v>1836</v>
      </c>
      <c r="N8080" s="89" t="s">
        <v>1945</v>
      </c>
      <c r="V8080" s="89" t="s">
        <v>1441</v>
      </c>
      <c r="W8080">
        <v>27345</v>
      </c>
    </row>
    <row r="8081" spans="7:23">
      <c r="G8081">
        <v>172283</v>
      </c>
      <c r="H8081" s="89" t="s">
        <v>2454</v>
      </c>
      <c r="I8081" s="89" t="s">
        <v>322</v>
      </c>
      <c r="L8081">
        <v>54547</v>
      </c>
      <c r="M8081" s="89" t="s">
        <v>1836</v>
      </c>
      <c r="N8081" s="89" t="s">
        <v>1946</v>
      </c>
      <c r="V8081" s="89" t="s">
        <v>1442</v>
      </c>
      <c r="W8081">
        <v>27350</v>
      </c>
    </row>
    <row r="8082" spans="7:23">
      <c r="G8082">
        <v>27260</v>
      </c>
      <c r="H8082" s="89" t="s">
        <v>232</v>
      </c>
      <c r="I8082" s="89" t="s">
        <v>322</v>
      </c>
      <c r="L8082">
        <v>54548</v>
      </c>
      <c r="M8082" s="89" t="s">
        <v>1836</v>
      </c>
      <c r="N8082" s="89" t="s">
        <v>315</v>
      </c>
      <c r="V8082" s="89" t="s">
        <v>1443</v>
      </c>
      <c r="W8082">
        <v>27355</v>
      </c>
    </row>
    <row r="8083" spans="7:23">
      <c r="G8083">
        <v>102935</v>
      </c>
      <c r="H8083" s="89" t="s">
        <v>2457</v>
      </c>
      <c r="I8083" s="89" t="s">
        <v>322</v>
      </c>
      <c r="L8083">
        <v>54549</v>
      </c>
      <c r="M8083" s="89" t="s">
        <v>1836</v>
      </c>
      <c r="N8083" s="89" t="s">
        <v>1947</v>
      </c>
      <c r="V8083" s="89" t="s">
        <v>1444</v>
      </c>
      <c r="W8083">
        <v>27360</v>
      </c>
    </row>
    <row r="8084" spans="7:23">
      <c r="G8084">
        <v>65346</v>
      </c>
      <c r="H8084" s="89" t="s">
        <v>1416</v>
      </c>
      <c r="I8084" s="89" t="s">
        <v>322</v>
      </c>
      <c r="L8084">
        <v>54550</v>
      </c>
      <c r="M8084" s="89" t="s">
        <v>1838</v>
      </c>
      <c r="N8084" s="89" t="s">
        <v>1710</v>
      </c>
      <c r="V8084" s="89" t="s">
        <v>1445</v>
      </c>
      <c r="W8084">
        <v>27365</v>
      </c>
    </row>
    <row r="8085" spans="7:23">
      <c r="G8085">
        <v>65357</v>
      </c>
      <c r="H8085" s="89" t="s">
        <v>1417</v>
      </c>
      <c r="I8085" s="89" t="s">
        <v>322</v>
      </c>
      <c r="L8085">
        <v>54551</v>
      </c>
      <c r="M8085" s="89" t="s">
        <v>1838</v>
      </c>
      <c r="N8085" s="89" t="s">
        <v>1940</v>
      </c>
      <c r="V8085" s="89" t="s">
        <v>1446</v>
      </c>
      <c r="W8085">
        <v>27370</v>
      </c>
    </row>
    <row r="8086" spans="7:23">
      <c r="G8086">
        <v>65368</v>
      </c>
      <c r="H8086" s="89" t="s">
        <v>1418</v>
      </c>
      <c r="I8086" s="89" t="s">
        <v>322</v>
      </c>
      <c r="L8086">
        <v>54552</v>
      </c>
      <c r="M8086" s="89" t="s">
        <v>1838</v>
      </c>
      <c r="N8086" s="89" t="s">
        <v>1941</v>
      </c>
      <c r="V8086" s="89" t="s">
        <v>1447</v>
      </c>
      <c r="W8086">
        <v>27375</v>
      </c>
    </row>
    <row r="8087" spans="7:23">
      <c r="G8087">
        <v>65379</v>
      </c>
      <c r="H8087" s="89" t="s">
        <v>1419</v>
      </c>
      <c r="I8087" s="89" t="s">
        <v>322</v>
      </c>
      <c r="L8087">
        <v>54553</v>
      </c>
      <c r="M8087" s="89" t="s">
        <v>1838</v>
      </c>
      <c r="N8087" s="89" t="s">
        <v>1942</v>
      </c>
      <c r="V8087" s="89" t="s">
        <v>1448</v>
      </c>
      <c r="W8087">
        <v>27380</v>
      </c>
    </row>
    <row r="8088" spans="7:23">
      <c r="G8088">
        <v>27275</v>
      </c>
      <c r="H8088" s="89" t="s">
        <v>1420</v>
      </c>
      <c r="I8088" s="89" t="s">
        <v>322</v>
      </c>
      <c r="L8088">
        <v>54554</v>
      </c>
      <c r="M8088" s="89" t="s">
        <v>1838</v>
      </c>
      <c r="N8088" s="89" t="s">
        <v>314</v>
      </c>
      <c r="V8088" s="89" t="s">
        <v>1449</v>
      </c>
      <c r="W8088">
        <v>27385</v>
      </c>
    </row>
    <row r="8089" spans="7:23">
      <c r="G8089">
        <v>65434</v>
      </c>
      <c r="H8089" s="89" t="s">
        <v>1421</v>
      </c>
      <c r="I8089" s="89" t="s">
        <v>322</v>
      </c>
      <c r="L8089">
        <v>54555</v>
      </c>
      <c r="M8089" s="89" t="s">
        <v>1838</v>
      </c>
      <c r="N8089" s="89" t="s">
        <v>1943</v>
      </c>
      <c r="V8089" s="89" t="s">
        <v>1450</v>
      </c>
      <c r="W8089">
        <v>27390</v>
      </c>
    </row>
    <row r="8090" spans="7:23">
      <c r="G8090">
        <v>65423</v>
      </c>
      <c r="H8090" s="89" t="s">
        <v>1422</v>
      </c>
      <c r="I8090" s="89" t="s">
        <v>322</v>
      </c>
      <c r="L8090">
        <v>54556</v>
      </c>
      <c r="M8090" s="89" t="s">
        <v>1838</v>
      </c>
      <c r="N8090" s="89" t="s">
        <v>1944</v>
      </c>
      <c r="V8090" s="89" t="s">
        <v>2480</v>
      </c>
      <c r="W8090">
        <v>27395</v>
      </c>
    </row>
    <row r="8091" spans="7:23">
      <c r="G8091">
        <v>65412</v>
      </c>
      <c r="H8091" s="89" t="s">
        <v>1423</v>
      </c>
      <c r="I8091" s="89" t="s">
        <v>322</v>
      </c>
      <c r="L8091">
        <v>54557</v>
      </c>
      <c r="M8091" s="89" t="s">
        <v>1838</v>
      </c>
      <c r="N8091" s="89" t="s">
        <v>1945</v>
      </c>
      <c r="V8091" s="89" t="s">
        <v>2481</v>
      </c>
      <c r="W8091">
        <v>102883</v>
      </c>
    </row>
    <row r="8092" spans="7:23">
      <c r="G8092">
        <v>65401</v>
      </c>
      <c r="H8092" s="89" t="s">
        <v>1424</v>
      </c>
      <c r="I8092" s="89" t="s">
        <v>322</v>
      </c>
      <c r="L8092">
        <v>54558</v>
      </c>
      <c r="M8092" s="89" t="s">
        <v>1838</v>
      </c>
      <c r="N8092" s="89" t="s">
        <v>1946</v>
      </c>
      <c r="V8092" s="89" t="s">
        <v>2482</v>
      </c>
      <c r="W8092">
        <v>102922</v>
      </c>
    </row>
    <row r="8093" spans="7:23">
      <c r="G8093">
        <v>65390</v>
      </c>
      <c r="H8093" s="89" t="s">
        <v>1425</v>
      </c>
      <c r="I8093" s="89" t="s">
        <v>322</v>
      </c>
      <c r="L8093">
        <v>54559</v>
      </c>
      <c r="M8093" s="89" t="s">
        <v>1838</v>
      </c>
      <c r="N8093" s="89" t="s">
        <v>315</v>
      </c>
      <c r="V8093" s="89" t="s">
        <v>1451</v>
      </c>
      <c r="W8093">
        <v>59736</v>
      </c>
    </row>
    <row r="8094" spans="7:23">
      <c r="G8094">
        <v>59670</v>
      </c>
      <c r="H8094" s="89" t="s">
        <v>1426</v>
      </c>
      <c r="I8094" s="89" t="s">
        <v>322</v>
      </c>
      <c r="L8094">
        <v>54560</v>
      </c>
      <c r="M8094" s="89" t="s">
        <v>1838</v>
      </c>
      <c r="N8094" s="89" t="s">
        <v>1947</v>
      </c>
      <c r="V8094" s="89" t="s">
        <v>1452</v>
      </c>
      <c r="W8094">
        <v>59747</v>
      </c>
    </row>
    <row r="8095" spans="7:23">
      <c r="G8095">
        <v>65500</v>
      </c>
      <c r="H8095" s="89" t="s">
        <v>1427</v>
      </c>
      <c r="I8095" s="89" t="s">
        <v>322</v>
      </c>
      <c r="L8095">
        <v>54561</v>
      </c>
      <c r="M8095" s="89" t="s">
        <v>1837</v>
      </c>
      <c r="N8095" s="89" t="s">
        <v>1710</v>
      </c>
      <c r="V8095" s="89" t="s">
        <v>1453</v>
      </c>
      <c r="W8095">
        <v>59758</v>
      </c>
    </row>
    <row r="8096" spans="7:23">
      <c r="G8096">
        <v>65478</v>
      </c>
      <c r="H8096" s="89" t="s">
        <v>1429</v>
      </c>
      <c r="I8096" s="89" t="s">
        <v>322</v>
      </c>
      <c r="L8096">
        <v>54562</v>
      </c>
      <c r="M8096" s="89" t="s">
        <v>1837</v>
      </c>
      <c r="N8096" s="89" t="s">
        <v>1940</v>
      </c>
      <c r="V8096" s="89" t="s">
        <v>1454</v>
      </c>
      <c r="W8096">
        <v>59769</v>
      </c>
    </row>
    <row r="8097" spans="7:23">
      <c r="G8097">
        <v>65467</v>
      </c>
      <c r="H8097" s="89" t="s">
        <v>1430</v>
      </c>
      <c r="I8097" s="89" t="s">
        <v>322</v>
      </c>
      <c r="L8097">
        <v>54563</v>
      </c>
      <c r="M8097" s="89" t="s">
        <v>1837</v>
      </c>
      <c r="N8097" s="89" t="s">
        <v>1941</v>
      </c>
      <c r="V8097" s="89" t="s">
        <v>1455</v>
      </c>
      <c r="W8097">
        <v>59780</v>
      </c>
    </row>
    <row r="8098" spans="7:23">
      <c r="G8098">
        <v>27280</v>
      </c>
      <c r="H8098" s="89" t="s">
        <v>1431</v>
      </c>
      <c r="I8098" s="89" t="s">
        <v>322</v>
      </c>
      <c r="L8098">
        <v>54564</v>
      </c>
      <c r="M8098" s="89" t="s">
        <v>1837</v>
      </c>
      <c r="N8098" s="89" t="s">
        <v>1942</v>
      </c>
      <c r="V8098" s="89" t="s">
        <v>1456</v>
      </c>
      <c r="W8098">
        <v>59791</v>
      </c>
    </row>
    <row r="8099" spans="7:23">
      <c r="G8099">
        <v>27285</v>
      </c>
      <c r="H8099" s="89" t="s">
        <v>1432</v>
      </c>
      <c r="I8099" s="89" t="s">
        <v>322</v>
      </c>
      <c r="L8099">
        <v>54565</v>
      </c>
      <c r="M8099" s="89" t="s">
        <v>1837</v>
      </c>
      <c r="N8099" s="89" t="s">
        <v>314</v>
      </c>
      <c r="V8099" s="89" t="s">
        <v>1457</v>
      </c>
      <c r="W8099">
        <v>59802</v>
      </c>
    </row>
    <row r="8100" spans="7:23">
      <c r="G8100">
        <v>27290</v>
      </c>
      <c r="H8100" s="89" t="s">
        <v>1433</v>
      </c>
      <c r="I8100" s="89" t="s">
        <v>322</v>
      </c>
      <c r="L8100">
        <v>54566</v>
      </c>
      <c r="M8100" s="89" t="s">
        <v>1837</v>
      </c>
      <c r="N8100" s="89" t="s">
        <v>1943</v>
      </c>
      <c r="V8100" s="89" t="s">
        <v>1458</v>
      </c>
      <c r="W8100">
        <v>59813</v>
      </c>
    </row>
    <row r="8101" spans="7:23">
      <c r="G8101">
        <v>27295</v>
      </c>
      <c r="H8101" s="89" t="s">
        <v>1434</v>
      </c>
      <c r="I8101" s="89" t="s">
        <v>322</v>
      </c>
      <c r="L8101">
        <v>54567</v>
      </c>
      <c r="M8101" s="89" t="s">
        <v>1837</v>
      </c>
      <c r="N8101" s="89" t="s">
        <v>1944</v>
      </c>
      <c r="V8101" s="89" t="s">
        <v>1459</v>
      </c>
      <c r="W8101">
        <v>59824</v>
      </c>
    </row>
    <row r="8102" spans="7:23">
      <c r="G8102">
        <v>27300</v>
      </c>
      <c r="H8102" s="89" t="s">
        <v>1435</v>
      </c>
      <c r="I8102" s="89" t="s">
        <v>322</v>
      </c>
      <c r="L8102">
        <v>54568</v>
      </c>
      <c r="M8102" s="89" t="s">
        <v>1837</v>
      </c>
      <c r="N8102" s="89" t="s">
        <v>1945</v>
      </c>
      <c r="V8102" s="89" t="s">
        <v>1460</v>
      </c>
      <c r="W8102">
        <v>59835</v>
      </c>
    </row>
    <row r="8103" spans="7:23">
      <c r="G8103">
        <v>27305</v>
      </c>
      <c r="H8103" s="89" t="s">
        <v>1436</v>
      </c>
      <c r="I8103" s="89" t="s">
        <v>322</v>
      </c>
      <c r="L8103">
        <v>54569</v>
      </c>
      <c r="M8103" s="89" t="s">
        <v>1837</v>
      </c>
      <c r="N8103" s="89" t="s">
        <v>1946</v>
      </c>
      <c r="V8103" s="89" t="s">
        <v>1461</v>
      </c>
      <c r="W8103">
        <v>59846</v>
      </c>
    </row>
    <row r="8104" spans="7:23">
      <c r="G8104">
        <v>27310</v>
      </c>
      <c r="H8104" s="89" t="s">
        <v>1437</v>
      </c>
      <c r="I8104" s="89" t="s">
        <v>322</v>
      </c>
      <c r="L8104">
        <v>54570</v>
      </c>
      <c r="M8104" s="89" t="s">
        <v>1837</v>
      </c>
      <c r="N8104" s="89" t="s">
        <v>315</v>
      </c>
      <c r="V8104" s="89" t="s">
        <v>1462</v>
      </c>
      <c r="W8104">
        <v>59857</v>
      </c>
    </row>
    <row r="8105" spans="7:23">
      <c r="G8105">
        <v>27315</v>
      </c>
      <c r="H8105" s="89" t="s">
        <v>1438</v>
      </c>
      <c r="I8105" s="89" t="s">
        <v>322</v>
      </c>
      <c r="L8105">
        <v>54571</v>
      </c>
      <c r="M8105" s="89" t="s">
        <v>1837</v>
      </c>
      <c r="N8105" s="89" t="s">
        <v>1947</v>
      </c>
      <c r="V8105" s="89" t="s">
        <v>1463</v>
      </c>
      <c r="W8105">
        <v>59868</v>
      </c>
    </row>
    <row r="8106" spans="7:23">
      <c r="G8106">
        <v>27320</v>
      </c>
      <c r="H8106" s="89" t="s">
        <v>2469</v>
      </c>
      <c r="I8106" s="89" t="s">
        <v>322</v>
      </c>
      <c r="L8106">
        <v>54572</v>
      </c>
      <c r="M8106" s="89" t="s">
        <v>1839</v>
      </c>
      <c r="N8106" s="89" t="s">
        <v>1710</v>
      </c>
      <c r="V8106" s="89" t="s">
        <v>1378</v>
      </c>
      <c r="W8106">
        <v>59879</v>
      </c>
    </row>
    <row r="8107" spans="7:23">
      <c r="G8107">
        <v>65489</v>
      </c>
      <c r="H8107" s="89" t="s">
        <v>1428</v>
      </c>
      <c r="I8107" s="89" t="s">
        <v>322</v>
      </c>
      <c r="L8107">
        <v>54573</v>
      </c>
      <c r="M8107" s="89" t="s">
        <v>1839</v>
      </c>
      <c r="N8107" s="89" t="s">
        <v>1940</v>
      </c>
      <c r="V8107" s="89" t="s">
        <v>1464</v>
      </c>
      <c r="W8107">
        <v>27410</v>
      </c>
    </row>
    <row r="8108" spans="7:23">
      <c r="G8108">
        <v>220309</v>
      </c>
      <c r="H8108" s="89" t="s">
        <v>2471</v>
      </c>
      <c r="I8108" s="89" t="s">
        <v>322</v>
      </c>
      <c r="L8108">
        <v>54574</v>
      </c>
      <c r="M8108" s="89" t="s">
        <v>1839</v>
      </c>
      <c r="N8108" s="89" t="s">
        <v>1941</v>
      </c>
      <c r="V8108" s="89" t="s">
        <v>1465</v>
      </c>
      <c r="W8108">
        <v>27415</v>
      </c>
    </row>
    <row r="8109" spans="7:23">
      <c r="G8109">
        <v>27335</v>
      </c>
      <c r="H8109" s="89" t="s">
        <v>1439</v>
      </c>
      <c r="I8109" s="89" t="s">
        <v>322</v>
      </c>
      <c r="L8109">
        <v>54575</v>
      </c>
      <c r="M8109" s="89" t="s">
        <v>1839</v>
      </c>
      <c r="N8109" s="89" t="s">
        <v>1942</v>
      </c>
      <c r="V8109" s="89" t="s">
        <v>1466</v>
      </c>
      <c r="W8109">
        <v>27420</v>
      </c>
    </row>
    <row r="8110" spans="7:23">
      <c r="G8110">
        <v>27340</v>
      </c>
      <c r="H8110" s="89" t="s">
        <v>1440</v>
      </c>
      <c r="I8110" s="89" t="s">
        <v>322</v>
      </c>
      <c r="L8110">
        <v>54576</v>
      </c>
      <c r="M8110" s="89" t="s">
        <v>1839</v>
      </c>
      <c r="N8110" s="89" t="s">
        <v>314</v>
      </c>
      <c r="V8110" s="89" t="s">
        <v>1467</v>
      </c>
      <c r="W8110">
        <v>27425</v>
      </c>
    </row>
    <row r="8111" spans="7:23">
      <c r="G8111">
        <v>27345</v>
      </c>
      <c r="H8111" s="89" t="s">
        <v>1441</v>
      </c>
      <c r="I8111" s="89" t="s">
        <v>322</v>
      </c>
      <c r="L8111">
        <v>54577</v>
      </c>
      <c r="M8111" s="89" t="s">
        <v>1839</v>
      </c>
      <c r="N8111" s="89" t="s">
        <v>1943</v>
      </c>
      <c r="V8111" s="89" t="s">
        <v>1468</v>
      </c>
      <c r="W8111">
        <v>27430</v>
      </c>
    </row>
    <row r="8112" spans="7:23">
      <c r="G8112">
        <v>27350</v>
      </c>
      <c r="H8112" s="89" t="s">
        <v>1442</v>
      </c>
      <c r="I8112" s="89" t="s">
        <v>322</v>
      </c>
      <c r="L8112">
        <v>54578</v>
      </c>
      <c r="M8112" s="89" t="s">
        <v>1839</v>
      </c>
      <c r="N8112" s="89" t="s">
        <v>1944</v>
      </c>
      <c r="V8112" s="89" t="s">
        <v>1469</v>
      </c>
      <c r="W8112">
        <v>27435</v>
      </c>
    </row>
    <row r="8113" spans="7:23">
      <c r="G8113">
        <v>27355</v>
      </c>
      <c r="H8113" s="89" t="s">
        <v>1443</v>
      </c>
      <c r="I8113" s="89" t="s">
        <v>322</v>
      </c>
      <c r="L8113">
        <v>54579</v>
      </c>
      <c r="M8113" s="89" t="s">
        <v>1839</v>
      </c>
      <c r="N8113" s="89" t="s">
        <v>1945</v>
      </c>
      <c r="V8113" s="89" t="s">
        <v>1470</v>
      </c>
      <c r="W8113">
        <v>27440</v>
      </c>
    </row>
    <row r="8114" spans="7:23">
      <c r="G8114">
        <v>27360</v>
      </c>
      <c r="H8114" s="89" t="s">
        <v>1444</v>
      </c>
      <c r="I8114" s="89" t="s">
        <v>322</v>
      </c>
      <c r="L8114">
        <v>54580</v>
      </c>
      <c r="M8114" s="89" t="s">
        <v>1839</v>
      </c>
      <c r="N8114" s="89" t="s">
        <v>1946</v>
      </c>
      <c r="V8114" s="89" t="s">
        <v>1471</v>
      </c>
      <c r="W8114">
        <v>27445</v>
      </c>
    </row>
    <row r="8115" spans="7:23">
      <c r="G8115">
        <v>27365</v>
      </c>
      <c r="H8115" s="89" t="s">
        <v>1445</v>
      </c>
      <c r="I8115" s="89" t="s">
        <v>322</v>
      </c>
      <c r="L8115">
        <v>54581</v>
      </c>
      <c r="M8115" s="89" t="s">
        <v>1839</v>
      </c>
      <c r="N8115" s="89" t="s">
        <v>315</v>
      </c>
      <c r="V8115" s="89" t="s">
        <v>1472</v>
      </c>
      <c r="W8115">
        <v>27450</v>
      </c>
    </row>
    <row r="8116" spans="7:23">
      <c r="G8116">
        <v>27370</v>
      </c>
      <c r="H8116" s="89" t="s">
        <v>1446</v>
      </c>
      <c r="I8116" s="89" t="s">
        <v>322</v>
      </c>
      <c r="L8116">
        <v>54582</v>
      </c>
      <c r="M8116" s="89" t="s">
        <v>1839</v>
      </c>
      <c r="N8116" s="89" t="s">
        <v>1947</v>
      </c>
      <c r="V8116" s="89" t="s">
        <v>1473</v>
      </c>
      <c r="W8116">
        <v>27455</v>
      </c>
    </row>
    <row r="8117" spans="7:23">
      <c r="G8117">
        <v>27375</v>
      </c>
      <c r="H8117" s="89" t="s">
        <v>1447</v>
      </c>
      <c r="I8117" s="89" t="s">
        <v>322</v>
      </c>
      <c r="L8117">
        <v>54583</v>
      </c>
      <c r="M8117" s="89" t="s">
        <v>1840</v>
      </c>
      <c r="N8117" s="89" t="s">
        <v>1710</v>
      </c>
      <c r="V8117" s="89" t="s">
        <v>271</v>
      </c>
      <c r="W8117">
        <v>27460</v>
      </c>
    </row>
    <row r="8118" spans="7:23">
      <c r="G8118">
        <v>27380</v>
      </c>
      <c r="H8118" s="89" t="s">
        <v>1448</v>
      </c>
      <c r="I8118" s="89" t="s">
        <v>322</v>
      </c>
      <c r="L8118">
        <v>54584</v>
      </c>
      <c r="M8118" s="89" t="s">
        <v>1840</v>
      </c>
      <c r="N8118" s="89" t="s">
        <v>1940</v>
      </c>
      <c r="V8118" s="89" t="s">
        <v>2489</v>
      </c>
      <c r="W8118">
        <v>108470</v>
      </c>
    </row>
    <row r="8119" spans="7:23">
      <c r="G8119">
        <v>27385</v>
      </c>
      <c r="H8119" s="89" t="s">
        <v>1449</v>
      </c>
      <c r="I8119" s="89" t="s">
        <v>322</v>
      </c>
      <c r="L8119">
        <v>54585</v>
      </c>
      <c r="M8119" s="89" t="s">
        <v>1840</v>
      </c>
      <c r="N8119" s="89" t="s">
        <v>1941</v>
      </c>
      <c r="V8119" s="89" t="s">
        <v>2490</v>
      </c>
      <c r="W8119">
        <v>108483</v>
      </c>
    </row>
    <row r="8120" spans="7:23">
      <c r="G8120">
        <v>27390</v>
      </c>
      <c r="H8120" s="89" t="s">
        <v>1450</v>
      </c>
      <c r="I8120" s="89" t="s">
        <v>322</v>
      </c>
      <c r="L8120">
        <v>54586</v>
      </c>
      <c r="M8120" s="89" t="s">
        <v>1840</v>
      </c>
      <c r="N8120" s="89" t="s">
        <v>1942</v>
      </c>
      <c r="V8120" s="89" t="s">
        <v>2491</v>
      </c>
      <c r="W8120">
        <v>175270</v>
      </c>
    </row>
    <row r="8121" spans="7:23">
      <c r="G8121">
        <v>27395</v>
      </c>
      <c r="H8121" s="89" t="s">
        <v>2480</v>
      </c>
      <c r="I8121" s="89" t="s">
        <v>322</v>
      </c>
      <c r="L8121">
        <v>54587</v>
      </c>
      <c r="M8121" s="89" t="s">
        <v>1840</v>
      </c>
      <c r="N8121" s="89" t="s">
        <v>314</v>
      </c>
      <c r="V8121" s="89" t="s">
        <v>1474</v>
      </c>
      <c r="W8121">
        <v>48467</v>
      </c>
    </row>
    <row r="8122" spans="7:23">
      <c r="G8122">
        <v>102883</v>
      </c>
      <c r="H8122" s="89" t="s">
        <v>2481</v>
      </c>
      <c r="I8122" s="89" t="s">
        <v>322</v>
      </c>
      <c r="L8122">
        <v>54588</v>
      </c>
      <c r="M8122" s="89" t="s">
        <v>1840</v>
      </c>
      <c r="N8122" s="89" t="s">
        <v>1943</v>
      </c>
      <c r="V8122" s="89" t="s">
        <v>1475</v>
      </c>
      <c r="W8122">
        <v>47669</v>
      </c>
    </row>
    <row r="8123" spans="7:23">
      <c r="G8123">
        <v>102922</v>
      </c>
      <c r="H8123" s="89" t="s">
        <v>2482</v>
      </c>
      <c r="I8123" s="89" t="s">
        <v>322</v>
      </c>
      <c r="L8123">
        <v>54589</v>
      </c>
      <c r="M8123" s="89" t="s">
        <v>1840</v>
      </c>
      <c r="N8123" s="89" t="s">
        <v>1944</v>
      </c>
      <c r="V8123" s="89" t="s">
        <v>1389</v>
      </c>
      <c r="W8123">
        <v>27475</v>
      </c>
    </row>
    <row r="8124" spans="7:23">
      <c r="G8124">
        <v>59736</v>
      </c>
      <c r="H8124" s="89" t="s">
        <v>1451</v>
      </c>
      <c r="I8124" s="89" t="s">
        <v>322</v>
      </c>
      <c r="L8124">
        <v>54590</v>
      </c>
      <c r="M8124" s="89" t="s">
        <v>1840</v>
      </c>
      <c r="N8124" s="89" t="s">
        <v>1945</v>
      </c>
      <c r="V8124" s="89" t="s">
        <v>1476</v>
      </c>
      <c r="W8124">
        <v>25960</v>
      </c>
    </row>
    <row r="8125" spans="7:23">
      <c r="G8125">
        <v>59747</v>
      </c>
      <c r="H8125" s="89" t="s">
        <v>1452</v>
      </c>
      <c r="I8125" s="89" t="s">
        <v>322</v>
      </c>
      <c r="L8125">
        <v>54591</v>
      </c>
      <c r="M8125" s="89" t="s">
        <v>1840</v>
      </c>
      <c r="N8125" s="89" t="s">
        <v>1946</v>
      </c>
      <c r="V8125" s="89" t="s">
        <v>1477</v>
      </c>
      <c r="W8125">
        <v>25961</v>
      </c>
    </row>
    <row r="8126" spans="7:23">
      <c r="G8126">
        <v>59758</v>
      </c>
      <c r="H8126" s="89" t="s">
        <v>1453</v>
      </c>
      <c r="I8126" s="89" t="s">
        <v>322</v>
      </c>
      <c r="L8126">
        <v>54592</v>
      </c>
      <c r="M8126" s="89" t="s">
        <v>1840</v>
      </c>
      <c r="N8126" s="89" t="s">
        <v>315</v>
      </c>
      <c r="V8126" s="89" t="s">
        <v>1478</v>
      </c>
      <c r="W8126">
        <v>25962</v>
      </c>
    </row>
    <row r="8127" spans="7:23">
      <c r="G8127">
        <v>59769</v>
      </c>
      <c r="H8127" s="89" t="s">
        <v>1454</v>
      </c>
      <c r="I8127" s="89" t="s">
        <v>322</v>
      </c>
      <c r="L8127">
        <v>54593</v>
      </c>
      <c r="M8127" s="89" t="s">
        <v>1840</v>
      </c>
      <c r="N8127" s="89" t="s">
        <v>1947</v>
      </c>
      <c r="V8127" s="89" t="s">
        <v>2496</v>
      </c>
      <c r="W8127">
        <v>25963</v>
      </c>
    </row>
    <row r="8128" spans="7:23">
      <c r="G8128">
        <v>59780</v>
      </c>
      <c r="H8128" s="89" t="s">
        <v>1455</v>
      </c>
      <c r="I8128" s="89" t="s">
        <v>322</v>
      </c>
      <c r="L8128">
        <v>54594</v>
      </c>
      <c r="M8128" s="89" t="s">
        <v>1841</v>
      </c>
      <c r="N8128" s="89" t="s">
        <v>1710</v>
      </c>
      <c r="V8128" s="89" t="s">
        <v>1479</v>
      </c>
      <c r="W8128">
        <v>25964</v>
      </c>
    </row>
    <row r="8129" spans="7:23">
      <c r="G8129">
        <v>59791</v>
      </c>
      <c r="H8129" s="89" t="s">
        <v>1456</v>
      </c>
      <c r="I8129" s="89" t="s">
        <v>322</v>
      </c>
      <c r="L8129">
        <v>54595</v>
      </c>
      <c r="M8129" s="89" t="s">
        <v>1841</v>
      </c>
      <c r="N8129" s="89" t="s">
        <v>1940</v>
      </c>
      <c r="V8129" s="89" t="s">
        <v>2497</v>
      </c>
      <c r="W8129">
        <v>59934</v>
      </c>
    </row>
    <row r="8130" spans="7:23">
      <c r="G8130">
        <v>59802</v>
      </c>
      <c r="H8130" s="89" t="s">
        <v>1457</v>
      </c>
      <c r="I8130" s="89" t="s">
        <v>322</v>
      </c>
      <c r="L8130">
        <v>54596</v>
      </c>
      <c r="M8130" s="89" t="s">
        <v>1841</v>
      </c>
      <c r="N8130" s="89" t="s">
        <v>1941</v>
      </c>
      <c r="V8130" s="89" t="s">
        <v>1480</v>
      </c>
      <c r="W8130">
        <v>25965</v>
      </c>
    </row>
    <row r="8131" spans="7:23">
      <c r="G8131">
        <v>59813</v>
      </c>
      <c r="H8131" s="89" t="s">
        <v>1458</v>
      </c>
      <c r="I8131" s="89" t="s">
        <v>322</v>
      </c>
      <c r="L8131">
        <v>54597</v>
      </c>
      <c r="M8131" s="89" t="s">
        <v>1841</v>
      </c>
      <c r="N8131" s="89" t="s">
        <v>1942</v>
      </c>
      <c r="V8131" s="89" t="s">
        <v>2498</v>
      </c>
      <c r="W8131">
        <v>174870</v>
      </c>
    </row>
    <row r="8132" spans="7:23">
      <c r="G8132">
        <v>59824</v>
      </c>
      <c r="H8132" s="89" t="s">
        <v>1459</v>
      </c>
      <c r="I8132" s="89" t="s">
        <v>322</v>
      </c>
      <c r="L8132">
        <v>54598</v>
      </c>
      <c r="M8132" s="89" t="s">
        <v>1841</v>
      </c>
      <c r="N8132" s="89" t="s">
        <v>314</v>
      </c>
      <c r="V8132" s="89" t="s">
        <v>1481</v>
      </c>
      <c r="W8132">
        <v>25966</v>
      </c>
    </row>
    <row r="8133" spans="7:23">
      <c r="G8133">
        <v>59835</v>
      </c>
      <c r="H8133" s="89" t="s">
        <v>1460</v>
      </c>
      <c r="I8133" s="89" t="s">
        <v>322</v>
      </c>
      <c r="L8133">
        <v>54599</v>
      </c>
      <c r="M8133" s="89" t="s">
        <v>1841</v>
      </c>
      <c r="N8133" s="89" t="s">
        <v>1943</v>
      </c>
      <c r="V8133" s="89" t="s">
        <v>1482</v>
      </c>
      <c r="W8133">
        <v>25968</v>
      </c>
    </row>
    <row r="8134" spans="7:23">
      <c r="G8134">
        <v>59846</v>
      </c>
      <c r="H8134" s="89" t="s">
        <v>1461</v>
      </c>
      <c r="I8134" s="89" t="s">
        <v>322</v>
      </c>
      <c r="L8134">
        <v>54600</v>
      </c>
      <c r="M8134" s="89" t="s">
        <v>1841</v>
      </c>
      <c r="N8134" s="89" t="s">
        <v>1944</v>
      </c>
      <c r="V8134" s="89" t="s">
        <v>2501</v>
      </c>
      <c r="W8134">
        <v>172070</v>
      </c>
    </row>
    <row r="8135" spans="7:23">
      <c r="G8135">
        <v>59857</v>
      </c>
      <c r="H8135" s="89" t="s">
        <v>1462</v>
      </c>
      <c r="I8135" s="89" t="s">
        <v>322</v>
      </c>
      <c r="L8135">
        <v>54601</v>
      </c>
      <c r="M8135" s="89" t="s">
        <v>1841</v>
      </c>
      <c r="N8135" s="89" t="s">
        <v>1945</v>
      </c>
      <c r="V8135" s="89" t="s">
        <v>2502</v>
      </c>
      <c r="W8135">
        <v>172083</v>
      </c>
    </row>
    <row r="8136" spans="7:23">
      <c r="G8136">
        <v>59868</v>
      </c>
      <c r="H8136" s="89" t="s">
        <v>1463</v>
      </c>
      <c r="I8136" s="89" t="s">
        <v>322</v>
      </c>
      <c r="L8136">
        <v>54602</v>
      </c>
      <c r="M8136" s="89" t="s">
        <v>1841</v>
      </c>
      <c r="N8136" s="89" t="s">
        <v>1946</v>
      </c>
      <c r="V8136" s="89" t="s">
        <v>2503</v>
      </c>
      <c r="W8136">
        <v>172309</v>
      </c>
    </row>
    <row r="8137" spans="7:23">
      <c r="G8137">
        <v>59879</v>
      </c>
      <c r="H8137" s="89" t="s">
        <v>1378</v>
      </c>
      <c r="I8137" s="89" t="s">
        <v>322</v>
      </c>
      <c r="L8137">
        <v>54603</v>
      </c>
      <c r="M8137" s="89" t="s">
        <v>1841</v>
      </c>
      <c r="N8137" s="89" t="s">
        <v>315</v>
      </c>
      <c r="V8137" s="89" t="s">
        <v>2504</v>
      </c>
      <c r="W8137">
        <v>172296</v>
      </c>
    </row>
    <row r="8138" spans="7:23">
      <c r="G8138">
        <v>27410</v>
      </c>
      <c r="H8138" s="89" t="s">
        <v>1464</v>
      </c>
      <c r="I8138" s="89" t="s">
        <v>322</v>
      </c>
      <c r="L8138">
        <v>54604</v>
      </c>
      <c r="M8138" s="89" t="s">
        <v>1841</v>
      </c>
      <c r="N8138" s="89" t="s">
        <v>1947</v>
      </c>
      <c r="V8138" s="89" t="s">
        <v>2505</v>
      </c>
      <c r="W8138">
        <v>172096</v>
      </c>
    </row>
    <row r="8139" spans="7:23">
      <c r="G8139">
        <v>27415</v>
      </c>
      <c r="H8139" s="89" t="s">
        <v>1465</v>
      </c>
      <c r="I8139" s="89" t="s">
        <v>322</v>
      </c>
      <c r="L8139">
        <v>54616</v>
      </c>
      <c r="M8139" s="89" t="s">
        <v>1842</v>
      </c>
      <c r="N8139" s="89" t="s">
        <v>1710</v>
      </c>
      <c r="V8139" s="89" t="s">
        <v>2506</v>
      </c>
      <c r="W8139">
        <v>174470</v>
      </c>
    </row>
    <row r="8140" spans="7:23">
      <c r="G8140">
        <v>27420</v>
      </c>
      <c r="H8140" s="89" t="s">
        <v>1466</v>
      </c>
      <c r="I8140" s="89" t="s">
        <v>322</v>
      </c>
      <c r="L8140">
        <v>54617</v>
      </c>
      <c r="M8140" s="89" t="s">
        <v>1842</v>
      </c>
      <c r="N8140" s="89" t="s">
        <v>1940</v>
      </c>
      <c r="V8140" s="89" t="s">
        <v>2507</v>
      </c>
      <c r="W8140">
        <v>172122</v>
      </c>
    </row>
    <row r="8141" spans="7:23">
      <c r="G8141">
        <v>27425</v>
      </c>
      <c r="H8141" s="89" t="s">
        <v>1467</v>
      </c>
      <c r="I8141" s="89" t="s">
        <v>322</v>
      </c>
      <c r="L8141">
        <v>54618</v>
      </c>
      <c r="M8141" s="89" t="s">
        <v>1842</v>
      </c>
      <c r="N8141" s="89" t="s">
        <v>1941</v>
      </c>
      <c r="V8141" s="89" t="s">
        <v>2509</v>
      </c>
      <c r="W8141">
        <v>171870</v>
      </c>
    </row>
    <row r="8142" spans="7:23">
      <c r="G8142">
        <v>27430</v>
      </c>
      <c r="H8142" s="89" t="s">
        <v>1468</v>
      </c>
      <c r="I8142" s="89" t="s">
        <v>322</v>
      </c>
      <c r="L8142">
        <v>54619</v>
      </c>
      <c r="M8142" s="89" t="s">
        <v>1842</v>
      </c>
      <c r="N8142" s="89" t="s">
        <v>1942</v>
      </c>
      <c r="V8142" s="89" t="s">
        <v>2511</v>
      </c>
      <c r="W8142">
        <v>174670</v>
      </c>
    </row>
    <row r="8143" spans="7:23">
      <c r="G8143">
        <v>27435</v>
      </c>
      <c r="H8143" s="89" t="s">
        <v>1469</v>
      </c>
      <c r="I8143" s="89" t="s">
        <v>322</v>
      </c>
      <c r="L8143">
        <v>54620</v>
      </c>
      <c r="M8143" s="89" t="s">
        <v>1842</v>
      </c>
      <c r="N8143" s="89" t="s">
        <v>314</v>
      </c>
      <c r="V8143" s="89" t="s">
        <v>2512</v>
      </c>
      <c r="W8143">
        <v>25967</v>
      </c>
    </row>
    <row r="8144" spans="7:23">
      <c r="G8144">
        <v>27440</v>
      </c>
      <c r="H8144" s="89" t="s">
        <v>1470</v>
      </c>
      <c r="I8144" s="89" t="s">
        <v>322</v>
      </c>
      <c r="L8144">
        <v>54621</v>
      </c>
      <c r="M8144" s="89" t="s">
        <v>1842</v>
      </c>
      <c r="N8144" s="89" t="s">
        <v>1943</v>
      </c>
      <c r="V8144" s="89" t="s">
        <v>2516</v>
      </c>
      <c r="W8144">
        <v>202270</v>
      </c>
    </row>
    <row r="8145" spans="7:23">
      <c r="G8145">
        <v>27445</v>
      </c>
      <c r="H8145" s="89" t="s">
        <v>1471</v>
      </c>
      <c r="I8145" s="89" t="s">
        <v>322</v>
      </c>
      <c r="L8145">
        <v>54622</v>
      </c>
      <c r="M8145" s="89" t="s">
        <v>1842</v>
      </c>
      <c r="N8145" s="89" t="s">
        <v>1944</v>
      </c>
      <c r="V8145" s="89" t="s">
        <v>2517</v>
      </c>
      <c r="W8145">
        <v>202283</v>
      </c>
    </row>
    <row r="8146" spans="7:23">
      <c r="G8146">
        <v>27450</v>
      </c>
      <c r="H8146" s="89" t="s">
        <v>1472</v>
      </c>
      <c r="I8146" s="89" t="s">
        <v>322</v>
      </c>
      <c r="L8146">
        <v>54623</v>
      </c>
      <c r="M8146" s="89" t="s">
        <v>1842</v>
      </c>
      <c r="N8146" s="89" t="s">
        <v>1945</v>
      </c>
      <c r="V8146" s="89" t="s">
        <v>2518</v>
      </c>
      <c r="W8146">
        <v>202296</v>
      </c>
    </row>
    <row r="8147" spans="7:23">
      <c r="G8147">
        <v>27455</v>
      </c>
      <c r="H8147" s="89" t="s">
        <v>1473</v>
      </c>
      <c r="I8147" s="89" t="s">
        <v>322</v>
      </c>
      <c r="L8147">
        <v>54624</v>
      </c>
      <c r="M8147" s="89" t="s">
        <v>1842</v>
      </c>
      <c r="N8147" s="89" t="s">
        <v>1946</v>
      </c>
      <c r="V8147" s="89" t="s">
        <v>2519</v>
      </c>
      <c r="W8147">
        <v>202309</v>
      </c>
    </row>
    <row r="8148" spans="7:23">
      <c r="G8148">
        <v>27460</v>
      </c>
      <c r="H8148" s="89" t="s">
        <v>271</v>
      </c>
      <c r="I8148" s="89" t="s">
        <v>322</v>
      </c>
      <c r="L8148">
        <v>54625</v>
      </c>
      <c r="M8148" s="89" t="s">
        <v>1842</v>
      </c>
      <c r="N8148" s="89" t="s">
        <v>315</v>
      </c>
      <c r="V8148" s="89" t="s">
        <v>2520</v>
      </c>
      <c r="W8148">
        <v>220322</v>
      </c>
    </row>
    <row r="8149" spans="7:23">
      <c r="G8149">
        <v>108470</v>
      </c>
      <c r="H8149" s="89" t="s">
        <v>2489</v>
      </c>
      <c r="I8149" s="89" t="s">
        <v>322</v>
      </c>
      <c r="L8149">
        <v>54626</v>
      </c>
      <c r="M8149" s="89" t="s">
        <v>1842</v>
      </c>
      <c r="N8149" s="89" t="s">
        <v>1947</v>
      </c>
      <c r="V8149" s="89" t="s">
        <v>2521</v>
      </c>
      <c r="W8149">
        <v>25973</v>
      </c>
    </row>
    <row r="8150" spans="7:23">
      <c r="G8150">
        <v>108483</v>
      </c>
      <c r="H8150" s="89" t="s">
        <v>2490</v>
      </c>
      <c r="I8150" s="89" t="s">
        <v>322</v>
      </c>
      <c r="L8150">
        <v>54688</v>
      </c>
      <c r="M8150" s="89" t="s">
        <v>1893</v>
      </c>
      <c r="N8150" s="89" t="s">
        <v>1710</v>
      </c>
      <c r="V8150" s="89" t="s">
        <v>2522</v>
      </c>
      <c r="W8150">
        <v>202471</v>
      </c>
    </row>
    <row r="8151" spans="7:23">
      <c r="G8151">
        <v>175270</v>
      </c>
      <c r="H8151" s="89" t="s">
        <v>2491</v>
      </c>
      <c r="I8151" s="89" t="s">
        <v>322</v>
      </c>
      <c r="L8151">
        <v>54689</v>
      </c>
      <c r="M8151" s="89" t="s">
        <v>1893</v>
      </c>
      <c r="N8151" s="89" t="s">
        <v>1940</v>
      </c>
      <c r="V8151" s="89" t="s">
        <v>1484</v>
      </c>
      <c r="W8151">
        <v>25972</v>
      </c>
    </row>
    <row r="8152" spans="7:23">
      <c r="G8152">
        <v>48467</v>
      </c>
      <c r="H8152" s="89" t="s">
        <v>1474</v>
      </c>
      <c r="I8152" s="89" t="s">
        <v>322</v>
      </c>
      <c r="L8152">
        <v>54690</v>
      </c>
      <c r="M8152" s="89" t="s">
        <v>1893</v>
      </c>
      <c r="N8152" s="89" t="s">
        <v>1941</v>
      </c>
      <c r="V8152" s="89" t="s">
        <v>1486</v>
      </c>
      <c r="W8152">
        <v>25975</v>
      </c>
    </row>
    <row r="8153" spans="7:23">
      <c r="G8153">
        <v>47669</v>
      </c>
      <c r="H8153" s="89" t="s">
        <v>1475</v>
      </c>
      <c r="I8153" s="89" t="s">
        <v>322</v>
      </c>
      <c r="L8153">
        <v>54691</v>
      </c>
      <c r="M8153" s="89" t="s">
        <v>1893</v>
      </c>
      <c r="N8153" s="89" t="s">
        <v>1942</v>
      </c>
      <c r="V8153" s="89" t="s">
        <v>1485</v>
      </c>
      <c r="W8153">
        <v>25974</v>
      </c>
    </row>
    <row r="8154" spans="7:23">
      <c r="G8154">
        <v>27475</v>
      </c>
      <c r="H8154" s="89" t="s">
        <v>1389</v>
      </c>
      <c r="I8154" s="89" t="s">
        <v>322</v>
      </c>
      <c r="L8154">
        <v>54692</v>
      </c>
      <c r="M8154" s="89" t="s">
        <v>1893</v>
      </c>
      <c r="N8154" s="89" t="s">
        <v>314</v>
      </c>
      <c r="V8154" s="89" t="s">
        <v>1483</v>
      </c>
      <c r="W8154">
        <v>25971</v>
      </c>
    </row>
    <row r="8155" spans="7:23">
      <c r="G8155">
        <v>25960</v>
      </c>
      <c r="H8155" s="89" t="s">
        <v>1476</v>
      </c>
      <c r="I8155" s="89" t="s">
        <v>322</v>
      </c>
      <c r="L8155">
        <v>54693</v>
      </c>
      <c r="M8155" s="89" t="s">
        <v>1893</v>
      </c>
      <c r="N8155" s="89" t="s">
        <v>1943</v>
      </c>
      <c r="V8155" s="89" t="s">
        <v>1487</v>
      </c>
      <c r="W8155">
        <v>25977</v>
      </c>
    </row>
    <row r="8156" spans="7:23">
      <c r="G8156">
        <v>25961</v>
      </c>
      <c r="H8156" s="89" t="s">
        <v>1477</v>
      </c>
      <c r="I8156" s="89" t="s">
        <v>322</v>
      </c>
      <c r="L8156">
        <v>54694</v>
      </c>
      <c r="M8156" s="89" t="s">
        <v>1893</v>
      </c>
      <c r="N8156" s="89" t="s">
        <v>1944</v>
      </c>
      <c r="V8156" s="89" t="s">
        <v>1488</v>
      </c>
      <c r="W8156">
        <v>44703</v>
      </c>
    </row>
    <row r="8157" spans="7:23">
      <c r="G8157">
        <v>25962</v>
      </c>
      <c r="H8157" s="89" t="s">
        <v>1478</v>
      </c>
      <c r="I8157" s="89" t="s">
        <v>322</v>
      </c>
      <c r="L8157">
        <v>54695</v>
      </c>
      <c r="M8157" s="89" t="s">
        <v>1893</v>
      </c>
      <c r="N8157" s="89" t="s">
        <v>1945</v>
      </c>
      <c r="V8157" s="89" t="s">
        <v>2524</v>
      </c>
      <c r="W8157">
        <v>83896</v>
      </c>
    </row>
    <row r="8158" spans="7:23">
      <c r="G8158">
        <v>25963</v>
      </c>
      <c r="H8158" s="89" t="s">
        <v>2496</v>
      </c>
      <c r="I8158" s="89" t="s">
        <v>322</v>
      </c>
      <c r="L8158">
        <v>54696</v>
      </c>
      <c r="M8158" s="89" t="s">
        <v>1893</v>
      </c>
      <c r="N8158" s="89" t="s">
        <v>1946</v>
      </c>
      <c r="V8158" s="89" t="s">
        <v>2525</v>
      </c>
      <c r="W8158">
        <v>190096</v>
      </c>
    </row>
    <row r="8159" spans="7:23">
      <c r="G8159">
        <v>25964</v>
      </c>
      <c r="H8159" s="89" t="s">
        <v>1479</v>
      </c>
      <c r="I8159" s="89" t="s">
        <v>322</v>
      </c>
      <c r="L8159">
        <v>54697</v>
      </c>
      <c r="M8159" s="89" t="s">
        <v>1893</v>
      </c>
      <c r="N8159" s="89" t="s">
        <v>315</v>
      </c>
      <c r="V8159" s="89" t="s">
        <v>2526</v>
      </c>
      <c r="W8159">
        <v>200697</v>
      </c>
    </row>
    <row r="8160" spans="7:23">
      <c r="G8160">
        <v>59934</v>
      </c>
      <c r="H8160" s="89" t="s">
        <v>2497</v>
      </c>
      <c r="I8160" s="89" t="s">
        <v>322</v>
      </c>
      <c r="L8160">
        <v>54698</v>
      </c>
      <c r="M8160" s="89" t="s">
        <v>1893</v>
      </c>
      <c r="N8160" s="89" t="s">
        <v>1947</v>
      </c>
      <c r="V8160" s="89" t="s">
        <v>1489</v>
      </c>
      <c r="W8160">
        <v>44712</v>
      </c>
    </row>
    <row r="8161" spans="7:23">
      <c r="G8161">
        <v>25965</v>
      </c>
      <c r="H8161" s="89" t="s">
        <v>1480</v>
      </c>
      <c r="I8161" s="89" t="s">
        <v>322</v>
      </c>
      <c r="L8161">
        <v>54765</v>
      </c>
      <c r="M8161" s="89" t="s">
        <v>1678</v>
      </c>
      <c r="N8161" s="89" t="s">
        <v>1584</v>
      </c>
      <c r="V8161" s="89" t="s">
        <v>2528</v>
      </c>
      <c r="W8161">
        <v>58046</v>
      </c>
    </row>
    <row r="8162" spans="7:23">
      <c r="G8162">
        <v>174870</v>
      </c>
      <c r="H8162" s="89" t="s">
        <v>2498</v>
      </c>
      <c r="I8162" s="89" t="s">
        <v>322</v>
      </c>
      <c r="L8162">
        <v>54766</v>
      </c>
      <c r="M8162" s="89" t="s">
        <v>1678</v>
      </c>
      <c r="N8162" s="89" t="s">
        <v>1698</v>
      </c>
      <c r="V8162" s="89" t="s">
        <v>2529</v>
      </c>
      <c r="W8162">
        <v>44721</v>
      </c>
    </row>
    <row r="8163" spans="7:23">
      <c r="G8163">
        <v>25966</v>
      </c>
      <c r="H8163" s="89" t="s">
        <v>1481</v>
      </c>
      <c r="I8163" s="89" t="s">
        <v>322</v>
      </c>
      <c r="L8163">
        <v>54768</v>
      </c>
      <c r="M8163" s="89" t="s">
        <v>1678</v>
      </c>
      <c r="N8163" s="89" t="s">
        <v>1699</v>
      </c>
      <c r="V8163" s="89" t="s">
        <v>2530</v>
      </c>
      <c r="W8163">
        <v>44730</v>
      </c>
    </row>
    <row r="8164" spans="7:23">
      <c r="G8164">
        <v>25968</v>
      </c>
      <c r="H8164" s="89" t="s">
        <v>1482</v>
      </c>
      <c r="I8164" s="89" t="s">
        <v>322</v>
      </c>
      <c r="L8164">
        <v>54769</v>
      </c>
      <c r="M8164" s="89" t="s">
        <v>1678</v>
      </c>
      <c r="N8164" s="89" t="s">
        <v>312</v>
      </c>
      <c r="V8164" s="89" t="s">
        <v>1303</v>
      </c>
      <c r="W8164">
        <v>44739</v>
      </c>
    </row>
    <row r="8165" spans="7:23">
      <c r="G8165">
        <v>172070</v>
      </c>
      <c r="H8165" s="89" t="s">
        <v>2501</v>
      </c>
      <c r="I8165" s="89" t="s">
        <v>322</v>
      </c>
      <c r="L8165">
        <v>54770</v>
      </c>
      <c r="M8165" s="89" t="s">
        <v>1678</v>
      </c>
      <c r="N8165" s="89" t="s">
        <v>1700</v>
      </c>
      <c r="V8165" s="89" t="s">
        <v>1490</v>
      </c>
      <c r="W8165">
        <v>44766</v>
      </c>
    </row>
    <row r="8166" spans="7:23">
      <c r="G8166">
        <v>172083</v>
      </c>
      <c r="H8166" s="89" t="s">
        <v>2502</v>
      </c>
      <c r="I8166" s="89" t="s">
        <v>322</v>
      </c>
      <c r="L8166">
        <v>54771</v>
      </c>
      <c r="M8166" s="89" t="s">
        <v>1678</v>
      </c>
      <c r="N8166" s="89" t="s">
        <v>337</v>
      </c>
      <c r="V8166" s="89" t="s">
        <v>1491</v>
      </c>
      <c r="W8166">
        <v>44775</v>
      </c>
    </row>
    <row r="8167" spans="7:23">
      <c r="G8167">
        <v>172309</v>
      </c>
      <c r="H8167" s="89" t="s">
        <v>2503</v>
      </c>
      <c r="I8167" s="89" t="s">
        <v>322</v>
      </c>
      <c r="L8167">
        <v>54772</v>
      </c>
      <c r="M8167" s="89" t="s">
        <v>1678</v>
      </c>
      <c r="N8167" s="89" t="s">
        <v>3595</v>
      </c>
      <c r="V8167" s="89" t="s">
        <v>1492</v>
      </c>
      <c r="W8167">
        <v>44784</v>
      </c>
    </row>
    <row r="8168" spans="7:23">
      <c r="G8168">
        <v>172296</v>
      </c>
      <c r="H8168" s="89" t="s">
        <v>2504</v>
      </c>
      <c r="I8168" s="89" t="s">
        <v>322</v>
      </c>
      <c r="L8168">
        <v>54773</v>
      </c>
      <c r="M8168" s="89" t="s">
        <v>1678</v>
      </c>
      <c r="N8168" s="89" t="s">
        <v>338</v>
      </c>
      <c r="V8168" s="89" t="s">
        <v>2538</v>
      </c>
      <c r="W8168">
        <v>205900</v>
      </c>
    </row>
    <row r="8169" spans="7:23">
      <c r="G8169">
        <v>172096</v>
      </c>
      <c r="H8169" s="89" t="s">
        <v>2505</v>
      </c>
      <c r="I8169" s="89" t="s">
        <v>322</v>
      </c>
      <c r="L8169">
        <v>54774</v>
      </c>
      <c r="M8169" s="89" t="s">
        <v>1678</v>
      </c>
      <c r="N8169" s="89" t="s">
        <v>313</v>
      </c>
      <c r="V8169" s="89" t="s">
        <v>1493</v>
      </c>
      <c r="W8169">
        <v>44793</v>
      </c>
    </row>
    <row r="8170" spans="7:23">
      <c r="G8170">
        <v>174470</v>
      </c>
      <c r="H8170" s="89" t="s">
        <v>2506</v>
      </c>
      <c r="I8170" s="89" t="s">
        <v>322</v>
      </c>
      <c r="L8170">
        <v>54775</v>
      </c>
      <c r="M8170" s="89" t="s">
        <v>1678</v>
      </c>
      <c r="N8170" s="89" t="s">
        <v>339</v>
      </c>
      <c r="V8170" s="89" t="s">
        <v>1494</v>
      </c>
      <c r="W8170">
        <v>44802</v>
      </c>
    </row>
    <row r="8171" spans="7:23">
      <c r="G8171">
        <v>172122</v>
      </c>
      <c r="H8171" s="89" t="s">
        <v>2507</v>
      </c>
      <c r="I8171" s="89" t="s">
        <v>322</v>
      </c>
      <c r="L8171">
        <v>54776</v>
      </c>
      <c r="M8171" s="89" t="s">
        <v>1684</v>
      </c>
      <c r="N8171" s="89" t="s">
        <v>1584</v>
      </c>
      <c r="V8171" s="89" t="s">
        <v>1495</v>
      </c>
      <c r="W8171">
        <v>44811</v>
      </c>
    </row>
    <row r="8172" spans="7:23">
      <c r="G8172">
        <v>171870</v>
      </c>
      <c r="H8172" s="89" t="s">
        <v>2509</v>
      </c>
      <c r="I8172" s="89" t="s">
        <v>322</v>
      </c>
      <c r="L8172">
        <v>54777</v>
      </c>
      <c r="M8172" s="89" t="s">
        <v>1684</v>
      </c>
      <c r="N8172" s="89" t="s">
        <v>1698</v>
      </c>
      <c r="V8172" s="89" t="s">
        <v>1310</v>
      </c>
      <c r="W8172">
        <v>44820</v>
      </c>
    </row>
    <row r="8173" spans="7:23">
      <c r="G8173">
        <v>174670</v>
      </c>
      <c r="H8173" s="89" t="s">
        <v>2511</v>
      </c>
      <c r="I8173" s="89" t="s">
        <v>322</v>
      </c>
      <c r="L8173">
        <v>54779</v>
      </c>
      <c r="M8173" s="89" t="s">
        <v>1684</v>
      </c>
      <c r="N8173" s="89" t="s">
        <v>1699</v>
      </c>
      <c r="V8173" s="89" t="s">
        <v>1496</v>
      </c>
      <c r="W8173">
        <v>44847</v>
      </c>
    </row>
    <row r="8174" spans="7:23">
      <c r="G8174">
        <v>25967</v>
      </c>
      <c r="H8174" s="89" t="s">
        <v>2512</v>
      </c>
      <c r="I8174" s="89" t="s">
        <v>322</v>
      </c>
      <c r="L8174">
        <v>54780</v>
      </c>
      <c r="M8174" s="89" t="s">
        <v>1684</v>
      </c>
      <c r="N8174" s="89" t="s">
        <v>312</v>
      </c>
      <c r="V8174" s="89" t="s">
        <v>1497</v>
      </c>
      <c r="W8174">
        <v>44856</v>
      </c>
    </row>
    <row r="8175" spans="7:23">
      <c r="G8175">
        <v>202270</v>
      </c>
      <c r="H8175" s="89" t="s">
        <v>2516</v>
      </c>
      <c r="I8175" s="89" t="s">
        <v>322</v>
      </c>
      <c r="L8175">
        <v>54781</v>
      </c>
      <c r="M8175" s="89" t="s">
        <v>1684</v>
      </c>
      <c r="N8175" s="89" t="s">
        <v>1700</v>
      </c>
      <c r="V8175" s="89" t="s">
        <v>1498</v>
      </c>
      <c r="W8175">
        <v>44865</v>
      </c>
    </row>
    <row r="8176" spans="7:23">
      <c r="G8176">
        <v>202283</v>
      </c>
      <c r="H8176" s="89" t="s">
        <v>2517</v>
      </c>
      <c r="I8176" s="89" t="s">
        <v>322</v>
      </c>
      <c r="L8176">
        <v>54782</v>
      </c>
      <c r="M8176" s="89" t="s">
        <v>1684</v>
      </c>
      <c r="N8176" s="89" t="s">
        <v>337</v>
      </c>
      <c r="V8176" s="89" t="s">
        <v>1499</v>
      </c>
      <c r="W8176">
        <v>44874</v>
      </c>
    </row>
    <row r="8177" spans="7:23">
      <c r="G8177">
        <v>202296</v>
      </c>
      <c r="H8177" s="89" t="s">
        <v>2518</v>
      </c>
      <c r="I8177" s="89" t="s">
        <v>322</v>
      </c>
      <c r="L8177">
        <v>54783</v>
      </c>
      <c r="M8177" s="89" t="s">
        <v>1684</v>
      </c>
      <c r="N8177" s="89" t="s">
        <v>3595</v>
      </c>
      <c r="V8177" s="89" t="s">
        <v>1500</v>
      </c>
      <c r="W8177">
        <v>44883</v>
      </c>
    </row>
    <row r="8178" spans="7:23">
      <c r="G8178">
        <v>202309</v>
      </c>
      <c r="H8178" s="89" t="s">
        <v>2519</v>
      </c>
      <c r="I8178" s="89" t="s">
        <v>322</v>
      </c>
      <c r="L8178">
        <v>54784</v>
      </c>
      <c r="M8178" s="89" t="s">
        <v>1684</v>
      </c>
      <c r="N8178" s="89" t="s">
        <v>338</v>
      </c>
      <c r="V8178" s="89" t="s">
        <v>1501</v>
      </c>
      <c r="W8178">
        <v>44892</v>
      </c>
    </row>
    <row r="8179" spans="7:23">
      <c r="G8179">
        <v>220322</v>
      </c>
      <c r="H8179" s="89" t="s">
        <v>2520</v>
      </c>
      <c r="I8179" s="89" t="s">
        <v>322</v>
      </c>
      <c r="L8179">
        <v>54785</v>
      </c>
      <c r="M8179" s="89" t="s">
        <v>1684</v>
      </c>
      <c r="N8179" s="89" t="s">
        <v>313</v>
      </c>
      <c r="V8179" s="89" t="s">
        <v>1502</v>
      </c>
      <c r="W8179">
        <v>44901</v>
      </c>
    </row>
    <row r="8180" spans="7:23">
      <c r="G8180">
        <v>25973</v>
      </c>
      <c r="H8180" s="89" t="s">
        <v>2521</v>
      </c>
      <c r="I8180" s="89" t="s">
        <v>322</v>
      </c>
      <c r="L8180">
        <v>54786</v>
      </c>
      <c r="M8180" s="89" t="s">
        <v>1684</v>
      </c>
      <c r="N8180" s="89" t="s">
        <v>339</v>
      </c>
      <c r="V8180" s="89" t="s">
        <v>1318</v>
      </c>
      <c r="W8180">
        <v>44910</v>
      </c>
    </row>
    <row r="8181" spans="7:23">
      <c r="G8181">
        <v>202471</v>
      </c>
      <c r="H8181" s="89" t="s">
        <v>2522</v>
      </c>
      <c r="I8181" s="89" t="s">
        <v>322</v>
      </c>
      <c r="L8181">
        <v>54787</v>
      </c>
      <c r="M8181" s="89" t="s">
        <v>1683</v>
      </c>
      <c r="N8181" s="89" t="s">
        <v>1584</v>
      </c>
      <c r="V8181" s="89" t="s">
        <v>1503</v>
      </c>
      <c r="W8181">
        <v>64091</v>
      </c>
    </row>
    <row r="8182" spans="7:23">
      <c r="G8182">
        <v>25972</v>
      </c>
      <c r="H8182" s="89" t="s">
        <v>1484</v>
      </c>
      <c r="I8182" s="89" t="s">
        <v>322</v>
      </c>
      <c r="L8182">
        <v>54788</v>
      </c>
      <c r="M8182" s="89" t="s">
        <v>1683</v>
      </c>
      <c r="N8182" s="89" t="s">
        <v>1698</v>
      </c>
      <c r="V8182" s="89" t="s">
        <v>1504</v>
      </c>
      <c r="W8182">
        <v>44937</v>
      </c>
    </row>
    <row r="8183" spans="7:23">
      <c r="G8183">
        <v>25975</v>
      </c>
      <c r="H8183" s="89" t="s">
        <v>1486</v>
      </c>
      <c r="I8183" s="89" t="s">
        <v>322</v>
      </c>
      <c r="L8183">
        <v>54790</v>
      </c>
      <c r="M8183" s="89" t="s">
        <v>1683</v>
      </c>
      <c r="N8183" s="89" t="s">
        <v>1699</v>
      </c>
      <c r="V8183" s="89" t="s">
        <v>1505</v>
      </c>
      <c r="W8183">
        <v>44946</v>
      </c>
    </row>
    <row r="8184" spans="7:23">
      <c r="G8184">
        <v>25974</v>
      </c>
      <c r="H8184" s="89" t="s">
        <v>1485</v>
      </c>
      <c r="I8184" s="89" t="s">
        <v>322</v>
      </c>
      <c r="L8184">
        <v>54791</v>
      </c>
      <c r="M8184" s="89" t="s">
        <v>1683</v>
      </c>
      <c r="N8184" s="89" t="s">
        <v>312</v>
      </c>
      <c r="V8184" s="89" t="s">
        <v>1506</v>
      </c>
      <c r="W8184">
        <v>44955</v>
      </c>
    </row>
    <row r="8185" spans="7:23">
      <c r="G8185">
        <v>25971</v>
      </c>
      <c r="H8185" s="89" t="s">
        <v>1483</v>
      </c>
      <c r="I8185" s="89" t="s">
        <v>322</v>
      </c>
      <c r="L8185">
        <v>54792</v>
      </c>
      <c r="M8185" s="89" t="s">
        <v>1683</v>
      </c>
      <c r="N8185" s="89" t="s">
        <v>1700</v>
      </c>
      <c r="V8185" s="89" t="s">
        <v>1507</v>
      </c>
      <c r="W8185">
        <v>44964</v>
      </c>
    </row>
    <row r="8186" spans="7:23">
      <c r="G8186">
        <v>25977</v>
      </c>
      <c r="H8186" s="89" t="s">
        <v>1487</v>
      </c>
      <c r="I8186" s="89" t="s">
        <v>322</v>
      </c>
      <c r="L8186">
        <v>54793</v>
      </c>
      <c r="M8186" s="89" t="s">
        <v>1683</v>
      </c>
      <c r="N8186" s="89" t="s">
        <v>337</v>
      </c>
      <c r="V8186" s="89" t="s">
        <v>1508</v>
      </c>
      <c r="W8186">
        <v>44973</v>
      </c>
    </row>
    <row r="8187" spans="7:23">
      <c r="G8187">
        <v>44703</v>
      </c>
      <c r="H8187" s="89" t="s">
        <v>1488</v>
      </c>
      <c r="I8187" s="89" t="s">
        <v>322</v>
      </c>
      <c r="L8187">
        <v>54794</v>
      </c>
      <c r="M8187" s="89" t="s">
        <v>1683</v>
      </c>
      <c r="N8187" s="89" t="s">
        <v>3595</v>
      </c>
      <c r="V8187" s="89" t="s">
        <v>1509</v>
      </c>
      <c r="W8187">
        <v>44982</v>
      </c>
    </row>
    <row r="8188" spans="7:23">
      <c r="G8188">
        <v>83896</v>
      </c>
      <c r="H8188" s="89" t="s">
        <v>2524</v>
      </c>
      <c r="I8188" s="89" t="s">
        <v>322</v>
      </c>
      <c r="L8188">
        <v>54795</v>
      </c>
      <c r="M8188" s="89" t="s">
        <v>1683</v>
      </c>
      <c r="N8188" s="89" t="s">
        <v>338</v>
      </c>
      <c r="V8188" s="89" t="s">
        <v>1510</v>
      </c>
      <c r="W8188">
        <v>44991</v>
      </c>
    </row>
    <row r="8189" spans="7:23">
      <c r="G8189">
        <v>190096</v>
      </c>
      <c r="H8189" s="89" t="s">
        <v>2525</v>
      </c>
      <c r="I8189" s="89" t="s">
        <v>322</v>
      </c>
      <c r="L8189">
        <v>54796</v>
      </c>
      <c r="M8189" s="89" t="s">
        <v>1683</v>
      </c>
      <c r="N8189" s="89" t="s">
        <v>313</v>
      </c>
      <c r="V8189" s="89" t="s">
        <v>1327</v>
      </c>
      <c r="W8189">
        <v>45000</v>
      </c>
    </row>
    <row r="8190" spans="7:23">
      <c r="G8190">
        <v>200697</v>
      </c>
      <c r="H8190" s="89" t="s">
        <v>2526</v>
      </c>
      <c r="I8190" s="89" t="s">
        <v>322</v>
      </c>
      <c r="L8190">
        <v>54797</v>
      </c>
      <c r="M8190" s="89" t="s">
        <v>1683</v>
      </c>
      <c r="N8190" s="89" t="s">
        <v>339</v>
      </c>
      <c r="V8190" s="89" t="s">
        <v>232</v>
      </c>
      <c r="W8190">
        <v>45009</v>
      </c>
    </row>
    <row r="8191" spans="7:23">
      <c r="G8191">
        <v>44712</v>
      </c>
      <c r="H8191" s="89" t="s">
        <v>1489</v>
      </c>
      <c r="I8191" s="89" t="s">
        <v>322</v>
      </c>
      <c r="L8191">
        <v>54798</v>
      </c>
      <c r="M8191" s="89" t="s">
        <v>1682</v>
      </c>
      <c r="N8191" s="89" t="s">
        <v>1584</v>
      </c>
      <c r="V8191" s="89" t="s">
        <v>1511</v>
      </c>
      <c r="W8191">
        <v>65599</v>
      </c>
    </row>
    <row r="8192" spans="7:23">
      <c r="G8192">
        <v>58046</v>
      </c>
      <c r="H8192" s="89" t="s">
        <v>2528</v>
      </c>
      <c r="I8192" s="89" t="s">
        <v>322</v>
      </c>
      <c r="L8192">
        <v>54799</v>
      </c>
      <c r="M8192" s="89" t="s">
        <v>1682</v>
      </c>
      <c r="N8192" s="89" t="s">
        <v>1698</v>
      </c>
      <c r="V8192" s="89" t="s">
        <v>1512</v>
      </c>
      <c r="W8192">
        <v>65588</v>
      </c>
    </row>
    <row r="8193" spans="7:23">
      <c r="G8193">
        <v>44721</v>
      </c>
      <c r="H8193" s="89" t="s">
        <v>2529</v>
      </c>
      <c r="I8193" s="89" t="s">
        <v>322</v>
      </c>
      <c r="L8193">
        <v>54801</v>
      </c>
      <c r="M8193" s="89" t="s">
        <v>1682</v>
      </c>
      <c r="N8193" s="89" t="s">
        <v>1699</v>
      </c>
      <c r="V8193" s="89" t="s">
        <v>1513</v>
      </c>
      <c r="W8193">
        <v>65577</v>
      </c>
    </row>
    <row r="8194" spans="7:23">
      <c r="G8194">
        <v>44730</v>
      </c>
      <c r="H8194" s="89" t="s">
        <v>2530</v>
      </c>
      <c r="I8194" s="89" t="s">
        <v>322</v>
      </c>
      <c r="L8194">
        <v>54802</v>
      </c>
      <c r="M8194" s="89" t="s">
        <v>1682</v>
      </c>
      <c r="N8194" s="89" t="s">
        <v>312</v>
      </c>
      <c r="V8194" s="89" t="s">
        <v>1514</v>
      </c>
      <c r="W8194">
        <v>65566</v>
      </c>
    </row>
    <row r="8195" spans="7:23">
      <c r="G8195">
        <v>44739</v>
      </c>
      <c r="H8195" s="89" t="s">
        <v>1303</v>
      </c>
      <c r="I8195" s="89" t="s">
        <v>322</v>
      </c>
      <c r="L8195">
        <v>54803</v>
      </c>
      <c r="M8195" s="89" t="s">
        <v>1682</v>
      </c>
      <c r="N8195" s="89" t="s">
        <v>1700</v>
      </c>
      <c r="V8195" s="89" t="s">
        <v>1515</v>
      </c>
      <c r="W8195">
        <v>45036</v>
      </c>
    </row>
    <row r="8196" spans="7:23">
      <c r="G8196">
        <v>44766</v>
      </c>
      <c r="H8196" s="89" t="s">
        <v>1490</v>
      </c>
      <c r="I8196" s="89" t="s">
        <v>322</v>
      </c>
      <c r="L8196">
        <v>54804</v>
      </c>
      <c r="M8196" s="89" t="s">
        <v>1682</v>
      </c>
      <c r="N8196" s="89" t="s">
        <v>337</v>
      </c>
      <c r="V8196" s="89" t="s">
        <v>1516</v>
      </c>
      <c r="W8196">
        <v>65544</v>
      </c>
    </row>
    <row r="8197" spans="7:23">
      <c r="G8197">
        <v>44775</v>
      </c>
      <c r="H8197" s="89" t="s">
        <v>1491</v>
      </c>
      <c r="I8197" s="89" t="s">
        <v>322</v>
      </c>
      <c r="L8197">
        <v>54805</v>
      </c>
      <c r="M8197" s="89" t="s">
        <v>1682</v>
      </c>
      <c r="N8197" s="89" t="s">
        <v>3595</v>
      </c>
      <c r="V8197" s="89" t="s">
        <v>1517</v>
      </c>
      <c r="W8197">
        <v>65511</v>
      </c>
    </row>
    <row r="8198" spans="7:23">
      <c r="G8198">
        <v>44784</v>
      </c>
      <c r="H8198" s="89" t="s">
        <v>1492</v>
      </c>
      <c r="I8198" s="89" t="s">
        <v>322</v>
      </c>
      <c r="L8198">
        <v>54806</v>
      </c>
      <c r="M8198" s="89" t="s">
        <v>1682</v>
      </c>
      <c r="N8198" s="89" t="s">
        <v>338</v>
      </c>
      <c r="V8198" s="89" t="s">
        <v>1518</v>
      </c>
      <c r="W8198">
        <v>65522</v>
      </c>
    </row>
    <row r="8199" spans="7:23">
      <c r="G8199">
        <v>205900</v>
      </c>
      <c r="H8199" s="89" t="s">
        <v>2538</v>
      </c>
      <c r="I8199" s="89" t="s">
        <v>322</v>
      </c>
      <c r="L8199">
        <v>54807</v>
      </c>
      <c r="M8199" s="89" t="s">
        <v>1682</v>
      </c>
      <c r="N8199" s="89" t="s">
        <v>313</v>
      </c>
      <c r="V8199" s="89" t="s">
        <v>1519</v>
      </c>
      <c r="W8199">
        <v>65533</v>
      </c>
    </row>
    <row r="8200" spans="7:23">
      <c r="G8200">
        <v>44793</v>
      </c>
      <c r="H8200" s="89" t="s">
        <v>1493</v>
      </c>
      <c r="I8200" s="89" t="s">
        <v>322</v>
      </c>
      <c r="L8200">
        <v>54808</v>
      </c>
      <c r="M8200" s="89" t="s">
        <v>1682</v>
      </c>
      <c r="N8200" s="89" t="s">
        <v>339</v>
      </c>
      <c r="V8200" s="89" t="s">
        <v>1520</v>
      </c>
      <c r="W8200">
        <v>65555</v>
      </c>
    </row>
    <row r="8201" spans="7:23">
      <c r="G8201">
        <v>44802</v>
      </c>
      <c r="H8201" s="89" t="s">
        <v>1494</v>
      </c>
      <c r="I8201" s="89" t="s">
        <v>322</v>
      </c>
      <c r="L8201">
        <v>54809</v>
      </c>
      <c r="M8201" s="89" t="s">
        <v>1681</v>
      </c>
      <c r="N8201" s="89" t="s">
        <v>1584</v>
      </c>
      <c r="V8201" s="89" t="s">
        <v>1521</v>
      </c>
      <c r="W8201">
        <v>60130</v>
      </c>
    </row>
    <row r="8202" spans="7:23">
      <c r="G8202">
        <v>44811</v>
      </c>
      <c r="H8202" s="89" t="s">
        <v>1495</v>
      </c>
      <c r="I8202" s="89" t="s">
        <v>322</v>
      </c>
      <c r="L8202">
        <v>54810</v>
      </c>
      <c r="M8202" s="89" t="s">
        <v>1681</v>
      </c>
      <c r="N8202" s="89" t="s">
        <v>1698</v>
      </c>
      <c r="V8202" s="89" t="s">
        <v>1522</v>
      </c>
      <c r="W8202">
        <v>65643</v>
      </c>
    </row>
    <row r="8203" spans="7:23">
      <c r="G8203">
        <v>44820</v>
      </c>
      <c r="H8203" s="89" t="s">
        <v>1310</v>
      </c>
      <c r="I8203" s="89" t="s">
        <v>322</v>
      </c>
      <c r="L8203">
        <v>54812</v>
      </c>
      <c r="M8203" s="89" t="s">
        <v>1681</v>
      </c>
      <c r="N8203" s="89" t="s">
        <v>1699</v>
      </c>
      <c r="V8203" s="89" t="s">
        <v>1524</v>
      </c>
      <c r="W8203">
        <v>65621</v>
      </c>
    </row>
    <row r="8204" spans="7:23">
      <c r="G8204">
        <v>44847</v>
      </c>
      <c r="H8204" s="89" t="s">
        <v>1496</v>
      </c>
      <c r="I8204" s="89" t="s">
        <v>322</v>
      </c>
      <c r="L8204">
        <v>54813</v>
      </c>
      <c r="M8204" s="89" t="s">
        <v>1681</v>
      </c>
      <c r="N8204" s="89" t="s">
        <v>312</v>
      </c>
      <c r="V8204" s="89" t="s">
        <v>1525</v>
      </c>
      <c r="W8204">
        <v>65610</v>
      </c>
    </row>
    <row r="8205" spans="7:23">
      <c r="G8205">
        <v>44856</v>
      </c>
      <c r="H8205" s="89" t="s">
        <v>1497</v>
      </c>
      <c r="I8205" s="89" t="s">
        <v>322</v>
      </c>
      <c r="L8205">
        <v>54814</v>
      </c>
      <c r="M8205" s="89" t="s">
        <v>1681</v>
      </c>
      <c r="N8205" s="89" t="s">
        <v>1700</v>
      </c>
      <c r="V8205" s="89" t="s">
        <v>2541</v>
      </c>
      <c r="W8205">
        <v>45045</v>
      </c>
    </row>
    <row r="8206" spans="7:23">
      <c r="G8206">
        <v>44865</v>
      </c>
      <c r="H8206" s="89" t="s">
        <v>1498</v>
      </c>
      <c r="I8206" s="89" t="s">
        <v>322</v>
      </c>
      <c r="L8206">
        <v>54815</v>
      </c>
      <c r="M8206" s="89" t="s">
        <v>1681</v>
      </c>
      <c r="N8206" s="89" t="s">
        <v>337</v>
      </c>
      <c r="V8206" s="89" t="s">
        <v>1526</v>
      </c>
      <c r="W8206">
        <v>45054</v>
      </c>
    </row>
    <row r="8207" spans="7:23">
      <c r="G8207">
        <v>44874</v>
      </c>
      <c r="H8207" s="89" t="s">
        <v>1499</v>
      </c>
      <c r="I8207" s="89" t="s">
        <v>322</v>
      </c>
      <c r="L8207">
        <v>54816</v>
      </c>
      <c r="M8207" s="89" t="s">
        <v>1681</v>
      </c>
      <c r="N8207" s="89" t="s">
        <v>3595</v>
      </c>
      <c r="V8207" s="89" t="s">
        <v>1527</v>
      </c>
      <c r="W8207">
        <v>45063</v>
      </c>
    </row>
    <row r="8208" spans="7:23">
      <c r="G8208">
        <v>44883</v>
      </c>
      <c r="H8208" s="89" t="s">
        <v>1500</v>
      </c>
      <c r="I8208" s="89" t="s">
        <v>322</v>
      </c>
      <c r="L8208">
        <v>54817</v>
      </c>
      <c r="M8208" s="89" t="s">
        <v>1681</v>
      </c>
      <c r="N8208" s="89" t="s">
        <v>338</v>
      </c>
      <c r="V8208" s="89" t="s">
        <v>1528</v>
      </c>
      <c r="W8208">
        <v>45072</v>
      </c>
    </row>
    <row r="8209" spans="7:23">
      <c r="G8209">
        <v>44892</v>
      </c>
      <c r="H8209" s="89" t="s">
        <v>1501</v>
      </c>
      <c r="I8209" s="89" t="s">
        <v>322</v>
      </c>
      <c r="L8209">
        <v>54818</v>
      </c>
      <c r="M8209" s="89" t="s">
        <v>1681</v>
      </c>
      <c r="N8209" s="89" t="s">
        <v>313</v>
      </c>
      <c r="V8209" s="89" t="s">
        <v>1529</v>
      </c>
      <c r="W8209">
        <v>45081</v>
      </c>
    </row>
    <row r="8210" spans="7:23">
      <c r="G8210">
        <v>44901</v>
      </c>
      <c r="H8210" s="89" t="s">
        <v>1502</v>
      </c>
      <c r="I8210" s="89" t="s">
        <v>322</v>
      </c>
      <c r="L8210">
        <v>54819</v>
      </c>
      <c r="M8210" s="89" t="s">
        <v>1681</v>
      </c>
      <c r="N8210" s="89" t="s">
        <v>339</v>
      </c>
      <c r="V8210" s="89" t="s">
        <v>1530</v>
      </c>
      <c r="W8210">
        <v>45090</v>
      </c>
    </row>
    <row r="8211" spans="7:23">
      <c r="G8211">
        <v>44910</v>
      </c>
      <c r="H8211" s="89" t="s">
        <v>1318</v>
      </c>
      <c r="I8211" s="89" t="s">
        <v>322</v>
      </c>
      <c r="L8211">
        <v>54820</v>
      </c>
      <c r="M8211" s="89" t="s">
        <v>1680</v>
      </c>
      <c r="N8211" s="89" t="s">
        <v>1584</v>
      </c>
      <c r="V8211" s="89" t="s">
        <v>1531</v>
      </c>
      <c r="W8211">
        <v>45099</v>
      </c>
    </row>
    <row r="8212" spans="7:23">
      <c r="G8212">
        <v>64091</v>
      </c>
      <c r="H8212" s="89" t="s">
        <v>1503</v>
      </c>
      <c r="I8212" s="89" t="s">
        <v>322</v>
      </c>
      <c r="L8212">
        <v>54821</v>
      </c>
      <c r="M8212" s="89" t="s">
        <v>1680</v>
      </c>
      <c r="N8212" s="89" t="s">
        <v>1698</v>
      </c>
      <c r="V8212" s="89" t="s">
        <v>1532</v>
      </c>
      <c r="W8212">
        <v>45108</v>
      </c>
    </row>
    <row r="8213" spans="7:23">
      <c r="G8213">
        <v>44937</v>
      </c>
      <c r="H8213" s="89" t="s">
        <v>1504</v>
      </c>
      <c r="I8213" s="89" t="s">
        <v>322</v>
      </c>
      <c r="L8213">
        <v>54823</v>
      </c>
      <c r="M8213" s="89" t="s">
        <v>1680</v>
      </c>
      <c r="N8213" s="89" t="s">
        <v>1699</v>
      </c>
      <c r="V8213" s="89" t="s">
        <v>2542</v>
      </c>
      <c r="W8213">
        <v>45117</v>
      </c>
    </row>
    <row r="8214" spans="7:23">
      <c r="G8214">
        <v>44946</v>
      </c>
      <c r="H8214" s="89" t="s">
        <v>1505</v>
      </c>
      <c r="I8214" s="89" t="s">
        <v>322</v>
      </c>
      <c r="L8214">
        <v>54824</v>
      </c>
      <c r="M8214" s="89" t="s">
        <v>1680</v>
      </c>
      <c r="N8214" s="89" t="s">
        <v>312</v>
      </c>
      <c r="V8214" s="89" t="s">
        <v>1523</v>
      </c>
      <c r="W8214">
        <v>220283</v>
      </c>
    </row>
    <row r="8215" spans="7:23">
      <c r="G8215">
        <v>44955</v>
      </c>
      <c r="H8215" s="89" t="s">
        <v>1506</v>
      </c>
      <c r="I8215" s="89" t="s">
        <v>322</v>
      </c>
      <c r="L8215">
        <v>54825</v>
      </c>
      <c r="M8215" s="89" t="s">
        <v>1680</v>
      </c>
      <c r="N8215" s="89" t="s">
        <v>1700</v>
      </c>
      <c r="V8215" s="89" t="s">
        <v>2543</v>
      </c>
      <c r="W8215">
        <v>65632</v>
      </c>
    </row>
    <row r="8216" spans="7:23">
      <c r="G8216">
        <v>44964</v>
      </c>
      <c r="H8216" s="89" t="s">
        <v>1507</v>
      </c>
      <c r="I8216" s="89" t="s">
        <v>322</v>
      </c>
      <c r="L8216">
        <v>54826</v>
      </c>
      <c r="M8216" s="89" t="s">
        <v>1680</v>
      </c>
      <c r="N8216" s="89" t="s">
        <v>337</v>
      </c>
      <c r="V8216" s="89" t="s">
        <v>1533</v>
      </c>
      <c r="W8216">
        <v>45144</v>
      </c>
    </row>
    <row r="8217" spans="7:23">
      <c r="G8217">
        <v>44973</v>
      </c>
      <c r="H8217" s="89" t="s">
        <v>1508</v>
      </c>
      <c r="I8217" s="89" t="s">
        <v>322</v>
      </c>
      <c r="L8217">
        <v>54827</v>
      </c>
      <c r="M8217" s="89" t="s">
        <v>1680</v>
      </c>
      <c r="N8217" s="89" t="s">
        <v>3595</v>
      </c>
      <c r="V8217" s="89" t="s">
        <v>1534</v>
      </c>
      <c r="W8217">
        <v>45153</v>
      </c>
    </row>
    <row r="8218" spans="7:23">
      <c r="G8218">
        <v>44982</v>
      </c>
      <c r="H8218" s="89" t="s">
        <v>1509</v>
      </c>
      <c r="I8218" s="89" t="s">
        <v>322</v>
      </c>
      <c r="L8218">
        <v>54828</v>
      </c>
      <c r="M8218" s="89" t="s">
        <v>1680</v>
      </c>
      <c r="N8218" s="89" t="s">
        <v>338</v>
      </c>
      <c r="V8218" s="89" t="s">
        <v>1535</v>
      </c>
      <c r="W8218">
        <v>45162</v>
      </c>
    </row>
    <row r="8219" spans="7:23">
      <c r="G8219">
        <v>44991</v>
      </c>
      <c r="H8219" s="89" t="s">
        <v>1510</v>
      </c>
      <c r="I8219" s="89" t="s">
        <v>322</v>
      </c>
      <c r="L8219">
        <v>54829</v>
      </c>
      <c r="M8219" s="89" t="s">
        <v>1680</v>
      </c>
      <c r="N8219" s="89" t="s">
        <v>313</v>
      </c>
      <c r="V8219" s="89" t="s">
        <v>1536</v>
      </c>
      <c r="W8219">
        <v>45171</v>
      </c>
    </row>
    <row r="8220" spans="7:23">
      <c r="G8220">
        <v>45000</v>
      </c>
      <c r="H8220" s="89" t="s">
        <v>1327</v>
      </c>
      <c r="I8220" s="89" t="s">
        <v>322</v>
      </c>
      <c r="L8220">
        <v>54830</v>
      </c>
      <c r="M8220" s="89" t="s">
        <v>1680</v>
      </c>
      <c r="N8220" s="89" t="s">
        <v>339</v>
      </c>
      <c r="V8220" s="89" t="s">
        <v>1537</v>
      </c>
      <c r="W8220">
        <v>45180</v>
      </c>
    </row>
    <row r="8221" spans="7:23">
      <c r="G8221">
        <v>45009</v>
      </c>
      <c r="H8221" s="89" t="s">
        <v>232</v>
      </c>
      <c r="I8221" s="89" t="s">
        <v>322</v>
      </c>
      <c r="L8221">
        <v>54831</v>
      </c>
      <c r="M8221" s="89" t="s">
        <v>1679</v>
      </c>
      <c r="N8221" s="89" t="s">
        <v>1584</v>
      </c>
      <c r="V8221" s="89" t="s">
        <v>1538</v>
      </c>
      <c r="W8221">
        <v>45189</v>
      </c>
    </row>
    <row r="8222" spans="7:23">
      <c r="G8222">
        <v>65599</v>
      </c>
      <c r="H8222" s="89" t="s">
        <v>1511</v>
      </c>
      <c r="I8222" s="89" t="s">
        <v>322</v>
      </c>
      <c r="L8222">
        <v>54832</v>
      </c>
      <c r="M8222" s="89" t="s">
        <v>1679</v>
      </c>
      <c r="N8222" s="89" t="s">
        <v>1698</v>
      </c>
      <c r="V8222" s="89" t="s">
        <v>1539</v>
      </c>
      <c r="W8222">
        <v>45198</v>
      </c>
    </row>
    <row r="8223" spans="7:23">
      <c r="G8223">
        <v>65588</v>
      </c>
      <c r="H8223" s="89" t="s">
        <v>1512</v>
      </c>
      <c r="I8223" s="89" t="s">
        <v>322</v>
      </c>
      <c r="L8223">
        <v>54834</v>
      </c>
      <c r="M8223" s="89" t="s">
        <v>1679</v>
      </c>
      <c r="N8223" s="89" t="s">
        <v>1699</v>
      </c>
      <c r="V8223" s="89" t="s">
        <v>1540</v>
      </c>
      <c r="W8223">
        <v>45207</v>
      </c>
    </row>
    <row r="8224" spans="7:23">
      <c r="G8224">
        <v>65577</v>
      </c>
      <c r="H8224" s="89" t="s">
        <v>1513</v>
      </c>
      <c r="I8224" s="89" t="s">
        <v>322</v>
      </c>
      <c r="L8224">
        <v>54835</v>
      </c>
      <c r="M8224" s="89" t="s">
        <v>1679</v>
      </c>
      <c r="N8224" s="89" t="s">
        <v>312</v>
      </c>
      <c r="V8224" s="89" t="s">
        <v>1541</v>
      </c>
      <c r="W8224">
        <v>45216</v>
      </c>
    </row>
    <row r="8225" spans="7:23">
      <c r="G8225">
        <v>65566</v>
      </c>
      <c r="H8225" s="89" t="s">
        <v>1514</v>
      </c>
      <c r="I8225" s="89" t="s">
        <v>322</v>
      </c>
      <c r="L8225">
        <v>54836</v>
      </c>
      <c r="M8225" s="89" t="s">
        <v>1679</v>
      </c>
      <c r="N8225" s="89" t="s">
        <v>1700</v>
      </c>
      <c r="V8225" s="89" t="s">
        <v>1542</v>
      </c>
      <c r="W8225">
        <v>45225</v>
      </c>
    </row>
    <row r="8226" spans="7:23">
      <c r="G8226">
        <v>45036</v>
      </c>
      <c r="H8226" s="89" t="s">
        <v>1515</v>
      </c>
      <c r="I8226" s="89" t="s">
        <v>322</v>
      </c>
      <c r="L8226">
        <v>54837</v>
      </c>
      <c r="M8226" s="89" t="s">
        <v>1679</v>
      </c>
      <c r="N8226" s="89" t="s">
        <v>337</v>
      </c>
      <c r="V8226" s="89" t="s">
        <v>1543</v>
      </c>
      <c r="W8226">
        <v>45234</v>
      </c>
    </row>
    <row r="8227" spans="7:23">
      <c r="G8227">
        <v>65544</v>
      </c>
      <c r="H8227" s="89" t="s">
        <v>1516</v>
      </c>
      <c r="I8227" s="89" t="s">
        <v>322</v>
      </c>
      <c r="L8227">
        <v>54838</v>
      </c>
      <c r="M8227" s="89" t="s">
        <v>1679</v>
      </c>
      <c r="N8227" s="89" t="s">
        <v>3595</v>
      </c>
      <c r="V8227" s="89" t="s">
        <v>1544</v>
      </c>
      <c r="W8227">
        <v>45243</v>
      </c>
    </row>
    <row r="8228" spans="7:23">
      <c r="G8228">
        <v>65511</v>
      </c>
      <c r="H8228" s="89" t="s">
        <v>1517</v>
      </c>
      <c r="I8228" s="89" t="s">
        <v>322</v>
      </c>
      <c r="L8228">
        <v>54839</v>
      </c>
      <c r="M8228" s="89" t="s">
        <v>1679</v>
      </c>
      <c r="N8228" s="89" t="s">
        <v>338</v>
      </c>
      <c r="V8228" s="89" t="s">
        <v>1364</v>
      </c>
      <c r="W8228">
        <v>45252</v>
      </c>
    </row>
    <row r="8229" spans="7:23">
      <c r="G8229">
        <v>65522</v>
      </c>
      <c r="H8229" s="89" t="s">
        <v>1518</v>
      </c>
      <c r="I8229" s="89" t="s">
        <v>322</v>
      </c>
      <c r="L8229">
        <v>54840</v>
      </c>
      <c r="M8229" s="89" t="s">
        <v>1679</v>
      </c>
      <c r="N8229" s="89" t="s">
        <v>313</v>
      </c>
      <c r="V8229" s="89" t="s">
        <v>1545</v>
      </c>
      <c r="W8229">
        <v>60185</v>
      </c>
    </row>
    <row r="8230" spans="7:23">
      <c r="G8230">
        <v>65533</v>
      </c>
      <c r="H8230" s="89" t="s">
        <v>1519</v>
      </c>
      <c r="I8230" s="89" t="s">
        <v>322</v>
      </c>
      <c r="L8230">
        <v>54841</v>
      </c>
      <c r="M8230" s="89" t="s">
        <v>1679</v>
      </c>
      <c r="N8230" s="89" t="s">
        <v>339</v>
      </c>
      <c r="V8230" s="89" t="s">
        <v>1546</v>
      </c>
      <c r="W8230">
        <v>60196</v>
      </c>
    </row>
    <row r="8231" spans="7:23">
      <c r="G8231">
        <v>65555</v>
      </c>
      <c r="H8231" s="89" t="s">
        <v>1520</v>
      </c>
      <c r="I8231" s="89" t="s">
        <v>322</v>
      </c>
      <c r="L8231">
        <v>54842</v>
      </c>
      <c r="M8231" s="89" t="s">
        <v>1687</v>
      </c>
      <c r="N8231" s="89" t="s">
        <v>1584</v>
      </c>
      <c r="V8231" s="89" t="s">
        <v>1547</v>
      </c>
      <c r="W8231">
        <v>60207</v>
      </c>
    </row>
    <row r="8232" spans="7:23">
      <c r="G8232">
        <v>60130</v>
      </c>
      <c r="H8232" s="89" t="s">
        <v>1521</v>
      </c>
      <c r="I8232" s="89" t="s">
        <v>322</v>
      </c>
      <c r="L8232">
        <v>54843</v>
      </c>
      <c r="M8232" s="89" t="s">
        <v>1687</v>
      </c>
      <c r="N8232" s="89" t="s">
        <v>1698</v>
      </c>
      <c r="V8232" s="89" t="s">
        <v>1548</v>
      </c>
      <c r="W8232">
        <v>60218</v>
      </c>
    </row>
    <row r="8233" spans="7:23">
      <c r="G8233">
        <v>65643</v>
      </c>
      <c r="H8233" s="89" t="s">
        <v>1522</v>
      </c>
      <c r="I8233" s="89" t="s">
        <v>322</v>
      </c>
      <c r="L8233">
        <v>54845</v>
      </c>
      <c r="M8233" s="89" t="s">
        <v>1687</v>
      </c>
      <c r="N8233" s="89" t="s">
        <v>1699</v>
      </c>
      <c r="V8233" s="89" t="s">
        <v>1549</v>
      </c>
      <c r="W8233">
        <v>60229</v>
      </c>
    </row>
    <row r="8234" spans="7:23">
      <c r="G8234">
        <v>65621</v>
      </c>
      <c r="H8234" s="89" t="s">
        <v>1524</v>
      </c>
      <c r="I8234" s="89" t="s">
        <v>322</v>
      </c>
      <c r="L8234">
        <v>54846</v>
      </c>
      <c r="M8234" s="89" t="s">
        <v>1687</v>
      </c>
      <c r="N8234" s="89" t="s">
        <v>312</v>
      </c>
      <c r="V8234" s="89" t="s">
        <v>1550</v>
      </c>
      <c r="W8234">
        <v>60240</v>
      </c>
    </row>
    <row r="8235" spans="7:23">
      <c r="G8235">
        <v>65610</v>
      </c>
      <c r="H8235" s="89" t="s">
        <v>1525</v>
      </c>
      <c r="I8235" s="89" t="s">
        <v>322</v>
      </c>
      <c r="L8235">
        <v>54847</v>
      </c>
      <c r="M8235" s="89" t="s">
        <v>1687</v>
      </c>
      <c r="N8235" s="89" t="s">
        <v>1700</v>
      </c>
      <c r="V8235" s="89" t="s">
        <v>1551</v>
      </c>
      <c r="W8235">
        <v>60251</v>
      </c>
    </row>
    <row r="8236" spans="7:23">
      <c r="G8236">
        <v>45045</v>
      </c>
      <c r="H8236" s="89" t="s">
        <v>2541</v>
      </c>
      <c r="I8236" s="89" t="s">
        <v>322</v>
      </c>
      <c r="L8236">
        <v>54848</v>
      </c>
      <c r="M8236" s="89" t="s">
        <v>1687</v>
      </c>
      <c r="N8236" s="89" t="s">
        <v>337</v>
      </c>
      <c r="V8236" s="89" t="s">
        <v>1552</v>
      </c>
      <c r="W8236">
        <v>60262</v>
      </c>
    </row>
    <row r="8237" spans="7:23">
      <c r="G8237">
        <v>45054</v>
      </c>
      <c r="H8237" s="89" t="s">
        <v>1526</v>
      </c>
      <c r="I8237" s="89" t="s">
        <v>322</v>
      </c>
      <c r="L8237">
        <v>54849</v>
      </c>
      <c r="M8237" s="89" t="s">
        <v>1687</v>
      </c>
      <c r="N8237" s="89" t="s">
        <v>3595</v>
      </c>
      <c r="V8237" s="89" t="s">
        <v>1553</v>
      </c>
      <c r="W8237">
        <v>60273</v>
      </c>
    </row>
    <row r="8238" spans="7:23">
      <c r="G8238">
        <v>45063</v>
      </c>
      <c r="H8238" s="89" t="s">
        <v>1527</v>
      </c>
      <c r="I8238" s="89" t="s">
        <v>322</v>
      </c>
      <c r="L8238">
        <v>54850</v>
      </c>
      <c r="M8238" s="89" t="s">
        <v>1687</v>
      </c>
      <c r="N8238" s="89" t="s">
        <v>338</v>
      </c>
      <c r="V8238" s="89" t="s">
        <v>1554</v>
      </c>
      <c r="W8238">
        <v>60284</v>
      </c>
    </row>
    <row r="8239" spans="7:23">
      <c r="G8239">
        <v>45072</v>
      </c>
      <c r="H8239" s="89" t="s">
        <v>1528</v>
      </c>
      <c r="I8239" s="89" t="s">
        <v>322</v>
      </c>
      <c r="L8239">
        <v>54851</v>
      </c>
      <c r="M8239" s="89" t="s">
        <v>1687</v>
      </c>
      <c r="N8239" s="89" t="s">
        <v>313</v>
      </c>
      <c r="V8239" s="89" t="s">
        <v>1555</v>
      </c>
      <c r="W8239">
        <v>60295</v>
      </c>
    </row>
    <row r="8240" spans="7:23">
      <c r="G8240">
        <v>45081</v>
      </c>
      <c r="H8240" s="89" t="s">
        <v>1529</v>
      </c>
      <c r="I8240" s="89" t="s">
        <v>322</v>
      </c>
      <c r="L8240">
        <v>54852</v>
      </c>
      <c r="M8240" s="89" t="s">
        <v>1687</v>
      </c>
      <c r="N8240" s="89" t="s">
        <v>339</v>
      </c>
      <c r="V8240" s="89" t="s">
        <v>1556</v>
      </c>
      <c r="W8240">
        <v>60306</v>
      </c>
    </row>
    <row r="8241" spans="7:23">
      <c r="G8241">
        <v>45090</v>
      </c>
      <c r="H8241" s="89" t="s">
        <v>1530</v>
      </c>
      <c r="I8241" s="89" t="s">
        <v>322</v>
      </c>
      <c r="L8241">
        <v>54853</v>
      </c>
      <c r="M8241" s="89" t="s">
        <v>1686</v>
      </c>
      <c r="N8241" s="89" t="s">
        <v>1584</v>
      </c>
      <c r="V8241" s="89" t="s">
        <v>1557</v>
      </c>
      <c r="W8241">
        <v>60317</v>
      </c>
    </row>
    <row r="8242" spans="7:23">
      <c r="G8242">
        <v>45099</v>
      </c>
      <c r="H8242" s="89" t="s">
        <v>1531</v>
      </c>
      <c r="I8242" s="89" t="s">
        <v>322</v>
      </c>
      <c r="L8242">
        <v>54854</v>
      </c>
      <c r="M8242" s="89" t="s">
        <v>1686</v>
      </c>
      <c r="N8242" s="89" t="s">
        <v>1698</v>
      </c>
      <c r="V8242" s="89" t="s">
        <v>1378</v>
      </c>
      <c r="W8242">
        <v>60328</v>
      </c>
    </row>
    <row r="8243" spans="7:23">
      <c r="G8243">
        <v>45108</v>
      </c>
      <c r="H8243" s="89" t="s">
        <v>1532</v>
      </c>
      <c r="I8243" s="89" t="s">
        <v>322</v>
      </c>
      <c r="L8243">
        <v>54856</v>
      </c>
      <c r="M8243" s="89" t="s">
        <v>1686</v>
      </c>
      <c r="N8243" s="89" t="s">
        <v>1699</v>
      </c>
      <c r="V8243" s="89" t="s">
        <v>1558</v>
      </c>
      <c r="W8243">
        <v>45279</v>
      </c>
    </row>
    <row r="8244" spans="7:23">
      <c r="G8244">
        <v>45117</v>
      </c>
      <c r="H8244" s="89" t="s">
        <v>2542</v>
      </c>
      <c r="I8244" s="89" t="s">
        <v>322</v>
      </c>
      <c r="L8244">
        <v>54857</v>
      </c>
      <c r="M8244" s="89" t="s">
        <v>1686</v>
      </c>
      <c r="N8244" s="89" t="s">
        <v>312</v>
      </c>
      <c r="V8244" s="89" t="s">
        <v>1559</v>
      </c>
      <c r="W8244">
        <v>45288</v>
      </c>
    </row>
    <row r="8245" spans="7:23">
      <c r="G8245">
        <v>220283</v>
      </c>
      <c r="H8245" s="89" t="s">
        <v>1523</v>
      </c>
      <c r="I8245" s="89" t="s">
        <v>322</v>
      </c>
      <c r="L8245">
        <v>54858</v>
      </c>
      <c r="M8245" s="89" t="s">
        <v>1686</v>
      </c>
      <c r="N8245" s="89" t="s">
        <v>1700</v>
      </c>
      <c r="V8245" s="89" t="s">
        <v>1560</v>
      </c>
      <c r="W8245">
        <v>45297</v>
      </c>
    </row>
    <row r="8246" spans="7:23">
      <c r="G8246">
        <v>65632</v>
      </c>
      <c r="H8246" s="89" t="s">
        <v>2543</v>
      </c>
      <c r="I8246" s="89" t="s">
        <v>322</v>
      </c>
      <c r="L8246">
        <v>54859</v>
      </c>
      <c r="M8246" s="89" t="s">
        <v>1686</v>
      </c>
      <c r="N8246" s="89" t="s">
        <v>337</v>
      </c>
      <c r="V8246" s="89" t="s">
        <v>2544</v>
      </c>
      <c r="W8246">
        <v>45306</v>
      </c>
    </row>
    <row r="8247" spans="7:23">
      <c r="G8247">
        <v>45144</v>
      </c>
      <c r="H8247" s="89" t="s">
        <v>1533</v>
      </c>
      <c r="I8247" s="89" t="s">
        <v>322</v>
      </c>
      <c r="L8247">
        <v>54860</v>
      </c>
      <c r="M8247" s="89" t="s">
        <v>1686</v>
      </c>
      <c r="N8247" s="89" t="s">
        <v>3595</v>
      </c>
      <c r="V8247" s="89" t="s">
        <v>1561</v>
      </c>
      <c r="W8247">
        <v>45315</v>
      </c>
    </row>
    <row r="8248" spans="7:23">
      <c r="G8248">
        <v>45153</v>
      </c>
      <c r="H8248" s="89" t="s">
        <v>1534</v>
      </c>
      <c r="I8248" s="89" t="s">
        <v>322</v>
      </c>
      <c r="L8248">
        <v>54861</v>
      </c>
      <c r="M8248" s="89" t="s">
        <v>1686</v>
      </c>
      <c r="N8248" s="89" t="s">
        <v>338</v>
      </c>
      <c r="V8248" s="89" t="s">
        <v>1562</v>
      </c>
      <c r="W8248">
        <v>45324</v>
      </c>
    </row>
    <row r="8249" spans="7:23">
      <c r="G8249">
        <v>45162</v>
      </c>
      <c r="H8249" s="89" t="s">
        <v>1535</v>
      </c>
      <c r="I8249" s="89" t="s">
        <v>322</v>
      </c>
      <c r="L8249">
        <v>54862</v>
      </c>
      <c r="M8249" s="89" t="s">
        <v>1686</v>
      </c>
      <c r="N8249" s="89" t="s">
        <v>313</v>
      </c>
      <c r="V8249" s="89" t="s">
        <v>1563</v>
      </c>
      <c r="W8249">
        <v>45333</v>
      </c>
    </row>
    <row r="8250" spans="7:23">
      <c r="G8250">
        <v>45171</v>
      </c>
      <c r="H8250" s="89" t="s">
        <v>1536</v>
      </c>
      <c r="I8250" s="89" t="s">
        <v>322</v>
      </c>
      <c r="L8250">
        <v>54863</v>
      </c>
      <c r="M8250" s="89" t="s">
        <v>1686</v>
      </c>
      <c r="N8250" s="89" t="s">
        <v>339</v>
      </c>
      <c r="V8250" s="89" t="s">
        <v>1564</v>
      </c>
      <c r="W8250">
        <v>45342</v>
      </c>
    </row>
    <row r="8251" spans="7:23">
      <c r="G8251">
        <v>45180</v>
      </c>
      <c r="H8251" s="89" t="s">
        <v>1537</v>
      </c>
      <c r="I8251" s="89" t="s">
        <v>322</v>
      </c>
      <c r="L8251">
        <v>54864</v>
      </c>
      <c r="M8251" s="89" t="s">
        <v>1685</v>
      </c>
      <c r="N8251" s="89" t="s">
        <v>1584</v>
      </c>
      <c r="V8251" s="89" t="s">
        <v>1565</v>
      </c>
      <c r="W8251">
        <v>45351</v>
      </c>
    </row>
    <row r="8252" spans="7:23">
      <c r="G8252">
        <v>45189</v>
      </c>
      <c r="H8252" s="89" t="s">
        <v>1538</v>
      </c>
      <c r="I8252" s="89" t="s">
        <v>322</v>
      </c>
      <c r="L8252">
        <v>54865</v>
      </c>
      <c r="M8252" s="89" t="s">
        <v>1685</v>
      </c>
      <c r="N8252" s="89" t="s">
        <v>1698</v>
      </c>
      <c r="V8252" s="89" t="s">
        <v>1566</v>
      </c>
      <c r="W8252">
        <v>45360</v>
      </c>
    </row>
    <row r="8253" spans="7:23">
      <c r="G8253">
        <v>45198</v>
      </c>
      <c r="H8253" s="89" t="s">
        <v>1539</v>
      </c>
      <c r="I8253" s="89" t="s">
        <v>322</v>
      </c>
      <c r="L8253">
        <v>54867</v>
      </c>
      <c r="M8253" s="89" t="s">
        <v>1685</v>
      </c>
      <c r="N8253" s="89" t="s">
        <v>1699</v>
      </c>
      <c r="V8253" s="89" t="s">
        <v>271</v>
      </c>
      <c r="W8253">
        <v>45369</v>
      </c>
    </row>
    <row r="8254" spans="7:23">
      <c r="G8254">
        <v>45207</v>
      </c>
      <c r="H8254" s="89" t="s">
        <v>1540</v>
      </c>
      <c r="I8254" s="89" t="s">
        <v>322</v>
      </c>
      <c r="L8254">
        <v>54868</v>
      </c>
      <c r="M8254" s="89" t="s">
        <v>1685</v>
      </c>
      <c r="N8254" s="89" t="s">
        <v>312</v>
      </c>
      <c r="V8254" s="89" t="s">
        <v>1567</v>
      </c>
      <c r="W8254">
        <v>57881</v>
      </c>
    </row>
    <row r="8255" spans="7:23">
      <c r="G8255">
        <v>45216</v>
      </c>
      <c r="H8255" s="89" t="s">
        <v>1541</v>
      </c>
      <c r="I8255" s="89" t="s">
        <v>322</v>
      </c>
      <c r="L8255">
        <v>54869</v>
      </c>
      <c r="M8255" s="89" t="s">
        <v>1685</v>
      </c>
      <c r="N8255" s="89" t="s">
        <v>1700</v>
      </c>
      <c r="V8255" s="89" t="s">
        <v>2545</v>
      </c>
      <c r="W8255">
        <v>141070</v>
      </c>
    </row>
    <row r="8256" spans="7:23">
      <c r="G8256">
        <v>45225</v>
      </c>
      <c r="H8256" s="89" t="s">
        <v>1542</v>
      </c>
      <c r="I8256" s="89" t="s">
        <v>322</v>
      </c>
      <c r="L8256">
        <v>54870</v>
      </c>
      <c r="M8256" s="89" t="s">
        <v>1685</v>
      </c>
      <c r="N8256" s="89" t="s">
        <v>337</v>
      </c>
      <c r="V8256" s="89" t="s">
        <v>2546</v>
      </c>
      <c r="W8256">
        <v>57870</v>
      </c>
    </row>
    <row r="8257" spans="7:23">
      <c r="G8257">
        <v>45234</v>
      </c>
      <c r="H8257" s="89" t="s">
        <v>1543</v>
      </c>
      <c r="I8257" s="89" t="s">
        <v>322</v>
      </c>
      <c r="L8257">
        <v>54871</v>
      </c>
      <c r="M8257" s="89" t="s">
        <v>1685</v>
      </c>
      <c r="N8257" s="89" t="s">
        <v>3595</v>
      </c>
      <c r="V8257" s="89" t="s">
        <v>1389</v>
      </c>
      <c r="W8257">
        <v>45396</v>
      </c>
    </row>
    <row r="8258" spans="7:23">
      <c r="G8258">
        <v>45243</v>
      </c>
      <c r="H8258" s="89" t="s">
        <v>1544</v>
      </c>
      <c r="I8258" s="89" t="s">
        <v>322</v>
      </c>
      <c r="L8258">
        <v>54872</v>
      </c>
      <c r="M8258" s="89" t="s">
        <v>1685</v>
      </c>
      <c r="N8258" s="89" t="s">
        <v>338</v>
      </c>
      <c r="V8258" s="89" t="s">
        <v>1568</v>
      </c>
      <c r="W8258">
        <v>45414</v>
      </c>
    </row>
    <row r="8259" spans="7:23">
      <c r="G8259">
        <v>45252</v>
      </c>
      <c r="H8259" s="89" t="s">
        <v>1364</v>
      </c>
      <c r="I8259" s="89" t="s">
        <v>322</v>
      </c>
      <c r="L8259">
        <v>54873</v>
      </c>
      <c r="M8259" s="89" t="s">
        <v>1685</v>
      </c>
      <c r="N8259" s="89" t="s">
        <v>313</v>
      </c>
      <c r="V8259" s="89" t="s">
        <v>1569</v>
      </c>
      <c r="W8259">
        <v>57947</v>
      </c>
    </row>
    <row r="8260" spans="7:23">
      <c r="G8260">
        <v>60185</v>
      </c>
      <c r="H8260" s="89" t="s">
        <v>1545</v>
      </c>
      <c r="I8260" s="89" t="s">
        <v>322</v>
      </c>
      <c r="L8260">
        <v>54874</v>
      </c>
      <c r="M8260" s="89" t="s">
        <v>1685</v>
      </c>
      <c r="N8260" s="89" t="s">
        <v>339</v>
      </c>
      <c r="V8260" s="89" t="s">
        <v>1570</v>
      </c>
      <c r="W8260">
        <v>57958</v>
      </c>
    </row>
    <row r="8261" spans="7:23">
      <c r="G8261">
        <v>60196</v>
      </c>
      <c r="H8261" s="89" t="s">
        <v>1546</v>
      </c>
      <c r="I8261" s="89" t="s">
        <v>322</v>
      </c>
      <c r="L8261">
        <v>55266</v>
      </c>
      <c r="M8261" s="89" t="s">
        <v>1688</v>
      </c>
      <c r="N8261" s="89" t="s">
        <v>1584</v>
      </c>
      <c r="V8261" s="89" t="s">
        <v>1571</v>
      </c>
      <c r="W8261">
        <v>58002</v>
      </c>
    </row>
    <row r="8262" spans="7:23">
      <c r="G8262">
        <v>60207</v>
      </c>
      <c r="H8262" s="89" t="s">
        <v>1547</v>
      </c>
      <c r="I8262" s="89" t="s">
        <v>322</v>
      </c>
      <c r="L8262">
        <v>55267</v>
      </c>
      <c r="M8262" s="89" t="s">
        <v>1688</v>
      </c>
      <c r="N8262" s="89" t="s">
        <v>1698</v>
      </c>
      <c r="V8262" s="89" t="s">
        <v>2547</v>
      </c>
      <c r="W8262">
        <v>58013</v>
      </c>
    </row>
    <row r="8263" spans="7:23">
      <c r="G8263">
        <v>60218</v>
      </c>
      <c r="H8263" s="89" t="s">
        <v>1548</v>
      </c>
      <c r="I8263" s="89" t="s">
        <v>322</v>
      </c>
      <c r="L8263">
        <v>55269</v>
      </c>
      <c r="M8263" s="89" t="s">
        <v>1688</v>
      </c>
      <c r="N8263" s="89" t="s">
        <v>1699</v>
      </c>
      <c r="V8263" s="89" t="s">
        <v>1572</v>
      </c>
      <c r="W8263">
        <v>66076</v>
      </c>
    </row>
    <row r="8264" spans="7:23">
      <c r="G8264">
        <v>60229</v>
      </c>
      <c r="H8264" s="89" t="s">
        <v>1549</v>
      </c>
      <c r="I8264" s="89" t="s">
        <v>322</v>
      </c>
      <c r="L8264">
        <v>55270</v>
      </c>
      <c r="M8264" s="89" t="s">
        <v>1688</v>
      </c>
      <c r="N8264" s="89" t="s">
        <v>312</v>
      </c>
      <c r="V8264" s="89" t="s">
        <v>2548</v>
      </c>
      <c r="W8264">
        <v>67681</v>
      </c>
    </row>
    <row r="8265" spans="7:23">
      <c r="G8265">
        <v>60240</v>
      </c>
      <c r="H8265" s="89" t="s">
        <v>1550</v>
      </c>
      <c r="I8265" s="89" t="s">
        <v>322</v>
      </c>
      <c r="L8265">
        <v>55271</v>
      </c>
      <c r="M8265" s="89" t="s">
        <v>1688</v>
      </c>
      <c r="N8265" s="89" t="s">
        <v>1700</v>
      </c>
      <c r="V8265" s="89" t="s">
        <v>2549</v>
      </c>
      <c r="W8265">
        <v>76670</v>
      </c>
    </row>
    <row r="8266" spans="7:23">
      <c r="G8266">
        <v>60251</v>
      </c>
      <c r="H8266" s="89" t="s">
        <v>1551</v>
      </c>
      <c r="I8266" s="89" t="s">
        <v>322</v>
      </c>
      <c r="L8266">
        <v>55272</v>
      </c>
      <c r="M8266" s="89" t="s">
        <v>1688</v>
      </c>
      <c r="N8266" s="89" t="s">
        <v>337</v>
      </c>
      <c r="V8266" s="89" t="s">
        <v>2550</v>
      </c>
      <c r="W8266">
        <v>88070</v>
      </c>
    </row>
    <row r="8267" spans="7:23">
      <c r="G8267">
        <v>60262</v>
      </c>
      <c r="H8267" s="89" t="s">
        <v>1552</v>
      </c>
      <c r="I8267" s="89" t="s">
        <v>322</v>
      </c>
      <c r="L8267">
        <v>55273</v>
      </c>
      <c r="M8267" s="89" t="s">
        <v>1688</v>
      </c>
      <c r="N8267" s="89" t="s">
        <v>3595</v>
      </c>
      <c r="V8267" s="89" t="s">
        <v>1573</v>
      </c>
      <c r="W8267">
        <v>67669</v>
      </c>
    </row>
    <row r="8268" spans="7:23">
      <c r="G8268">
        <v>60273</v>
      </c>
      <c r="H8268" s="89" t="s">
        <v>1553</v>
      </c>
      <c r="I8268" s="89" t="s">
        <v>322</v>
      </c>
      <c r="L8268">
        <v>55274</v>
      </c>
      <c r="M8268" s="89" t="s">
        <v>1688</v>
      </c>
      <c r="N8268" s="89" t="s">
        <v>338</v>
      </c>
      <c r="V8268" s="89" t="s">
        <v>1574</v>
      </c>
      <c r="W8268">
        <v>57980</v>
      </c>
    </row>
    <row r="8269" spans="7:23">
      <c r="G8269">
        <v>60284</v>
      </c>
      <c r="H8269" s="89" t="s">
        <v>1554</v>
      </c>
      <c r="I8269" s="89" t="s">
        <v>322</v>
      </c>
      <c r="L8269">
        <v>55275</v>
      </c>
      <c r="M8269" s="89" t="s">
        <v>1688</v>
      </c>
      <c r="N8269" s="89" t="s">
        <v>313</v>
      </c>
      <c r="V8269" s="89" t="s">
        <v>1575</v>
      </c>
      <c r="W8269">
        <v>57969</v>
      </c>
    </row>
    <row r="8270" spans="7:23">
      <c r="G8270">
        <v>60295</v>
      </c>
      <c r="H8270" s="89" t="s">
        <v>1555</v>
      </c>
      <c r="I8270" s="89" t="s">
        <v>322</v>
      </c>
      <c r="L8270">
        <v>55276</v>
      </c>
      <c r="M8270" s="89" t="s">
        <v>1688</v>
      </c>
      <c r="N8270" s="89" t="s">
        <v>339</v>
      </c>
      <c r="V8270" s="89" t="s">
        <v>1576</v>
      </c>
      <c r="W8270">
        <v>45468</v>
      </c>
    </row>
    <row r="8271" spans="7:23">
      <c r="G8271">
        <v>60306</v>
      </c>
      <c r="H8271" s="89" t="s">
        <v>1556</v>
      </c>
      <c r="I8271" s="89" t="s">
        <v>322</v>
      </c>
      <c r="L8271">
        <v>55299</v>
      </c>
      <c r="M8271" s="89" t="s">
        <v>1693</v>
      </c>
      <c r="N8271" s="89" t="s">
        <v>1584</v>
      </c>
      <c r="V8271" s="89" t="s">
        <v>1577</v>
      </c>
      <c r="W8271">
        <v>65069</v>
      </c>
    </row>
    <row r="8272" spans="7:23">
      <c r="G8272">
        <v>60317</v>
      </c>
      <c r="H8272" s="89" t="s">
        <v>1557</v>
      </c>
      <c r="I8272" s="89" t="s">
        <v>322</v>
      </c>
      <c r="L8272">
        <v>55300</v>
      </c>
      <c r="M8272" s="89" t="s">
        <v>1693</v>
      </c>
      <c r="N8272" s="89" t="s">
        <v>1698</v>
      </c>
      <c r="V8272" s="89" t="s">
        <v>1578</v>
      </c>
      <c r="W8272">
        <v>58035</v>
      </c>
    </row>
    <row r="8273" spans="7:23">
      <c r="G8273">
        <v>60328</v>
      </c>
      <c r="H8273" s="89" t="s">
        <v>1378</v>
      </c>
      <c r="I8273" s="89" t="s">
        <v>322</v>
      </c>
      <c r="L8273">
        <v>55302</v>
      </c>
      <c r="M8273" s="89" t="s">
        <v>1693</v>
      </c>
      <c r="N8273" s="89" t="s">
        <v>1699</v>
      </c>
      <c r="V8273" s="89" t="s">
        <v>2551</v>
      </c>
      <c r="W8273">
        <v>141083</v>
      </c>
    </row>
    <row r="8274" spans="7:23">
      <c r="G8274">
        <v>45279</v>
      </c>
      <c r="H8274" s="89" t="s">
        <v>1558</v>
      </c>
      <c r="I8274" s="89" t="s">
        <v>322</v>
      </c>
      <c r="L8274">
        <v>55303</v>
      </c>
      <c r="M8274" s="89" t="s">
        <v>1693</v>
      </c>
      <c r="N8274" s="89" t="s">
        <v>312</v>
      </c>
      <c r="V8274" s="89" t="s">
        <v>2552</v>
      </c>
      <c r="W8274">
        <v>57991</v>
      </c>
    </row>
    <row r="8275" spans="7:23">
      <c r="G8275">
        <v>45288</v>
      </c>
      <c r="H8275" s="89" t="s">
        <v>1559</v>
      </c>
      <c r="I8275" s="89" t="s">
        <v>322</v>
      </c>
      <c r="L8275">
        <v>55304</v>
      </c>
      <c r="M8275" s="89" t="s">
        <v>1693</v>
      </c>
      <c r="N8275" s="89" t="s">
        <v>1700</v>
      </c>
      <c r="V8275" s="89" t="s">
        <v>1580</v>
      </c>
      <c r="W8275">
        <v>45504</v>
      </c>
    </row>
    <row r="8276" spans="7:23">
      <c r="G8276">
        <v>45297</v>
      </c>
      <c r="H8276" s="89" t="s">
        <v>1560</v>
      </c>
      <c r="I8276" s="89" t="s">
        <v>322</v>
      </c>
      <c r="L8276">
        <v>55305</v>
      </c>
      <c r="M8276" s="89" t="s">
        <v>1693</v>
      </c>
      <c r="N8276" s="89" t="s">
        <v>337</v>
      </c>
      <c r="V8276" s="89" t="s">
        <v>2553</v>
      </c>
      <c r="W8276">
        <v>202070</v>
      </c>
    </row>
    <row r="8277" spans="7:23">
      <c r="G8277">
        <v>45306</v>
      </c>
      <c r="H8277" s="89" t="s">
        <v>2544</v>
      </c>
      <c r="I8277" s="89" t="s">
        <v>322</v>
      </c>
      <c r="L8277">
        <v>55306</v>
      </c>
      <c r="M8277" s="89" t="s">
        <v>1693</v>
      </c>
      <c r="N8277" s="89" t="s">
        <v>3595</v>
      </c>
      <c r="V8277" s="89" t="s">
        <v>2554</v>
      </c>
      <c r="W8277">
        <v>202096</v>
      </c>
    </row>
    <row r="8278" spans="7:23">
      <c r="G8278">
        <v>45315</v>
      </c>
      <c r="H8278" s="89" t="s">
        <v>1561</v>
      </c>
      <c r="I8278" s="89" t="s">
        <v>322</v>
      </c>
      <c r="L8278">
        <v>55307</v>
      </c>
      <c r="M8278" s="89" t="s">
        <v>1693</v>
      </c>
      <c r="N8278" s="89" t="s">
        <v>338</v>
      </c>
      <c r="V8278" s="89" t="s">
        <v>2555</v>
      </c>
      <c r="W8278">
        <v>202083</v>
      </c>
    </row>
    <row r="8279" spans="7:23">
      <c r="G8279">
        <v>45324</v>
      </c>
      <c r="H8279" s="89" t="s">
        <v>1562</v>
      </c>
      <c r="I8279" s="89" t="s">
        <v>322</v>
      </c>
      <c r="L8279">
        <v>55308</v>
      </c>
      <c r="M8279" s="89" t="s">
        <v>1693</v>
      </c>
      <c r="N8279" s="89" t="s">
        <v>313</v>
      </c>
      <c r="V8279" s="89" t="s">
        <v>1581</v>
      </c>
      <c r="W8279">
        <v>45423</v>
      </c>
    </row>
    <row r="8280" spans="7:23">
      <c r="G8280">
        <v>45333</v>
      </c>
      <c r="H8280" s="89" t="s">
        <v>1563</v>
      </c>
      <c r="I8280" s="89" t="s">
        <v>322</v>
      </c>
      <c r="L8280">
        <v>55309</v>
      </c>
      <c r="M8280" s="89" t="s">
        <v>1693</v>
      </c>
      <c r="N8280" s="89" t="s">
        <v>339</v>
      </c>
    </row>
    <row r="8281" spans="7:23">
      <c r="G8281">
        <v>45342</v>
      </c>
      <c r="H8281" s="89" t="s">
        <v>1564</v>
      </c>
      <c r="I8281" s="89" t="s">
        <v>322</v>
      </c>
      <c r="L8281">
        <v>55332</v>
      </c>
      <c r="M8281" s="89" t="s">
        <v>1694</v>
      </c>
      <c r="N8281" s="89" t="s">
        <v>1584</v>
      </c>
    </row>
    <row r="8282" spans="7:23">
      <c r="G8282">
        <v>45351</v>
      </c>
      <c r="H8282" s="89" t="s">
        <v>1565</v>
      </c>
      <c r="I8282" s="89" t="s">
        <v>322</v>
      </c>
      <c r="L8282">
        <v>55333</v>
      </c>
      <c r="M8282" s="89" t="s">
        <v>1694</v>
      </c>
      <c r="N8282" s="89" t="s">
        <v>1698</v>
      </c>
      <c r="V8282" s="89" t="s">
        <v>1291</v>
      </c>
      <c r="W8282">
        <v>40003</v>
      </c>
    </row>
    <row r="8283" spans="7:23">
      <c r="G8283">
        <v>45360</v>
      </c>
      <c r="H8283" s="89" t="s">
        <v>1566</v>
      </c>
      <c r="I8283" s="89" t="s">
        <v>322</v>
      </c>
      <c r="L8283">
        <v>55335</v>
      </c>
      <c r="M8283" s="89" t="s">
        <v>1694</v>
      </c>
      <c r="N8283" s="89" t="s">
        <v>1699</v>
      </c>
      <c r="V8283" s="89" t="s">
        <v>1293</v>
      </c>
      <c r="W8283">
        <v>51868</v>
      </c>
    </row>
    <row r="8284" spans="7:23">
      <c r="G8284">
        <v>45369</v>
      </c>
      <c r="H8284" s="89" t="s">
        <v>271</v>
      </c>
      <c r="I8284" s="89" t="s">
        <v>322</v>
      </c>
      <c r="L8284">
        <v>55336</v>
      </c>
      <c r="M8284" s="89" t="s">
        <v>1694</v>
      </c>
      <c r="N8284" s="89" t="s">
        <v>312</v>
      </c>
      <c r="V8284" s="89" t="s">
        <v>1294</v>
      </c>
      <c r="W8284">
        <v>51877</v>
      </c>
    </row>
    <row r="8285" spans="7:23">
      <c r="G8285">
        <v>57881</v>
      </c>
      <c r="H8285" s="89" t="s">
        <v>1567</v>
      </c>
      <c r="I8285" s="89" t="s">
        <v>322</v>
      </c>
      <c r="L8285">
        <v>55337</v>
      </c>
      <c r="M8285" s="89" t="s">
        <v>1694</v>
      </c>
      <c r="N8285" s="89" t="s">
        <v>1700</v>
      </c>
      <c r="V8285" s="89" t="s">
        <v>1295</v>
      </c>
      <c r="W8285">
        <v>40004</v>
      </c>
    </row>
    <row r="8286" spans="7:23">
      <c r="G8286">
        <v>141070</v>
      </c>
      <c r="H8286" s="89" t="s">
        <v>2545</v>
      </c>
      <c r="I8286" s="89" t="s">
        <v>322</v>
      </c>
      <c r="L8286">
        <v>55338</v>
      </c>
      <c r="M8286" s="89" t="s">
        <v>1694</v>
      </c>
      <c r="N8286" s="89" t="s">
        <v>337</v>
      </c>
      <c r="V8286" s="89" t="s">
        <v>1297</v>
      </c>
      <c r="W8286">
        <v>40006</v>
      </c>
    </row>
    <row r="8287" spans="7:23">
      <c r="G8287">
        <v>57870</v>
      </c>
      <c r="H8287" s="89" t="s">
        <v>2546</v>
      </c>
      <c r="I8287" s="89" t="s">
        <v>322</v>
      </c>
      <c r="L8287">
        <v>55339</v>
      </c>
      <c r="M8287" s="89" t="s">
        <v>1694</v>
      </c>
      <c r="N8287" s="89" t="s">
        <v>3595</v>
      </c>
      <c r="V8287" s="89" t="s">
        <v>1298</v>
      </c>
      <c r="W8287">
        <v>42676</v>
      </c>
    </row>
    <row r="8288" spans="7:23">
      <c r="G8288">
        <v>45396</v>
      </c>
      <c r="H8288" s="89" t="s">
        <v>1389</v>
      </c>
      <c r="I8288" s="89" t="s">
        <v>322</v>
      </c>
      <c r="L8288">
        <v>55340</v>
      </c>
      <c r="M8288" s="89" t="s">
        <v>1694</v>
      </c>
      <c r="N8288" s="89" t="s">
        <v>338</v>
      </c>
      <c r="V8288" s="89" t="s">
        <v>1299</v>
      </c>
      <c r="W8288">
        <v>42668</v>
      </c>
    </row>
    <row r="8289" spans="7:23">
      <c r="G8289">
        <v>45414</v>
      </c>
      <c r="H8289" s="89" t="s">
        <v>1568</v>
      </c>
      <c r="I8289" s="89" t="s">
        <v>322</v>
      </c>
      <c r="L8289">
        <v>55341</v>
      </c>
      <c r="M8289" s="89" t="s">
        <v>1694</v>
      </c>
      <c r="N8289" s="89" t="s">
        <v>313</v>
      </c>
      <c r="V8289" s="89" t="s">
        <v>1300</v>
      </c>
      <c r="W8289">
        <v>40005</v>
      </c>
    </row>
    <row r="8290" spans="7:23">
      <c r="G8290">
        <v>57947</v>
      </c>
      <c r="H8290" s="89" t="s">
        <v>1569</v>
      </c>
      <c r="I8290" s="89" t="s">
        <v>322</v>
      </c>
      <c r="L8290">
        <v>55342</v>
      </c>
      <c r="M8290" s="89" t="s">
        <v>1694</v>
      </c>
      <c r="N8290" s="89" t="s">
        <v>339</v>
      </c>
      <c r="V8290" s="89" t="s">
        <v>1711</v>
      </c>
      <c r="W8290">
        <v>40011</v>
      </c>
    </row>
    <row r="8291" spans="7:23">
      <c r="G8291">
        <v>57958</v>
      </c>
      <c r="H8291" s="89" t="s">
        <v>1570</v>
      </c>
      <c r="I8291" s="89" t="s">
        <v>322</v>
      </c>
      <c r="L8291">
        <v>55343</v>
      </c>
      <c r="M8291" s="89" t="s">
        <v>1695</v>
      </c>
      <c r="N8291" s="89" t="s">
        <v>1584</v>
      </c>
      <c r="V8291" s="89" t="s">
        <v>1712</v>
      </c>
      <c r="W8291">
        <v>40012</v>
      </c>
    </row>
    <row r="8292" spans="7:23">
      <c r="G8292">
        <v>58002</v>
      </c>
      <c r="H8292" s="89" t="s">
        <v>1571</v>
      </c>
      <c r="I8292" s="89" t="s">
        <v>322</v>
      </c>
      <c r="L8292">
        <v>55344</v>
      </c>
      <c r="M8292" s="89" t="s">
        <v>1695</v>
      </c>
      <c r="N8292" s="89" t="s">
        <v>1698</v>
      </c>
      <c r="V8292" s="89" t="s">
        <v>1713</v>
      </c>
      <c r="W8292">
        <v>40013</v>
      </c>
    </row>
    <row r="8293" spans="7:23">
      <c r="G8293">
        <v>58013</v>
      </c>
      <c r="H8293" s="89" t="s">
        <v>2547</v>
      </c>
      <c r="I8293" s="89" t="s">
        <v>322</v>
      </c>
      <c r="L8293">
        <v>55346</v>
      </c>
      <c r="M8293" s="89" t="s">
        <v>1695</v>
      </c>
      <c r="N8293" s="89" t="s">
        <v>1699</v>
      </c>
      <c r="V8293" s="89" t="s">
        <v>1714</v>
      </c>
      <c r="W8293">
        <v>40014</v>
      </c>
    </row>
    <row r="8294" spans="7:23">
      <c r="G8294">
        <v>66076</v>
      </c>
      <c r="H8294" s="89" t="s">
        <v>1572</v>
      </c>
      <c r="I8294" s="89" t="s">
        <v>322</v>
      </c>
      <c r="L8294">
        <v>55347</v>
      </c>
      <c r="M8294" s="89" t="s">
        <v>1695</v>
      </c>
      <c r="N8294" s="89" t="s">
        <v>312</v>
      </c>
      <c r="V8294" s="89" t="s">
        <v>1715</v>
      </c>
      <c r="W8294">
        <v>53514</v>
      </c>
    </row>
    <row r="8295" spans="7:23">
      <c r="G8295">
        <v>67681</v>
      </c>
      <c r="H8295" s="89" t="s">
        <v>2548</v>
      </c>
      <c r="I8295" s="89" t="s">
        <v>322</v>
      </c>
      <c r="L8295">
        <v>55348</v>
      </c>
      <c r="M8295" s="89" t="s">
        <v>1695</v>
      </c>
      <c r="N8295" s="89" t="s">
        <v>1700</v>
      </c>
      <c r="V8295" s="89" t="s">
        <v>1716</v>
      </c>
      <c r="W8295">
        <v>53725</v>
      </c>
    </row>
    <row r="8296" spans="7:23">
      <c r="G8296">
        <v>76670</v>
      </c>
      <c r="H8296" s="89" t="s">
        <v>2549</v>
      </c>
      <c r="I8296" s="89" t="s">
        <v>322</v>
      </c>
      <c r="L8296">
        <v>55349</v>
      </c>
      <c r="M8296" s="89" t="s">
        <v>1695</v>
      </c>
      <c r="N8296" s="89" t="s">
        <v>337</v>
      </c>
      <c r="V8296" s="89" t="s">
        <v>1717</v>
      </c>
      <c r="W8296">
        <v>53736</v>
      </c>
    </row>
    <row r="8297" spans="7:23">
      <c r="G8297">
        <v>88070</v>
      </c>
      <c r="H8297" s="89" t="s">
        <v>2550</v>
      </c>
      <c r="I8297" s="89" t="s">
        <v>322</v>
      </c>
      <c r="L8297">
        <v>55350</v>
      </c>
      <c r="M8297" s="89" t="s">
        <v>1695</v>
      </c>
      <c r="N8297" s="89" t="s">
        <v>3595</v>
      </c>
      <c r="V8297" s="89" t="s">
        <v>1718</v>
      </c>
      <c r="W8297">
        <v>53747</v>
      </c>
    </row>
    <row r="8298" spans="7:23">
      <c r="G8298">
        <v>67669</v>
      </c>
      <c r="H8298" s="89" t="s">
        <v>1573</v>
      </c>
      <c r="I8298" s="89" t="s">
        <v>322</v>
      </c>
      <c r="L8298">
        <v>55351</v>
      </c>
      <c r="M8298" s="89" t="s">
        <v>1695</v>
      </c>
      <c r="N8298" s="89" t="s">
        <v>338</v>
      </c>
      <c r="V8298" s="89" t="s">
        <v>1719</v>
      </c>
      <c r="W8298">
        <v>40015</v>
      </c>
    </row>
    <row r="8299" spans="7:23">
      <c r="G8299">
        <v>57980</v>
      </c>
      <c r="H8299" s="89" t="s">
        <v>1574</v>
      </c>
      <c r="I8299" s="89" t="s">
        <v>322</v>
      </c>
      <c r="L8299">
        <v>55352</v>
      </c>
      <c r="M8299" s="89" t="s">
        <v>1695</v>
      </c>
      <c r="N8299" s="89" t="s">
        <v>313</v>
      </c>
      <c r="V8299" s="89" t="s">
        <v>1720</v>
      </c>
      <c r="W8299">
        <v>40016</v>
      </c>
    </row>
    <row r="8300" spans="7:23">
      <c r="G8300">
        <v>57969</v>
      </c>
      <c r="H8300" s="89" t="s">
        <v>1575</v>
      </c>
      <c r="I8300" s="89" t="s">
        <v>322</v>
      </c>
      <c r="L8300">
        <v>55353</v>
      </c>
      <c r="M8300" s="89" t="s">
        <v>1695</v>
      </c>
      <c r="N8300" s="89" t="s">
        <v>339</v>
      </c>
      <c r="V8300" s="89" t="s">
        <v>1721</v>
      </c>
      <c r="W8300">
        <v>40017</v>
      </c>
    </row>
    <row r="8301" spans="7:23">
      <c r="G8301">
        <v>45468</v>
      </c>
      <c r="H8301" s="89" t="s">
        <v>1576</v>
      </c>
      <c r="I8301" s="89" t="s">
        <v>322</v>
      </c>
      <c r="L8301">
        <v>55354</v>
      </c>
      <c r="M8301" s="89" t="s">
        <v>1696</v>
      </c>
      <c r="N8301" s="89" t="s">
        <v>1584</v>
      </c>
      <c r="V8301" s="89" t="s">
        <v>1722</v>
      </c>
      <c r="W8301">
        <v>53901</v>
      </c>
    </row>
    <row r="8302" spans="7:23">
      <c r="G8302">
        <v>65069</v>
      </c>
      <c r="H8302" s="89" t="s">
        <v>1577</v>
      </c>
      <c r="I8302" s="89" t="s">
        <v>322</v>
      </c>
      <c r="L8302">
        <v>55355</v>
      </c>
      <c r="M8302" s="89" t="s">
        <v>1696</v>
      </c>
      <c r="N8302" s="89" t="s">
        <v>1698</v>
      </c>
      <c r="V8302" s="89" t="s">
        <v>1723</v>
      </c>
      <c r="W8302">
        <v>63974</v>
      </c>
    </row>
    <row r="8303" spans="7:23">
      <c r="G8303">
        <v>58035</v>
      </c>
      <c r="H8303" s="89" t="s">
        <v>1578</v>
      </c>
      <c r="I8303" s="89" t="s">
        <v>322</v>
      </c>
      <c r="L8303">
        <v>55357</v>
      </c>
      <c r="M8303" s="89" t="s">
        <v>1696</v>
      </c>
      <c r="N8303" s="89" t="s">
        <v>1699</v>
      </c>
      <c r="V8303" s="89" t="s">
        <v>1724</v>
      </c>
      <c r="W8303">
        <v>40018</v>
      </c>
    </row>
    <row r="8304" spans="7:23">
      <c r="G8304">
        <v>141083</v>
      </c>
      <c r="H8304" s="89" t="s">
        <v>2551</v>
      </c>
      <c r="I8304" s="89" t="s">
        <v>322</v>
      </c>
      <c r="L8304">
        <v>55358</v>
      </c>
      <c r="M8304" s="89" t="s">
        <v>1696</v>
      </c>
      <c r="N8304" s="89" t="s">
        <v>312</v>
      </c>
      <c r="V8304" s="89" t="s">
        <v>1725</v>
      </c>
      <c r="W8304">
        <v>40020</v>
      </c>
    </row>
    <row r="8305" spans="7:23">
      <c r="G8305">
        <v>57991</v>
      </c>
      <c r="H8305" s="89" t="s">
        <v>2552</v>
      </c>
      <c r="I8305" s="89" t="s">
        <v>322</v>
      </c>
      <c r="L8305">
        <v>55359</v>
      </c>
      <c r="M8305" s="89" t="s">
        <v>1696</v>
      </c>
      <c r="N8305" s="89" t="s">
        <v>1700</v>
      </c>
      <c r="V8305" s="89" t="s">
        <v>1726</v>
      </c>
      <c r="W8305">
        <v>40021</v>
      </c>
    </row>
    <row r="8306" spans="7:23">
      <c r="G8306">
        <v>45504</v>
      </c>
      <c r="H8306" s="89" t="s">
        <v>1580</v>
      </c>
      <c r="I8306" s="89" t="s">
        <v>322</v>
      </c>
      <c r="L8306">
        <v>55360</v>
      </c>
      <c r="M8306" s="89" t="s">
        <v>1696</v>
      </c>
      <c r="N8306" s="89" t="s">
        <v>337</v>
      </c>
      <c r="V8306" s="89" t="s">
        <v>1727</v>
      </c>
      <c r="W8306">
        <v>40024</v>
      </c>
    </row>
    <row r="8307" spans="7:23">
      <c r="G8307">
        <v>202070</v>
      </c>
      <c r="H8307" s="89" t="s">
        <v>2553</v>
      </c>
      <c r="I8307" s="89" t="s">
        <v>322</v>
      </c>
      <c r="L8307">
        <v>55361</v>
      </c>
      <c r="M8307" s="89" t="s">
        <v>1696</v>
      </c>
      <c r="N8307" s="89" t="s">
        <v>3595</v>
      </c>
      <c r="V8307" s="89" t="s">
        <v>1728</v>
      </c>
      <c r="W8307">
        <v>40025</v>
      </c>
    </row>
    <row r="8308" spans="7:23">
      <c r="G8308">
        <v>202096</v>
      </c>
      <c r="H8308" s="89" t="s">
        <v>2554</v>
      </c>
      <c r="I8308" s="89" t="s">
        <v>322</v>
      </c>
      <c r="L8308">
        <v>55362</v>
      </c>
      <c r="M8308" s="89" t="s">
        <v>1696</v>
      </c>
      <c r="N8308" s="89" t="s">
        <v>338</v>
      </c>
      <c r="V8308" s="89" t="s">
        <v>1729</v>
      </c>
      <c r="W8308">
        <v>40026</v>
      </c>
    </row>
    <row r="8309" spans="7:23">
      <c r="G8309">
        <v>202083</v>
      </c>
      <c r="H8309" s="89" t="s">
        <v>2555</v>
      </c>
      <c r="I8309" s="89" t="s">
        <v>322</v>
      </c>
      <c r="L8309">
        <v>55363</v>
      </c>
      <c r="M8309" s="89" t="s">
        <v>1696</v>
      </c>
      <c r="N8309" s="89" t="s">
        <v>313</v>
      </c>
      <c r="V8309" s="89" t="s">
        <v>1730</v>
      </c>
      <c r="W8309">
        <v>40027</v>
      </c>
    </row>
    <row r="8310" spans="7:23">
      <c r="G8310">
        <v>45423</v>
      </c>
      <c r="H8310" s="89" t="s">
        <v>1581</v>
      </c>
      <c r="I8310" s="89" t="s">
        <v>322</v>
      </c>
      <c r="L8310">
        <v>55364</v>
      </c>
      <c r="M8310" s="89" t="s">
        <v>1696</v>
      </c>
      <c r="N8310" s="89" t="s">
        <v>339</v>
      </c>
      <c r="V8310" s="89" t="s">
        <v>1731</v>
      </c>
      <c r="W8310">
        <v>53802</v>
      </c>
    </row>
    <row r="8311" spans="7:23">
      <c r="G8311">
        <v>36399</v>
      </c>
      <c r="H8311" s="89" t="s">
        <v>314</v>
      </c>
      <c r="L8311">
        <v>55365</v>
      </c>
      <c r="M8311" s="89" t="s">
        <v>1697</v>
      </c>
      <c r="N8311" s="89" t="s">
        <v>1584</v>
      </c>
      <c r="V8311" s="89" t="s">
        <v>1732</v>
      </c>
      <c r="W8311">
        <v>53813</v>
      </c>
    </row>
    <row r="8312" spans="7:23">
      <c r="G8312">
        <v>40003</v>
      </c>
      <c r="H8312" s="89" t="s">
        <v>1291</v>
      </c>
      <c r="I8312" s="89" t="s">
        <v>314</v>
      </c>
      <c r="L8312">
        <v>55366</v>
      </c>
      <c r="M8312" s="89" t="s">
        <v>1697</v>
      </c>
      <c r="N8312" s="89" t="s">
        <v>1698</v>
      </c>
      <c r="V8312" s="89" t="s">
        <v>1733</v>
      </c>
      <c r="W8312">
        <v>53824</v>
      </c>
    </row>
    <row r="8313" spans="7:23">
      <c r="G8313">
        <v>51868</v>
      </c>
      <c r="H8313" s="89" t="s">
        <v>1293</v>
      </c>
      <c r="I8313" s="89" t="s">
        <v>314</v>
      </c>
      <c r="L8313">
        <v>55368</v>
      </c>
      <c r="M8313" s="89" t="s">
        <v>1697</v>
      </c>
      <c r="N8313" s="89" t="s">
        <v>1699</v>
      </c>
      <c r="V8313" s="89" t="s">
        <v>1734</v>
      </c>
      <c r="W8313">
        <v>53835</v>
      </c>
    </row>
    <row r="8314" spans="7:23">
      <c r="G8314">
        <v>51877</v>
      </c>
      <c r="H8314" s="89" t="s">
        <v>1294</v>
      </c>
      <c r="I8314" s="89" t="s">
        <v>314</v>
      </c>
      <c r="L8314">
        <v>55369</v>
      </c>
      <c r="M8314" s="89" t="s">
        <v>1697</v>
      </c>
      <c r="N8314" s="89" t="s">
        <v>312</v>
      </c>
      <c r="V8314" s="89" t="s">
        <v>1735</v>
      </c>
      <c r="W8314">
        <v>53857</v>
      </c>
    </row>
    <row r="8315" spans="7:23">
      <c r="G8315">
        <v>40004</v>
      </c>
      <c r="H8315" s="89" t="s">
        <v>1295</v>
      </c>
      <c r="I8315" s="89" t="s">
        <v>314</v>
      </c>
      <c r="L8315">
        <v>55370</v>
      </c>
      <c r="M8315" s="89" t="s">
        <v>1697</v>
      </c>
      <c r="N8315" s="89" t="s">
        <v>1700</v>
      </c>
      <c r="V8315" s="89" t="s">
        <v>1736</v>
      </c>
      <c r="W8315">
        <v>53868</v>
      </c>
    </row>
    <row r="8316" spans="7:23">
      <c r="G8316">
        <v>40006</v>
      </c>
      <c r="H8316" s="89" t="s">
        <v>1297</v>
      </c>
      <c r="I8316" s="89" t="s">
        <v>314</v>
      </c>
      <c r="L8316">
        <v>55371</v>
      </c>
      <c r="M8316" s="89" t="s">
        <v>1697</v>
      </c>
      <c r="N8316" s="89" t="s">
        <v>337</v>
      </c>
      <c r="V8316" s="89" t="s">
        <v>1737</v>
      </c>
      <c r="W8316">
        <v>40028</v>
      </c>
    </row>
    <row r="8317" spans="7:23">
      <c r="G8317">
        <v>42676</v>
      </c>
      <c r="H8317" s="89" t="s">
        <v>1298</v>
      </c>
      <c r="I8317" s="89" t="s">
        <v>314</v>
      </c>
      <c r="L8317">
        <v>55372</v>
      </c>
      <c r="M8317" s="89" t="s">
        <v>1697</v>
      </c>
      <c r="N8317" s="89" t="s">
        <v>3595</v>
      </c>
      <c r="V8317" s="89" t="s">
        <v>1738</v>
      </c>
      <c r="W8317">
        <v>40029</v>
      </c>
    </row>
    <row r="8318" spans="7:23">
      <c r="G8318">
        <v>42668</v>
      </c>
      <c r="H8318" s="89" t="s">
        <v>1299</v>
      </c>
      <c r="I8318" s="89" t="s">
        <v>314</v>
      </c>
      <c r="L8318">
        <v>55373</v>
      </c>
      <c r="M8318" s="89" t="s">
        <v>1697</v>
      </c>
      <c r="N8318" s="89" t="s">
        <v>338</v>
      </c>
      <c r="V8318" s="89" t="s">
        <v>1739</v>
      </c>
      <c r="W8318">
        <v>40034</v>
      </c>
    </row>
    <row r="8319" spans="7:23">
      <c r="G8319">
        <v>40005</v>
      </c>
      <c r="H8319" s="89" t="s">
        <v>1300</v>
      </c>
      <c r="I8319" s="89" t="s">
        <v>314</v>
      </c>
      <c r="L8319">
        <v>55374</v>
      </c>
      <c r="M8319" s="89" t="s">
        <v>1697</v>
      </c>
      <c r="N8319" s="89" t="s">
        <v>313</v>
      </c>
      <c r="V8319" s="89" t="s">
        <v>1740</v>
      </c>
      <c r="W8319">
        <v>40035</v>
      </c>
    </row>
    <row r="8320" spans="7:23">
      <c r="G8320">
        <v>40011</v>
      </c>
      <c r="H8320" s="89" t="s">
        <v>1711</v>
      </c>
      <c r="I8320" s="89" t="s">
        <v>314</v>
      </c>
      <c r="L8320">
        <v>55375</v>
      </c>
      <c r="M8320" s="89" t="s">
        <v>1697</v>
      </c>
      <c r="N8320" s="89" t="s">
        <v>339</v>
      </c>
      <c r="V8320" s="89" t="s">
        <v>1741</v>
      </c>
      <c r="W8320">
        <v>40036</v>
      </c>
    </row>
    <row r="8321" spans="7:23">
      <c r="G8321">
        <v>40012</v>
      </c>
      <c r="H8321" s="89" t="s">
        <v>1712</v>
      </c>
      <c r="I8321" s="89" t="s">
        <v>314</v>
      </c>
      <c r="L8321">
        <v>55387</v>
      </c>
      <c r="M8321" s="89" t="s">
        <v>1102</v>
      </c>
      <c r="N8321" s="89" t="s">
        <v>381</v>
      </c>
      <c r="V8321" s="89" t="s">
        <v>1742</v>
      </c>
      <c r="W8321">
        <v>40037</v>
      </c>
    </row>
    <row r="8322" spans="7:23">
      <c r="G8322">
        <v>40013</v>
      </c>
      <c r="H8322" s="89" t="s">
        <v>1713</v>
      </c>
      <c r="I8322" s="89" t="s">
        <v>314</v>
      </c>
      <c r="L8322">
        <v>55388</v>
      </c>
      <c r="M8322" s="89" t="s">
        <v>3444</v>
      </c>
      <c r="N8322" s="89" t="s">
        <v>336</v>
      </c>
      <c r="V8322" s="89" t="s">
        <v>1743</v>
      </c>
      <c r="W8322">
        <v>40038</v>
      </c>
    </row>
    <row r="8323" spans="7:23">
      <c r="G8323">
        <v>40014</v>
      </c>
      <c r="H8323" s="89" t="s">
        <v>1714</v>
      </c>
      <c r="I8323" s="89" t="s">
        <v>314</v>
      </c>
      <c r="L8323">
        <v>55667</v>
      </c>
      <c r="M8323" s="89" t="s">
        <v>2438</v>
      </c>
      <c r="N8323" s="89" t="s">
        <v>326</v>
      </c>
      <c r="V8323" s="89" t="s">
        <v>1744</v>
      </c>
      <c r="W8323">
        <v>40039</v>
      </c>
    </row>
    <row r="8324" spans="7:23">
      <c r="G8324">
        <v>53514</v>
      </c>
      <c r="H8324" s="89" t="s">
        <v>1715</v>
      </c>
      <c r="I8324" s="89" t="s">
        <v>314</v>
      </c>
      <c r="L8324">
        <v>55868</v>
      </c>
      <c r="M8324" s="89" t="s">
        <v>2456</v>
      </c>
      <c r="N8324" s="89" t="s">
        <v>326</v>
      </c>
      <c r="V8324" s="89" t="s">
        <v>1745</v>
      </c>
      <c r="W8324">
        <v>40042</v>
      </c>
    </row>
    <row r="8325" spans="7:23">
      <c r="G8325">
        <v>53725</v>
      </c>
      <c r="H8325" s="89" t="s">
        <v>1716</v>
      </c>
      <c r="I8325" s="89" t="s">
        <v>314</v>
      </c>
      <c r="L8325">
        <v>55869</v>
      </c>
      <c r="M8325" s="89" t="s">
        <v>2458</v>
      </c>
      <c r="N8325" s="89" t="s">
        <v>326</v>
      </c>
      <c r="V8325" s="89" t="s">
        <v>1746</v>
      </c>
      <c r="W8325">
        <v>40043</v>
      </c>
    </row>
    <row r="8326" spans="7:23">
      <c r="G8326">
        <v>53736</v>
      </c>
      <c r="H8326" s="89" t="s">
        <v>1717</v>
      </c>
      <c r="I8326" s="89" t="s">
        <v>314</v>
      </c>
      <c r="L8326">
        <v>55870</v>
      </c>
      <c r="M8326" s="89" t="s">
        <v>2459</v>
      </c>
      <c r="N8326" s="89" t="s">
        <v>326</v>
      </c>
      <c r="V8326" s="89" t="s">
        <v>1747</v>
      </c>
      <c r="W8326">
        <v>40044</v>
      </c>
    </row>
    <row r="8327" spans="7:23">
      <c r="G8327">
        <v>53747</v>
      </c>
      <c r="H8327" s="89" t="s">
        <v>1718</v>
      </c>
      <c r="I8327" s="89" t="s">
        <v>314</v>
      </c>
      <c r="L8327">
        <v>55871</v>
      </c>
      <c r="M8327" s="89" t="s">
        <v>1248</v>
      </c>
      <c r="N8327" s="89" t="s">
        <v>326</v>
      </c>
      <c r="V8327" s="89" t="s">
        <v>1748</v>
      </c>
      <c r="W8327">
        <v>40045</v>
      </c>
    </row>
    <row r="8328" spans="7:23">
      <c r="G8328">
        <v>40015</v>
      </c>
      <c r="H8328" s="89" t="s">
        <v>1719</v>
      </c>
      <c r="I8328" s="89" t="s">
        <v>314</v>
      </c>
      <c r="L8328">
        <v>55872</v>
      </c>
      <c r="M8328" s="89" t="s">
        <v>2573</v>
      </c>
      <c r="N8328" s="89" t="s">
        <v>1584</v>
      </c>
      <c r="V8328" s="89" t="s">
        <v>1749</v>
      </c>
      <c r="W8328">
        <v>40046</v>
      </c>
    </row>
    <row r="8329" spans="7:23">
      <c r="G8329">
        <v>40016</v>
      </c>
      <c r="H8329" s="89" t="s">
        <v>1720</v>
      </c>
      <c r="I8329" s="89" t="s">
        <v>314</v>
      </c>
      <c r="L8329">
        <v>55873</v>
      </c>
      <c r="M8329" s="89" t="s">
        <v>2573</v>
      </c>
      <c r="N8329" s="89" t="s">
        <v>1698</v>
      </c>
      <c r="V8329" s="89" t="s">
        <v>1750</v>
      </c>
      <c r="W8329">
        <v>40047</v>
      </c>
    </row>
    <row r="8330" spans="7:23">
      <c r="G8330">
        <v>40017</v>
      </c>
      <c r="H8330" s="89" t="s">
        <v>1721</v>
      </c>
      <c r="I8330" s="89" t="s">
        <v>314</v>
      </c>
      <c r="L8330">
        <v>55875</v>
      </c>
      <c r="M8330" s="89" t="s">
        <v>2573</v>
      </c>
      <c r="N8330" s="89" t="s">
        <v>1699</v>
      </c>
      <c r="V8330" s="89" t="s">
        <v>1751</v>
      </c>
      <c r="W8330">
        <v>40051</v>
      </c>
    </row>
    <row r="8331" spans="7:23">
      <c r="G8331">
        <v>53901</v>
      </c>
      <c r="H8331" s="89" t="s">
        <v>1722</v>
      </c>
      <c r="I8331" s="89" t="s">
        <v>314</v>
      </c>
      <c r="L8331">
        <v>55876</v>
      </c>
      <c r="M8331" s="89" t="s">
        <v>2573</v>
      </c>
      <c r="N8331" s="89" t="s">
        <v>312</v>
      </c>
      <c r="V8331" s="89" t="s">
        <v>1752</v>
      </c>
      <c r="W8331">
        <v>40052</v>
      </c>
    </row>
    <row r="8332" spans="7:23">
      <c r="G8332">
        <v>63974</v>
      </c>
      <c r="H8332" s="89" t="s">
        <v>1723</v>
      </c>
      <c r="I8332" s="89" t="s">
        <v>314</v>
      </c>
      <c r="L8332">
        <v>55877</v>
      </c>
      <c r="M8332" s="89" t="s">
        <v>2573</v>
      </c>
      <c r="N8332" s="89" t="s">
        <v>1700</v>
      </c>
      <c r="V8332" s="89" t="s">
        <v>1753</v>
      </c>
      <c r="W8332">
        <v>40053</v>
      </c>
    </row>
    <row r="8333" spans="7:23">
      <c r="G8333">
        <v>40018</v>
      </c>
      <c r="H8333" s="89" t="s">
        <v>1724</v>
      </c>
      <c r="I8333" s="89" t="s">
        <v>314</v>
      </c>
      <c r="L8333">
        <v>55878</v>
      </c>
      <c r="M8333" s="89" t="s">
        <v>2573</v>
      </c>
      <c r="N8333" s="89" t="s">
        <v>337</v>
      </c>
      <c r="V8333" s="89" t="s">
        <v>1754</v>
      </c>
      <c r="W8333">
        <v>40054</v>
      </c>
    </row>
    <row r="8334" spans="7:23">
      <c r="G8334">
        <v>40020</v>
      </c>
      <c r="H8334" s="89" t="s">
        <v>1725</v>
      </c>
      <c r="I8334" s="89" t="s">
        <v>314</v>
      </c>
      <c r="L8334">
        <v>55879</v>
      </c>
      <c r="M8334" s="89" t="s">
        <v>2573</v>
      </c>
      <c r="N8334" s="89" t="s">
        <v>3595</v>
      </c>
      <c r="V8334" s="89" t="s">
        <v>1755</v>
      </c>
      <c r="W8334">
        <v>40055</v>
      </c>
    </row>
    <row r="8335" spans="7:23">
      <c r="G8335">
        <v>40021</v>
      </c>
      <c r="H8335" s="89" t="s">
        <v>1726</v>
      </c>
      <c r="I8335" s="89" t="s">
        <v>314</v>
      </c>
      <c r="L8335">
        <v>55880</v>
      </c>
      <c r="M8335" s="89" t="s">
        <v>2573</v>
      </c>
      <c r="N8335" s="89" t="s">
        <v>338</v>
      </c>
      <c r="V8335" s="89" t="s">
        <v>1756</v>
      </c>
      <c r="W8335">
        <v>40056</v>
      </c>
    </row>
    <row r="8336" spans="7:23">
      <c r="G8336">
        <v>40024</v>
      </c>
      <c r="H8336" s="89" t="s">
        <v>1727</v>
      </c>
      <c r="I8336" s="89" t="s">
        <v>314</v>
      </c>
      <c r="L8336">
        <v>55881</v>
      </c>
      <c r="M8336" s="89" t="s">
        <v>2573</v>
      </c>
      <c r="N8336" s="89" t="s">
        <v>313</v>
      </c>
      <c r="V8336" s="89" t="s">
        <v>1035</v>
      </c>
      <c r="W8336">
        <v>40057</v>
      </c>
    </row>
    <row r="8337" spans="7:23">
      <c r="G8337">
        <v>40025</v>
      </c>
      <c r="H8337" s="89" t="s">
        <v>1728</v>
      </c>
      <c r="I8337" s="89" t="s">
        <v>314</v>
      </c>
      <c r="L8337">
        <v>55882</v>
      </c>
      <c r="M8337" s="89" t="s">
        <v>2573</v>
      </c>
      <c r="N8337" s="89" t="s">
        <v>339</v>
      </c>
      <c r="V8337" s="89" t="s">
        <v>1757</v>
      </c>
      <c r="W8337">
        <v>40060</v>
      </c>
    </row>
    <row r="8338" spans="7:23">
      <c r="G8338">
        <v>40026</v>
      </c>
      <c r="H8338" s="89" t="s">
        <v>1729</v>
      </c>
      <c r="I8338" s="89" t="s">
        <v>314</v>
      </c>
      <c r="L8338">
        <v>55894</v>
      </c>
      <c r="M8338" s="89" t="s">
        <v>2117</v>
      </c>
      <c r="V8338" s="89" t="s">
        <v>1758</v>
      </c>
      <c r="W8338">
        <v>40061</v>
      </c>
    </row>
    <row r="8339" spans="7:23">
      <c r="G8339">
        <v>40027</v>
      </c>
      <c r="H8339" s="89" t="s">
        <v>1730</v>
      </c>
      <c r="I8339" s="89" t="s">
        <v>314</v>
      </c>
      <c r="L8339">
        <v>56266</v>
      </c>
      <c r="M8339" s="89" t="s">
        <v>1016</v>
      </c>
      <c r="N8339" s="89" t="s">
        <v>381</v>
      </c>
      <c r="V8339" s="89" t="s">
        <v>1759</v>
      </c>
      <c r="W8339">
        <v>40062</v>
      </c>
    </row>
    <row r="8340" spans="7:23">
      <c r="G8340">
        <v>53802</v>
      </c>
      <c r="H8340" s="89" t="s">
        <v>1731</v>
      </c>
      <c r="I8340" s="89" t="s">
        <v>314</v>
      </c>
      <c r="L8340">
        <v>56267</v>
      </c>
      <c r="M8340" s="89" t="s">
        <v>3348</v>
      </c>
      <c r="N8340" s="89" t="s">
        <v>336</v>
      </c>
      <c r="V8340" s="89" t="s">
        <v>1760</v>
      </c>
      <c r="W8340">
        <v>40063</v>
      </c>
    </row>
    <row r="8341" spans="7:23">
      <c r="G8341">
        <v>53813</v>
      </c>
      <c r="H8341" s="89" t="s">
        <v>1732</v>
      </c>
      <c r="I8341" s="89" t="s">
        <v>314</v>
      </c>
      <c r="L8341">
        <v>56666</v>
      </c>
      <c r="M8341" s="89" t="s">
        <v>1607</v>
      </c>
      <c r="N8341" s="89" t="s">
        <v>1584</v>
      </c>
      <c r="V8341" s="89" t="s">
        <v>1761</v>
      </c>
      <c r="W8341">
        <v>40064</v>
      </c>
    </row>
    <row r="8342" spans="7:23">
      <c r="G8342">
        <v>53824</v>
      </c>
      <c r="H8342" s="89" t="s">
        <v>1733</v>
      </c>
      <c r="I8342" s="89" t="s">
        <v>314</v>
      </c>
      <c r="L8342">
        <v>56667</v>
      </c>
      <c r="M8342" s="89" t="s">
        <v>1607</v>
      </c>
      <c r="N8342" s="89" t="s">
        <v>1698</v>
      </c>
      <c r="V8342" s="89" t="s">
        <v>1762</v>
      </c>
      <c r="W8342">
        <v>40065</v>
      </c>
    </row>
    <row r="8343" spans="7:23">
      <c r="G8343">
        <v>53835</v>
      </c>
      <c r="H8343" s="89" t="s">
        <v>1734</v>
      </c>
      <c r="I8343" s="89" t="s">
        <v>314</v>
      </c>
      <c r="L8343">
        <v>56669</v>
      </c>
      <c r="M8343" s="89" t="s">
        <v>1607</v>
      </c>
      <c r="N8343" s="89" t="s">
        <v>1699</v>
      </c>
      <c r="V8343" s="89" t="s">
        <v>1763</v>
      </c>
      <c r="W8343">
        <v>40069</v>
      </c>
    </row>
    <row r="8344" spans="7:23">
      <c r="G8344">
        <v>53857</v>
      </c>
      <c r="H8344" s="89" t="s">
        <v>1735</v>
      </c>
      <c r="I8344" s="89" t="s">
        <v>314</v>
      </c>
      <c r="L8344">
        <v>56670</v>
      </c>
      <c r="M8344" s="89" t="s">
        <v>1607</v>
      </c>
      <c r="N8344" s="89" t="s">
        <v>312</v>
      </c>
      <c r="V8344" s="89" t="s">
        <v>1764</v>
      </c>
      <c r="W8344">
        <v>40070</v>
      </c>
    </row>
    <row r="8345" spans="7:23">
      <c r="G8345">
        <v>53868</v>
      </c>
      <c r="H8345" s="89" t="s">
        <v>1736</v>
      </c>
      <c r="I8345" s="89" t="s">
        <v>314</v>
      </c>
      <c r="L8345">
        <v>56671</v>
      </c>
      <c r="M8345" s="89" t="s">
        <v>1607</v>
      </c>
      <c r="N8345" s="89" t="s">
        <v>1700</v>
      </c>
      <c r="V8345" s="89" t="s">
        <v>1765</v>
      </c>
      <c r="W8345">
        <v>40071</v>
      </c>
    </row>
    <row r="8346" spans="7:23">
      <c r="G8346">
        <v>40028</v>
      </c>
      <c r="H8346" s="89" t="s">
        <v>1737</v>
      </c>
      <c r="I8346" s="89" t="s">
        <v>314</v>
      </c>
      <c r="L8346">
        <v>56672</v>
      </c>
      <c r="M8346" s="89" t="s">
        <v>1607</v>
      </c>
      <c r="N8346" s="89" t="s">
        <v>337</v>
      </c>
      <c r="V8346" s="89" t="s">
        <v>1766</v>
      </c>
      <c r="W8346">
        <v>40072</v>
      </c>
    </row>
    <row r="8347" spans="7:23">
      <c r="G8347">
        <v>40029</v>
      </c>
      <c r="H8347" s="89" t="s">
        <v>1738</v>
      </c>
      <c r="I8347" s="89" t="s">
        <v>314</v>
      </c>
      <c r="L8347">
        <v>56673</v>
      </c>
      <c r="M8347" s="89" t="s">
        <v>1607</v>
      </c>
      <c r="N8347" s="89" t="s">
        <v>3595</v>
      </c>
      <c r="V8347" s="89" t="s">
        <v>1767</v>
      </c>
      <c r="W8347">
        <v>40073</v>
      </c>
    </row>
    <row r="8348" spans="7:23">
      <c r="G8348">
        <v>40034</v>
      </c>
      <c r="H8348" s="89" t="s">
        <v>1739</v>
      </c>
      <c r="I8348" s="89" t="s">
        <v>314</v>
      </c>
      <c r="L8348">
        <v>56674</v>
      </c>
      <c r="M8348" s="89" t="s">
        <v>1607</v>
      </c>
      <c r="N8348" s="89" t="s">
        <v>338</v>
      </c>
      <c r="V8348" s="89" t="s">
        <v>1768</v>
      </c>
      <c r="W8348">
        <v>40076</v>
      </c>
    </row>
    <row r="8349" spans="7:23">
      <c r="G8349">
        <v>40035</v>
      </c>
      <c r="H8349" s="89" t="s">
        <v>1740</v>
      </c>
      <c r="I8349" s="89" t="s">
        <v>314</v>
      </c>
      <c r="L8349">
        <v>56675</v>
      </c>
      <c r="M8349" s="89" t="s">
        <v>1607</v>
      </c>
      <c r="N8349" s="89" t="s">
        <v>313</v>
      </c>
      <c r="V8349" s="89" t="s">
        <v>1769</v>
      </c>
      <c r="W8349">
        <v>40077</v>
      </c>
    </row>
    <row r="8350" spans="7:23">
      <c r="G8350">
        <v>40036</v>
      </c>
      <c r="H8350" s="89" t="s">
        <v>1741</v>
      </c>
      <c r="I8350" s="89" t="s">
        <v>314</v>
      </c>
      <c r="L8350">
        <v>56676</v>
      </c>
      <c r="M8350" s="89" t="s">
        <v>1607</v>
      </c>
      <c r="N8350" s="89" t="s">
        <v>339</v>
      </c>
      <c r="V8350" s="89" t="s">
        <v>1770</v>
      </c>
      <c r="W8350">
        <v>40078</v>
      </c>
    </row>
    <row r="8351" spans="7:23">
      <c r="G8351">
        <v>40037</v>
      </c>
      <c r="H8351" s="89" t="s">
        <v>1742</v>
      </c>
      <c r="I8351" s="89" t="s">
        <v>314</v>
      </c>
      <c r="L8351">
        <v>56868</v>
      </c>
      <c r="M8351" s="89" t="s">
        <v>2397</v>
      </c>
      <c r="N8351" s="89" t="s">
        <v>326</v>
      </c>
      <c r="V8351" s="89" t="s">
        <v>1771</v>
      </c>
      <c r="W8351">
        <v>40079</v>
      </c>
    </row>
    <row r="8352" spans="7:23">
      <c r="G8352">
        <v>40038</v>
      </c>
      <c r="H8352" s="89" t="s">
        <v>1743</v>
      </c>
      <c r="I8352" s="89" t="s">
        <v>314</v>
      </c>
      <c r="L8352">
        <v>56869</v>
      </c>
      <c r="M8352" s="89" t="s">
        <v>2398</v>
      </c>
      <c r="N8352" s="89" t="s">
        <v>326</v>
      </c>
      <c r="V8352" s="89" t="s">
        <v>1772</v>
      </c>
      <c r="W8352">
        <v>40080</v>
      </c>
    </row>
    <row r="8353" spans="7:23">
      <c r="G8353">
        <v>40039</v>
      </c>
      <c r="H8353" s="89" t="s">
        <v>1744</v>
      </c>
      <c r="I8353" s="89" t="s">
        <v>314</v>
      </c>
      <c r="L8353">
        <v>56870</v>
      </c>
      <c r="M8353" s="89" t="s">
        <v>1242</v>
      </c>
      <c r="N8353" s="89" t="s">
        <v>326</v>
      </c>
      <c r="V8353" s="89" t="s">
        <v>1773</v>
      </c>
      <c r="W8353">
        <v>40083</v>
      </c>
    </row>
    <row r="8354" spans="7:23">
      <c r="G8354">
        <v>40042</v>
      </c>
      <c r="H8354" s="89" t="s">
        <v>1745</v>
      </c>
      <c r="I8354" s="89" t="s">
        <v>314</v>
      </c>
      <c r="L8354">
        <v>56873</v>
      </c>
      <c r="M8354" s="89" t="s">
        <v>2401</v>
      </c>
      <c r="N8354" s="89" t="s">
        <v>326</v>
      </c>
      <c r="V8354" s="89" t="s">
        <v>1774</v>
      </c>
      <c r="W8354">
        <v>40084</v>
      </c>
    </row>
    <row r="8355" spans="7:23">
      <c r="G8355">
        <v>40043</v>
      </c>
      <c r="H8355" s="89" t="s">
        <v>1746</v>
      </c>
      <c r="I8355" s="89" t="s">
        <v>314</v>
      </c>
      <c r="L8355">
        <v>56874</v>
      </c>
      <c r="M8355" s="89" t="s">
        <v>2402</v>
      </c>
      <c r="N8355" s="89" t="s">
        <v>326</v>
      </c>
      <c r="V8355" s="89" t="s">
        <v>1775</v>
      </c>
      <c r="W8355">
        <v>40085</v>
      </c>
    </row>
    <row r="8356" spans="7:23">
      <c r="G8356">
        <v>40044</v>
      </c>
      <c r="H8356" s="89" t="s">
        <v>1747</v>
      </c>
      <c r="I8356" s="89" t="s">
        <v>314</v>
      </c>
      <c r="L8356">
        <v>56875</v>
      </c>
      <c r="M8356" s="89" t="s">
        <v>1243</v>
      </c>
      <c r="N8356" s="89" t="s">
        <v>326</v>
      </c>
      <c r="V8356" s="89" t="s">
        <v>1776</v>
      </c>
      <c r="W8356">
        <v>40086</v>
      </c>
    </row>
    <row r="8357" spans="7:23">
      <c r="G8357">
        <v>40045</v>
      </c>
      <c r="H8357" s="89" t="s">
        <v>1748</v>
      </c>
      <c r="I8357" s="89" t="s">
        <v>314</v>
      </c>
      <c r="L8357">
        <v>56876</v>
      </c>
      <c r="M8357" s="89" t="s">
        <v>2358</v>
      </c>
      <c r="N8357" s="89" t="s">
        <v>326</v>
      </c>
      <c r="V8357" s="89" t="s">
        <v>1777</v>
      </c>
      <c r="W8357">
        <v>40087</v>
      </c>
    </row>
    <row r="8358" spans="7:23">
      <c r="G8358">
        <v>40046</v>
      </c>
      <c r="H8358" s="89" t="s">
        <v>1749</v>
      </c>
      <c r="I8358" s="89" t="s">
        <v>314</v>
      </c>
      <c r="L8358">
        <v>56877</v>
      </c>
      <c r="M8358" s="89" t="s">
        <v>2360</v>
      </c>
      <c r="N8358" s="89" t="s">
        <v>326</v>
      </c>
      <c r="V8358" s="89" t="s">
        <v>1778</v>
      </c>
      <c r="W8358">
        <v>40088</v>
      </c>
    </row>
    <row r="8359" spans="7:23">
      <c r="G8359">
        <v>40047</v>
      </c>
      <c r="H8359" s="89" t="s">
        <v>1750</v>
      </c>
      <c r="I8359" s="89" t="s">
        <v>314</v>
      </c>
      <c r="L8359">
        <v>56889</v>
      </c>
      <c r="M8359" s="89" t="s">
        <v>50</v>
      </c>
      <c r="N8359" s="89" t="s">
        <v>1584</v>
      </c>
      <c r="V8359" s="89" t="s">
        <v>1779</v>
      </c>
      <c r="W8359">
        <v>40092</v>
      </c>
    </row>
    <row r="8360" spans="7:23">
      <c r="G8360">
        <v>40051</v>
      </c>
      <c r="H8360" s="89" t="s">
        <v>1751</v>
      </c>
      <c r="I8360" s="89" t="s">
        <v>314</v>
      </c>
      <c r="L8360">
        <v>56890</v>
      </c>
      <c r="M8360" s="89" t="s">
        <v>50</v>
      </c>
      <c r="N8360" s="89" t="s">
        <v>1698</v>
      </c>
      <c r="V8360" s="89" t="s">
        <v>1780</v>
      </c>
      <c r="W8360">
        <v>40093</v>
      </c>
    </row>
    <row r="8361" spans="7:23">
      <c r="G8361">
        <v>40052</v>
      </c>
      <c r="H8361" s="89" t="s">
        <v>1752</v>
      </c>
      <c r="I8361" s="89" t="s">
        <v>314</v>
      </c>
      <c r="L8361">
        <v>56892</v>
      </c>
      <c r="M8361" s="89" t="s">
        <v>50</v>
      </c>
      <c r="N8361" s="89" t="s">
        <v>1699</v>
      </c>
      <c r="V8361" s="89" t="s">
        <v>1781</v>
      </c>
      <c r="W8361">
        <v>40094</v>
      </c>
    </row>
    <row r="8362" spans="7:23">
      <c r="G8362">
        <v>40053</v>
      </c>
      <c r="H8362" s="89" t="s">
        <v>1753</v>
      </c>
      <c r="I8362" s="89" t="s">
        <v>314</v>
      </c>
      <c r="L8362">
        <v>56893</v>
      </c>
      <c r="M8362" s="89" t="s">
        <v>50</v>
      </c>
      <c r="N8362" s="89" t="s">
        <v>312</v>
      </c>
      <c r="V8362" s="89" t="s">
        <v>1782</v>
      </c>
      <c r="W8362">
        <v>40095</v>
      </c>
    </row>
    <row r="8363" spans="7:23">
      <c r="G8363">
        <v>40054</v>
      </c>
      <c r="H8363" s="89" t="s">
        <v>1754</v>
      </c>
      <c r="I8363" s="89" t="s">
        <v>314</v>
      </c>
      <c r="L8363">
        <v>56894</v>
      </c>
      <c r="M8363" s="89" t="s">
        <v>50</v>
      </c>
      <c r="N8363" s="89" t="s">
        <v>1700</v>
      </c>
      <c r="V8363" s="89" t="s">
        <v>1783</v>
      </c>
      <c r="W8363">
        <v>40096</v>
      </c>
    </row>
    <row r="8364" spans="7:23">
      <c r="G8364">
        <v>40055</v>
      </c>
      <c r="H8364" s="89" t="s">
        <v>1755</v>
      </c>
      <c r="I8364" s="89" t="s">
        <v>314</v>
      </c>
      <c r="L8364">
        <v>56895</v>
      </c>
      <c r="M8364" s="89" t="s">
        <v>50</v>
      </c>
      <c r="N8364" s="89" t="s">
        <v>337</v>
      </c>
      <c r="V8364" s="89" t="s">
        <v>1784</v>
      </c>
      <c r="W8364">
        <v>40097</v>
      </c>
    </row>
    <row r="8365" spans="7:23">
      <c r="G8365">
        <v>40056</v>
      </c>
      <c r="H8365" s="89" t="s">
        <v>1756</v>
      </c>
      <c r="I8365" s="89" t="s">
        <v>314</v>
      </c>
      <c r="L8365">
        <v>56896</v>
      </c>
      <c r="M8365" s="89" t="s">
        <v>50</v>
      </c>
      <c r="N8365" s="89" t="s">
        <v>3595</v>
      </c>
      <c r="V8365" s="89" t="s">
        <v>1785</v>
      </c>
      <c r="W8365">
        <v>40098</v>
      </c>
    </row>
    <row r="8366" spans="7:23">
      <c r="G8366">
        <v>40057</v>
      </c>
      <c r="H8366" s="89" t="s">
        <v>1035</v>
      </c>
      <c r="I8366" s="89" t="s">
        <v>314</v>
      </c>
      <c r="L8366">
        <v>56897</v>
      </c>
      <c r="M8366" s="89" t="s">
        <v>50</v>
      </c>
      <c r="N8366" s="89" t="s">
        <v>338</v>
      </c>
      <c r="V8366" s="89" t="s">
        <v>1786</v>
      </c>
      <c r="W8366">
        <v>40101</v>
      </c>
    </row>
    <row r="8367" spans="7:23">
      <c r="G8367">
        <v>40060</v>
      </c>
      <c r="H8367" s="89" t="s">
        <v>1757</v>
      </c>
      <c r="I8367" s="89" t="s">
        <v>314</v>
      </c>
      <c r="L8367">
        <v>56898</v>
      </c>
      <c r="M8367" s="89" t="s">
        <v>50</v>
      </c>
      <c r="N8367" s="89" t="s">
        <v>313</v>
      </c>
      <c r="V8367" s="89" t="s">
        <v>1787</v>
      </c>
      <c r="W8367">
        <v>40102</v>
      </c>
    </row>
    <row r="8368" spans="7:23">
      <c r="G8368">
        <v>40061</v>
      </c>
      <c r="H8368" s="89" t="s">
        <v>1758</v>
      </c>
      <c r="I8368" s="89" t="s">
        <v>314</v>
      </c>
      <c r="L8368">
        <v>56899</v>
      </c>
      <c r="M8368" s="89" t="s">
        <v>50</v>
      </c>
      <c r="N8368" s="89" t="s">
        <v>339</v>
      </c>
      <c r="V8368" s="89" t="s">
        <v>1788</v>
      </c>
      <c r="W8368">
        <v>40103</v>
      </c>
    </row>
    <row r="8369" spans="7:23">
      <c r="G8369">
        <v>40062</v>
      </c>
      <c r="H8369" s="89" t="s">
        <v>1759</v>
      </c>
      <c r="I8369" s="89" t="s">
        <v>314</v>
      </c>
      <c r="L8369">
        <v>56922</v>
      </c>
      <c r="M8369" s="89" t="s">
        <v>1676</v>
      </c>
      <c r="N8369" s="89" t="s">
        <v>1584</v>
      </c>
      <c r="V8369" s="89" t="s">
        <v>1789</v>
      </c>
      <c r="W8369">
        <v>40104</v>
      </c>
    </row>
    <row r="8370" spans="7:23">
      <c r="G8370">
        <v>40063</v>
      </c>
      <c r="H8370" s="89" t="s">
        <v>1760</v>
      </c>
      <c r="I8370" s="89" t="s">
        <v>314</v>
      </c>
      <c r="L8370">
        <v>56923</v>
      </c>
      <c r="M8370" s="89" t="s">
        <v>1676</v>
      </c>
      <c r="N8370" s="89" t="s">
        <v>1698</v>
      </c>
      <c r="V8370" s="89" t="s">
        <v>1790</v>
      </c>
      <c r="W8370">
        <v>40105</v>
      </c>
    </row>
    <row r="8371" spans="7:23">
      <c r="G8371">
        <v>40064</v>
      </c>
      <c r="H8371" s="89" t="s">
        <v>1761</v>
      </c>
      <c r="I8371" s="89" t="s">
        <v>314</v>
      </c>
      <c r="L8371">
        <v>56925</v>
      </c>
      <c r="M8371" s="89" t="s">
        <v>1676</v>
      </c>
      <c r="N8371" s="89" t="s">
        <v>1699</v>
      </c>
      <c r="V8371" s="89" t="s">
        <v>1791</v>
      </c>
      <c r="W8371">
        <v>40106</v>
      </c>
    </row>
    <row r="8372" spans="7:23">
      <c r="G8372">
        <v>40065</v>
      </c>
      <c r="H8372" s="89" t="s">
        <v>1762</v>
      </c>
      <c r="I8372" s="89" t="s">
        <v>314</v>
      </c>
      <c r="L8372">
        <v>56926</v>
      </c>
      <c r="M8372" s="89" t="s">
        <v>1676</v>
      </c>
      <c r="N8372" s="89" t="s">
        <v>312</v>
      </c>
      <c r="V8372" s="89" t="s">
        <v>1792</v>
      </c>
      <c r="W8372">
        <v>40107</v>
      </c>
    </row>
    <row r="8373" spans="7:23">
      <c r="G8373">
        <v>40069</v>
      </c>
      <c r="H8373" s="89" t="s">
        <v>1763</v>
      </c>
      <c r="I8373" s="89" t="s">
        <v>314</v>
      </c>
      <c r="L8373">
        <v>56927</v>
      </c>
      <c r="M8373" s="89" t="s">
        <v>1676</v>
      </c>
      <c r="N8373" s="89" t="s">
        <v>1700</v>
      </c>
      <c r="V8373" s="89" t="s">
        <v>1793</v>
      </c>
      <c r="W8373">
        <v>40139</v>
      </c>
    </row>
    <row r="8374" spans="7:23">
      <c r="G8374">
        <v>40070</v>
      </c>
      <c r="H8374" s="89" t="s">
        <v>1764</v>
      </c>
      <c r="I8374" s="89" t="s">
        <v>314</v>
      </c>
      <c r="L8374">
        <v>56928</v>
      </c>
      <c r="M8374" s="89" t="s">
        <v>1676</v>
      </c>
      <c r="N8374" s="89" t="s">
        <v>337</v>
      </c>
      <c r="V8374" s="89" t="s">
        <v>1794</v>
      </c>
      <c r="W8374">
        <v>40140</v>
      </c>
    </row>
    <row r="8375" spans="7:23">
      <c r="G8375">
        <v>40071</v>
      </c>
      <c r="H8375" s="89" t="s">
        <v>1765</v>
      </c>
      <c r="I8375" s="89" t="s">
        <v>314</v>
      </c>
      <c r="L8375">
        <v>56929</v>
      </c>
      <c r="M8375" s="89" t="s">
        <v>1676</v>
      </c>
      <c r="N8375" s="89" t="s">
        <v>3595</v>
      </c>
      <c r="V8375" s="89" t="s">
        <v>1795</v>
      </c>
      <c r="W8375">
        <v>40141</v>
      </c>
    </row>
    <row r="8376" spans="7:23">
      <c r="G8376">
        <v>40072</v>
      </c>
      <c r="H8376" s="89" t="s">
        <v>1766</v>
      </c>
      <c r="I8376" s="89" t="s">
        <v>314</v>
      </c>
      <c r="L8376">
        <v>56930</v>
      </c>
      <c r="M8376" s="89" t="s">
        <v>1676</v>
      </c>
      <c r="N8376" s="89" t="s">
        <v>338</v>
      </c>
      <c r="V8376" s="89" t="s">
        <v>1796</v>
      </c>
      <c r="W8376">
        <v>40142</v>
      </c>
    </row>
    <row r="8377" spans="7:23">
      <c r="G8377">
        <v>40073</v>
      </c>
      <c r="H8377" s="89" t="s">
        <v>1767</v>
      </c>
      <c r="I8377" s="89" t="s">
        <v>314</v>
      </c>
      <c r="L8377">
        <v>56931</v>
      </c>
      <c r="M8377" s="89" t="s">
        <v>1676</v>
      </c>
      <c r="N8377" s="89" t="s">
        <v>313</v>
      </c>
      <c r="V8377" s="89" t="s">
        <v>1797</v>
      </c>
      <c r="W8377">
        <v>40143</v>
      </c>
    </row>
    <row r="8378" spans="7:23">
      <c r="G8378">
        <v>40076</v>
      </c>
      <c r="H8378" s="89" t="s">
        <v>1768</v>
      </c>
      <c r="I8378" s="89" t="s">
        <v>314</v>
      </c>
      <c r="L8378">
        <v>56932</v>
      </c>
      <c r="M8378" s="89" t="s">
        <v>1676</v>
      </c>
      <c r="N8378" s="89" t="s">
        <v>339</v>
      </c>
      <c r="V8378" s="89" t="s">
        <v>1798</v>
      </c>
      <c r="W8378">
        <v>40144</v>
      </c>
    </row>
    <row r="8379" spans="7:23">
      <c r="G8379">
        <v>40077</v>
      </c>
      <c r="H8379" s="89" t="s">
        <v>1769</v>
      </c>
      <c r="I8379" s="89" t="s">
        <v>314</v>
      </c>
      <c r="L8379">
        <v>56944</v>
      </c>
      <c r="M8379" s="89" t="s">
        <v>1677</v>
      </c>
      <c r="N8379" s="89" t="s">
        <v>1584</v>
      </c>
      <c r="V8379" s="89" t="s">
        <v>1799</v>
      </c>
      <c r="W8379">
        <v>40145</v>
      </c>
    </row>
    <row r="8380" spans="7:23">
      <c r="G8380">
        <v>40078</v>
      </c>
      <c r="H8380" s="89" t="s">
        <v>1770</v>
      </c>
      <c r="I8380" s="89" t="s">
        <v>314</v>
      </c>
      <c r="L8380">
        <v>56945</v>
      </c>
      <c r="M8380" s="89" t="s">
        <v>1677</v>
      </c>
      <c r="N8380" s="89" t="s">
        <v>1698</v>
      </c>
      <c r="V8380" s="89" t="s">
        <v>1800</v>
      </c>
      <c r="W8380">
        <v>40146</v>
      </c>
    </row>
    <row r="8381" spans="7:23">
      <c r="G8381">
        <v>40079</v>
      </c>
      <c r="H8381" s="89" t="s">
        <v>1771</v>
      </c>
      <c r="I8381" s="89" t="s">
        <v>314</v>
      </c>
      <c r="L8381">
        <v>56947</v>
      </c>
      <c r="M8381" s="89" t="s">
        <v>1677</v>
      </c>
      <c r="N8381" s="89" t="s">
        <v>1699</v>
      </c>
      <c r="V8381" s="89" t="s">
        <v>1801</v>
      </c>
      <c r="W8381">
        <v>40147</v>
      </c>
    </row>
    <row r="8382" spans="7:23">
      <c r="G8382">
        <v>40080</v>
      </c>
      <c r="H8382" s="89" t="s">
        <v>1772</v>
      </c>
      <c r="I8382" s="89" t="s">
        <v>314</v>
      </c>
      <c r="L8382">
        <v>56948</v>
      </c>
      <c r="M8382" s="89" t="s">
        <v>1677</v>
      </c>
      <c r="N8382" s="89" t="s">
        <v>312</v>
      </c>
      <c r="V8382" s="89" t="s">
        <v>1802</v>
      </c>
      <c r="W8382">
        <v>40150</v>
      </c>
    </row>
    <row r="8383" spans="7:23">
      <c r="G8383">
        <v>40083</v>
      </c>
      <c r="H8383" s="89" t="s">
        <v>1773</v>
      </c>
      <c r="I8383" s="89" t="s">
        <v>314</v>
      </c>
      <c r="L8383">
        <v>56949</v>
      </c>
      <c r="M8383" s="89" t="s">
        <v>1677</v>
      </c>
      <c r="N8383" s="89" t="s">
        <v>1700</v>
      </c>
      <c r="V8383" s="89" t="s">
        <v>1803</v>
      </c>
      <c r="W8383">
        <v>40151</v>
      </c>
    </row>
    <row r="8384" spans="7:23">
      <c r="G8384">
        <v>40084</v>
      </c>
      <c r="H8384" s="89" t="s">
        <v>1774</v>
      </c>
      <c r="I8384" s="89" t="s">
        <v>314</v>
      </c>
      <c r="L8384">
        <v>56950</v>
      </c>
      <c r="M8384" s="89" t="s">
        <v>1677</v>
      </c>
      <c r="N8384" s="89" t="s">
        <v>337</v>
      </c>
      <c r="V8384" s="89" t="s">
        <v>1804</v>
      </c>
      <c r="W8384">
        <v>40152</v>
      </c>
    </row>
    <row r="8385" spans="7:23">
      <c r="G8385">
        <v>40085</v>
      </c>
      <c r="H8385" s="89" t="s">
        <v>1775</v>
      </c>
      <c r="I8385" s="89" t="s">
        <v>314</v>
      </c>
      <c r="L8385">
        <v>56951</v>
      </c>
      <c r="M8385" s="89" t="s">
        <v>1677</v>
      </c>
      <c r="N8385" s="89" t="s">
        <v>3595</v>
      </c>
      <c r="V8385" s="89" t="s">
        <v>1805</v>
      </c>
      <c r="W8385">
        <v>40153</v>
      </c>
    </row>
    <row r="8386" spans="7:23">
      <c r="G8386">
        <v>40086</v>
      </c>
      <c r="H8386" s="89" t="s">
        <v>1776</v>
      </c>
      <c r="I8386" s="89" t="s">
        <v>314</v>
      </c>
      <c r="L8386">
        <v>56952</v>
      </c>
      <c r="M8386" s="89" t="s">
        <v>1677</v>
      </c>
      <c r="N8386" s="89" t="s">
        <v>338</v>
      </c>
      <c r="V8386" s="89" t="s">
        <v>1806</v>
      </c>
      <c r="W8386">
        <v>40154</v>
      </c>
    </row>
    <row r="8387" spans="7:23">
      <c r="G8387">
        <v>40087</v>
      </c>
      <c r="H8387" s="89" t="s">
        <v>1777</v>
      </c>
      <c r="I8387" s="89" t="s">
        <v>314</v>
      </c>
      <c r="L8387">
        <v>56953</v>
      </c>
      <c r="M8387" s="89" t="s">
        <v>1677</v>
      </c>
      <c r="N8387" s="89" t="s">
        <v>313</v>
      </c>
      <c r="V8387" s="89" t="s">
        <v>1807</v>
      </c>
      <c r="W8387">
        <v>40155</v>
      </c>
    </row>
    <row r="8388" spans="7:23">
      <c r="G8388">
        <v>40088</v>
      </c>
      <c r="H8388" s="89" t="s">
        <v>1778</v>
      </c>
      <c r="I8388" s="89" t="s">
        <v>314</v>
      </c>
      <c r="L8388">
        <v>56954</v>
      </c>
      <c r="M8388" s="89" t="s">
        <v>1677</v>
      </c>
      <c r="N8388" s="89" t="s">
        <v>339</v>
      </c>
      <c r="V8388" s="89" t="s">
        <v>1808</v>
      </c>
      <c r="W8388">
        <v>40156</v>
      </c>
    </row>
    <row r="8389" spans="7:23">
      <c r="G8389">
        <v>40092</v>
      </c>
      <c r="H8389" s="89" t="s">
        <v>1779</v>
      </c>
      <c r="I8389" s="89" t="s">
        <v>314</v>
      </c>
      <c r="L8389">
        <v>57466</v>
      </c>
      <c r="M8389" s="89" t="s">
        <v>1294</v>
      </c>
      <c r="N8389" s="89" t="s">
        <v>1290</v>
      </c>
      <c r="V8389" s="89" t="s">
        <v>1809</v>
      </c>
      <c r="W8389">
        <v>40157</v>
      </c>
    </row>
    <row r="8390" spans="7:23">
      <c r="G8390">
        <v>40093</v>
      </c>
      <c r="H8390" s="89" t="s">
        <v>1780</v>
      </c>
      <c r="I8390" s="89" t="s">
        <v>314</v>
      </c>
      <c r="L8390">
        <v>57467</v>
      </c>
      <c r="M8390" s="89" t="s">
        <v>1294</v>
      </c>
      <c r="N8390" s="89" t="s">
        <v>320</v>
      </c>
      <c r="V8390" s="89" t="s">
        <v>1810</v>
      </c>
      <c r="W8390">
        <v>40158</v>
      </c>
    </row>
    <row r="8391" spans="7:23">
      <c r="G8391">
        <v>40094</v>
      </c>
      <c r="H8391" s="89" t="s">
        <v>1781</v>
      </c>
      <c r="I8391" s="89" t="s">
        <v>314</v>
      </c>
      <c r="L8391">
        <v>57468</v>
      </c>
      <c r="M8391" s="89" t="s">
        <v>1294</v>
      </c>
      <c r="N8391" s="89" t="s">
        <v>321</v>
      </c>
      <c r="V8391" s="89" t="s">
        <v>1811</v>
      </c>
      <c r="W8391">
        <v>40159</v>
      </c>
    </row>
    <row r="8392" spans="7:23">
      <c r="G8392">
        <v>40095</v>
      </c>
      <c r="H8392" s="89" t="s">
        <v>1782</v>
      </c>
      <c r="I8392" s="89" t="s">
        <v>314</v>
      </c>
      <c r="L8392">
        <v>57469</v>
      </c>
      <c r="M8392" s="89" t="s">
        <v>1294</v>
      </c>
      <c r="N8392" s="89" t="s">
        <v>322</v>
      </c>
      <c r="V8392" s="89" t="s">
        <v>1812</v>
      </c>
      <c r="W8392">
        <v>54103</v>
      </c>
    </row>
    <row r="8393" spans="7:23">
      <c r="G8393">
        <v>40096</v>
      </c>
      <c r="H8393" s="89" t="s">
        <v>1783</v>
      </c>
      <c r="I8393" s="89" t="s">
        <v>314</v>
      </c>
      <c r="L8393">
        <v>57470</v>
      </c>
      <c r="M8393" s="89" t="s">
        <v>1294</v>
      </c>
      <c r="N8393" s="89" t="s">
        <v>316</v>
      </c>
      <c r="V8393" s="89" t="s">
        <v>1813</v>
      </c>
      <c r="W8393">
        <v>54125</v>
      </c>
    </row>
    <row r="8394" spans="7:23">
      <c r="G8394">
        <v>40097</v>
      </c>
      <c r="H8394" s="89" t="s">
        <v>1784</v>
      </c>
      <c r="I8394" s="89" t="s">
        <v>314</v>
      </c>
      <c r="L8394">
        <v>57471</v>
      </c>
      <c r="M8394" s="89" t="s">
        <v>1294</v>
      </c>
      <c r="N8394" s="89" t="s">
        <v>1582</v>
      </c>
      <c r="V8394" s="89" t="s">
        <v>1814</v>
      </c>
      <c r="W8394">
        <v>54114</v>
      </c>
    </row>
    <row r="8395" spans="7:23">
      <c r="G8395">
        <v>40098</v>
      </c>
      <c r="H8395" s="89" t="s">
        <v>1785</v>
      </c>
      <c r="I8395" s="89" t="s">
        <v>314</v>
      </c>
      <c r="L8395">
        <v>57472</v>
      </c>
      <c r="M8395" s="89" t="s">
        <v>1294</v>
      </c>
      <c r="N8395" s="89" t="s">
        <v>323</v>
      </c>
      <c r="V8395" s="89" t="s">
        <v>1815</v>
      </c>
      <c r="W8395">
        <v>54136</v>
      </c>
    </row>
    <row r="8396" spans="7:23">
      <c r="G8396">
        <v>40101</v>
      </c>
      <c r="H8396" s="89" t="s">
        <v>1786</v>
      </c>
      <c r="I8396" s="89" t="s">
        <v>314</v>
      </c>
      <c r="L8396">
        <v>57473</v>
      </c>
      <c r="M8396" s="89" t="s">
        <v>1294</v>
      </c>
      <c r="N8396" s="89" t="s">
        <v>324</v>
      </c>
      <c r="V8396" s="89" t="s">
        <v>1816</v>
      </c>
      <c r="W8396">
        <v>54158</v>
      </c>
    </row>
    <row r="8397" spans="7:23">
      <c r="G8397">
        <v>40102</v>
      </c>
      <c r="H8397" s="89" t="s">
        <v>1787</v>
      </c>
      <c r="I8397" s="89" t="s">
        <v>314</v>
      </c>
      <c r="L8397">
        <v>57474</v>
      </c>
      <c r="M8397" s="89" t="s">
        <v>1294</v>
      </c>
      <c r="N8397" s="89" t="s">
        <v>325</v>
      </c>
      <c r="V8397" s="89" t="s">
        <v>1817</v>
      </c>
      <c r="W8397">
        <v>54169</v>
      </c>
    </row>
    <row r="8398" spans="7:23">
      <c r="G8398">
        <v>40103</v>
      </c>
      <c r="H8398" s="89" t="s">
        <v>1788</v>
      </c>
      <c r="I8398" s="89" t="s">
        <v>314</v>
      </c>
      <c r="L8398">
        <v>57475</v>
      </c>
      <c r="M8398" s="89" t="s">
        <v>1294</v>
      </c>
      <c r="N8398" s="89" t="s">
        <v>317</v>
      </c>
      <c r="V8398" s="89" t="s">
        <v>1818</v>
      </c>
      <c r="W8398">
        <v>54180</v>
      </c>
    </row>
    <row r="8399" spans="7:23">
      <c r="G8399">
        <v>40104</v>
      </c>
      <c r="H8399" s="89" t="s">
        <v>1789</v>
      </c>
      <c r="I8399" s="89" t="s">
        <v>314</v>
      </c>
      <c r="L8399">
        <v>57476</v>
      </c>
      <c r="M8399" s="89" t="s">
        <v>1294</v>
      </c>
      <c r="N8399" s="89" t="s">
        <v>1583</v>
      </c>
      <c r="V8399" s="89" t="s">
        <v>2664</v>
      </c>
      <c r="W8399">
        <v>204075</v>
      </c>
    </row>
    <row r="8400" spans="7:23">
      <c r="G8400">
        <v>40105</v>
      </c>
      <c r="H8400" s="89" t="s">
        <v>1790</v>
      </c>
      <c r="I8400" s="89" t="s">
        <v>314</v>
      </c>
      <c r="L8400">
        <v>57477</v>
      </c>
      <c r="M8400" s="89" t="s">
        <v>1293</v>
      </c>
      <c r="N8400" s="89" t="s">
        <v>1290</v>
      </c>
      <c r="V8400" s="89" t="s">
        <v>121</v>
      </c>
      <c r="W8400">
        <v>54191</v>
      </c>
    </row>
    <row r="8401" spans="7:23">
      <c r="G8401">
        <v>40106</v>
      </c>
      <c r="H8401" s="89" t="s">
        <v>1791</v>
      </c>
      <c r="I8401" s="89" t="s">
        <v>314</v>
      </c>
      <c r="L8401">
        <v>57478</v>
      </c>
      <c r="M8401" s="89" t="s">
        <v>1293</v>
      </c>
      <c r="N8401" s="89" t="s">
        <v>320</v>
      </c>
      <c r="V8401" s="89" t="s">
        <v>1819</v>
      </c>
      <c r="W8401">
        <v>54224</v>
      </c>
    </row>
    <row r="8402" spans="7:23">
      <c r="G8402">
        <v>40107</v>
      </c>
      <c r="H8402" s="89" t="s">
        <v>1792</v>
      </c>
      <c r="I8402" s="89" t="s">
        <v>314</v>
      </c>
      <c r="L8402">
        <v>57479</v>
      </c>
      <c r="M8402" s="89" t="s">
        <v>1293</v>
      </c>
      <c r="N8402" s="89" t="s">
        <v>321</v>
      </c>
      <c r="V8402" s="89" t="s">
        <v>1820</v>
      </c>
      <c r="W8402">
        <v>54246</v>
      </c>
    </row>
    <row r="8403" spans="7:23">
      <c r="G8403">
        <v>40139</v>
      </c>
      <c r="H8403" s="89" t="s">
        <v>1793</v>
      </c>
      <c r="I8403" s="89" t="s">
        <v>314</v>
      </c>
      <c r="L8403">
        <v>57480</v>
      </c>
      <c r="M8403" s="89" t="s">
        <v>1293</v>
      </c>
      <c r="N8403" s="89" t="s">
        <v>322</v>
      </c>
      <c r="V8403" s="89" t="s">
        <v>1821</v>
      </c>
      <c r="W8403">
        <v>54235</v>
      </c>
    </row>
    <row r="8404" spans="7:23">
      <c r="G8404">
        <v>40140</v>
      </c>
      <c r="H8404" s="89" t="s">
        <v>1794</v>
      </c>
      <c r="I8404" s="89" t="s">
        <v>314</v>
      </c>
      <c r="L8404">
        <v>57481</v>
      </c>
      <c r="M8404" s="89" t="s">
        <v>1293</v>
      </c>
      <c r="N8404" s="89" t="s">
        <v>316</v>
      </c>
      <c r="V8404" s="89" t="s">
        <v>1822</v>
      </c>
      <c r="W8404">
        <v>54257</v>
      </c>
    </row>
    <row r="8405" spans="7:23">
      <c r="G8405">
        <v>40141</v>
      </c>
      <c r="H8405" s="89" t="s">
        <v>1795</v>
      </c>
      <c r="I8405" s="89" t="s">
        <v>314</v>
      </c>
      <c r="L8405">
        <v>57482</v>
      </c>
      <c r="M8405" s="89" t="s">
        <v>1293</v>
      </c>
      <c r="N8405" s="89" t="s">
        <v>1582</v>
      </c>
      <c r="V8405" s="89" t="s">
        <v>1823</v>
      </c>
      <c r="W8405">
        <v>54389</v>
      </c>
    </row>
    <row r="8406" spans="7:23">
      <c r="G8406">
        <v>40142</v>
      </c>
      <c r="H8406" s="89" t="s">
        <v>1796</v>
      </c>
      <c r="I8406" s="89" t="s">
        <v>314</v>
      </c>
      <c r="L8406">
        <v>57483</v>
      </c>
      <c r="M8406" s="89" t="s">
        <v>1293</v>
      </c>
      <c r="N8406" s="89" t="s">
        <v>323</v>
      </c>
      <c r="V8406" s="89" t="s">
        <v>1824</v>
      </c>
      <c r="W8406">
        <v>54400</v>
      </c>
    </row>
    <row r="8407" spans="7:23">
      <c r="G8407">
        <v>40143</v>
      </c>
      <c r="H8407" s="89" t="s">
        <v>1797</v>
      </c>
      <c r="I8407" s="89" t="s">
        <v>314</v>
      </c>
      <c r="L8407">
        <v>57484</v>
      </c>
      <c r="M8407" s="89" t="s">
        <v>1293</v>
      </c>
      <c r="N8407" s="89" t="s">
        <v>324</v>
      </c>
      <c r="V8407" s="89" t="s">
        <v>1825</v>
      </c>
      <c r="W8407">
        <v>54411</v>
      </c>
    </row>
    <row r="8408" spans="7:23">
      <c r="G8408">
        <v>40144</v>
      </c>
      <c r="H8408" s="89" t="s">
        <v>1798</v>
      </c>
      <c r="I8408" s="89" t="s">
        <v>314</v>
      </c>
      <c r="L8408">
        <v>57485</v>
      </c>
      <c r="M8408" s="89" t="s">
        <v>1293</v>
      </c>
      <c r="N8408" s="89" t="s">
        <v>325</v>
      </c>
      <c r="V8408" s="89" t="s">
        <v>1826</v>
      </c>
      <c r="W8408">
        <v>54422</v>
      </c>
    </row>
    <row r="8409" spans="7:23">
      <c r="G8409">
        <v>40145</v>
      </c>
      <c r="H8409" s="89" t="s">
        <v>1799</v>
      </c>
      <c r="I8409" s="89" t="s">
        <v>314</v>
      </c>
      <c r="L8409">
        <v>57486</v>
      </c>
      <c r="M8409" s="89" t="s">
        <v>1293</v>
      </c>
      <c r="N8409" s="89" t="s">
        <v>317</v>
      </c>
      <c r="V8409" s="89" t="s">
        <v>1827</v>
      </c>
      <c r="W8409">
        <v>54433</v>
      </c>
    </row>
    <row r="8410" spans="7:23">
      <c r="G8410">
        <v>40146</v>
      </c>
      <c r="H8410" s="89" t="s">
        <v>1800</v>
      </c>
      <c r="I8410" s="89" t="s">
        <v>314</v>
      </c>
      <c r="L8410">
        <v>57487</v>
      </c>
      <c r="M8410" s="89" t="s">
        <v>1293</v>
      </c>
      <c r="N8410" s="89" t="s">
        <v>1583</v>
      </c>
      <c r="V8410" s="89" t="s">
        <v>1828</v>
      </c>
      <c r="W8410">
        <v>54444</v>
      </c>
    </row>
    <row r="8411" spans="7:23">
      <c r="G8411">
        <v>40147</v>
      </c>
      <c r="H8411" s="89" t="s">
        <v>1801</v>
      </c>
      <c r="I8411" s="89" t="s">
        <v>314</v>
      </c>
      <c r="L8411">
        <v>57492</v>
      </c>
      <c r="M8411" s="89" t="s">
        <v>1270</v>
      </c>
      <c r="N8411" s="89" t="s">
        <v>326</v>
      </c>
      <c r="V8411" s="89" t="s">
        <v>1829</v>
      </c>
      <c r="W8411">
        <v>54455</v>
      </c>
    </row>
    <row r="8412" spans="7:23">
      <c r="G8412">
        <v>40150</v>
      </c>
      <c r="H8412" s="89" t="s">
        <v>1802</v>
      </c>
      <c r="I8412" s="89" t="s">
        <v>314</v>
      </c>
      <c r="L8412">
        <v>57493</v>
      </c>
      <c r="M8412" s="89" t="s">
        <v>1278</v>
      </c>
      <c r="N8412" s="89" t="s">
        <v>326</v>
      </c>
      <c r="V8412" s="89" t="s">
        <v>1830</v>
      </c>
      <c r="W8412">
        <v>54466</v>
      </c>
    </row>
    <row r="8413" spans="7:23">
      <c r="G8413">
        <v>40151</v>
      </c>
      <c r="H8413" s="89" t="s">
        <v>1803</v>
      </c>
      <c r="I8413" s="89" t="s">
        <v>314</v>
      </c>
      <c r="L8413">
        <v>57495</v>
      </c>
      <c r="M8413" s="89" t="s">
        <v>1279</v>
      </c>
      <c r="N8413" s="89" t="s">
        <v>326</v>
      </c>
      <c r="V8413" s="89" t="s">
        <v>1831</v>
      </c>
      <c r="W8413">
        <v>54477</v>
      </c>
    </row>
    <row r="8414" spans="7:23">
      <c r="G8414">
        <v>40152</v>
      </c>
      <c r="H8414" s="89" t="s">
        <v>1804</v>
      </c>
      <c r="I8414" s="89" t="s">
        <v>314</v>
      </c>
      <c r="L8414">
        <v>57496</v>
      </c>
      <c r="M8414" s="89" t="s">
        <v>1280</v>
      </c>
      <c r="N8414" s="89" t="s">
        <v>326</v>
      </c>
      <c r="V8414" s="89" t="s">
        <v>1832</v>
      </c>
      <c r="W8414">
        <v>54488</v>
      </c>
    </row>
    <row r="8415" spans="7:23">
      <c r="G8415">
        <v>40153</v>
      </c>
      <c r="H8415" s="89" t="s">
        <v>1805</v>
      </c>
      <c r="I8415" s="89" t="s">
        <v>314</v>
      </c>
      <c r="L8415">
        <v>57497</v>
      </c>
      <c r="M8415" s="89" t="s">
        <v>1285</v>
      </c>
      <c r="N8415" s="89" t="s">
        <v>326</v>
      </c>
      <c r="V8415" s="89" t="s">
        <v>1833</v>
      </c>
      <c r="W8415">
        <v>54510</v>
      </c>
    </row>
    <row r="8416" spans="7:23">
      <c r="G8416">
        <v>40154</v>
      </c>
      <c r="H8416" s="89" t="s">
        <v>1806</v>
      </c>
      <c r="I8416" s="89" t="s">
        <v>314</v>
      </c>
      <c r="L8416">
        <v>57498</v>
      </c>
      <c r="M8416" s="89" t="s">
        <v>1283</v>
      </c>
      <c r="N8416" s="89" t="s">
        <v>326</v>
      </c>
      <c r="V8416" s="89" t="s">
        <v>1834</v>
      </c>
      <c r="W8416">
        <v>54521</v>
      </c>
    </row>
    <row r="8417" spans="7:23">
      <c r="G8417">
        <v>40155</v>
      </c>
      <c r="H8417" s="89" t="s">
        <v>1807</v>
      </c>
      <c r="I8417" s="89" t="s">
        <v>314</v>
      </c>
      <c r="L8417">
        <v>57499</v>
      </c>
      <c r="M8417" s="89" t="s">
        <v>1282</v>
      </c>
      <c r="N8417" s="89" t="s">
        <v>326</v>
      </c>
      <c r="V8417" s="89" t="s">
        <v>1835</v>
      </c>
      <c r="W8417">
        <v>54532</v>
      </c>
    </row>
    <row r="8418" spans="7:23">
      <c r="G8418">
        <v>40156</v>
      </c>
      <c r="H8418" s="89" t="s">
        <v>1808</v>
      </c>
      <c r="I8418" s="89" t="s">
        <v>314</v>
      </c>
      <c r="L8418">
        <v>57500</v>
      </c>
      <c r="M8418" s="89" t="s">
        <v>1271</v>
      </c>
      <c r="N8418" s="89" t="s">
        <v>326</v>
      </c>
      <c r="V8418" s="89" t="s">
        <v>1836</v>
      </c>
      <c r="W8418">
        <v>54543</v>
      </c>
    </row>
    <row r="8419" spans="7:23">
      <c r="G8419">
        <v>40157</v>
      </c>
      <c r="H8419" s="89" t="s">
        <v>1809</v>
      </c>
      <c r="I8419" s="89" t="s">
        <v>314</v>
      </c>
      <c r="L8419">
        <v>57501</v>
      </c>
      <c r="M8419" s="89" t="s">
        <v>1281</v>
      </c>
      <c r="N8419" s="89" t="s">
        <v>326</v>
      </c>
      <c r="V8419" s="89" t="s">
        <v>1837</v>
      </c>
      <c r="W8419">
        <v>54565</v>
      </c>
    </row>
    <row r="8420" spans="7:23">
      <c r="G8420">
        <v>40158</v>
      </c>
      <c r="H8420" s="89" t="s">
        <v>1810</v>
      </c>
      <c r="I8420" s="89" t="s">
        <v>314</v>
      </c>
      <c r="L8420">
        <v>57508</v>
      </c>
      <c r="M8420" s="89" t="s">
        <v>2527</v>
      </c>
      <c r="N8420" s="89" t="s">
        <v>326</v>
      </c>
      <c r="V8420" s="89" t="s">
        <v>1838</v>
      </c>
      <c r="W8420">
        <v>54554</v>
      </c>
    </row>
    <row r="8421" spans="7:23">
      <c r="G8421">
        <v>40159</v>
      </c>
      <c r="H8421" s="89" t="s">
        <v>1811</v>
      </c>
      <c r="I8421" s="89" t="s">
        <v>314</v>
      </c>
      <c r="L8421">
        <v>57867</v>
      </c>
      <c r="M8421" s="89" t="s">
        <v>2546</v>
      </c>
      <c r="N8421" s="89" t="s">
        <v>1290</v>
      </c>
      <c r="V8421" s="89" t="s">
        <v>1839</v>
      </c>
      <c r="W8421">
        <v>54576</v>
      </c>
    </row>
    <row r="8422" spans="7:23">
      <c r="G8422">
        <v>54103</v>
      </c>
      <c r="H8422" s="89" t="s">
        <v>1812</v>
      </c>
      <c r="I8422" s="89" t="s">
        <v>314</v>
      </c>
      <c r="L8422">
        <v>57868</v>
      </c>
      <c r="M8422" s="89" t="s">
        <v>2546</v>
      </c>
      <c r="N8422" s="89" t="s">
        <v>320</v>
      </c>
      <c r="V8422" s="89" t="s">
        <v>1840</v>
      </c>
      <c r="W8422">
        <v>54587</v>
      </c>
    </row>
    <row r="8423" spans="7:23">
      <c r="G8423">
        <v>54125</v>
      </c>
      <c r="H8423" s="89" t="s">
        <v>1813</v>
      </c>
      <c r="I8423" s="89" t="s">
        <v>314</v>
      </c>
      <c r="L8423">
        <v>57869</v>
      </c>
      <c r="M8423" s="89" t="s">
        <v>2546</v>
      </c>
      <c r="N8423" s="89" t="s">
        <v>321</v>
      </c>
      <c r="V8423" s="89" t="s">
        <v>1841</v>
      </c>
      <c r="W8423">
        <v>54598</v>
      </c>
    </row>
    <row r="8424" spans="7:23">
      <c r="G8424">
        <v>54114</v>
      </c>
      <c r="H8424" s="89" t="s">
        <v>1814</v>
      </c>
      <c r="I8424" s="89" t="s">
        <v>314</v>
      </c>
      <c r="L8424">
        <v>57870</v>
      </c>
      <c r="M8424" s="89" t="s">
        <v>2546</v>
      </c>
      <c r="N8424" s="89" t="s">
        <v>322</v>
      </c>
      <c r="V8424" s="89" t="s">
        <v>1842</v>
      </c>
      <c r="W8424">
        <v>54620</v>
      </c>
    </row>
    <row r="8425" spans="7:23">
      <c r="G8425">
        <v>54136</v>
      </c>
      <c r="H8425" s="89" t="s">
        <v>1815</v>
      </c>
      <c r="I8425" s="89" t="s">
        <v>314</v>
      </c>
      <c r="L8425">
        <v>57871</v>
      </c>
      <c r="M8425" s="89" t="s">
        <v>2546</v>
      </c>
      <c r="N8425" s="89" t="s">
        <v>316</v>
      </c>
      <c r="V8425" s="89" t="s">
        <v>1843</v>
      </c>
      <c r="W8425">
        <v>40165</v>
      </c>
    </row>
    <row r="8426" spans="7:23">
      <c r="G8426">
        <v>54158</v>
      </c>
      <c r="H8426" s="89" t="s">
        <v>1816</v>
      </c>
      <c r="I8426" s="89" t="s">
        <v>314</v>
      </c>
      <c r="L8426">
        <v>57872</v>
      </c>
      <c r="M8426" s="89" t="s">
        <v>2546</v>
      </c>
      <c r="N8426" s="89" t="s">
        <v>1582</v>
      </c>
      <c r="V8426" s="89" t="s">
        <v>1844</v>
      </c>
      <c r="W8426">
        <v>40166</v>
      </c>
    </row>
    <row r="8427" spans="7:23">
      <c r="G8427">
        <v>54169</v>
      </c>
      <c r="H8427" s="89" t="s">
        <v>1817</v>
      </c>
      <c r="I8427" s="89" t="s">
        <v>314</v>
      </c>
      <c r="L8427">
        <v>57873</v>
      </c>
      <c r="M8427" s="89" t="s">
        <v>2546</v>
      </c>
      <c r="N8427" s="89" t="s">
        <v>323</v>
      </c>
      <c r="V8427" s="89" t="s">
        <v>1845</v>
      </c>
      <c r="W8427">
        <v>40167</v>
      </c>
    </row>
    <row r="8428" spans="7:23">
      <c r="G8428">
        <v>54180</v>
      </c>
      <c r="H8428" s="89" t="s">
        <v>1818</v>
      </c>
      <c r="I8428" s="89" t="s">
        <v>314</v>
      </c>
      <c r="L8428">
        <v>57874</v>
      </c>
      <c r="M8428" s="89" t="s">
        <v>2546</v>
      </c>
      <c r="N8428" s="89" t="s">
        <v>324</v>
      </c>
      <c r="V8428" s="89" t="s">
        <v>1846</v>
      </c>
      <c r="W8428">
        <v>40168</v>
      </c>
    </row>
    <row r="8429" spans="7:23">
      <c r="G8429">
        <v>204075</v>
      </c>
      <c r="H8429" s="89" t="s">
        <v>2664</v>
      </c>
      <c r="I8429" s="89" t="s">
        <v>314</v>
      </c>
      <c r="L8429">
        <v>57875</v>
      </c>
      <c r="M8429" s="89" t="s">
        <v>2546</v>
      </c>
      <c r="N8429" s="89" t="s">
        <v>325</v>
      </c>
      <c r="V8429" s="89" t="s">
        <v>1847</v>
      </c>
      <c r="W8429">
        <v>40169</v>
      </c>
    </row>
    <row r="8430" spans="7:23">
      <c r="G8430">
        <v>54191</v>
      </c>
      <c r="H8430" s="89" t="s">
        <v>121</v>
      </c>
      <c r="I8430" s="89" t="s">
        <v>314</v>
      </c>
      <c r="L8430">
        <v>57876</v>
      </c>
      <c r="M8430" s="89" t="s">
        <v>2546</v>
      </c>
      <c r="N8430" s="89" t="s">
        <v>317</v>
      </c>
      <c r="V8430" s="89" t="s">
        <v>1848</v>
      </c>
      <c r="W8430">
        <v>40170</v>
      </c>
    </row>
    <row r="8431" spans="7:23">
      <c r="G8431">
        <v>54224</v>
      </c>
      <c r="H8431" s="89" t="s">
        <v>1819</v>
      </c>
      <c r="I8431" s="89" t="s">
        <v>314</v>
      </c>
      <c r="L8431">
        <v>57877</v>
      </c>
      <c r="M8431" s="89" t="s">
        <v>2546</v>
      </c>
      <c r="N8431" s="89" t="s">
        <v>1583</v>
      </c>
      <c r="V8431" s="89" t="s">
        <v>1849</v>
      </c>
      <c r="W8431">
        <v>40173</v>
      </c>
    </row>
    <row r="8432" spans="7:23">
      <c r="G8432">
        <v>54246</v>
      </c>
      <c r="H8432" s="89" t="s">
        <v>1820</v>
      </c>
      <c r="I8432" s="89" t="s">
        <v>314</v>
      </c>
      <c r="L8432">
        <v>57878</v>
      </c>
      <c r="M8432" s="89" t="s">
        <v>1567</v>
      </c>
      <c r="N8432" s="89" t="s">
        <v>1290</v>
      </c>
      <c r="V8432" s="89" t="s">
        <v>1850</v>
      </c>
      <c r="W8432">
        <v>40174</v>
      </c>
    </row>
    <row r="8433" spans="7:23">
      <c r="G8433">
        <v>54235</v>
      </c>
      <c r="H8433" s="89" t="s">
        <v>1821</v>
      </c>
      <c r="I8433" s="89" t="s">
        <v>314</v>
      </c>
      <c r="L8433">
        <v>57879</v>
      </c>
      <c r="M8433" s="89" t="s">
        <v>1567</v>
      </c>
      <c r="N8433" s="89" t="s">
        <v>320</v>
      </c>
      <c r="V8433" s="89" t="s">
        <v>1851</v>
      </c>
      <c r="W8433">
        <v>40175</v>
      </c>
    </row>
    <row r="8434" spans="7:23">
      <c r="G8434">
        <v>54257</v>
      </c>
      <c r="H8434" s="89" t="s">
        <v>1822</v>
      </c>
      <c r="I8434" s="89" t="s">
        <v>314</v>
      </c>
      <c r="L8434">
        <v>57880</v>
      </c>
      <c r="M8434" s="89" t="s">
        <v>1567</v>
      </c>
      <c r="N8434" s="89" t="s">
        <v>321</v>
      </c>
      <c r="V8434" s="89" t="s">
        <v>1852</v>
      </c>
      <c r="W8434">
        <v>40176</v>
      </c>
    </row>
    <row r="8435" spans="7:23">
      <c r="G8435">
        <v>54389</v>
      </c>
      <c r="H8435" s="89" t="s">
        <v>1823</v>
      </c>
      <c r="I8435" s="89" t="s">
        <v>314</v>
      </c>
      <c r="L8435">
        <v>57881</v>
      </c>
      <c r="M8435" s="89" t="s">
        <v>1567</v>
      </c>
      <c r="N8435" s="89" t="s">
        <v>322</v>
      </c>
      <c r="V8435" s="89" t="s">
        <v>1853</v>
      </c>
      <c r="W8435">
        <v>40179</v>
      </c>
    </row>
    <row r="8436" spans="7:23">
      <c r="G8436">
        <v>54400</v>
      </c>
      <c r="H8436" s="89" t="s">
        <v>1824</v>
      </c>
      <c r="I8436" s="89" t="s">
        <v>314</v>
      </c>
      <c r="L8436">
        <v>57882</v>
      </c>
      <c r="M8436" s="89" t="s">
        <v>1567</v>
      </c>
      <c r="N8436" s="89" t="s">
        <v>316</v>
      </c>
      <c r="V8436" s="89" t="s">
        <v>1854</v>
      </c>
      <c r="W8436">
        <v>40180</v>
      </c>
    </row>
    <row r="8437" spans="7:23">
      <c r="G8437">
        <v>54411</v>
      </c>
      <c r="H8437" s="89" t="s">
        <v>1825</v>
      </c>
      <c r="I8437" s="89" t="s">
        <v>314</v>
      </c>
      <c r="L8437">
        <v>57883</v>
      </c>
      <c r="M8437" s="89" t="s">
        <v>1567</v>
      </c>
      <c r="N8437" s="89" t="s">
        <v>1582</v>
      </c>
      <c r="V8437" s="89" t="s">
        <v>1855</v>
      </c>
      <c r="W8437">
        <v>40181</v>
      </c>
    </row>
    <row r="8438" spans="7:23">
      <c r="G8438">
        <v>54422</v>
      </c>
      <c r="H8438" s="89" t="s">
        <v>1826</v>
      </c>
      <c r="I8438" s="89" t="s">
        <v>314</v>
      </c>
      <c r="L8438">
        <v>57884</v>
      </c>
      <c r="M8438" s="89" t="s">
        <v>1567</v>
      </c>
      <c r="N8438" s="89" t="s">
        <v>323</v>
      </c>
      <c r="V8438" s="89" t="s">
        <v>1856</v>
      </c>
      <c r="W8438">
        <v>40182</v>
      </c>
    </row>
    <row r="8439" spans="7:23">
      <c r="G8439">
        <v>54433</v>
      </c>
      <c r="H8439" s="89" t="s">
        <v>1827</v>
      </c>
      <c r="I8439" s="89" t="s">
        <v>314</v>
      </c>
      <c r="L8439">
        <v>57885</v>
      </c>
      <c r="M8439" s="89" t="s">
        <v>1567</v>
      </c>
      <c r="N8439" s="89" t="s">
        <v>324</v>
      </c>
      <c r="V8439" s="89" t="s">
        <v>1857</v>
      </c>
      <c r="W8439">
        <v>40185</v>
      </c>
    </row>
    <row r="8440" spans="7:23">
      <c r="G8440">
        <v>54444</v>
      </c>
      <c r="H8440" s="89" t="s">
        <v>1828</v>
      </c>
      <c r="I8440" s="89" t="s">
        <v>314</v>
      </c>
      <c r="L8440">
        <v>57886</v>
      </c>
      <c r="M8440" s="89" t="s">
        <v>1567</v>
      </c>
      <c r="N8440" s="89" t="s">
        <v>325</v>
      </c>
      <c r="V8440" s="89" t="s">
        <v>1858</v>
      </c>
      <c r="W8440">
        <v>40186</v>
      </c>
    </row>
    <row r="8441" spans="7:23">
      <c r="G8441">
        <v>54455</v>
      </c>
      <c r="H8441" s="89" t="s">
        <v>1829</v>
      </c>
      <c r="I8441" s="89" t="s">
        <v>314</v>
      </c>
      <c r="L8441">
        <v>57887</v>
      </c>
      <c r="M8441" s="89" t="s">
        <v>1567</v>
      </c>
      <c r="N8441" s="89" t="s">
        <v>317</v>
      </c>
      <c r="V8441" s="89" t="s">
        <v>1859</v>
      </c>
      <c r="W8441">
        <v>40187</v>
      </c>
    </row>
    <row r="8442" spans="7:23">
      <c r="G8442">
        <v>54466</v>
      </c>
      <c r="H8442" s="89" t="s">
        <v>1830</v>
      </c>
      <c r="I8442" s="89" t="s">
        <v>314</v>
      </c>
      <c r="L8442">
        <v>57888</v>
      </c>
      <c r="M8442" s="89" t="s">
        <v>1567</v>
      </c>
      <c r="N8442" s="89" t="s">
        <v>1583</v>
      </c>
      <c r="V8442" s="89" t="s">
        <v>1860</v>
      </c>
      <c r="W8442">
        <v>40188</v>
      </c>
    </row>
    <row r="8443" spans="7:23">
      <c r="G8443">
        <v>54477</v>
      </c>
      <c r="H8443" s="89" t="s">
        <v>1831</v>
      </c>
      <c r="I8443" s="89" t="s">
        <v>314</v>
      </c>
      <c r="L8443">
        <v>57944</v>
      </c>
      <c r="M8443" s="89" t="s">
        <v>1569</v>
      </c>
      <c r="N8443" s="89" t="s">
        <v>1290</v>
      </c>
      <c r="V8443" s="89" t="s">
        <v>1861</v>
      </c>
      <c r="W8443">
        <v>40189</v>
      </c>
    </row>
    <row r="8444" spans="7:23">
      <c r="G8444">
        <v>54488</v>
      </c>
      <c r="H8444" s="89" t="s">
        <v>1832</v>
      </c>
      <c r="I8444" s="89" t="s">
        <v>314</v>
      </c>
      <c r="L8444">
        <v>57945</v>
      </c>
      <c r="M8444" s="89" t="s">
        <v>1569</v>
      </c>
      <c r="N8444" s="89" t="s">
        <v>320</v>
      </c>
      <c r="V8444" s="89" t="s">
        <v>1862</v>
      </c>
      <c r="W8444">
        <v>40190</v>
      </c>
    </row>
    <row r="8445" spans="7:23">
      <c r="G8445">
        <v>54510</v>
      </c>
      <c r="H8445" s="89" t="s">
        <v>1833</v>
      </c>
      <c r="I8445" s="89" t="s">
        <v>314</v>
      </c>
      <c r="L8445">
        <v>57946</v>
      </c>
      <c r="M8445" s="89" t="s">
        <v>1569</v>
      </c>
      <c r="N8445" s="89" t="s">
        <v>321</v>
      </c>
      <c r="V8445" s="89" t="s">
        <v>1863</v>
      </c>
      <c r="W8445">
        <v>40191</v>
      </c>
    </row>
    <row r="8446" spans="7:23">
      <c r="G8446">
        <v>54521</v>
      </c>
      <c r="H8446" s="89" t="s">
        <v>1834</v>
      </c>
      <c r="I8446" s="89" t="s">
        <v>314</v>
      </c>
      <c r="L8446">
        <v>57947</v>
      </c>
      <c r="M8446" s="89" t="s">
        <v>1569</v>
      </c>
      <c r="N8446" s="89" t="s">
        <v>322</v>
      </c>
      <c r="V8446" s="89" t="s">
        <v>1864</v>
      </c>
      <c r="W8446">
        <v>40192</v>
      </c>
    </row>
    <row r="8447" spans="7:23">
      <c r="G8447">
        <v>54532</v>
      </c>
      <c r="H8447" s="89" t="s">
        <v>1835</v>
      </c>
      <c r="I8447" s="89" t="s">
        <v>314</v>
      </c>
      <c r="L8447">
        <v>57948</v>
      </c>
      <c r="M8447" s="89" t="s">
        <v>1569</v>
      </c>
      <c r="N8447" s="89" t="s">
        <v>316</v>
      </c>
      <c r="V8447" s="89" t="s">
        <v>1865</v>
      </c>
      <c r="W8447">
        <v>40193</v>
      </c>
    </row>
    <row r="8448" spans="7:23">
      <c r="G8448">
        <v>54543</v>
      </c>
      <c r="H8448" s="89" t="s">
        <v>1836</v>
      </c>
      <c r="I8448" s="89" t="s">
        <v>314</v>
      </c>
      <c r="L8448">
        <v>57949</v>
      </c>
      <c r="M8448" s="89" t="s">
        <v>1569</v>
      </c>
      <c r="N8448" s="89" t="s">
        <v>1582</v>
      </c>
      <c r="V8448" s="89" t="s">
        <v>1866</v>
      </c>
      <c r="W8448">
        <v>40194</v>
      </c>
    </row>
    <row r="8449" spans="7:23">
      <c r="G8449">
        <v>54565</v>
      </c>
      <c r="H8449" s="89" t="s">
        <v>1837</v>
      </c>
      <c r="I8449" s="89" t="s">
        <v>314</v>
      </c>
      <c r="L8449">
        <v>57950</v>
      </c>
      <c r="M8449" s="89" t="s">
        <v>1569</v>
      </c>
      <c r="N8449" s="89" t="s">
        <v>323</v>
      </c>
      <c r="V8449" s="89" t="s">
        <v>1867</v>
      </c>
      <c r="W8449">
        <v>40195</v>
      </c>
    </row>
    <row r="8450" spans="7:23">
      <c r="G8450">
        <v>54554</v>
      </c>
      <c r="H8450" s="89" t="s">
        <v>1838</v>
      </c>
      <c r="I8450" s="89" t="s">
        <v>314</v>
      </c>
      <c r="L8450">
        <v>57951</v>
      </c>
      <c r="M8450" s="89" t="s">
        <v>1569</v>
      </c>
      <c r="N8450" s="89" t="s">
        <v>324</v>
      </c>
      <c r="V8450" s="89" t="s">
        <v>1868</v>
      </c>
      <c r="W8450">
        <v>40196</v>
      </c>
    </row>
    <row r="8451" spans="7:23">
      <c r="G8451">
        <v>54576</v>
      </c>
      <c r="H8451" s="89" t="s">
        <v>1839</v>
      </c>
      <c r="I8451" s="89" t="s">
        <v>314</v>
      </c>
      <c r="L8451">
        <v>57952</v>
      </c>
      <c r="M8451" s="89" t="s">
        <v>1569</v>
      </c>
      <c r="N8451" s="89" t="s">
        <v>325</v>
      </c>
      <c r="V8451" s="89" t="s">
        <v>1869</v>
      </c>
      <c r="W8451">
        <v>40197</v>
      </c>
    </row>
    <row r="8452" spans="7:23">
      <c r="G8452">
        <v>54587</v>
      </c>
      <c r="H8452" s="89" t="s">
        <v>1840</v>
      </c>
      <c r="I8452" s="89" t="s">
        <v>314</v>
      </c>
      <c r="L8452">
        <v>57953</v>
      </c>
      <c r="M8452" s="89" t="s">
        <v>1569</v>
      </c>
      <c r="N8452" s="89" t="s">
        <v>317</v>
      </c>
      <c r="V8452" s="89" t="s">
        <v>1870</v>
      </c>
      <c r="W8452">
        <v>54334</v>
      </c>
    </row>
    <row r="8453" spans="7:23">
      <c r="G8453">
        <v>54598</v>
      </c>
      <c r="H8453" s="89" t="s">
        <v>1841</v>
      </c>
      <c r="I8453" s="89" t="s">
        <v>314</v>
      </c>
      <c r="L8453">
        <v>57954</v>
      </c>
      <c r="M8453" s="89" t="s">
        <v>1569</v>
      </c>
      <c r="N8453" s="89" t="s">
        <v>1583</v>
      </c>
      <c r="V8453" s="89" t="s">
        <v>1569</v>
      </c>
      <c r="W8453">
        <v>40109</v>
      </c>
    </row>
    <row r="8454" spans="7:23">
      <c r="G8454">
        <v>54620</v>
      </c>
      <c r="H8454" s="89" t="s">
        <v>1842</v>
      </c>
      <c r="I8454" s="89" t="s">
        <v>314</v>
      </c>
      <c r="L8454">
        <v>57955</v>
      </c>
      <c r="M8454" s="89" t="s">
        <v>1570</v>
      </c>
      <c r="N8454" s="89" t="s">
        <v>1290</v>
      </c>
      <c r="V8454" s="89" t="s">
        <v>1871</v>
      </c>
      <c r="W8454">
        <v>40110</v>
      </c>
    </row>
    <row r="8455" spans="7:23">
      <c r="G8455">
        <v>40165</v>
      </c>
      <c r="H8455" s="89" t="s">
        <v>1843</v>
      </c>
      <c r="I8455" s="89" t="s">
        <v>314</v>
      </c>
      <c r="L8455">
        <v>57956</v>
      </c>
      <c r="M8455" s="89" t="s">
        <v>1570</v>
      </c>
      <c r="N8455" s="89" t="s">
        <v>320</v>
      </c>
      <c r="V8455" s="89" t="s">
        <v>1872</v>
      </c>
      <c r="W8455">
        <v>40160</v>
      </c>
    </row>
    <row r="8456" spans="7:23">
      <c r="G8456">
        <v>40166</v>
      </c>
      <c r="H8456" s="89" t="s">
        <v>1844</v>
      </c>
      <c r="I8456" s="89" t="s">
        <v>314</v>
      </c>
      <c r="L8456">
        <v>57957</v>
      </c>
      <c r="M8456" s="89" t="s">
        <v>1570</v>
      </c>
      <c r="N8456" s="89" t="s">
        <v>321</v>
      </c>
      <c r="V8456" s="89" t="s">
        <v>1873</v>
      </c>
      <c r="W8456">
        <v>72316</v>
      </c>
    </row>
    <row r="8457" spans="7:23">
      <c r="G8457">
        <v>40167</v>
      </c>
      <c r="H8457" s="89" t="s">
        <v>1845</v>
      </c>
      <c r="I8457" s="89" t="s">
        <v>314</v>
      </c>
      <c r="L8457">
        <v>57958</v>
      </c>
      <c r="M8457" s="89" t="s">
        <v>1570</v>
      </c>
      <c r="N8457" s="89" t="s">
        <v>322</v>
      </c>
      <c r="V8457" s="89" t="s">
        <v>1874</v>
      </c>
      <c r="W8457">
        <v>72305</v>
      </c>
    </row>
    <row r="8458" spans="7:23">
      <c r="G8458">
        <v>40168</v>
      </c>
      <c r="H8458" s="89" t="s">
        <v>1846</v>
      </c>
      <c r="I8458" s="89" t="s">
        <v>314</v>
      </c>
      <c r="L8458">
        <v>57959</v>
      </c>
      <c r="M8458" s="89" t="s">
        <v>1570</v>
      </c>
      <c r="N8458" s="89" t="s">
        <v>316</v>
      </c>
      <c r="V8458" s="89" t="s">
        <v>1875</v>
      </c>
      <c r="W8458">
        <v>66270</v>
      </c>
    </row>
    <row r="8459" spans="7:23">
      <c r="G8459">
        <v>40169</v>
      </c>
      <c r="H8459" s="89" t="s">
        <v>1847</v>
      </c>
      <c r="I8459" s="89" t="s">
        <v>314</v>
      </c>
      <c r="L8459">
        <v>57960</v>
      </c>
      <c r="M8459" s="89" t="s">
        <v>1570</v>
      </c>
      <c r="N8459" s="89" t="s">
        <v>1582</v>
      </c>
      <c r="V8459" s="89" t="s">
        <v>1574</v>
      </c>
      <c r="W8459">
        <v>40112</v>
      </c>
    </row>
    <row r="8460" spans="7:23">
      <c r="G8460">
        <v>40170</v>
      </c>
      <c r="H8460" s="89" t="s">
        <v>1848</v>
      </c>
      <c r="I8460" s="89" t="s">
        <v>314</v>
      </c>
      <c r="L8460">
        <v>57961</v>
      </c>
      <c r="M8460" s="89" t="s">
        <v>1570</v>
      </c>
      <c r="N8460" s="89" t="s">
        <v>323</v>
      </c>
      <c r="V8460" s="89" t="s">
        <v>1575</v>
      </c>
      <c r="W8460">
        <v>40111</v>
      </c>
    </row>
    <row r="8461" spans="7:23">
      <c r="G8461">
        <v>40173</v>
      </c>
      <c r="H8461" s="89" t="s">
        <v>1849</v>
      </c>
      <c r="I8461" s="89" t="s">
        <v>314</v>
      </c>
      <c r="L8461">
        <v>57962</v>
      </c>
      <c r="M8461" s="89" t="s">
        <v>1570</v>
      </c>
      <c r="N8461" s="89" t="s">
        <v>324</v>
      </c>
      <c r="V8461" s="89" t="s">
        <v>1876</v>
      </c>
      <c r="W8461">
        <v>40200</v>
      </c>
    </row>
    <row r="8462" spans="7:23">
      <c r="G8462">
        <v>40174</v>
      </c>
      <c r="H8462" s="89" t="s">
        <v>1850</v>
      </c>
      <c r="I8462" s="89" t="s">
        <v>314</v>
      </c>
      <c r="L8462">
        <v>57963</v>
      </c>
      <c r="M8462" s="89" t="s">
        <v>1570</v>
      </c>
      <c r="N8462" s="89" t="s">
        <v>325</v>
      </c>
      <c r="V8462" s="89" t="s">
        <v>1877</v>
      </c>
      <c r="W8462">
        <v>54301</v>
      </c>
    </row>
    <row r="8463" spans="7:23">
      <c r="G8463">
        <v>40175</v>
      </c>
      <c r="H8463" s="89" t="s">
        <v>1851</v>
      </c>
      <c r="I8463" s="89" t="s">
        <v>314</v>
      </c>
      <c r="L8463">
        <v>57964</v>
      </c>
      <c r="M8463" s="89" t="s">
        <v>1570</v>
      </c>
      <c r="N8463" s="89" t="s">
        <v>317</v>
      </c>
      <c r="V8463" s="89" t="s">
        <v>1878</v>
      </c>
      <c r="W8463">
        <v>40201</v>
      </c>
    </row>
    <row r="8464" spans="7:23">
      <c r="G8464">
        <v>40176</v>
      </c>
      <c r="H8464" s="89" t="s">
        <v>1852</v>
      </c>
      <c r="I8464" s="89" t="s">
        <v>314</v>
      </c>
      <c r="L8464">
        <v>57965</v>
      </c>
      <c r="M8464" s="89" t="s">
        <v>1570</v>
      </c>
      <c r="N8464" s="89" t="s">
        <v>1583</v>
      </c>
      <c r="V8464" s="89" t="s">
        <v>1579</v>
      </c>
      <c r="W8464">
        <v>40115</v>
      </c>
    </row>
    <row r="8465" spans="7:23">
      <c r="G8465">
        <v>40179</v>
      </c>
      <c r="H8465" s="89" t="s">
        <v>1853</v>
      </c>
      <c r="I8465" s="89" t="s">
        <v>314</v>
      </c>
      <c r="L8465">
        <v>57966</v>
      </c>
      <c r="M8465" s="89" t="s">
        <v>1575</v>
      </c>
      <c r="N8465" s="89" t="s">
        <v>1290</v>
      </c>
      <c r="V8465" s="89" t="s">
        <v>2673</v>
      </c>
      <c r="W8465">
        <v>219892</v>
      </c>
    </row>
    <row r="8466" spans="7:23">
      <c r="G8466">
        <v>40180</v>
      </c>
      <c r="H8466" s="89" t="s">
        <v>1854</v>
      </c>
      <c r="I8466" s="89" t="s">
        <v>314</v>
      </c>
      <c r="L8466">
        <v>57967</v>
      </c>
      <c r="M8466" s="89" t="s">
        <v>1575</v>
      </c>
      <c r="N8466" s="89" t="s">
        <v>320</v>
      </c>
      <c r="V8466" s="89" t="s">
        <v>1879</v>
      </c>
      <c r="W8466">
        <v>40113</v>
      </c>
    </row>
    <row r="8467" spans="7:23">
      <c r="G8467">
        <v>40181</v>
      </c>
      <c r="H8467" s="89" t="s">
        <v>1855</v>
      </c>
      <c r="I8467" s="89" t="s">
        <v>314</v>
      </c>
      <c r="L8467">
        <v>57968</v>
      </c>
      <c r="M8467" s="89" t="s">
        <v>1575</v>
      </c>
      <c r="N8467" s="89" t="s">
        <v>321</v>
      </c>
      <c r="V8467" s="89" t="s">
        <v>1880</v>
      </c>
      <c r="W8467">
        <v>40114</v>
      </c>
    </row>
    <row r="8468" spans="7:23">
      <c r="G8468">
        <v>40182</v>
      </c>
      <c r="H8468" s="89" t="s">
        <v>1856</v>
      </c>
      <c r="I8468" s="89" t="s">
        <v>314</v>
      </c>
      <c r="L8468">
        <v>57969</v>
      </c>
      <c r="M8468" s="89" t="s">
        <v>1575</v>
      </c>
      <c r="N8468" s="89" t="s">
        <v>322</v>
      </c>
      <c r="V8468" s="89" t="s">
        <v>2665</v>
      </c>
      <c r="W8468">
        <v>204270</v>
      </c>
    </row>
    <row r="8469" spans="7:23">
      <c r="G8469">
        <v>40185</v>
      </c>
      <c r="H8469" s="89" t="s">
        <v>1857</v>
      </c>
      <c r="I8469" s="89" t="s">
        <v>314</v>
      </c>
      <c r="L8469">
        <v>57970</v>
      </c>
      <c r="M8469" s="89" t="s">
        <v>1575</v>
      </c>
      <c r="N8469" s="89" t="s">
        <v>316</v>
      </c>
      <c r="V8469" s="89" t="s">
        <v>2666</v>
      </c>
      <c r="W8469">
        <v>162870</v>
      </c>
    </row>
    <row r="8470" spans="7:23">
      <c r="G8470">
        <v>40186</v>
      </c>
      <c r="H8470" s="89" t="s">
        <v>1858</v>
      </c>
      <c r="I8470" s="89" t="s">
        <v>314</v>
      </c>
      <c r="L8470">
        <v>57971</v>
      </c>
      <c r="M8470" s="89" t="s">
        <v>1575</v>
      </c>
      <c r="N8470" s="89" t="s">
        <v>1582</v>
      </c>
      <c r="V8470" s="89" t="s">
        <v>2667</v>
      </c>
      <c r="W8470">
        <v>191270</v>
      </c>
    </row>
    <row r="8471" spans="7:23">
      <c r="G8471">
        <v>40187</v>
      </c>
      <c r="H8471" s="89" t="s">
        <v>1859</v>
      </c>
      <c r="I8471" s="89" t="s">
        <v>314</v>
      </c>
      <c r="L8471">
        <v>57972</v>
      </c>
      <c r="M8471" s="89" t="s">
        <v>1575</v>
      </c>
      <c r="N8471" s="89" t="s">
        <v>323</v>
      </c>
      <c r="V8471" s="89" t="s">
        <v>955</v>
      </c>
      <c r="W8471">
        <v>40118</v>
      </c>
    </row>
    <row r="8472" spans="7:23">
      <c r="G8472">
        <v>40188</v>
      </c>
      <c r="H8472" s="89" t="s">
        <v>1860</v>
      </c>
      <c r="I8472" s="89" t="s">
        <v>314</v>
      </c>
      <c r="L8472">
        <v>57973</v>
      </c>
      <c r="M8472" s="89" t="s">
        <v>1575</v>
      </c>
      <c r="N8472" s="89" t="s">
        <v>324</v>
      </c>
      <c r="V8472" s="89" t="s">
        <v>956</v>
      </c>
      <c r="W8472">
        <v>40120</v>
      </c>
    </row>
    <row r="8473" spans="7:23">
      <c r="G8473">
        <v>40189</v>
      </c>
      <c r="H8473" s="89" t="s">
        <v>1861</v>
      </c>
      <c r="I8473" s="89" t="s">
        <v>314</v>
      </c>
      <c r="L8473">
        <v>57974</v>
      </c>
      <c r="M8473" s="89" t="s">
        <v>1575</v>
      </c>
      <c r="N8473" s="89" t="s">
        <v>325</v>
      </c>
      <c r="V8473" s="89" t="s">
        <v>957</v>
      </c>
      <c r="W8473">
        <v>40122</v>
      </c>
    </row>
    <row r="8474" spans="7:23">
      <c r="G8474">
        <v>40190</v>
      </c>
      <c r="H8474" s="89" t="s">
        <v>1862</v>
      </c>
      <c r="I8474" s="89" t="s">
        <v>314</v>
      </c>
      <c r="L8474">
        <v>57975</v>
      </c>
      <c r="M8474" s="89" t="s">
        <v>1575</v>
      </c>
      <c r="N8474" s="89" t="s">
        <v>317</v>
      </c>
      <c r="V8474" s="89" t="s">
        <v>1881</v>
      </c>
      <c r="W8474">
        <v>40124</v>
      </c>
    </row>
    <row r="8475" spans="7:23">
      <c r="G8475">
        <v>40191</v>
      </c>
      <c r="H8475" s="89" t="s">
        <v>1863</v>
      </c>
      <c r="I8475" s="89" t="s">
        <v>314</v>
      </c>
      <c r="L8475">
        <v>57976</v>
      </c>
      <c r="M8475" s="89" t="s">
        <v>1575</v>
      </c>
      <c r="N8475" s="89" t="s">
        <v>1583</v>
      </c>
      <c r="V8475" s="89" t="s">
        <v>2668</v>
      </c>
      <c r="W8475">
        <v>162881</v>
      </c>
    </row>
    <row r="8476" spans="7:23">
      <c r="G8476">
        <v>40192</v>
      </c>
      <c r="H8476" s="89" t="s">
        <v>1864</v>
      </c>
      <c r="I8476" s="89" t="s">
        <v>314</v>
      </c>
      <c r="L8476">
        <v>57977</v>
      </c>
      <c r="M8476" s="89" t="s">
        <v>1574</v>
      </c>
      <c r="N8476" s="89" t="s">
        <v>1290</v>
      </c>
      <c r="V8476" s="89" t="s">
        <v>1882</v>
      </c>
      <c r="W8476">
        <v>58070</v>
      </c>
    </row>
    <row r="8477" spans="7:23">
      <c r="G8477">
        <v>40193</v>
      </c>
      <c r="H8477" s="89" t="s">
        <v>1865</v>
      </c>
      <c r="I8477" s="89" t="s">
        <v>314</v>
      </c>
      <c r="L8477">
        <v>57978</v>
      </c>
      <c r="M8477" s="89" t="s">
        <v>1574</v>
      </c>
      <c r="N8477" s="89" t="s">
        <v>320</v>
      </c>
      <c r="V8477" s="89" t="s">
        <v>2669</v>
      </c>
      <c r="W8477">
        <v>190270</v>
      </c>
    </row>
    <row r="8478" spans="7:23">
      <c r="G8478">
        <v>40194</v>
      </c>
      <c r="H8478" s="89" t="s">
        <v>1866</v>
      </c>
      <c r="I8478" s="89" t="s">
        <v>314</v>
      </c>
      <c r="L8478">
        <v>57979</v>
      </c>
      <c r="M8478" s="89" t="s">
        <v>1574</v>
      </c>
      <c r="N8478" s="89" t="s">
        <v>321</v>
      </c>
      <c r="V8478" s="89" t="s">
        <v>2169</v>
      </c>
      <c r="W8478">
        <v>217875</v>
      </c>
    </row>
    <row r="8479" spans="7:23">
      <c r="G8479">
        <v>40195</v>
      </c>
      <c r="H8479" s="89" t="s">
        <v>1867</v>
      </c>
      <c r="I8479" s="89" t="s">
        <v>314</v>
      </c>
      <c r="L8479">
        <v>57980</v>
      </c>
      <c r="M8479" s="89" t="s">
        <v>1574</v>
      </c>
      <c r="N8479" s="89" t="s">
        <v>322</v>
      </c>
      <c r="V8479" s="89" t="s">
        <v>1883</v>
      </c>
      <c r="W8479">
        <v>40125</v>
      </c>
    </row>
    <row r="8480" spans="7:23">
      <c r="G8480">
        <v>40196</v>
      </c>
      <c r="H8480" s="89" t="s">
        <v>1868</v>
      </c>
      <c r="I8480" s="89" t="s">
        <v>314</v>
      </c>
      <c r="L8480">
        <v>57981</v>
      </c>
      <c r="M8480" s="89" t="s">
        <v>1574</v>
      </c>
      <c r="N8480" s="89" t="s">
        <v>316</v>
      </c>
      <c r="V8480" s="89" t="s">
        <v>1884</v>
      </c>
      <c r="W8480">
        <v>40126</v>
      </c>
    </row>
    <row r="8481" spans="7:23">
      <c r="G8481">
        <v>40197</v>
      </c>
      <c r="H8481" s="89" t="s">
        <v>1869</v>
      </c>
      <c r="I8481" s="89" t="s">
        <v>314</v>
      </c>
      <c r="L8481">
        <v>57982</v>
      </c>
      <c r="M8481" s="89" t="s">
        <v>1574</v>
      </c>
      <c r="N8481" s="89" t="s">
        <v>1582</v>
      </c>
      <c r="V8481" s="89" t="s">
        <v>1885</v>
      </c>
      <c r="W8481">
        <v>40127</v>
      </c>
    </row>
    <row r="8482" spans="7:23">
      <c r="G8482">
        <v>54334</v>
      </c>
      <c r="H8482" s="89" t="s">
        <v>1870</v>
      </c>
      <c r="I8482" s="89" t="s">
        <v>314</v>
      </c>
      <c r="L8482">
        <v>57983</v>
      </c>
      <c r="M8482" s="89" t="s">
        <v>1574</v>
      </c>
      <c r="N8482" s="89" t="s">
        <v>323</v>
      </c>
      <c r="V8482" s="89" t="s">
        <v>2670</v>
      </c>
      <c r="W8482">
        <v>182670</v>
      </c>
    </row>
    <row r="8483" spans="7:23">
      <c r="G8483">
        <v>40109</v>
      </c>
      <c r="H8483" s="89" t="s">
        <v>1569</v>
      </c>
      <c r="I8483" s="89" t="s">
        <v>314</v>
      </c>
      <c r="L8483">
        <v>57984</v>
      </c>
      <c r="M8483" s="89" t="s">
        <v>1574</v>
      </c>
      <c r="N8483" s="89" t="s">
        <v>324</v>
      </c>
      <c r="V8483" s="89" t="s">
        <v>964</v>
      </c>
      <c r="W8483">
        <v>40129</v>
      </c>
    </row>
    <row r="8484" spans="7:23">
      <c r="G8484">
        <v>40110</v>
      </c>
      <c r="H8484" s="89" t="s">
        <v>1871</v>
      </c>
      <c r="I8484" s="89" t="s">
        <v>314</v>
      </c>
      <c r="L8484">
        <v>57985</v>
      </c>
      <c r="M8484" s="89" t="s">
        <v>1574</v>
      </c>
      <c r="N8484" s="89" t="s">
        <v>325</v>
      </c>
      <c r="V8484" s="89" t="s">
        <v>1886</v>
      </c>
      <c r="W8484">
        <v>40116</v>
      </c>
    </row>
    <row r="8485" spans="7:23">
      <c r="G8485">
        <v>40160</v>
      </c>
      <c r="H8485" s="89" t="s">
        <v>1872</v>
      </c>
      <c r="I8485" s="89" t="s">
        <v>314</v>
      </c>
      <c r="L8485">
        <v>57986</v>
      </c>
      <c r="M8485" s="89" t="s">
        <v>1574</v>
      </c>
      <c r="N8485" s="89" t="s">
        <v>317</v>
      </c>
      <c r="V8485" s="89" t="s">
        <v>1887</v>
      </c>
      <c r="W8485">
        <v>40117</v>
      </c>
    </row>
    <row r="8486" spans="7:23">
      <c r="G8486">
        <v>72316</v>
      </c>
      <c r="H8486" s="89" t="s">
        <v>1873</v>
      </c>
      <c r="I8486" s="89" t="s">
        <v>314</v>
      </c>
      <c r="L8486">
        <v>57987</v>
      </c>
      <c r="M8486" s="89" t="s">
        <v>1574</v>
      </c>
      <c r="N8486" s="89" t="s">
        <v>1583</v>
      </c>
      <c r="V8486" s="89" t="s">
        <v>968</v>
      </c>
      <c r="W8486">
        <v>58081</v>
      </c>
    </row>
    <row r="8487" spans="7:23">
      <c r="G8487">
        <v>72305</v>
      </c>
      <c r="H8487" s="89" t="s">
        <v>1874</v>
      </c>
      <c r="I8487" s="89" t="s">
        <v>314</v>
      </c>
      <c r="L8487">
        <v>57988</v>
      </c>
      <c r="M8487" s="89" t="s">
        <v>2552</v>
      </c>
      <c r="N8487" s="89" t="s">
        <v>1290</v>
      </c>
      <c r="V8487" s="89" t="s">
        <v>1888</v>
      </c>
      <c r="W8487">
        <v>40130</v>
      </c>
    </row>
    <row r="8488" spans="7:23">
      <c r="G8488">
        <v>66270</v>
      </c>
      <c r="H8488" s="89" t="s">
        <v>1875</v>
      </c>
      <c r="I8488" s="89" t="s">
        <v>314</v>
      </c>
      <c r="L8488">
        <v>57989</v>
      </c>
      <c r="M8488" s="89" t="s">
        <v>2552</v>
      </c>
      <c r="N8488" s="89" t="s">
        <v>320</v>
      </c>
      <c r="V8488" s="89" t="s">
        <v>970</v>
      </c>
      <c r="W8488">
        <v>40119</v>
      </c>
    </row>
    <row r="8489" spans="7:23">
      <c r="G8489">
        <v>40112</v>
      </c>
      <c r="H8489" s="89" t="s">
        <v>1574</v>
      </c>
      <c r="I8489" s="89" t="s">
        <v>314</v>
      </c>
      <c r="L8489">
        <v>57990</v>
      </c>
      <c r="M8489" s="89" t="s">
        <v>2552</v>
      </c>
      <c r="N8489" s="89" t="s">
        <v>321</v>
      </c>
      <c r="V8489" s="89" t="s">
        <v>971</v>
      </c>
      <c r="W8489">
        <v>40121</v>
      </c>
    </row>
    <row r="8490" spans="7:23">
      <c r="G8490">
        <v>40111</v>
      </c>
      <c r="H8490" s="89" t="s">
        <v>1575</v>
      </c>
      <c r="I8490" s="89" t="s">
        <v>314</v>
      </c>
      <c r="L8490">
        <v>57991</v>
      </c>
      <c r="M8490" s="89" t="s">
        <v>2552</v>
      </c>
      <c r="N8490" s="89" t="s">
        <v>322</v>
      </c>
      <c r="V8490" s="89" t="s">
        <v>972</v>
      </c>
      <c r="W8490">
        <v>40123</v>
      </c>
    </row>
    <row r="8491" spans="7:23">
      <c r="G8491">
        <v>40200</v>
      </c>
      <c r="H8491" s="89" t="s">
        <v>1876</v>
      </c>
      <c r="I8491" s="89" t="s">
        <v>314</v>
      </c>
      <c r="L8491">
        <v>57992</v>
      </c>
      <c r="M8491" s="89" t="s">
        <v>2552</v>
      </c>
      <c r="N8491" s="89" t="s">
        <v>316</v>
      </c>
      <c r="V8491" s="89" t="s">
        <v>2171</v>
      </c>
      <c r="W8491">
        <v>215270</v>
      </c>
    </row>
    <row r="8492" spans="7:23">
      <c r="G8492">
        <v>54301</v>
      </c>
      <c r="H8492" s="89" t="s">
        <v>1877</v>
      </c>
      <c r="I8492" s="89" t="s">
        <v>314</v>
      </c>
      <c r="L8492">
        <v>57993</v>
      </c>
      <c r="M8492" s="89" t="s">
        <v>2552</v>
      </c>
      <c r="N8492" s="89" t="s">
        <v>1582</v>
      </c>
      <c r="V8492" s="89" t="s">
        <v>2671</v>
      </c>
      <c r="W8492">
        <v>162892</v>
      </c>
    </row>
    <row r="8493" spans="7:23">
      <c r="G8493">
        <v>40201</v>
      </c>
      <c r="H8493" s="89" t="s">
        <v>1878</v>
      </c>
      <c r="I8493" s="89" t="s">
        <v>314</v>
      </c>
      <c r="L8493">
        <v>57994</v>
      </c>
      <c r="M8493" s="89" t="s">
        <v>2552</v>
      </c>
      <c r="N8493" s="89" t="s">
        <v>323</v>
      </c>
      <c r="V8493" s="89" t="s">
        <v>974</v>
      </c>
      <c r="W8493">
        <v>58092</v>
      </c>
    </row>
    <row r="8494" spans="7:23">
      <c r="G8494">
        <v>40115</v>
      </c>
      <c r="H8494" s="89" t="s">
        <v>1579</v>
      </c>
      <c r="I8494" s="89" t="s">
        <v>314</v>
      </c>
      <c r="L8494">
        <v>57995</v>
      </c>
      <c r="M8494" s="89" t="s">
        <v>2552</v>
      </c>
      <c r="N8494" s="89" t="s">
        <v>324</v>
      </c>
      <c r="V8494" s="89" t="s">
        <v>1889</v>
      </c>
      <c r="W8494">
        <v>40131</v>
      </c>
    </row>
    <row r="8495" spans="7:23">
      <c r="G8495">
        <v>219892</v>
      </c>
      <c r="H8495" s="89" t="s">
        <v>2673</v>
      </c>
      <c r="I8495" s="89" t="s">
        <v>314</v>
      </c>
      <c r="L8495">
        <v>57996</v>
      </c>
      <c r="M8495" s="89" t="s">
        <v>2552</v>
      </c>
      <c r="N8495" s="89" t="s">
        <v>325</v>
      </c>
      <c r="V8495" s="89" t="s">
        <v>2172</v>
      </c>
      <c r="W8495">
        <v>216487</v>
      </c>
    </row>
    <row r="8496" spans="7:23">
      <c r="G8496">
        <v>40113</v>
      </c>
      <c r="H8496" s="89" t="s">
        <v>1879</v>
      </c>
      <c r="I8496" s="89" t="s">
        <v>314</v>
      </c>
      <c r="L8496">
        <v>57997</v>
      </c>
      <c r="M8496" s="89" t="s">
        <v>2552</v>
      </c>
      <c r="N8496" s="89" t="s">
        <v>317</v>
      </c>
      <c r="V8496" s="89" t="s">
        <v>976</v>
      </c>
      <c r="W8496">
        <v>40128</v>
      </c>
    </row>
    <row r="8497" spans="7:23">
      <c r="G8497">
        <v>40114</v>
      </c>
      <c r="H8497" s="89" t="s">
        <v>1880</v>
      </c>
      <c r="I8497" s="89" t="s">
        <v>314</v>
      </c>
      <c r="L8497">
        <v>57998</v>
      </c>
      <c r="M8497" s="89" t="s">
        <v>2552</v>
      </c>
      <c r="N8497" s="89" t="s">
        <v>1583</v>
      </c>
      <c r="V8497" s="89" t="s">
        <v>2672</v>
      </c>
      <c r="W8497">
        <v>219881</v>
      </c>
    </row>
    <row r="8498" spans="7:23">
      <c r="G8498">
        <v>204270</v>
      </c>
      <c r="H8498" s="89" t="s">
        <v>2665</v>
      </c>
      <c r="I8498" s="89" t="s">
        <v>314</v>
      </c>
      <c r="L8498">
        <v>57999</v>
      </c>
      <c r="M8498" s="89" t="s">
        <v>1571</v>
      </c>
      <c r="N8498" s="89" t="s">
        <v>1290</v>
      </c>
      <c r="V8498" s="89" t="s">
        <v>1890</v>
      </c>
      <c r="W8498">
        <v>40133</v>
      </c>
    </row>
    <row r="8499" spans="7:23">
      <c r="G8499">
        <v>162870</v>
      </c>
      <c r="H8499" s="89" t="s">
        <v>2666</v>
      </c>
      <c r="I8499" s="89" t="s">
        <v>314</v>
      </c>
      <c r="L8499">
        <v>58000</v>
      </c>
      <c r="M8499" s="89" t="s">
        <v>1571</v>
      </c>
      <c r="N8499" s="89" t="s">
        <v>320</v>
      </c>
      <c r="V8499" s="89" t="s">
        <v>1891</v>
      </c>
      <c r="W8499">
        <v>40161</v>
      </c>
    </row>
    <row r="8500" spans="7:23">
      <c r="G8500">
        <v>191270</v>
      </c>
      <c r="H8500" s="89" t="s">
        <v>2667</v>
      </c>
      <c r="I8500" s="89" t="s">
        <v>314</v>
      </c>
      <c r="L8500">
        <v>58001</v>
      </c>
      <c r="M8500" s="89" t="s">
        <v>1571</v>
      </c>
      <c r="N8500" s="89" t="s">
        <v>321</v>
      </c>
      <c r="V8500" s="89" t="s">
        <v>1892</v>
      </c>
      <c r="W8500">
        <v>54290</v>
      </c>
    </row>
    <row r="8501" spans="7:23">
      <c r="G8501">
        <v>40118</v>
      </c>
      <c r="H8501" s="89" t="s">
        <v>955</v>
      </c>
      <c r="I8501" s="89" t="s">
        <v>314</v>
      </c>
      <c r="L8501">
        <v>58002</v>
      </c>
      <c r="M8501" s="89" t="s">
        <v>1571</v>
      </c>
      <c r="N8501" s="89" t="s">
        <v>322</v>
      </c>
      <c r="V8501" s="89" t="s">
        <v>1893</v>
      </c>
      <c r="W8501">
        <v>54692</v>
      </c>
    </row>
    <row r="8502" spans="7:23">
      <c r="G8502">
        <v>40120</v>
      </c>
      <c r="H8502" s="89" t="s">
        <v>956</v>
      </c>
      <c r="I8502" s="89" t="s">
        <v>314</v>
      </c>
      <c r="L8502">
        <v>58003</v>
      </c>
      <c r="M8502" s="89" t="s">
        <v>1571</v>
      </c>
      <c r="N8502" s="89" t="s">
        <v>316</v>
      </c>
      <c r="V8502" s="89" t="s">
        <v>1894</v>
      </c>
      <c r="W8502">
        <v>40208</v>
      </c>
    </row>
    <row r="8503" spans="7:23">
      <c r="G8503">
        <v>40122</v>
      </c>
      <c r="H8503" s="89" t="s">
        <v>957</v>
      </c>
      <c r="I8503" s="89" t="s">
        <v>314</v>
      </c>
      <c r="L8503">
        <v>58004</v>
      </c>
      <c r="M8503" s="89" t="s">
        <v>1571</v>
      </c>
      <c r="N8503" s="89" t="s">
        <v>1582</v>
      </c>
      <c r="V8503" s="89" t="s">
        <v>1895</v>
      </c>
      <c r="W8503">
        <v>40209</v>
      </c>
    </row>
    <row r="8504" spans="7:23">
      <c r="G8504">
        <v>40124</v>
      </c>
      <c r="H8504" s="89" t="s">
        <v>1881</v>
      </c>
      <c r="I8504" s="89" t="s">
        <v>314</v>
      </c>
      <c r="L8504">
        <v>58005</v>
      </c>
      <c r="M8504" s="89" t="s">
        <v>1571</v>
      </c>
      <c r="N8504" s="89" t="s">
        <v>323</v>
      </c>
      <c r="V8504" s="89" t="s">
        <v>1896</v>
      </c>
      <c r="W8504">
        <v>40210</v>
      </c>
    </row>
    <row r="8505" spans="7:23">
      <c r="G8505">
        <v>162881</v>
      </c>
      <c r="H8505" s="89" t="s">
        <v>2668</v>
      </c>
      <c r="I8505" s="89" t="s">
        <v>314</v>
      </c>
      <c r="L8505">
        <v>58006</v>
      </c>
      <c r="M8505" s="89" t="s">
        <v>1571</v>
      </c>
      <c r="N8505" s="89" t="s">
        <v>324</v>
      </c>
      <c r="V8505" s="89" t="s">
        <v>1897</v>
      </c>
      <c r="W8505">
        <v>71684</v>
      </c>
    </row>
    <row r="8506" spans="7:23">
      <c r="G8506">
        <v>58070</v>
      </c>
      <c r="H8506" s="89" t="s">
        <v>1882</v>
      </c>
      <c r="I8506" s="89" t="s">
        <v>314</v>
      </c>
      <c r="L8506">
        <v>58007</v>
      </c>
      <c r="M8506" s="89" t="s">
        <v>1571</v>
      </c>
      <c r="N8506" s="89" t="s">
        <v>325</v>
      </c>
      <c r="V8506" s="89" t="s">
        <v>1898</v>
      </c>
      <c r="W8506">
        <v>71662</v>
      </c>
    </row>
    <row r="8507" spans="7:23">
      <c r="G8507">
        <v>190270</v>
      </c>
      <c r="H8507" s="89" t="s">
        <v>2669</v>
      </c>
      <c r="I8507" s="89" t="s">
        <v>314</v>
      </c>
      <c r="L8507">
        <v>58008</v>
      </c>
      <c r="M8507" s="89" t="s">
        <v>1571</v>
      </c>
      <c r="N8507" s="89" t="s">
        <v>317</v>
      </c>
      <c r="V8507" s="89" t="s">
        <v>1899</v>
      </c>
      <c r="W8507">
        <v>71090</v>
      </c>
    </row>
    <row r="8508" spans="7:23">
      <c r="G8508">
        <v>217875</v>
      </c>
      <c r="H8508" s="89" t="s">
        <v>2169</v>
      </c>
      <c r="I8508" s="89" t="s">
        <v>314</v>
      </c>
      <c r="L8508">
        <v>58009</v>
      </c>
      <c r="M8508" s="89" t="s">
        <v>1571</v>
      </c>
      <c r="N8508" s="89" t="s">
        <v>1583</v>
      </c>
      <c r="V8508" s="89" t="s">
        <v>1900</v>
      </c>
      <c r="W8508">
        <v>71079</v>
      </c>
    </row>
    <row r="8509" spans="7:23">
      <c r="G8509">
        <v>40125</v>
      </c>
      <c r="H8509" s="89" t="s">
        <v>1883</v>
      </c>
      <c r="I8509" s="89" t="s">
        <v>314</v>
      </c>
      <c r="L8509">
        <v>58010</v>
      </c>
      <c r="M8509" s="89" t="s">
        <v>2547</v>
      </c>
      <c r="N8509" s="89" t="s">
        <v>1290</v>
      </c>
      <c r="V8509" s="89" t="s">
        <v>1901</v>
      </c>
      <c r="W8509">
        <v>71068</v>
      </c>
    </row>
    <row r="8510" spans="7:23">
      <c r="G8510">
        <v>40126</v>
      </c>
      <c r="H8510" s="89" t="s">
        <v>1884</v>
      </c>
      <c r="I8510" s="89" t="s">
        <v>314</v>
      </c>
      <c r="L8510">
        <v>58011</v>
      </c>
      <c r="M8510" s="89" t="s">
        <v>2547</v>
      </c>
      <c r="N8510" s="89" t="s">
        <v>320</v>
      </c>
      <c r="V8510" s="89" t="s">
        <v>1902</v>
      </c>
      <c r="W8510">
        <v>71057</v>
      </c>
    </row>
    <row r="8511" spans="7:23">
      <c r="G8511">
        <v>40127</v>
      </c>
      <c r="H8511" s="89" t="s">
        <v>1885</v>
      </c>
      <c r="I8511" s="89" t="s">
        <v>314</v>
      </c>
      <c r="L8511">
        <v>58012</v>
      </c>
      <c r="M8511" s="89" t="s">
        <v>2547</v>
      </c>
      <c r="N8511" s="89" t="s">
        <v>321</v>
      </c>
      <c r="V8511" s="89" t="s">
        <v>1903</v>
      </c>
      <c r="W8511">
        <v>71046</v>
      </c>
    </row>
    <row r="8512" spans="7:23">
      <c r="G8512">
        <v>182670</v>
      </c>
      <c r="H8512" s="89" t="s">
        <v>2670</v>
      </c>
      <c r="I8512" s="89" t="s">
        <v>314</v>
      </c>
      <c r="L8512">
        <v>58013</v>
      </c>
      <c r="M8512" s="89" t="s">
        <v>2547</v>
      </c>
      <c r="N8512" s="89" t="s">
        <v>322</v>
      </c>
      <c r="V8512" s="89" t="s">
        <v>1904</v>
      </c>
      <c r="W8512">
        <v>71112</v>
      </c>
    </row>
    <row r="8513" spans="7:23">
      <c r="G8513">
        <v>40129</v>
      </c>
      <c r="H8513" s="89" t="s">
        <v>964</v>
      </c>
      <c r="I8513" s="89" t="s">
        <v>314</v>
      </c>
      <c r="L8513">
        <v>58014</v>
      </c>
      <c r="M8513" s="89" t="s">
        <v>2547</v>
      </c>
      <c r="N8513" s="89" t="s">
        <v>316</v>
      </c>
      <c r="V8513" s="89" t="s">
        <v>1905</v>
      </c>
      <c r="W8513">
        <v>71035</v>
      </c>
    </row>
    <row r="8514" spans="7:23">
      <c r="G8514">
        <v>40116</v>
      </c>
      <c r="H8514" s="89" t="s">
        <v>1886</v>
      </c>
      <c r="I8514" s="89" t="s">
        <v>314</v>
      </c>
      <c r="L8514">
        <v>58015</v>
      </c>
      <c r="M8514" s="89" t="s">
        <v>2547</v>
      </c>
      <c r="N8514" s="89" t="s">
        <v>1582</v>
      </c>
      <c r="V8514" s="89" t="s">
        <v>1906</v>
      </c>
      <c r="W8514">
        <v>71024</v>
      </c>
    </row>
    <row r="8515" spans="7:23">
      <c r="G8515">
        <v>40117</v>
      </c>
      <c r="H8515" s="89" t="s">
        <v>1887</v>
      </c>
      <c r="I8515" s="89" t="s">
        <v>314</v>
      </c>
      <c r="L8515">
        <v>58016</v>
      </c>
      <c r="M8515" s="89" t="s">
        <v>2547</v>
      </c>
      <c r="N8515" s="89" t="s">
        <v>323</v>
      </c>
      <c r="V8515" s="89" t="s">
        <v>1907</v>
      </c>
      <c r="W8515">
        <v>71101</v>
      </c>
    </row>
    <row r="8516" spans="7:23">
      <c r="G8516">
        <v>58081</v>
      </c>
      <c r="H8516" s="89" t="s">
        <v>968</v>
      </c>
      <c r="I8516" s="89" t="s">
        <v>314</v>
      </c>
      <c r="L8516">
        <v>58017</v>
      </c>
      <c r="M8516" s="89" t="s">
        <v>2547</v>
      </c>
      <c r="N8516" s="89" t="s">
        <v>324</v>
      </c>
      <c r="V8516" s="89" t="s">
        <v>1908</v>
      </c>
      <c r="W8516">
        <v>71013</v>
      </c>
    </row>
    <row r="8517" spans="7:23">
      <c r="G8517">
        <v>40130</v>
      </c>
      <c r="H8517" s="89" t="s">
        <v>1888</v>
      </c>
      <c r="I8517" s="89" t="s">
        <v>314</v>
      </c>
      <c r="L8517">
        <v>58018</v>
      </c>
      <c r="M8517" s="89" t="s">
        <v>2547</v>
      </c>
      <c r="N8517" s="89" t="s">
        <v>325</v>
      </c>
      <c r="V8517" s="89" t="s">
        <v>1909</v>
      </c>
      <c r="W8517">
        <v>71002</v>
      </c>
    </row>
    <row r="8518" spans="7:23">
      <c r="G8518">
        <v>40119</v>
      </c>
      <c r="H8518" s="89" t="s">
        <v>970</v>
      </c>
      <c r="I8518" s="89" t="s">
        <v>314</v>
      </c>
      <c r="L8518">
        <v>58019</v>
      </c>
      <c r="M8518" s="89" t="s">
        <v>2547</v>
      </c>
      <c r="N8518" s="89" t="s">
        <v>317</v>
      </c>
      <c r="V8518" s="89" t="s">
        <v>1910</v>
      </c>
      <c r="W8518">
        <v>70991</v>
      </c>
    </row>
    <row r="8519" spans="7:23">
      <c r="G8519">
        <v>40121</v>
      </c>
      <c r="H8519" s="89" t="s">
        <v>971</v>
      </c>
      <c r="I8519" s="89" t="s">
        <v>314</v>
      </c>
      <c r="L8519">
        <v>58020</v>
      </c>
      <c r="M8519" s="89" t="s">
        <v>2547</v>
      </c>
      <c r="N8519" s="89" t="s">
        <v>1583</v>
      </c>
      <c r="V8519" s="89" t="s">
        <v>1911</v>
      </c>
      <c r="W8519">
        <v>70980</v>
      </c>
    </row>
    <row r="8520" spans="7:23">
      <c r="G8520">
        <v>40123</v>
      </c>
      <c r="H8520" s="89" t="s">
        <v>972</v>
      </c>
      <c r="I8520" s="89" t="s">
        <v>314</v>
      </c>
      <c r="L8520">
        <v>58032</v>
      </c>
      <c r="M8520" s="89" t="s">
        <v>1578</v>
      </c>
      <c r="N8520" s="89" t="s">
        <v>1290</v>
      </c>
      <c r="V8520" s="89" t="s">
        <v>1912</v>
      </c>
      <c r="W8520">
        <v>70969</v>
      </c>
    </row>
    <row r="8521" spans="7:23">
      <c r="G8521">
        <v>215270</v>
      </c>
      <c r="H8521" s="89" t="s">
        <v>2171</v>
      </c>
      <c r="I8521" s="89" t="s">
        <v>314</v>
      </c>
      <c r="L8521">
        <v>58033</v>
      </c>
      <c r="M8521" s="89" t="s">
        <v>1578</v>
      </c>
      <c r="N8521" s="89" t="s">
        <v>320</v>
      </c>
      <c r="V8521" s="89" t="s">
        <v>119</v>
      </c>
      <c r="W8521">
        <v>70958</v>
      </c>
    </row>
    <row r="8522" spans="7:23">
      <c r="G8522">
        <v>162892</v>
      </c>
      <c r="H8522" s="89" t="s">
        <v>2671</v>
      </c>
      <c r="I8522" s="89" t="s">
        <v>314</v>
      </c>
      <c r="L8522">
        <v>58034</v>
      </c>
      <c r="M8522" s="89" t="s">
        <v>1578</v>
      </c>
      <c r="N8522" s="89" t="s">
        <v>321</v>
      </c>
      <c r="V8522" s="89" t="s">
        <v>1913</v>
      </c>
      <c r="W8522">
        <v>70947</v>
      </c>
    </row>
    <row r="8523" spans="7:23">
      <c r="G8523">
        <v>58092</v>
      </c>
      <c r="H8523" s="89" t="s">
        <v>974</v>
      </c>
      <c r="I8523" s="89" t="s">
        <v>314</v>
      </c>
      <c r="L8523">
        <v>58035</v>
      </c>
      <c r="M8523" s="89" t="s">
        <v>1578</v>
      </c>
      <c r="N8523" s="89" t="s">
        <v>322</v>
      </c>
      <c r="V8523" s="89" t="s">
        <v>1914</v>
      </c>
      <c r="W8523">
        <v>70936</v>
      </c>
    </row>
    <row r="8524" spans="7:23">
      <c r="G8524">
        <v>40131</v>
      </c>
      <c r="H8524" s="89" t="s">
        <v>1889</v>
      </c>
      <c r="I8524" s="89" t="s">
        <v>314</v>
      </c>
      <c r="L8524">
        <v>58036</v>
      </c>
      <c r="M8524" s="89" t="s">
        <v>1578</v>
      </c>
      <c r="N8524" s="89" t="s">
        <v>316</v>
      </c>
      <c r="V8524" s="89" t="s">
        <v>1915</v>
      </c>
      <c r="W8524">
        <v>70925</v>
      </c>
    </row>
    <row r="8525" spans="7:23">
      <c r="G8525">
        <v>216487</v>
      </c>
      <c r="H8525" s="89" t="s">
        <v>2172</v>
      </c>
      <c r="I8525" s="89" t="s">
        <v>314</v>
      </c>
      <c r="L8525">
        <v>58037</v>
      </c>
      <c r="M8525" s="89" t="s">
        <v>1578</v>
      </c>
      <c r="N8525" s="89" t="s">
        <v>1582</v>
      </c>
      <c r="V8525" s="89" t="s">
        <v>1916</v>
      </c>
      <c r="W8525">
        <v>70914</v>
      </c>
    </row>
    <row r="8526" spans="7:23">
      <c r="G8526">
        <v>40128</v>
      </c>
      <c r="H8526" s="89" t="s">
        <v>976</v>
      </c>
      <c r="I8526" s="89" t="s">
        <v>314</v>
      </c>
      <c r="L8526">
        <v>58038</v>
      </c>
      <c r="M8526" s="89" t="s">
        <v>1578</v>
      </c>
      <c r="N8526" s="89" t="s">
        <v>323</v>
      </c>
      <c r="V8526" s="89" t="s">
        <v>1917</v>
      </c>
      <c r="W8526">
        <v>70903</v>
      </c>
    </row>
    <row r="8527" spans="7:23">
      <c r="G8527">
        <v>219881</v>
      </c>
      <c r="H8527" s="89" t="s">
        <v>2672</v>
      </c>
      <c r="I8527" s="89" t="s">
        <v>314</v>
      </c>
      <c r="L8527">
        <v>58039</v>
      </c>
      <c r="M8527" s="89" t="s">
        <v>1578</v>
      </c>
      <c r="N8527" s="89" t="s">
        <v>324</v>
      </c>
      <c r="V8527" s="89" t="s">
        <v>1918</v>
      </c>
      <c r="W8527">
        <v>70892</v>
      </c>
    </row>
    <row r="8528" spans="7:23">
      <c r="G8528">
        <v>40133</v>
      </c>
      <c r="H8528" s="89" t="s">
        <v>1890</v>
      </c>
      <c r="I8528" s="89" t="s">
        <v>314</v>
      </c>
      <c r="L8528">
        <v>58040</v>
      </c>
      <c r="M8528" s="89" t="s">
        <v>1578</v>
      </c>
      <c r="N8528" s="89" t="s">
        <v>325</v>
      </c>
      <c r="V8528" s="89" t="s">
        <v>1919</v>
      </c>
      <c r="W8528">
        <v>70881</v>
      </c>
    </row>
    <row r="8529" spans="7:23">
      <c r="G8529">
        <v>40161</v>
      </c>
      <c r="H8529" s="89" t="s">
        <v>1891</v>
      </c>
      <c r="I8529" s="89" t="s">
        <v>314</v>
      </c>
      <c r="L8529">
        <v>58041</v>
      </c>
      <c r="M8529" s="89" t="s">
        <v>1578</v>
      </c>
      <c r="N8529" s="89" t="s">
        <v>317</v>
      </c>
      <c r="V8529" s="89" t="s">
        <v>1920</v>
      </c>
      <c r="W8529">
        <v>71387</v>
      </c>
    </row>
    <row r="8530" spans="7:23">
      <c r="G8530">
        <v>54290</v>
      </c>
      <c r="H8530" s="89" t="s">
        <v>1892</v>
      </c>
      <c r="I8530" s="89" t="s">
        <v>314</v>
      </c>
      <c r="L8530">
        <v>58042</v>
      </c>
      <c r="M8530" s="89" t="s">
        <v>1578</v>
      </c>
      <c r="N8530" s="89" t="s">
        <v>1583</v>
      </c>
      <c r="V8530" s="89" t="s">
        <v>1921</v>
      </c>
      <c r="W8530">
        <v>71376</v>
      </c>
    </row>
    <row r="8531" spans="7:23">
      <c r="G8531">
        <v>54692</v>
      </c>
      <c r="H8531" s="89" t="s">
        <v>1893</v>
      </c>
      <c r="I8531" s="89" t="s">
        <v>314</v>
      </c>
      <c r="L8531">
        <v>58043</v>
      </c>
      <c r="M8531" s="89" t="s">
        <v>2528</v>
      </c>
      <c r="N8531" s="89" t="s">
        <v>1290</v>
      </c>
      <c r="V8531" s="89" t="s">
        <v>1922</v>
      </c>
      <c r="W8531">
        <v>70870</v>
      </c>
    </row>
    <row r="8532" spans="7:23">
      <c r="G8532">
        <v>40208</v>
      </c>
      <c r="H8532" s="89" t="s">
        <v>1894</v>
      </c>
      <c r="I8532" s="89" t="s">
        <v>314</v>
      </c>
      <c r="L8532">
        <v>58044</v>
      </c>
      <c r="M8532" s="89" t="s">
        <v>2528</v>
      </c>
      <c r="N8532" s="89" t="s">
        <v>320</v>
      </c>
      <c r="V8532" s="89" t="s">
        <v>1923</v>
      </c>
      <c r="W8532">
        <v>71277</v>
      </c>
    </row>
    <row r="8533" spans="7:23">
      <c r="G8533">
        <v>40209</v>
      </c>
      <c r="H8533" s="89" t="s">
        <v>1895</v>
      </c>
      <c r="I8533" s="89" t="s">
        <v>314</v>
      </c>
      <c r="L8533">
        <v>58045</v>
      </c>
      <c r="M8533" s="89" t="s">
        <v>2528</v>
      </c>
      <c r="N8533" s="89" t="s">
        <v>321</v>
      </c>
      <c r="V8533" s="89" t="s">
        <v>278</v>
      </c>
      <c r="W8533">
        <v>71354</v>
      </c>
    </row>
    <row r="8534" spans="7:23">
      <c r="G8534">
        <v>40210</v>
      </c>
      <c r="H8534" s="89" t="s">
        <v>1896</v>
      </c>
      <c r="I8534" s="89" t="s">
        <v>314</v>
      </c>
      <c r="L8534">
        <v>58046</v>
      </c>
      <c r="M8534" s="89" t="s">
        <v>2528</v>
      </c>
      <c r="N8534" s="89" t="s">
        <v>322</v>
      </c>
      <c r="V8534" s="89" t="s">
        <v>1924</v>
      </c>
      <c r="W8534">
        <v>71266</v>
      </c>
    </row>
    <row r="8535" spans="7:23">
      <c r="G8535">
        <v>71684</v>
      </c>
      <c r="H8535" s="89" t="s">
        <v>1897</v>
      </c>
      <c r="I8535" s="89" t="s">
        <v>314</v>
      </c>
      <c r="L8535">
        <v>58047</v>
      </c>
      <c r="M8535" s="89" t="s">
        <v>2528</v>
      </c>
      <c r="N8535" s="89" t="s">
        <v>316</v>
      </c>
      <c r="V8535" s="89" t="s">
        <v>1925</v>
      </c>
      <c r="W8535">
        <v>71255</v>
      </c>
    </row>
    <row r="8536" spans="7:23">
      <c r="G8536">
        <v>71662</v>
      </c>
      <c r="H8536" s="89" t="s">
        <v>1898</v>
      </c>
      <c r="I8536" s="89" t="s">
        <v>314</v>
      </c>
      <c r="L8536">
        <v>58048</v>
      </c>
      <c r="M8536" s="89" t="s">
        <v>2528</v>
      </c>
      <c r="N8536" s="89" t="s">
        <v>1582</v>
      </c>
      <c r="V8536" s="89" t="s">
        <v>1926</v>
      </c>
      <c r="W8536">
        <v>71244</v>
      </c>
    </row>
    <row r="8537" spans="7:23">
      <c r="G8537">
        <v>71090</v>
      </c>
      <c r="H8537" s="89" t="s">
        <v>1899</v>
      </c>
      <c r="I8537" s="89" t="s">
        <v>314</v>
      </c>
      <c r="L8537">
        <v>58049</v>
      </c>
      <c r="M8537" s="89" t="s">
        <v>2528</v>
      </c>
      <c r="N8537" s="89" t="s">
        <v>323</v>
      </c>
      <c r="V8537" s="89" t="s">
        <v>1927</v>
      </c>
      <c r="W8537">
        <v>71321</v>
      </c>
    </row>
    <row r="8538" spans="7:23">
      <c r="G8538">
        <v>71079</v>
      </c>
      <c r="H8538" s="89" t="s">
        <v>1900</v>
      </c>
      <c r="I8538" s="89" t="s">
        <v>314</v>
      </c>
      <c r="L8538">
        <v>58050</v>
      </c>
      <c r="M8538" s="89" t="s">
        <v>2528</v>
      </c>
      <c r="N8538" s="89" t="s">
        <v>324</v>
      </c>
      <c r="V8538" s="89" t="s">
        <v>1899</v>
      </c>
      <c r="W8538">
        <v>71519</v>
      </c>
    </row>
    <row r="8539" spans="7:23">
      <c r="G8539">
        <v>71068</v>
      </c>
      <c r="H8539" s="89" t="s">
        <v>1901</v>
      </c>
      <c r="I8539" s="89" t="s">
        <v>314</v>
      </c>
      <c r="L8539">
        <v>58051</v>
      </c>
      <c r="M8539" s="89" t="s">
        <v>2528</v>
      </c>
      <c r="N8539" s="89" t="s">
        <v>325</v>
      </c>
      <c r="V8539" s="89" t="s">
        <v>1902</v>
      </c>
      <c r="W8539">
        <v>71508</v>
      </c>
    </row>
    <row r="8540" spans="7:23">
      <c r="G8540">
        <v>71057</v>
      </c>
      <c r="H8540" s="89" t="s">
        <v>1902</v>
      </c>
      <c r="I8540" s="89" t="s">
        <v>314</v>
      </c>
      <c r="L8540">
        <v>58052</v>
      </c>
      <c r="M8540" s="89" t="s">
        <v>2528</v>
      </c>
      <c r="N8540" s="89" t="s">
        <v>317</v>
      </c>
      <c r="V8540" s="89" t="s">
        <v>1928</v>
      </c>
      <c r="W8540">
        <v>71497</v>
      </c>
    </row>
    <row r="8541" spans="7:23">
      <c r="G8541">
        <v>71046</v>
      </c>
      <c r="H8541" s="89" t="s">
        <v>1903</v>
      </c>
      <c r="I8541" s="89" t="s">
        <v>314</v>
      </c>
      <c r="L8541">
        <v>58053</v>
      </c>
      <c r="M8541" s="89" t="s">
        <v>2528</v>
      </c>
      <c r="N8541" s="89" t="s">
        <v>1583</v>
      </c>
      <c r="V8541" s="89" t="s">
        <v>1929</v>
      </c>
      <c r="W8541">
        <v>71618</v>
      </c>
    </row>
    <row r="8542" spans="7:23">
      <c r="G8542">
        <v>71112</v>
      </c>
      <c r="H8542" s="89" t="s">
        <v>1904</v>
      </c>
      <c r="I8542" s="89" t="s">
        <v>314</v>
      </c>
      <c r="L8542">
        <v>58066</v>
      </c>
      <c r="M8542" s="89" t="s">
        <v>1882</v>
      </c>
      <c r="N8542" s="89" t="s">
        <v>1710</v>
      </c>
      <c r="V8542" s="89" t="s">
        <v>1930</v>
      </c>
      <c r="W8542">
        <v>71607</v>
      </c>
    </row>
    <row r="8543" spans="7:23">
      <c r="G8543">
        <v>71035</v>
      </c>
      <c r="H8543" s="89" t="s">
        <v>1905</v>
      </c>
      <c r="I8543" s="89" t="s">
        <v>314</v>
      </c>
      <c r="L8543">
        <v>58067</v>
      </c>
      <c r="M8543" s="89" t="s">
        <v>1882</v>
      </c>
      <c r="N8543" s="89" t="s">
        <v>1940</v>
      </c>
      <c r="V8543" s="89" t="s">
        <v>59</v>
      </c>
      <c r="W8543">
        <v>71596</v>
      </c>
    </row>
    <row r="8544" spans="7:23">
      <c r="G8544">
        <v>71024</v>
      </c>
      <c r="H8544" s="89" t="s">
        <v>1906</v>
      </c>
      <c r="I8544" s="89" t="s">
        <v>314</v>
      </c>
      <c r="L8544">
        <v>58068</v>
      </c>
      <c r="M8544" s="89" t="s">
        <v>1882</v>
      </c>
      <c r="N8544" s="89" t="s">
        <v>1941</v>
      </c>
      <c r="V8544" s="89" t="s">
        <v>1931</v>
      </c>
      <c r="W8544">
        <v>72081</v>
      </c>
    </row>
    <row r="8545" spans="7:23">
      <c r="G8545">
        <v>71101</v>
      </c>
      <c r="H8545" s="89" t="s">
        <v>1907</v>
      </c>
      <c r="I8545" s="89" t="s">
        <v>314</v>
      </c>
      <c r="L8545">
        <v>58069</v>
      </c>
      <c r="M8545" s="89" t="s">
        <v>1882</v>
      </c>
      <c r="N8545" s="89" t="s">
        <v>1942</v>
      </c>
      <c r="V8545" s="89" t="s">
        <v>60</v>
      </c>
      <c r="W8545">
        <v>71585</v>
      </c>
    </row>
    <row r="8546" spans="7:23">
      <c r="G8546">
        <v>71013</v>
      </c>
      <c r="H8546" s="89" t="s">
        <v>1908</v>
      </c>
      <c r="I8546" s="89" t="s">
        <v>314</v>
      </c>
      <c r="L8546">
        <v>58070</v>
      </c>
      <c r="M8546" s="89" t="s">
        <v>1882</v>
      </c>
      <c r="N8546" s="89" t="s">
        <v>314</v>
      </c>
      <c r="V8546" s="89" t="s">
        <v>46</v>
      </c>
      <c r="W8546">
        <v>71464</v>
      </c>
    </row>
    <row r="8547" spans="7:23">
      <c r="G8547">
        <v>71002</v>
      </c>
      <c r="H8547" s="89" t="s">
        <v>1909</v>
      </c>
      <c r="I8547" s="89" t="s">
        <v>314</v>
      </c>
      <c r="L8547">
        <v>58071</v>
      </c>
      <c r="M8547" s="89" t="s">
        <v>1882</v>
      </c>
      <c r="N8547" s="89" t="s">
        <v>1943</v>
      </c>
      <c r="V8547" s="89" t="s">
        <v>1932</v>
      </c>
      <c r="W8547">
        <v>71629</v>
      </c>
    </row>
    <row r="8548" spans="7:23">
      <c r="G8548">
        <v>70991</v>
      </c>
      <c r="H8548" s="89" t="s">
        <v>1910</v>
      </c>
      <c r="I8548" s="89" t="s">
        <v>314</v>
      </c>
      <c r="L8548">
        <v>58072</v>
      </c>
      <c r="M8548" s="89" t="s">
        <v>1882</v>
      </c>
      <c r="N8548" s="89" t="s">
        <v>1944</v>
      </c>
      <c r="V8548" s="89" t="s">
        <v>1912</v>
      </c>
      <c r="W8548">
        <v>71486</v>
      </c>
    </row>
    <row r="8549" spans="7:23">
      <c r="G8549">
        <v>70980</v>
      </c>
      <c r="H8549" s="89" t="s">
        <v>1911</v>
      </c>
      <c r="I8549" s="89" t="s">
        <v>314</v>
      </c>
      <c r="L8549">
        <v>58073</v>
      </c>
      <c r="M8549" s="89" t="s">
        <v>1882</v>
      </c>
      <c r="N8549" s="89" t="s">
        <v>1945</v>
      </c>
      <c r="V8549" s="89" t="s">
        <v>119</v>
      </c>
      <c r="W8549">
        <v>71475</v>
      </c>
    </row>
    <row r="8550" spans="7:23">
      <c r="G8550">
        <v>70969</v>
      </c>
      <c r="H8550" s="89" t="s">
        <v>1912</v>
      </c>
      <c r="I8550" s="89" t="s">
        <v>314</v>
      </c>
      <c r="L8550">
        <v>58074</v>
      </c>
      <c r="M8550" s="89" t="s">
        <v>1882</v>
      </c>
      <c r="N8550" s="89" t="s">
        <v>1946</v>
      </c>
      <c r="V8550" s="89" t="s">
        <v>46</v>
      </c>
      <c r="W8550">
        <v>71453</v>
      </c>
    </row>
    <row r="8551" spans="7:23">
      <c r="G8551">
        <v>70958</v>
      </c>
      <c r="H8551" s="89" t="s">
        <v>119</v>
      </c>
      <c r="I8551" s="89" t="s">
        <v>314</v>
      </c>
      <c r="L8551">
        <v>58075</v>
      </c>
      <c r="M8551" s="89" t="s">
        <v>1882</v>
      </c>
      <c r="N8551" s="89" t="s">
        <v>315</v>
      </c>
      <c r="V8551" s="89" t="s">
        <v>1914</v>
      </c>
      <c r="W8551">
        <v>71442</v>
      </c>
    </row>
    <row r="8552" spans="7:23">
      <c r="G8552">
        <v>70947</v>
      </c>
      <c r="H8552" s="89" t="s">
        <v>1913</v>
      </c>
      <c r="I8552" s="89" t="s">
        <v>314</v>
      </c>
      <c r="L8552">
        <v>58076</v>
      </c>
      <c r="M8552" s="89" t="s">
        <v>1882</v>
      </c>
      <c r="N8552" s="89" t="s">
        <v>1947</v>
      </c>
      <c r="V8552" s="89" t="s">
        <v>1915</v>
      </c>
      <c r="W8552">
        <v>71310</v>
      </c>
    </row>
    <row r="8553" spans="7:23">
      <c r="G8553">
        <v>70936</v>
      </c>
      <c r="H8553" s="89" t="s">
        <v>1914</v>
      </c>
      <c r="I8553" s="89" t="s">
        <v>314</v>
      </c>
      <c r="L8553">
        <v>58077</v>
      </c>
      <c r="M8553" s="89" t="s">
        <v>968</v>
      </c>
      <c r="N8553" s="89" t="s">
        <v>1710</v>
      </c>
      <c r="V8553" s="89" t="s">
        <v>1916</v>
      </c>
      <c r="W8553">
        <v>71233</v>
      </c>
    </row>
    <row r="8554" spans="7:23">
      <c r="G8554">
        <v>70925</v>
      </c>
      <c r="H8554" s="89" t="s">
        <v>1915</v>
      </c>
      <c r="I8554" s="89" t="s">
        <v>314</v>
      </c>
      <c r="L8554">
        <v>58078</v>
      </c>
      <c r="M8554" s="89" t="s">
        <v>968</v>
      </c>
      <c r="N8554" s="89" t="s">
        <v>1940</v>
      </c>
      <c r="V8554" s="89" t="s">
        <v>1917</v>
      </c>
      <c r="W8554">
        <v>71783</v>
      </c>
    </row>
    <row r="8555" spans="7:23">
      <c r="G8555">
        <v>70914</v>
      </c>
      <c r="H8555" s="89" t="s">
        <v>1916</v>
      </c>
      <c r="I8555" s="89" t="s">
        <v>314</v>
      </c>
      <c r="L8555">
        <v>58079</v>
      </c>
      <c r="M8555" s="89" t="s">
        <v>968</v>
      </c>
      <c r="N8555" s="89" t="s">
        <v>1941</v>
      </c>
      <c r="V8555" s="89" t="s">
        <v>1918</v>
      </c>
      <c r="W8555">
        <v>71772</v>
      </c>
    </row>
    <row r="8556" spans="7:23">
      <c r="G8556">
        <v>70903</v>
      </c>
      <c r="H8556" s="89" t="s">
        <v>1917</v>
      </c>
      <c r="I8556" s="89" t="s">
        <v>314</v>
      </c>
      <c r="L8556">
        <v>58080</v>
      </c>
      <c r="M8556" s="89" t="s">
        <v>968</v>
      </c>
      <c r="N8556" s="89" t="s">
        <v>1942</v>
      </c>
      <c r="V8556" s="89" t="s">
        <v>119</v>
      </c>
      <c r="W8556">
        <v>71761</v>
      </c>
    </row>
    <row r="8557" spans="7:23">
      <c r="G8557">
        <v>70892</v>
      </c>
      <c r="H8557" s="89" t="s">
        <v>1918</v>
      </c>
      <c r="I8557" s="89" t="s">
        <v>314</v>
      </c>
      <c r="L8557">
        <v>58081</v>
      </c>
      <c r="M8557" s="89" t="s">
        <v>968</v>
      </c>
      <c r="N8557" s="89" t="s">
        <v>314</v>
      </c>
      <c r="V8557" s="89" t="s">
        <v>1933</v>
      </c>
      <c r="W8557">
        <v>71750</v>
      </c>
    </row>
    <row r="8558" spans="7:23">
      <c r="G8558">
        <v>70881</v>
      </c>
      <c r="H8558" s="89" t="s">
        <v>1919</v>
      </c>
      <c r="I8558" s="89" t="s">
        <v>314</v>
      </c>
      <c r="L8558">
        <v>58082</v>
      </c>
      <c r="M8558" s="89" t="s">
        <v>968</v>
      </c>
      <c r="N8558" s="89" t="s">
        <v>1943</v>
      </c>
      <c r="V8558" s="89" t="s">
        <v>1920</v>
      </c>
      <c r="W8558">
        <v>71739</v>
      </c>
    </row>
    <row r="8559" spans="7:23">
      <c r="G8559">
        <v>71387</v>
      </c>
      <c r="H8559" s="89" t="s">
        <v>1920</v>
      </c>
      <c r="I8559" s="89" t="s">
        <v>314</v>
      </c>
      <c r="L8559">
        <v>58083</v>
      </c>
      <c r="M8559" s="89" t="s">
        <v>968</v>
      </c>
      <c r="N8559" s="89" t="s">
        <v>1944</v>
      </c>
      <c r="V8559" s="89" t="s">
        <v>1934</v>
      </c>
      <c r="W8559">
        <v>71728</v>
      </c>
    </row>
    <row r="8560" spans="7:23">
      <c r="G8560">
        <v>71376</v>
      </c>
      <c r="H8560" s="89" t="s">
        <v>1921</v>
      </c>
      <c r="I8560" s="89" t="s">
        <v>314</v>
      </c>
      <c r="L8560">
        <v>58084</v>
      </c>
      <c r="M8560" s="89" t="s">
        <v>968</v>
      </c>
      <c r="N8560" s="89" t="s">
        <v>1945</v>
      </c>
      <c r="V8560" s="89" t="s">
        <v>1935</v>
      </c>
      <c r="W8560">
        <v>71717</v>
      </c>
    </row>
    <row r="8561" spans="7:23">
      <c r="G8561">
        <v>70870</v>
      </c>
      <c r="H8561" s="89" t="s">
        <v>1922</v>
      </c>
      <c r="I8561" s="89" t="s">
        <v>314</v>
      </c>
      <c r="L8561">
        <v>58085</v>
      </c>
      <c r="M8561" s="89" t="s">
        <v>968</v>
      </c>
      <c r="N8561" s="89" t="s">
        <v>1946</v>
      </c>
      <c r="V8561" s="89" t="s">
        <v>1936</v>
      </c>
      <c r="W8561">
        <v>71937</v>
      </c>
    </row>
    <row r="8562" spans="7:23">
      <c r="G8562">
        <v>71277</v>
      </c>
      <c r="H8562" s="89" t="s">
        <v>1923</v>
      </c>
      <c r="I8562" s="89" t="s">
        <v>314</v>
      </c>
      <c r="L8562">
        <v>58086</v>
      </c>
      <c r="M8562" s="89" t="s">
        <v>968</v>
      </c>
      <c r="N8562" s="89" t="s">
        <v>315</v>
      </c>
      <c r="V8562" s="89" t="s">
        <v>46</v>
      </c>
      <c r="W8562">
        <v>71849</v>
      </c>
    </row>
    <row r="8563" spans="7:23">
      <c r="G8563">
        <v>71354</v>
      </c>
      <c r="H8563" s="89" t="s">
        <v>278</v>
      </c>
      <c r="I8563" s="89" t="s">
        <v>314</v>
      </c>
      <c r="L8563">
        <v>58087</v>
      </c>
      <c r="M8563" s="89" t="s">
        <v>968</v>
      </c>
      <c r="N8563" s="89" t="s">
        <v>1947</v>
      </c>
      <c r="V8563" s="89" t="s">
        <v>1922</v>
      </c>
      <c r="W8563">
        <v>71838</v>
      </c>
    </row>
    <row r="8564" spans="7:23">
      <c r="G8564">
        <v>71266</v>
      </c>
      <c r="H8564" s="89" t="s">
        <v>1924</v>
      </c>
      <c r="I8564" s="89" t="s">
        <v>314</v>
      </c>
      <c r="L8564">
        <v>58088</v>
      </c>
      <c r="M8564" s="89" t="s">
        <v>974</v>
      </c>
      <c r="N8564" s="89" t="s">
        <v>1710</v>
      </c>
      <c r="V8564" s="89" t="s">
        <v>1882</v>
      </c>
      <c r="W8564">
        <v>72103</v>
      </c>
    </row>
    <row r="8565" spans="7:23">
      <c r="G8565">
        <v>71255</v>
      </c>
      <c r="H8565" s="89" t="s">
        <v>1925</v>
      </c>
      <c r="I8565" s="89" t="s">
        <v>314</v>
      </c>
      <c r="L8565">
        <v>58089</v>
      </c>
      <c r="M8565" s="89" t="s">
        <v>974</v>
      </c>
      <c r="N8565" s="89" t="s">
        <v>1940</v>
      </c>
      <c r="V8565" s="89" t="s">
        <v>968</v>
      </c>
      <c r="W8565">
        <v>72125</v>
      </c>
    </row>
    <row r="8566" spans="7:23">
      <c r="G8566">
        <v>71244</v>
      </c>
      <c r="H8566" s="89" t="s">
        <v>1926</v>
      </c>
      <c r="I8566" s="89" t="s">
        <v>314</v>
      </c>
      <c r="L8566">
        <v>58090</v>
      </c>
      <c r="M8566" s="89" t="s">
        <v>974</v>
      </c>
      <c r="N8566" s="89" t="s">
        <v>1941</v>
      </c>
      <c r="V8566" s="89" t="s">
        <v>974</v>
      </c>
      <c r="W8566">
        <v>72114</v>
      </c>
    </row>
    <row r="8567" spans="7:23">
      <c r="G8567">
        <v>71321</v>
      </c>
      <c r="H8567" s="89" t="s">
        <v>1927</v>
      </c>
      <c r="I8567" s="89" t="s">
        <v>314</v>
      </c>
      <c r="L8567">
        <v>58091</v>
      </c>
      <c r="M8567" s="89" t="s">
        <v>974</v>
      </c>
      <c r="N8567" s="89" t="s">
        <v>1942</v>
      </c>
      <c r="V8567" s="89" t="s">
        <v>1923</v>
      </c>
      <c r="W8567">
        <v>71827</v>
      </c>
    </row>
    <row r="8568" spans="7:23">
      <c r="G8568">
        <v>71519</v>
      </c>
      <c r="H8568" s="89" t="s">
        <v>1899</v>
      </c>
      <c r="I8568" s="89" t="s">
        <v>314</v>
      </c>
      <c r="L8568">
        <v>58092</v>
      </c>
      <c r="M8568" s="89" t="s">
        <v>974</v>
      </c>
      <c r="N8568" s="89" t="s">
        <v>314</v>
      </c>
      <c r="V8568" s="89" t="s">
        <v>278</v>
      </c>
      <c r="W8568">
        <v>71816</v>
      </c>
    </row>
    <row r="8569" spans="7:23">
      <c r="G8569">
        <v>71508</v>
      </c>
      <c r="H8569" s="89" t="s">
        <v>1902</v>
      </c>
      <c r="I8569" s="89" t="s">
        <v>314</v>
      </c>
      <c r="L8569">
        <v>58093</v>
      </c>
      <c r="M8569" s="89" t="s">
        <v>974</v>
      </c>
      <c r="N8569" s="89" t="s">
        <v>1943</v>
      </c>
      <c r="V8569" s="89" t="s">
        <v>1924</v>
      </c>
      <c r="W8569">
        <v>71805</v>
      </c>
    </row>
    <row r="8570" spans="7:23">
      <c r="G8570">
        <v>71497</v>
      </c>
      <c r="H8570" s="89" t="s">
        <v>1928</v>
      </c>
      <c r="I8570" s="89" t="s">
        <v>314</v>
      </c>
      <c r="L8570">
        <v>58094</v>
      </c>
      <c r="M8570" s="89" t="s">
        <v>974</v>
      </c>
      <c r="N8570" s="89" t="s">
        <v>1944</v>
      </c>
      <c r="V8570" s="89" t="s">
        <v>1925</v>
      </c>
      <c r="W8570">
        <v>71706</v>
      </c>
    </row>
    <row r="8571" spans="7:23">
      <c r="G8571">
        <v>71618</v>
      </c>
      <c r="H8571" s="89" t="s">
        <v>1929</v>
      </c>
      <c r="I8571" s="89" t="s">
        <v>314</v>
      </c>
      <c r="L8571">
        <v>58095</v>
      </c>
      <c r="M8571" s="89" t="s">
        <v>974</v>
      </c>
      <c r="N8571" s="89" t="s">
        <v>1945</v>
      </c>
      <c r="V8571" s="89" t="s">
        <v>1937</v>
      </c>
      <c r="W8571">
        <v>71915</v>
      </c>
    </row>
    <row r="8572" spans="7:23">
      <c r="G8572">
        <v>71607</v>
      </c>
      <c r="H8572" s="89" t="s">
        <v>1930</v>
      </c>
      <c r="I8572" s="89" t="s">
        <v>314</v>
      </c>
      <c r="L8572">
        <v>58096</v>
      </c>
      <c r="M8572" s="89" t="s">
        <v>974</v>
      </c>
      <c r="N8572" s="89" t="s">
        <v>1946</v>
      </c>
      <c r="V8572" s="89" t="s">
        <v>276</v>
      </c>
      <c r="W8572">
        <v>71904</v>
      </c>
    </row>
    <row r="8573" spans="7:23">
      <c r="G8573">
        <v>71596</v>
      </c>
      <c r="H8573" s="89" t="s">
        <v>59</v>
      </c>
      <c r="I8573" s="89" t="s">
        <v>314</v>
      </c>
      <c r="L8573">
        <v>58097</v>
      </c>
      <c r="M8573" s="89" t="s">
        <v>974</v>
      </c>
      <c r="N8573" s="89" t="s">
        <v>315</v>
      </c>
      <c r="V8573" s="89" t="s">
        <v>1938</v>
      </c>
      <c r="W8573">
        <v>58478</v>
      </c>
    </row>
    <row r="8574" spans="7:23">
      <c r="G8574">
        <v>72081</v>
      </c>
      <c r="H8574" s="89" t="s">
        <v>1931</v>
      </c>
      <c r="I8574" s="89" t="s">
        <v>314</v>
      </c>
      <c r="L8574">
        <v>58098</v>
      </c>
      <c r="M8574" s="89" t="s">
        <v>974</v>
      </c>
      <c r="N8574" s="89" t="s">
        <v>1947</v>
      </c>
      <c r="V8574" s="89" t="s">
        <v>1939</v>
      </c>
      <c r="W8574">
        <v>40211</v>
      </c>
    </row>
    <row r="8575" spans="7:23">
      <c r="G8575">
        <v>71585</v>
      </c>
      <c r="H8575" s="89" t="s">
        <v>60</v>
      </c>
      <c r="I8575" s="89" t="s">
        <v>314</v>
      </c>
      <c r="L8575">
        <v>58099</v>
      </c>
      <c r="M8575" s="89" t="s">
        <v>968</v>
      </c>
      <c r="N8575" s="89" t="s">
        <v>381</v>
      </c>
    </row>
    <row r="8576" spans="7:23">
      <c r="G8576">
        <v>71464</v>
      </c>
      <c r="H8576" s="89" t="s">
        <v>46</v>
      </c>
      <c r="I8576" s="89" t="s">
        <v>314</v>
      </c>
      <c r="L8576">
        <v>58100</v>
      </c>
      <c r="M8576" s="89" t="s">
        <v>3294</v>
      </c>
      <c r="N8576" s="89" t="s">
        <v>336</v>
      </c>
    </row>
    <row r="8577" spans="7:23">
      <c r="G8577">
        <v>71629</v>
      </c>
      <c r="H8577" s="89" t="s">
        <v>1932</v>
      </c>
      <c r="I8577" s="89" t="s">
        <v>314</v>
      </c>
      <c r="L8577">
        <v>58101</v>
      </c>
      <c r="M8577" s="89" t="s">
        <v>974</v>
      </c>
      <c r="N8577" s="89" t="s">
        <v>381</v>
      </c>
      <c r="V8577" s="89" t="s">
        <v>1291</v>
      </c>
      <c r="W8577">
        <v>40268</v>
      </c>
    </row>
    <row r="8578" spans="7:23">
      <c r="G8578">
        <v>71486</v>
      </c>
      <c r="H8578" s="89" t="s">
        <v>1912</v>
      </c>
      <c r="I8578" s="89" t="s">
        <v>314</v>
      </c>
      <c r="L8578">
        <v>58102</v>
      </c>
      <c r="M8578" s="89" t="s">
        <v>3301</v>
      </c>
      <c r="N8578" s="89" t="s">
        <v>336</v>
      </c>
      <c r="V8578" s="89" t="s">
        <v>1293</v>
      </c>
      <c r="W8578">
        <v>51873</v>
      </c>
    </row>
    <row r="8579" spans="7:23">
      <c r="G8579">
        <v>71475</v>
      </c>
      <c r="H8579" s="89" t="s">
        <v>119</v>
      </c>
      <c r="I8579" s="89" t="s">
        <v>314</v>
      </c>
      <c r="L8579">
        <v>58474</v>
      </c>
      <c r="M8579" s="89" t="s">
        <v>1938</v>
      </c>
      <c r="N8579" s="89" t="s">
        <v>1710</v>
      </c>
      <c r="V8579" s="89" t="s">
        <v>1294</v>
      </c>
      <c r="W8579">
        <v>51882</v>
      </c>
    </row>
    <row r="8580" spans="7:23">
      <c r="G8580">
        <v>71453</v>
      </c>
      <c r="H8580" s="89" t="s">
        <v>46</v>
      </c>
      <c r="I8580" s="89" t="s">
        <v>314</v>
      </c>
      <c r="L8580">
        <v>58475</v>
      </c>
      <c r="M8580" s="89" t="s">
        <v>1938</v>
      </c>
      <c r="N8580" s="89" t="s">
        <v>1940</v>
      </c>
      <c r="V8580" s="89" t="s">
        <v>1295</v>
      </c>
      <c r="W8580">
        <v>40269</v>
      </c>
    </row>
    <row r="8581" spans="7:23">
      <c r="G8581">
        <v>71442</v>
      </c>
      <c r="H8581" s="89" t="s">
        <v>1914</v>
      </c>
      <c r="I8581" s="89" t="s">
        <v>314</v>
      </c>
      <c r="L8581">
        <v>58476</v>
      </c>
      <c r="M8581" s="89" t="s">
        <v>1938</v>
      </c>
      <c r="N8581" s="89" t="s">
        <v>1941</v>
      </c>
      <c r="V8581" s="89" t="s">
        <v>1297</v>
      </c>
      <c r="W8581">
        <v>40271</v>
      </c>
    </row>
    <row r="8582" spans="7:23">
      <c r="G8582">
        <v>71310</v>
      </c>
      <c r="H8582" s="89" t="s">
        <v>1915</v>
      </c>
      <c r="I8582" s="89" t="s">
        <v>314</v>
      </c>
      <c r="L8582">
        <v>58477</v>
      </c>
      <c r="M8582" s="89" t="s">
        <v>1938</v>
      </c>
      <c r="N8582" s="89" t="s">
        <v>1942</v>
      </c>
      <c r="V8582" s="89" t="s">
        <v>1298</v>
      </c>
      <c r="W8582">
        <v>42680</v>
      </c>
    </row>
    <row r="8583" spans="7:23">
      <c r="G8583">
        <v>71233</v>
      </c>
      <c r="H8583" s="89" t="s">
        <v>1916</v>
      </c>
      <c r="I8583" s="89" t="s">
        <v>314</v>
      </c>
      <c r="L8583">
        <v>58478</v>
      </c>
      <c r="M8583" s="89" t="s">
        <v>1938</v>
      </c>
      <c r="N8583" s="89" t="s">
        <v>314</v>
      </c>
      <c r="V8583" s="89" t="s">
        <v>1299</v>
      </c>
      <c r="W8583">
        <v>42672</v>
      </c>
    </row>
    <row r="8584" spans="7:23">
      <c r="G8584">
        <v>71783</v>
      </c>
      <c r="H8584" s="89" t="s">
        <v>1917</v>
      </c>
      <c r="I8584" s="89" t="s">
        <v>314</v>
      </c>
      <c r="L8584">
        <v>58479</v>
      </c>
      <c r="M8584" s="89" t="s">
        <v>1938</v>
      </c>
      <c r="N8584" s="89" t="s">
        <v>1943</v>
      </c>
      <c r="V8584" s="89" t="s">
        <v>1300</v>
      </c>
      <c r="W8584">
        <v>40270</v>
      </c>
    </row>
    <row r="8585" spans="7:23">
      <c r="G8585">
        <v>71772</v>
      </c>
      <c r="H8585" s="89" t="s">
        <v>1918</v>
      </c>
      <c r="I8585" s="89" t="s">
        <v>314</v>
      </c>
      <c r="L8585">
        <v>58480</v>
      </c>
      <c r="M8585" s="89" t="s">
        <v>1938</v>
      </c>
      <c r="N8585" s="89" t="s">
        <v>1944</v>
      </c>
      <c r="V8585" s="89" t="s">
        <v>1711</v>
      </c>
      <c r="W8585">
        <v>40276</v>
      </c>
    </row>
    <row r="8586" spans="7:23">
      <c r="G8586">
        <v>71761</v>
      </c>
      <c r="H8586" s="89" t="s">
        <v>119</v>
      </c>
      <c r="I8586" s="89" t="s">
        <v>314</v>
      </c>
      <c r="L8586">
        <v>58481</v>
      </c>
      <c r="M8586" s="89" t="s">
        <v>1938</v>
      </c>
      <c r="N8586" s="89" t="s">
        <v>1945</v>
      </c>
      <c r="V8586" s="89" t="s">
        <v>1712</v>
      </c>
      <c r="W8586">
        <v>40277</v>
      </c>
    </row>
    <row r="8587" spans="7:23">
      <c r="G8587">
        <v>71750</v>
      </c>
      <c r="H8587" s="89" t="s">
        <v>1933</v>
      </c>
      <c r="I8587" s="89" t="s">
        <v>314</v>
      </c>
      <c r="L8587">
        <v>58482</v>
      </c>
      <c r="M8587" s="89" t="s">
        <v>1938</v>
      </c>
      <c r="N8587" s="89" t="s">
        <v>1946</v>
      </c>
      <c r="V8587" s="89" t="s">
        <v>1713</v>
      </c>
      <c r="W8587">
        <v>40278</v>
      </c>
    </row>
    <row r="8588" spans="7:23">
      <c r="G8588">
        <v>71739</v>
      </c>
      <c r="H8588" s="89" t="s">
        <v>1920</v>
      </c>
      <c r="I8588" s="89" t="s">
        <v>314</v>
      </c>
      <c r="L8588">
        <v>58483</v>
      </c>
      <c r="M8588" s="89" t="s">
        <v>1938</v>
      </c>
      <c r="N8588" s="89" t="s">
        <v>315</v>
      </c>
      <c r="V8588" s="89" t="s">
        <v>1714</v>
      </c>
      <c r="W8588">
        <v>40279</v>
      </c>
    </row>
    <row r="8589" spans="7:23">
      <c r="G8589">
        <v>71728</v>
      </c>
      <c r="H8589" s="89" t="s">
        <v>1934</v>
      </c>
      <c r="I8589" s="89" t="s">
        <v>314</v>
      </c>
      <c r="L8589">
        <v>58484</v>
      </c>
      <c r="M8589" s="89" t="s">
        <v>1938</v>
      </c>
      <c r="N8589" s="89" t="s">
        <v>1947</v>
      </c>
      <c r="V8589" s="89" t="s">
        <v>1715</v>
      </c>
      <c r="W8589">
        <v>53519</v>
      </c>
    </row>
    <row r="8590" spans="7:23">
      <c r="G8590">
        <v>71717</v>
      </c>
      <c r="H8590" s="89" t="s">
        <v>1935</v>
      </c>
      <c r="I8590" s="89" t="s">
        <v>314</v>
      </c>
      <c r="L8590">
        <v>58521</v>
      </c>
      <c r="M8590" s="89" t="s">
        <v>2636</v>
      </c>
      <c r="N8590" s="89" t="s">
        <v>339</v>
      </c>
      <c r="V8590" s="89" t="s">
        <v>1716</v>
      </c>
      <c r="W8590">
        <v>53730</v>
      </c>
    </row>
    <row r="8591" spans="7:23">
      <c r="G8591">
        <v>71937</v>
      </c>
      <c r="H8591" s="89" t="s">
        <v>1936</v>
      </c>
      <c r="I8591" s="89" t="s">
        <v>314</v>
      </c>
      <c r="L8591">
        <v>58524</v>
      </c>
      <c r="M8591" s="89" t="s">
        <v>2216</v>
      </c>
      <c r="N8591" s="89" t="s">
        <v>381</v>
      </c>
      <c r="V8591" s="89" t="s">
        <v>1717</v>
      </c>
      <c r="W8591">
        <v>53741</v>
      </c>
    </row>
    <row r="8592" spans="7:23">
      <c r="G8592">
        <v>71849</v>
      </c>
      <c r="H8592" s="89" t="s">
        <v>46</v>
      </c>
      <c r="I8592" s="89" t="s">
        <v>314</v>
      </c>
      <c r="L8592">
        <v>58525</v>
      </c>
      <c r="M8592" s="89" t="s">
        <v>3584</v>
      </c>
      <c r="N8592" s="89" t="s">
        <v>336</v>
      </c>
      <c r="V8592" s="89" t="s">
        <v>1718</v>
      </c>
      <c r="W8592">
        <v>53752</v>
      </c>
    </row>
    <row r="8593" spans="7:23">
      <c r="G8593">
        <v>71838</v>
      </c>
      <c r="H8593" s="89" t="s">
        <v>1922</v>
      </c>
      <c r="I8593" s="89" t="s">
        <v>314</v>
      </c>
      <c r="L8593">
        <v>58526</v>
      </c>
      <c r="M8593" s="89" t="s">
        <v>2215</v>
      </c>
      <c r="N8593" s="89" t="s">
        <v>381</v>
      </c>
      <c r="V8593" s="89" t="s">
        <v>1719</v>
      </c>
      <c r="W8593">
        <v>40280</v>
      </c>
    </row>
    <row r="8594" spans="7:23">
      <c r="G8594">
        <v>72103</v>
      </c>
      <c r="H8594" s="89" t="s">
        <v>1882</v>
      </c>
      <c r="I8594" s="89" t="s">
        <v>314</v>
      </c>
      <c r="L8594">
        <v>58527</v>
      </c>
      <c r="M8594" s="89" t="s">
        <v>3583</v>
      </c>
      <c r="N8594" s="89" t="s">
        <v>336</v>
      </c>
      <c r="V8594" s="89" t="s">
        <v>1720</v>
      </c>
      <c r="W8594">
        <v>40281</v>
      </c>
    </row>
    <row r="8595" spans="7:23">
      <c r="G8595">
        <v>72125</v>
      </c>
      <c r="H8595" s="89" t="s">
        <v>968</v>
      </c>
      <c r="I8595" s="89" t="s">
        <v>314</v>
      </c>
      <c r="L8595">
        <v>58530</v>
      </c>
      <c r="M8595" s="89" t="s">
        <v>1950</v>
      </c>
      <c r="N8595" s="89" t="s">
        <v>381</v>
      </c>
      <c r="V8595" s="89" t="s">
        <v>1721</v>
      </c>
      <c r="W8595">
        <v>40282</v>
      </c>
    </row>
    <row r="8596" spans="7:23">
      <c r="G8596">
        <v>72114</v>
      </c>
      <c r="H8596" s="89" t="s">
        <v>974</v>
      </c>
      <c r="I8596" s="89" t="s">
        <v>314</v>
      </c>
      <c r="L8596">
        <v>58531</v>
      </c>
      <c r="M8596" s="89" t="s">
        <v>1950</v>
      </c>
      <c r="N8596" s="89" t="s">
        <v>336</v>
      </c>
      <c r="V8596" s="89" t="s">
        <v>1722</v>
      </c>
      <c r="W8596">
        <v>53906</v>
      </c>
    </row>
    <row r="8597" spans="7:23">
      <c r="G8597">
        <v>71827</v>
      </c>
      <c r="H8597" s="89" t="s">
        <v>1923</v>
      </c>
      <c r="I8597" s="89" t="s">
        <v>314</v>
      </c>
      <c r="L8597">
        <v>59448</v>
      </c>
      <c r="M8597" s="89" t="s">
        <v>1365</v>
      </c>
      <c r="N8597" s="89" t="s">
        <v>1290</v>
      </c>
      <c r="V8597" s="89" t="s">
        <v>1723</v>
      </c>
      <c r="W8597">
        <v>63979</v>
      </c>
    </row>
    <row r="8598" spans="7:23">
      <c r="G8598">
        <v>71816</v>
      </c>
      <c r="H8598" s="89" t="s">
        <v>278</v>
      </c>
      <c r="I8598" s="89" t="s">
        <v>314</v>
      </c>
      <c r="L8598">
        <v>59449</v>
      </c>
      <c r="M8598" s="89" t="s">
        <v>1365</v>
      </c>
      <c r="N8598" s="89" t="s">
        <v>320</v>
      </c>
      <c r="V8598" s="89" t="s">
        <v>1724</v>
      </c>
      <c r="W8598">
        <v>40283</v>
      </c>
    </row>
    <row r="8599" spans="7:23">
      <c r="G8599">
        <v>71805</v>
      </c>
      <c r="H8599" s="89" t="s">
        <v>1924</v>
      </c>
      <c r="I8599" s="89" t="s">
        <v>314</v>
      </c>
      <c r="L8599">
        <v>59450</v>
      </c>
      <c r="M8599" s="89" t="s">
        <v>1365</v>
      </c>
      <c r="N8599" s="89" t="s">
        <v>321</v>
      </c>
      <c r="V8599" s="89" t="s">
        <v>1725</v>
      </c>
      <c r="W8599">
        <v>40285</v>
      </c>
    </row>
    <row r="8600" spans="7:23">
      <c r="G8600">
        <v>71706</v>
      </c>
      <c r="H8600" s="89" t="s">
        <v>1925</v>
      </c>
      <c r="I8600" s="89" t="s">
        <v>314</v>
      </c>
      <c r="L8600">
        <v>59451</v>
      </c>
      <c r="M8600" s="89" t="s">
        <v>1365</v>
      </c>
      <c r="N8600" s="89" t="s">
        <v>322</v>
      </c>
      <c r="V8600" s="89" t="s">
        <v>1726</v>
      </c>
      <c r="W8600">
        <v>40286</v>
      </c>
    </row>
    <row r="8601" spans="7:23">
      <c r="G8601">
        <v>71915</v>
      </c>
      <c r="H8601" s="89" t="s">
        <v>1937</v>
      </c>
      <c r="I8601" s="89" t="s">
        <v>314</v>
      </c>
      <c r="L8601">
        <v>59452</v>
      </c>
      <c r="M8601" s="89" t="s">
        <v>1365</v>
      </c>
      <c r="N8601" s="89" t="s">
        <v>316</v>
      </c>
      <c r="V8601" s="89" t="s">
        <v>1727</v>
      </c>
      <c r="W8601">
        <v>40289</v>
      </c>
    </row>
    <row r="8602" spans="7:23">
      <c r="G8602">
        <v>71904</v>
      </c>
      <c r="H8602" s="89" t="s">
        <v>276</v>
      </c>
      <c r="I8602" s="89" t="s">
        <v>314</v>
      </c>
      <c r="L8602">
        <v>59453</v>
      </c>
      <c r="M8602" s="89" t="s">
        <v>1365</v>
      </c>
      <c r="N8602" s="89" t="s">
        <v>1582</v>
      </c>
      <c r="V8602" s="89" t="s">
        <v>1728</v>
      </c>
      <c r="W8602">
        <v>40290</v>
      </c>
    </row>
    <row r="8603" spans="7:23">
      <c r="G8603">
        <v>58478</v>
      </c>
      <c r="H8603" s="89" t="s">
        <v>1938</v>
      </c>
      <c r="I8603" s="89" t="s">
        <v>314</v>
      </c>
      <c r="L8603">
        <v>59454</v>
      </c>
      <c r="M8603" s="89" t="s">
        <v>1365</v>
      </c>
      <c r="N8603" s="89" t="s">
        <v>323</v>
      </c>
      <c r="V8603" s="89" t="s">
        <v>1729</v>
      </c>
      <c r="W8603">
        <v>40291</v>
      </c>
    </row>
    <row r="8604" spans="7:23">
      <c r="G8604">
        <v>40211</v>
      </c>
      <c r="H8604" s="89" t="s">
        <v>1939</v>
      </c>
      <c r="I8604" s="89" t="s">
        <v>314</v>
      </c>
      <c r="L8604">
        <v>59455</v>
      </c>
      <c r="M8604" s="89" t="s">
        <v>1365</v>
      </c>
      <c r="N8604" s="89" t="s">
        <v>324</v>
      </c>
      <c r="V8604" s="89" t="s">
        <v>1730</v>
      </c>
      <c r="W8604">
        <v>40292</v>
      </c>
    </row>
    <row r="8605" spans="7:23">
      <c r="G8605">
        <v>36401</v>
      </c>
      <c r="H8605" s="89" t="s">
        <v>315</v>
      </c>
      <c r="L8605">
        <v>59456</v>
      </c>
      <c r="M8605" s="89" t="s">
        <v>1365</v>
      </c>
      <c r="N8605" s="89" t="s">
        <v>325</v>
      </c>
      <c r="V8605" s="89" t="s">
        <v>1731</v>
      </c>
      <c r="W8605">
        <v>53807</v>
      </c>
    </row>
    <row r="8606" spans="7:23">
      <c r="G8606">
        <v>40268</v>
      </c>
      <c r="H8606" s="89" t="s">
        <v>1291</v>
      </c>
      <c r="I8606" s="89" t="s">
        <v>315</v>
      </c>
      <c r="L8606">
        <v>59457</v>
      </c>
      <c r="M8606" s="89" t="s">
        <v>1365</v>
      </c>
      <c r="N8606" s="89" t="s">
        <v>317</v>
      </c>
      <c r="V8606" s="89" t="s">
        <v>1732</v>
      </c>
      <c r="W8606">
        <v>53818</v>
      </c>
    </row>
    <row r="8607" spans="7:23">
      <c r="G8607">
        <v>51873</v>
      </c>
      <c r="H8607" s="89" t="s">
        <v>1293</v>
      </c>
      <c r="I8607" s="89" t="s">
        <v>315</v>
      </c>
      <c r="L8607">
        <v>59458</v>
      </c>
      <c r="M8607" s="89" t="s">
        <v>1365</v>
      </c>
      <c r="N8607" s="89" t="s">
        <v>1583</v>
      </c>
      <c r="V8607" s="89" t="s">
        <v>1733</v>
      </c>
      <c r="W8607">
        <v>53829</v>
      </c>
    </row>
    <row r="8608" spans="7:23">
      <c r="G8608">
        <v>51882</v>
      </c>
      <c r="H8608" s="89" t="s">
        <v>1294</v>
      </c>
      <c r="I8608" s="89" t="s">
        <v>315</v>
      </c>
      <c r="L8608">
        <v>59459</v>
      </c>
      <c r="M8608" s="89" t="s">
        <v>1366</v>
      </c>
      <c r="N8608" s="89" t="s">
        <v>1290</v>
      </c>
      <c r="V8608" s="89" t="s">
        <v>1734</v>
      </c>
      <c r="W8608">
        <v>53840</v>
      </c>
    </row>
    <row r="8609" spans="7:23">
      <c r="G8609">
        <v>40269</v>
      </c>
      <c r="H8609" s="89" t="s">
        <v>1295</v>
      </c>
      <c r="I8609" s="89" t="s">
        <v>315</v>
      </c>
      <c r="L8609">
        <v>59460</v>
      </c>
      <c r="M8609" s="89" t="s">
        <v>1366</v>
      </c>
      <c r="N8609" s="89" t="s">
        <v>320</v>
      </c>
      <c r="V8609" s="89" t="s">
        <v>1735</v>
      </c>
      <c r="W8609">
        <v>53862</v>
      </c>
    </row>
    <row r="8610" spans="7:23">
      <c r="G8610">
        <v>40271</v>
      </c>
      <c r="H8610" s="89" t="s">
        <v>1297</v>
      </c>
      <c r="I8610" s="89" t="s">
        <v>315</v>
      </c>
      <c r="L8610">
        <v>59461</v>
      </c>
      <c r="M8610" s="89" t="s">
        <v>1366</v>
      </c>
      <c r="N8610" s="89" t="s">
        <v>321</v>
      </c>
      <c r="V8610" s="89" t="s">
        <v>1736</v>
      </c>
      <c r="W8610">
        <v>53873</v>
      </c>
    </row>
    <row r="8611" spans="7:23">
      <c r="G8611">
        <v>42680</v>
      </c>
      <c r="H8611" s="89" t="s">
        <v>1298</v>
      </c>
      <c r="I8611" s="89" t="s">
        <v>315</v>
      </c>
      <c r="L8611">
        <v>59462</v>
      </c>
      <c r="M8611" s="89" t="s">
        <v>1366</v>
      </c>
      <c r="N8611" s="89" t="s">
        <v>322</v>
      </c>
      <c r="V8611" s="89" t="s">
        <v>1737</v>
      </c>
      <c r="W8611">
        <v>40293</v>
      </c>
    </row>
    <row r="8612" spans="7:23">
      <c r="G8612">
        <v>42672</v>
      </c>
      <c r="H8612" s="89" t="s">
        <v>1299</v>
      </c>
      <c r="I8612" s="89" t="s">
        <v>315</v>
      </c>
      <c r="L8612">
        <v>59463</v>
      </c>
      <c r="M8612" s="89" t="s">
        <v>1366</v>
      </c>
      <c r="N8612" s="89" t="s">
        <v>316</v>
      </c>
      <c r="V8612" s="89" t="s">
        <v>1738</v>
      </c>
      <c r="W8612">
        <v>40294</v>
      </c>
    </row>
    <row r="8613" spans="7:23">
      <c r="G8613">
        <v>40270</v>
      </c>
      <c r="H8613" s="89" t="s">
        <v>1300</v>
      </c>
      <c r="I8613" s="89" t="s">
        <v>315</v>
      </c>
      <c r="L8613">
        <v>59464</v>
      </c>
      <c r="M8613" s="89" t="s">
        <v>1366</v>
      </c>
      <c r="N8613" s="89" t="s">
        <v>1582</v>
      </c>
      <c r="V8613" s="89" t="s">
        <v>1739</v>
      </c>
      <c r="W8613">
        <v>40299</v>
      </c>
    </row>
    <row r="8614" spans="7:23">
      <c r="G8614">
        <v>40276</v>
      </c>
      <c r="H8614" s="89" t="s">
        <v>1711</v>
      </c>
      <c r="I8614" s="89" t="s">
        <v>315</v>
      </c>
      <c r="L8614">
        <v>59465</v>
      </c>
      <c r="M8614" s="89" t="s">
        <v>1366</v>
      </c>
      <c r="N8614" s="89" t="s">
        <v>323</v>
      </c>
      <c r="V8614" s="89" t="s">
        <v>1740</v>
      </c>
      <c r="W8614">
        <v>40300</v>
      </c>
    </row>
    <row r="8615" spans="7:23">
      <c r="G8615">
        <v>40277</v>
      </c>
      <c r="H8615" s="89" t="s">
        <v>1712</v>
      </c>
      <c r="I8615" s="89" t="s">
        <v>315</v>
      </c>
      <c r="L8615">
        <v>59466</v>
      </c>
      <c r="M8615" s="89" t="s">
        <v>1366</v>
      </c>
      <c r="N8615" s="89" t="s">
        <v>324</v>
      </c>
      <c r="V8615" s="89" t="s">
        <v>1741</v>
      </c>
      <c r="W8615">
        <v>40301</v>
      </c>
    </row>
    <row r="8616" spans="7:23">
      <c r="G8616">
        <v>40278</v>
      </c>
      <c r="H8616" s="89" t="s">
        <v>1713</v>
      </c>
      <c r="I8616" s="89" t="s">
        <v>315</v>
      </c>
      <c r="L8616">
        <v>59467</v>
      </c>
      <c r="M8616" s="89" t="s">
        <v>1366</v>
      </c>
      <c r="N8616" s="89" t="s">
        <v>325</v>
      </c>
      <c r="V8616" s="89" t="s">
        <v>1742</v>
      </c>
      <c r="W8616">
        <v>40302</v>
      </c>
    </row>
    <row r="8617" spans="7:23">
      <c r="G8617">
        <v>40279</v>
      </c>
      <c r="H8617" s="89" t="s">
        <v>1714</v>
      </c>
      <c r="I8617" s="89" t="s">
        <v>315</v>
      </c>
      <c r="L8617">
        <v>59468</v>
      </c>
      <c r="M8617" s="89" t="s">
        <v>1366</v>
      </c>
      <c r="N8617" s="89" t="s">
        <v>317</v>
      </c>
      <c r="V8617" s="89" t="s">
        <v>1743</v>
      </c>
      <c r="W8617">
        <v>40303</v>
      </c>
    </row>
    <row r="8618" spans="7:23">
      <c r="G8618">
        <v>53519</v>
      </c>
      <c r="H8618" s="89" t="s">
        <v>1715</v>
      </c>
      <c r="I8618" s="89" t="s">
        <v>315</v>
      </c>
      <c r="L8618">
        <v>59469</v>
      </c>
      <c r="M8618" s="89" t="s">
        <v>1366</v>
      </c>
      <c r="N8618" s="89" t="s">
        <v>1583</v>
      </c>
      <c r="V8618" s="89" t="s">
        <v>1744</v>
      </c>
      <c r="W8618">
        <v>40304</v>
      </c>
    </row>
    <row r="8619" spans="7:23">
      <c r="G8619">
        <v>53730</v>
      </c>
      <c r="H8619" s="89" t="s">
        <v>1716</v>
      </c>
      <c r="I8619" s="89" t="s">
        <v>315</v>
      </c>
      <c r="L8619">
        <v>59470</v>
      </c>
      <c r="M8619" s="89" t="s">
        <v>1367</v>
      </c>
      <c r="N8619" s="89" t="s">
        <v>1290</v>
      </c>
      <c r="V8619" s="89" t="s">
        <v>1745</v>
      </c>
      <c r="W8619">
        <v>40307</v>
      </c>
    </row>
    <row r="8620" spans="7:23">
      <c r="G8620">
        <v>53741</v>
      </c>
      <c r="H8620" s="89" t="s">
        <v>1717</v>
      </c>
      <c r="I8620" s="89" t="s">
        <v>315</v>
      </c>
      <c r="L8620">
        <v>59471</v>
      </c>
      <c r="M8620" s="89" t="s">
        <v>1367</v>
      </c>
      <c r="N8620" s="89" t="s">
        <v>320</v>
      </c>
      <c r="V8620" s="89" t="s">
        <v>1746</v>
      </c>
      <c r="W8620">
        <v>40308</v>
      </c>
    </row>
    <row r="8621" spans="7:23">
      <c r="G8621">
        <v>53752</v>
      </c>
      <c r="H8621" s="89" t="s">
        <v>1718</v>
      </c>
      <c r="I8621" s="89" t="s">
        <v>315</v>
      </c>
      <c r="L8621">
        <v>59472</v>
      </c>
      <c r="M8621" s="89" t="s">
        <v>1367</v>
      </c>
      <c r="N8621" s="89" t="s">
        <v>321</v>
      </c>
      <c r="V8621" s="89" t="s">
        <v>1747</v>
      </c>
      <c r="W8621">
        <v>40309</v>
      </c>
    </row>
    <row r="8622" spans="7:23">
      <c r="G8622">
        <v>40280</v>
      </c>
      <c r="H8622" s="89" t="s">
        <v>1719</v>
      </c>
      <c r="I8622" s="89" t="s">
        <v>315</v>
      </c>
      <c r="L8622">
        <v>59473</v>
      </c>
      <c r="M8622" s="89" t="s">
        <v>1367</v>
      </c>
      <c r="N8622" s="89" t="s">
        <v>322</v>
      </c>
      <c r="V8622" s="89" t="s">
        <v>1748</v>
      </c>
      <c r="W8622">
        <v>40310</v>
      </c>
    </row>
    <row r="8623" spans="7:23">
      <c r="G8623">
        <v>40281</v>
      </c>
      <c r="H8623" s="89" t="s">
        <v>1720</v>
      </c>
      <c r="I8623" s="89" t="s">
        <v>315</v>
      </c>
      <c r="L8623">
        <v>59474</v>
      </c>
      <c r="M8623" s="89" t="s">
        <v>1367</v>
      </c>
      <c r="N8623" s="89" t="s">
        <v>316</v>
      </c>
      <c r="V8623" s="89" t="s">
        <v>1749</v>
      </c>
      <c r="W8623">
        <v>40311</v>
      </c>
    </row>
    <row r="8624" spans="7:23">
      <c r="G8624">
        <v>40282</v>
      </c>
      <c r="H8624" s="89" t="s">
        <v>1721</v>
      </c>
      <c r="I8624" s="89" t="s">
        <v>315</v>
      </c>
      <c r="L8624">
        <v>59475</v>
      </c>
      <c r="M8624" s="89" t="s">
        <v>1367</v>
      </c>
      <c r="N8624" s="89" t="s">
        <v>1582</v>
      </c>
      <c r="V8624" s="89" t="s">
        <v>1750</v>
      </c>
      <c r="W8624">
        <v>40312</v>
      </c>
    </row>
    <row r="8625" spans="7:23">
      <c r="G8625">
        <v>53906</v>
      </c>
      <c r="H8625" s="89" t="s">
        <v>1722</v>
      </c>
      <c r="I8625" s="89" t="s">
        <v>315</v>
      </c>
      <c r="L8625">
        <v>59476</v>
      </c>
      <c r="M8625" s="89" t="s">
        <v>1367</v>
      </c>
      <c r="N8625" s="89" t="s">
        <v>323</v>
      </c>
      <c r="V8625" s="89" t="s">
        <v>1751</v>
      </c>
      <c r="W8625">
        <v>40316</v>
      </c>
    </row>
    <row r="8626" spans="7:23">
      <c r="G8626">
        <v>63979</v>
      </c>
      <c r="H8626" s="89" t="s">
        <v>1723</v>
      </c>
      <c r="I8626" s="89" t="s">
        <v>315</v>
      </c>
      <c r="L8626">
        <v>59477</v>
      </c>
      <c r="M8626" s="89" t="s">
        <v>1367</v>
      </c>
      <c r="N8626" s="89" t="s">
        <v>324</v>
      </c>
      <c r="V8626" s="89" t="s">
        <v>1752</v>
      </c>
      <c r="W8626">
        <v>40317</v>
      </c>
    </row>
    <row r="8627" spans="7:23">
      <c r="G8627">
        <v>40283</v>
      </c>
      <c r="H8627" s="89" t="s">
        <v>1724</v>
      </c>
      <c r="I8627" s="89" t="s">
        <v>315</v>
      </c>
      <c r="L8627">
        <v>59478</v>
      </c>
      <c r="M8627" s="89" t="s">
        <v>1367</v>
      </c>
      <c r="N8627" s="89" t="s">
        <v>325</v>
      </c>
      <c r="V8627" s="89" t="s">
        <v>1753</v>
      </c>
      <c r="W8627">
        <v>40318</v>
      </c>
    </row>
    <row r="8628" spans="7:23">
      <c r="G8628">
        <v>40285</v>
      </c>
      <c r="H8628" s="89" t="s">
        <v>1725</v>
      </c>
      <c r="I8628" s="89" t="s">
        <v>315</v>
      </c>
      <c r="L8628">
        <v>59479</v>
      </c>
      <c r="M8628" s="89" t="s">
        <v>1367</v>
      </c>
      <c r="N8628" s="89" t="s">
        <v>317</v>
      </c>
      <c r="V8628" s="89" t="s">
        <v>1754</v>
      </c>
      <c r="W8628">
        <v>40319</v>
      </c>
    </row>
    <row r="8629" spans="7:23">
      <c r="G8629">
        <v>40286</v>
      </c>
      <c r="H8629" s="89" t="s">
        <v>1726</v>
      </c>
      <c r="I8629" s="89" t="s">
        <v>315</v>
      </c>
      <c r="L8629">
        <v>59480</v>
      </c>
      <c r="M8629" s="89" t="s">
        <v>1367</v>
      </c>
      <c r="N8629" s="89" t="s">
        <v>1583</v>
      </c>
      <c r="V8629" s="89" t="s">
        <v>1755</v>
      </c>
      <c r="W8629">
        <v>40320</v>
      </c>
    </row>
    <row r="8630" spans="7:23">
      <c r="G8630">
        <v>40289</v>
      </c>
      <c r="H8630" s="89" t="s">
        <v>1727</v>
      </c>
      <c r="I8630" s="89" t="s">
        <v>315</v>
      </c>
      <c r="L8630">
        <v>59481</v>
      </c>
      <c r="M8630" s="89" t="s">
        <v>1368</v>
      </c>
      <c r="N8630" s="89" t="s">
        <v>1290</v>
      </c>
      <c r="V8630" s="89" t="s">
        <v>1756</v>
      </c>
      <c r="W8630">
        <v>40321</v>
      </c>
    </row>
    <row r="8631" spans="7:23">
      <c r="G8631">
        <v>40290</v>
      </c>
      <c r="H8631" s="89" t="s">
        <v>1728</v>
      </c>
      <c r="I8631" s="89" t="s">
        <v>315</v>
      </c>
      <c r="L8631">
        <v>59482</v>
      </c>
      <c r="M8631" s="89" t="s">
        <v>1368</v>
      </c>
      <c r="N8631" s="89" t="s">
        <v>320</v>
      </c>
      <c r="V8631" s="89" t="s">
        <v>1035</v>
      </c>
      <c r="W8631">
        <v>40322</v>
      </c>
    </row>
    <row r="8632" spans="7:23">
      <c r="G8632">
        <v>40291</v>
      </c>
      <c r="H8632" s="89" t="s">
        <v>1729</v>
      </c>
      <c r="I8632" s="89" t="s">
        <v>315</v>
      </c>
      <c r="L8632">
        <v>59483</v>
      </c>
      <c r="M8632" s="89" t="s">
        <v>1368</v>
      </c>
      <c r="N8632" s="89" t="s">
        <v>321</v>
      </c>
      <c r="V8632" s="89" t="s">
        <v>1757</v>
      </c>
      <c r="W8632">
        <v>40325</v>
      </c>
    </row>
    <row r="8633" spans="7:23">
      <c r="G8633">
        <v>40292</v>
      </c>
      <c r="H8633" s="89" t="s">
        <v>1730</v>
      </c>
      <c r="I8633" s="89" t="s">
        <v>315</v>
      </c>
      <c r="L8633">
        <v>59484</v>
      </c>
      <c r="M8633" s="89" t="s">
        <v>1368</v>
      </c>
      <c r="N8633" s="89" t="s">
        <v>322</v>
      </c>
      <c r="V8633" s="89" t="s">
        <v>1758</v>
      </c>
      <c r="W8633">
        <v>40326</v>
      </c>
    </row>
    <row r="8634" spans="7:23">
      <c r="G8634">
        <v>53807</v>
      </c>
      <c r="H8634" s="89" t="s">
        <v>1731</v>
      </c>
      <c r="I8634" s="89" t="s">
        <v>315</v>
      </c>
      <c r="L8634">
        <v>59485</v>
      </c>
      <c r="M8634" s="89" t="s">
        <v>1368</v>
      </c>
      <c r="N8634" s="89" t="s">
        <v>316</v>
      </c>
      <c r="V8634" s="89" t="s">
        <v>1759</v>
      </c>
      <c r="W8634">
        <v>40327</v>
      </c>
    </row>
    <row r="8635" spans="7:23">
      <c r="G8635">
        <v>53818</v>
      </c>
      <c r="H8635" s="89" t="s">
        <v>1732</v>
      </c>
      <c r="I8635" s="89" t="s">
        <v>315</v>
      </c>
      <c r="L8635">
        <v>59486</v>
      </c>
      <c r="M8635" s="89" t="s">
        <v>1368</v>
      </c>
      <c r="N8635" s="89" t="s">
        <v>1582</v>
      </c>
      <c r="V8635" s="89" t="s">
        <v>1760</v>
      </c>
      <c r="W8635">
        <v>40328</v>
      </c>
    </row>
    <row r="8636" spans="7:23">
      <c r="G8636">
        <v>53829</v>
      </c>
      <c r="H8636" s="89" t="s">
        <v>1733</v>
      </c>
      <c r="I8636" s="89" t="s">
        <v>315</v>
      </c>
      <c r="L8636">
        <v>59487</v>
      </c>
      <c r="M8636" s="89" t="s">
        <v>1368</v>
      </c>
      <c r="N8636" s="89" t="s">
        <v>323</v>
      </c>
      <c r="V8636" s="89" t="s">
        <v>1761</v>
      </c>
      <c r="W8636">
        <v>40329</v>
      </c>
    </row>
    <row r="8637" spans="7:23">
      <c r="G8637">
        <v>53840</v>
      </c>
      <c r="H8637" s="89" t="s">
        <v>1734</v>
      </c>
      <c r="I8637" s="89" t="s">
        <v>315</v>
      </c>
      <c r="L8637">
        <v>59488</v>
      </c>
      <c r="M8637" s="89" t="s">
        <v>1368</v>
      </c>
      <c r="N8637" s="89" t="s">
        <v>324</v>
      </c>
      <c r="V8637" s="89" t="s">
        <v>1762</v>
      </c>
      <c r="W8637">
        <v>40330</v>
      </c>
    </row>
    <row r="8638" spans="7:23">
      <c r="G8638">
        <v>53862</v>
      </c>
      <c r="H8638" s="89" t="s">
        <v>1735</v>
      </c>
      <c r="I8638" s="89" t="s">
        <v>315</v>
      </c>
      <c r="L8638">
        <v>59489</v>
      </c>
      <c r="M8638" s="89" t="s">
        <v>1368</v>
      </c>
      <c r="N8638" s="89" t="s">
        <v>325</v>
      </c>
      <c r="V8638" s="89" t="s">
        <v>1763</v>
      </c>
      <c r="W8638">
        <v>40334</v>
      </c>
    </row>
    <row r="8639" spans="7:23">
      <c r="G8639">
        <v>53873</v>
      </c>
      <c r="H8639" s="89" t="s">
        <v>1736</v>
      </c>
      <c r="I8639" s="89" t="s">
        <v>315</v>
      </c>
      <c r="L8639">
        <v>59490</v>
      </c>
      <c r="M8639" s="89" t="s">
        <v>1368</v>
      </c>
      <c r="N8639" s="89" t="s">
        <v>317</v>
      </c>
      <c r="V8639" s="89" t="s">
        <v>1764</v>
      </c>
      <c r="W8639">
        <v>40335</v>
      </c>
    </row>
    <row r="8640" spans="7:23">
      <c r="G8640">
        <v>40293</v>
      </c>
      <c r="H8640" s="89" t="s">
        <v>1737</v>
      </c>
      <c r="I8640" s="89" t="s">
        <v>315</v>
      </c>
      <c r="L8640">
        <v>59491</v>
      </c>
      <c r="M8640" s="89" t="s">
        <v>1368</v>
      </c>
      <c r="N8640" s="89" t="s">
        <v>1583</v>
      </c>
      <c r="V8640" s="89" t="s">
        <v>1765</v>
      </c>
      <c r="W8640">
        <v>40336</v>
      </c>
    </row>
    <row r="8641" spans="7:23">
      <c r="G8641">
        <v>40294</v>
      </c>
      <c r="H8641" s="89" t="s">
        <v>1738</v>
      </c>
      <c r="I8641" s="89" t="s">
        <v>315</v>
      </c>
      <c r="L8641">
        <v>59492</v>
      </c>
      <c r="M8641" s="89" t="s">
        <v>1369</v>
      </c>
      <c r="N8641" s="89" t="s">
        <v>1290</v>
      </c>
      <c r="V8641" s="89" t="s">
        <v>1766</v>
      </c>
      <c r="W8641">
        <v>40337</v>
      </c>
    </row>
    <row r="8642" spans="7:23">
      <c r="G8642">
        <v>40299</v>
      </c>
      <c r="H8642" s="89" t="s">
        <v>1739</v>
      </c>
      <c r="I8642" s="89" t="s">
        <v>315</v>
      </c>
      <c r="L8642">
        <v>59493</v>
      </c>
      <c r="M8642" s="89" t="s">
        <v>1369</v>
      </c>
      <c r="N8642" s="89" t="s">
        <v>320</v>
      </c>
      <c r="V8642" s="89" t="s">
        <v>1767</v>
      </c>
      <c r="W8642">
        <v>40338</v>
      </c>
    </row>
    <row r="8643" spans="7:23">
      <c r="G8643">
        <v>40300</v>
      </c>
      <c r="H8643" s="89" t="s">
        <v>1740</v>
      </c>
      <c r="I8643" s="89" t="s">
        <v>315</v>
      </c>
      <c r="L8643">
        <v>59494</v>
      </c>
      <c r="M8643" s="89" t="s">
        <v>1369</v>
      </c>
      <c r="N8643" s="89" t="s">
        <v>321</v>
      </c>
      <c r="V8643" s="89" t="s">
        <v>1768</v>
      </c>
      <c r="W8643">
        <v>40341</v>
      </c>
    </row>
    <row r="8644" spans="7:23">
      <c r="G8644">
        <v>40301</v>
      </c>
      <c r="H8644" s="89" t="s">
        <v>1741</v>
      </c>
      <c r="I8644" s="89" t="s">
        <v>315</v>
      </c>
      <c r="L8644">
        <v>59495</v>
      </c>
      <c r="M8644" s="89" t="s">
        <v>1369</v>
      </c>
      <c r="N8644" s="89" t="s">
        <v>322</v>
      </c>
      <c r="V8644" s="89" t="s">
        <v>1769</v>
      </c>
      <c r="W8644">
        <v>40342</v>
      </c>
    </row>
    <row r="8645" spans="7:23">
      <c r="G8645">
        <v>40302</v>
      </c>
      <c r="H8645" s="89" t="s">
        <v>1742</v>
      </c>
      <c r="I8645" s="89" t="s">
        <v>315</v>
      </c>
      <c r="L8645">
        <v>59496</v>
      </c>
      <c r="M8645" s="89" t="s">
        <v>1369</v>
      </c>
      <c r="N8645" s="89" t="s">
        <v>316</v>
      </c>
      <c r="V8645" s="89" t="s">
        <v>1770</v>
      </c>
      <c r="W8645">
        <v>40343</v>
      </c>
    </row>
    <row r="8646" spans="7:23">
      <c r="G8646">
        <v>40303</v>
      </c>
      <c r="H8646" s="89" t="s">
        <v>1743</v>
      </c>
      <c r="I8646" s="89" t="s">
        <v>315</v>
      </c>
      <c r="L8646">
        <v>59497</v>
      </c>
      <c r="M8646" s="89" t="s">
        <v>1369</v>
      </c>
      <c r="N8646" s="89" t="s">
        <v>1582</v>
      </c>
      <c r="V8646" s="89" t="s">
        <v>1771</v>
      </c>
      <c r="W8646">
        <v>40344</v>
      </c>
    </row>
    <row r="8647" spans="7:23">
      <c r="G8647">
        <v>40304</v>
      </c>
      <c r="H8647" s="89" t="s">
        <v>1744</v>
      </c>
      <c r="I8647" s="89" t="s">
        <v>315</v>
      </c>
      <c r="L8647">
        <v>59498</v>
      </c>
      <c r="M8647" s="89" t="s">
        <v>1369</v>
      </c>
      <c r="N8647" s="89" t="s">
        <v>323</v>
      </c>
      <c r="V8647" s="89" t="s">
        <v>1772</v>
      </c>
      <c r="W8647">
        <v>40345</v>
      </c>
    </row>
    <row r="8648" spans="7:23">
      <c r="G8648">
        <v>40307</v>
      </c>
      <c r="H8648" s="89" t="s">
        <v>1745</v>
      </c>
      <c r="I8648" s="89" t="s">
        <v>315</v>
      </c>
      <c r="L8648">
        <v>59499</v>
      </c>
      <c r="M8648" s="89" t="s">
        <v>1369</v>
      </c>
      <c r="N8648" s="89" t="s">
        <v>324</v>
      </c>
      <c r="V8648" s="89" t="s">
        <v>1773</v>
      </c>
      <c r="W8648">
        <v>40348</v>
      </c>
    </row>
    <row r="8649" spans="7:23">
      <c r="G8649">
        <v>40308</v>
      </c>
      <c r="H8649" s="89" t="s">
        <v>1746</v>
      </c>
      <c r="I8649" s="89" t="s">
        <v>315</v>
      </c>
      <c r="L8649">
        <v>59500</v>
      </c>
      <c r="M8649" s="89" t="s">
        <v>1369</v>
      </c>
      <c r="N8649" s="89" t="s">
        <v>325</v>
      </c>
      <c r="V8649" s="89" t="s">
        <v>1774</v>
      </c>
      <c r="W8649">
        <v>40349</v>
      </c>
    </row>
    <row r="8650" spans="7:23">
      <c r="G8650">
        <v>40309</v>
      </c>
      <c r="H8650" s="89" t="s">
        <v>1747</v>
      </c>
      <c r="I8650" s="89" t="s">
        <v>315</v>
      </c>
      <c r="L8650">
        <v>59501</v>
      </c>
      <c r="M8650" s="89" t="s">
        <v>1369</v>
      </c>
      <c r="N8650" s="89" t="s">
        <v>317</v>
      </c>
      <c r="V8650" s="89" t="s">
        <v>1775</v>
      </c>
      <c r="W8650">
        <v>40350</v>
      </c>
    </row>
    <row r="8651" spans="7:23">
      <c r="G8651">
        <v>40310</v>
      </c>
      <c r="H8651" s="89" t="s">
        <v>1748</v>
      </c>
      <c r="I8651" s="89" t="s">
        <v>315</v>
      </c>
      <c r="L8651">
        <v>59502</v>
      </c>
      <c r="M8651" s="89" t="s">
        <v>1369</v>
      </c>
      <c r="N8651" s="89" t="s">
        <v>1583</v>
      </c>
      <c r="V8651" s="89" t="s">
        <v>1776</v>
      </c>
      <c r="W8651">
        <v>40351</v>
      </c>
    </row>
    <row r="8652" spans="7:23">
      <c r="G8652">
        <v>40311</v>
      </c>
      <c r="H8652" s="89" t="s">
        <v>1749</v>
      </c>
      <c r="I8652" s="89" t="s">
        <v>315</v>
      </c>
      <c r="L8652">
        <v>59503</v>
      </c>
      <c r="M8652" s="89" t="s">
        <v>1370</v>
      </c>
      <c r="N8652" s="89" t="s">
        <v>1290</v>
      </c>
      <c r="V8652" s="89" t="s">
        <v>1777</v>
      </c>
      <c r="W8652">
        <v>40352</v>
      </c>
    </row>
    <row r="8653" spans="7:23">
      <c r="G8653">
        <v>40312</v>
      </c>
      <c r="H8653" s="89" t="s">
        <v>1750</v>
      </c>
      <c r="I8653" s="89" t="s">
        <v>315</v>
      </c>
      <c r="L8653">
        <v>59504</v>
      </c>
      <c r="M8653" s="89" t="s">
        <v>1370</v>
      </c>
      <c r="N8653" s="89" t="s">
        <v>320</v>
      </c>
      <c r="V8653" s="89" t="s">
        <v>1778</v>
      </c>
      <c r="W8653">
        <v>40353</v>
      </c>
    </row>
    <row r="8654" spans="7:23">
      <c r="G8654">
        <v>40316</v>
      </c>
      <c r="H8654" s="89" t="s">
        <v>1751</v>
      </c>
      <c r="I8654" s="89" t="s">
        <v>315</v>
      </c>
      <c r="L8654">
        <v>59505</v>
      </c>
      <c r="M8654" s="89" t="s">
        <v>1370</v>
      </c>
      <c r="N8654" s="89" t="s">
        <v>321</v>
      </c>
      <c r="V8654" s="89" t="s">
        <v>1779</v>
      </c>
      <c r="W8654">
        <v>40357</v>
      </c>
    </row>
    <row r="8655" spans="7:23">
      <c r="G8655">
        <v>40317</v>
      </c>
      <c r="H8655" s="89" t="s">
        <v>1752</v>
      </c>
      <c r="I8655" s="89" t="s">
        <v>315</v>
      </c>
      <c r="L8655">
        <v>59506</v>
      </c>
      <c r="M8655" s="89" t="s">
        <v>1370</v>
      </c>
      <c r="N8655" s="89" t="s">
        <v>322</v>
      </c>
      <c r="V8655" s="89" t="s">
        <v>1780</v>
      </c>
      <c r="W8655">
        <v>40358</v>
      </c>
    </row>
    <row r="8656" spans="7:23">
      <c r="G8656">
        <v>40318</v>
      </c>
      <c r="H8656" s="89" t="s">
        <v>1753</v>
      </c>
      <c r="I8656" s="89" t="s">
        <v>315</v>
      </c>
      <c r="L8656">
        <v>59507</v>
      </c>
      <c r="M8656" s="89" t="s">
        <v>1370</v>
      </c>
      <c r="N8656" s="89" t="s">
        <v>316</v>
      </c>
      <c r="V8656" s="89" t="s">
        <v>1781</v>
      </c>
      <c r="W8656">
        <v>40359</v>
      </c>
    </row>
    <row r="8657" spans="7:23">
      <c r="G8657">
        <v>40319</v>
      </c>
      <c r="H8657" s="89" t="s">
        <v>1754</v>
      </c>
      <c r="I8657" s="89" t="s">
        <v>315</v>
      </c>
      <c r="L8657">
        <v>59508</v>
      </c>
      <c r="M8657" s="89" t="s">
        <v>1370</v>
      </c>
      <c r="N8657" s="89" t="s">
        <v>1582</v>
      </c>
      <c r="V8657" s="89" t="s">
        <v>1782</v>
      </c>
      <c r="W8657">
        <v>40360</v>
      </c>
    </row>
    <row r="8658" spans="7:23">
      <c r="G8658">
        <v>40320</v>
      </c>
      <c r="H8658" s="89" t="s">
        <v>1755</v>
      </c>
      <c r="I8658" s="89" t="s">
        <v>315</v>
      </c>
      <c r="L8658">
        <v>59509</v>
      </c>
      <c r="M8658" s="89" t="s">
        <v>1370</v>
      </c>
      <c r="N8658" s="89" t="s">
        <v>323</v>
      </c>
      <c r="V8658" s="89" t="s">
        <v>1783</v>
      </c>
      <c r="W8658">
        <v>40361</v>
      </c>
    </row>
    <row r="8659" spans="7:23">
      <c r="G8659">
        <v>40321</v>
      </c>
      <c r="H8659" s="89" t="s">
        <v>1756</v>
      </c>
      <c r="I8659" s="89" t="s">
        <v>315</v>
      </c>
      <c r="L8659">
        <v>59510</v>
      </c>
      <c r="M8659" s="89" t="s">
        <v>1370</v>
      </c>
      <c r="N8659" s="89" t="s">
        <v>324</v>
      </c>
      <c r="V8659" s="89" t="s">
        <v>1784</v>
      </c>
      <c r="W8659">
        <v>40362</v>
      </c>
    </row>
    <row r="8660" spans="7:23">
      <c r="G8660">
        <v>40322</v>
      </c>
      <c r="H8660" s="89" t="s">
        <v>1035</v>
      </c>
      <c r="I8660" s="89" t="s">
        <v>315</v>
      </c>
      <c r="L8660">
        <v>59511</v>
      </c>
      <c r="M8660" s="89" t="s">
        <v>1370</v>
      </c>
      <c r="N8660" s="89" t="s">
        <v>325</v>
      </c>
      <c r="V8660" s="89" t="s">
        <v>1785</v>
      </c>
      <c r="W8660">
        <v>40363</v>
      </c>
    </row>
    <row r="8661" spans="7:23">
      <c r="G8661">
        <v>40325</v>
      </c>
      <c r="H8661" s="89" t="s">
        <v>1757</v>
      </c>
      <c r="I8661" s="89" t="s">
        <v>315</v>
      </c>
      <c r="L8661">
        <v>59512</v>
      </c>
      <c r="M8661" s="89" t="s">
        <v>1370</v>
      </c>
      <c r="N8661" s="89" t="s">
        <v>317</v>
      </c>
      <c r="V8661" s="89" t="s">
        <v>1786</v>
      </c>
      <c r="W8661">
        <v>40366</v>
      </c>
    </row>
    <row r="8662" spans="7:23">
      <c r="G8662">
        <v>40326</v>
      </c>
      <c r="H8662" s="89" t="s">
        <v>1758</v>
      </c>
      <c r="I8662" s="89" t="s">
        <v>315</v>
      </c>
      <c r="L8662">
        <v>59513</v>
      </c>
      <c r="M8662" s="89" t="s">
        <v>1370</v>
      </c>
      <c r="N8662" s="89" t="s">
        <v>1583</v>
      </c>
      <c r="V8662" s="89" t="s">
        <v>1787</v>
      </c>
      <c r="W8662">
        <v>40367</v>
      </c>
    </row>
    <row r="8663" spans="7:23">
      <c r="G8663">
        <v>40327</v>
      </c>
      <c r="H8663" s="89" t="s">
        <v>1759</v>
      </c>
      <c r="I8663" s="89" t="s">
        <v>315</v>
      </c>
      <c r="L8663">
        <v>59514</v>
      </c>
      <c r="M8663" s="89" t="s">
        <v>1371</v>
      </c>
      <c r="N8663" s="89" t="s">
        <v>1290</v>
      </c>
      <c r="V8663" s="89" t="s">
        <v>1788</v>
      </c>
      <c r="W8663">
        <v>40368</v>
      </c>
    </row>
    <row r="8664" spans="7:23">
      <c r="G8664">
        <v>40328</v>
      </c>
      <c r="H8664" s="89" t="s">
        <v>1760</v>
      </c>
      <c r="I8664" s="89" t="s">
        <v>315</v>
      </c>
      <c r="L8664">
        <v>59515</v>
      </c>
      <c r="M8664" s="89" t="s">
        <v>1371</v>
      </c>
      <c r="N8664" s="89" t="s">
        <v>320</v>
      </c>
      <c r="V8664" s="89" t="s">
        <v>1789</v>
      </c>
      <c r="W8664">
        <v>40369</v>
      </c>
    </row>
    <row r="8665" spans="7:23">
      <c r="G8665">
        <v>40329</v>
      </c>
      <c r="H8665" s="89" t="s">
        <v>1761</v>
      </c>
      <c r="I8665" s="89" t="s">
        <v>315</v>
      </c>
      <c r="L8665">
        <v>59516</v>
      </c>
      <c r="M8665" s="89" t="s">
        <v>1371</v>
      </c>
      <c r="N8665" s="89" t="s">
        <v>321</v>
      </c>
      <c r="V8665" s="89" t="s">
        <v>1790</v>
      </c>
      <c r="W8665">
        <v>40370</v>
      </c>
    </row>
    <row r="8666" spans="7:23">
      <c r="G8666">
        <v>40330</v>
      </c>
      <c r="H8666" s="89" t="s">
        <v>1762</v>
      </c>
      <c r="I8666" s="89" t="s">
        <v>315</v>
      </c>
      <c r="L8666">
        <v>59517</v>
      </c>
      <c r="M8666" s="89" t="s">
        <v>1371</v>
      </c>
      <c r="N8666" s="89" t="s">
        <v>322</v>
      </c>
      <c r="V8666" s="89" t="s">
        <v>1791</v>
      </c>
      <c r="W8666">
        <v>40371</v>
      </c>
    </row>
    <row r="8667" spans="7:23">
      <c r="G8667">
        <v>40334</v>
      </c>
      <c r="H8667" s="89" t="s">
        <v>1763</v>
      </c>
      <c r="I8667" s="89" t="s">
        <v>315</v>
      </c>
      <c r="L8667">
        <v>59518</v>
      </c>
      <c r="M8667" s="89" t="s">
        <v>1371</v>
      </c>
      <c r="N8667" s="89" t="s">
        <v>316</v>
      </c>
      <c r="V8667" s="89" t="s">
        <v>1792</v>
      </c>
      <c r="W8667">
        <v>40372</v>
      </c>
    </row>
    <row r="8668" spans="7:23">
      <c r="G8668">
        <v>40335</v>
      </c>
      <c r="H8668" s="89" t="s">
        <v>1764</v>
      </c>
      <c r="I8668" s="89" t="s">
        <v>315</v>
      </c>
      <c r="L8668">
        <v>59519</v>
      </c>
      <c r="M8668" s="89" t="s">
        <v>1371</v>
      </c>
      <c r="N8668" s="89" t="s">
        <v>1582</v>
      </c>
      <c r="V8668" s="89" t="s">
        <v>1793</v>
      </c>
      <c r="W8668">
        <v>40404</v>
      </c>
    </row>
    <row r="8669" spans="7:23">
      <c r="G8669">
        <v>40336</v>
      </c>
      <c r="H8669" s="89" t="s">
        <v>1765</v>
      </c>
      <c r="I8669" s="89" t="s">
        <v>315</v>
      </c>
      <c r="L8669">
        <v>59520</v>
      </c>
      <c r="M8669" s="89" t="s">
        <v>1371</v>
      </c>
      <c r="N8669" s="89" t="s">
        <v>323</v>
      </c>
      <c r="V8669" s="89" t="s">
        <v>1794</v>
      </c>
      <c r="W8669">
        <v>40405</v>
      </c>
    </row>
    <row r="8670" spans="7:23">
      <c r="G8670">
        <v>40337</v>
      </c>
      <c r="H8670" s="89" t="s">
        <v>1766</v>
      </c>
      <c r="I8670" s="89" t="s">
        <v>315</v>
      </c>
      <c r="L8670">
        <v>59521</v>
      </c>
      <c r="M8670" s="89" t="s">
        <v>1371</v>
      </c>
      <c r="N8670" s="89" t="s">
        <v>324</v>
      </c>
      <c r="V8670" s="89" t="s">
        <v>1795</v>
      </c>
      <c r="W8670">
        <v>40406</v>
      </c>
    </row>
    <row r="8671" spans="7:23">
      <c r="G8671">
        <v>40338</v>
      </c>
      <c r="H8671" s="89" t="s">
        <v>1767</v>
      </c>
      <c r="I8671" s="89" t="s">
        <v>315</v>
      </c>
      <c r="L8671">
        <v>59522</v>
      </c>
      <c r="M8671" s="89" t="s">
        <v>1371</v>
      </c>
      <c r="N8671" s="89" t="s">
        <v>325</v>
      </c>
      <c r="V8671" s="89" t="s">
        <v>1796</v>
      </c>
      <c r="W8671">
        <v>40407</v>
      </c>
    </row>
    <row r="8672" spans="7:23">
      <c r="G8672">
        <v>40341</v>
      </c>
      <c r="H8672" s="89" t="s">
        <v>1768</v>
      </c>
      <c r="I8672" s="89" t="s">
        <v>315</v>
      </c>
      <c r="L8672">
        <v>59523</v>
      </c>
      <c r="M8672" s="89" t="s">
        <v>1371</v>
      </c>
      <c r="N8672" s="89" t="s">
        <v>317</v>
      </c>
      <c r="V8672" s="89" t="s">
        <v>1797</v>
      </c>
      <c r="W8672">
        <v>40408</v>
      </c>
    </row>
    <row r="8673" spans="7:23">
      <c r="G8673">
        <v>40342</v>
      </c>
      <c r="H8673" s="89" t="s">
        <v>1769</v>
      </c>
      <c r="I8673" s="89" t="s">
        <v>315</v>
      </c>
      <c r="L8673">
        <v>59524</v>
      </c>
      <c r="M8673" s="89" t="s">
        <v>1371</v>
      </c>
      <c r="N8673" s="89" t="s">
        <v>1583</v>
      </c>
      <c r="V8673" s="89" t="s">
        <v>1798</v>
      </c>
      <c r="W8673">
        <v>40409</v>
      </c>
    </row>
    <row r="8674" spans="7:23">
      <c r="G8674">
        <v>40343</v>
      </c>
      <c r="H8674" s="89" t="s">
        <v>1770</v>
      </c>
      <c r="I8674" s="89" t="s">
        <v>315</v>
      </c>
      <c r="L8674">
        <v>59525</v>
      </c>
      <c r="M8674" s="89" t="s">
        <v>1372</v>
      </c>
      <c r="N8674" s="89" t="s">
        <v>1290</v>
      </c>
      <c r="V8674" s="89" t="s">
        <v>1799</v>
      </c>
      <c r="W8674">
        <v>40410</v>
      </c>
    </row>
    <row r="8675" spans="7:23">
      <c r="G8675">
        <v>40344</v>
      </c>
      <c r="H8675" s="89" t="s">
        <v>1771</v>
      </c>
      <c r="I8675" s="89" t="s">
        <v>315</v>
      </c>
      <c r="L8675">
        <v>59526</v>
      </c>
      <c r="M8675" s="89" t="s">
        <v>1372</v>
      </c>
      <c r="N8675" s="89" t="s">
        <v>320</v>
      </c>
      <c r="V8675" s="89" t="s">
        <v>1800</v>
      </c>
      <c r="W8675">
        <v>40411</v>
      </c>
    </row>
    <row r="8676" spans="7:23">
      <c r="G8676">
        <v>40345</v>
      </c>
      <c r="H8676" s="89" t="s">
        <v>1772</v>
      </c>
      <c r="I8676" s="89" t="s">
        <v>315</v>
      </c>
      <c r="L8676">
        <v>59527</v>
      </c>
      <c r="M8676" s="89" t="s">
        <v>1372</v>
      </c>
      <c r="N8676" s="89" t="s">
        <v>321</v>
      </c>
      <c r="V8676" s="89" t="s">
        <v>1801</v>
      </c>
      <c r="W8676">
        <v>40412</v>
      </c>
    </row>
    <row r="8677" spans="7:23">
      <c r="G8677">
        <v>40348</v>
      </c>
      <c r="H8677" s="89" t="s">
        <v>1773</v>
      </c>
      <c r="I8677" s="89" t="s">
        <v>315</v>
      </c>
      <c r="L8677">
        <v>59528</v>
      </c>
      <c r="M8677" s="89" t="s">
        <v>1372</v>
      </c>
      <c r="N8677" s="89" t="s">
        <v>322</v>
      </c>
      <c r="V8677" s="89" t="s">
        <v>1802</v>
      </c>
      <c r="W8677">
        <v>40415</v>
      </c>
    </row>
    <row r="8678" spans="7:23">
      <c r="G8678">
        <v>40349</v>
      </c>
      <c r="H8678" s="89" t="s">
        <v>1774</v>
      </c>
      <c r="I8678" s="89" t="s">
        <v>315</v>
      </c>
      <c r="L8678">
        <v>59529</v>
      </c>
      <c r="M8678" s="89" t="s">
        <v>1372</v>
      </c>
      <c r="N8678" s="89" t="s">
        <v>316</v>
      </c>
      <c r="V8678" s="89" t="s">
        <v>1803</v>
      </c>
      <c r="W8678">
        <v>40416</v>
      </c>
    </row>
    <row r="8679" spans="7:23">
      <c r="G8679">
        <v>40350</v>
      </c>
      <c r="H8679" s="89" t="s">
        <v>1775</v>
      </c>
      <c r="I8679" s="89" t="s">
        <v>315</v>
      </c>
      <c r="L8679">
        <v>59530</v>
      </c>
      <c r="M8679" s="89" t="s">
        <v>1372</v>
      </c>
      <c r="N8679" s="89" t="s">
        <v>1582</v>
      </c>
      <c r="V8679" s="89" t="s">
        <v>1804</v>
      </c>
      <c r="W8679">
        <v>40417</v>
      </c>
    </row>
    <row r="8680" spans="7:23">
      <c r="G8680">
        <v>40351</v>
      </c>
      <c r="H8680" s="89" t="s">
        <v>1776</v>
      </c>
      <c r="I8680" s="89" t="s">
        <v>315</v>
      </c>
      <c r="L8680">
        <v>59531</v>
      </c>
      <c r="M8680" s="89" t="s">
        <v>1372</v>
      </c>
      <c r="N8680" s="89" t="s">
        <v>323</v>
      </c>
      <c r="V8680" s="89" t="s">
        <v>1805</v>
      </c>
      <c r="W8680">
        <v>40418</v>
      </c>
    </row>
    <row r="8681" spans="7:23">
      <c r="G8681">
        <v>40352</v>
      </c>
      <c r="H8681" s="89" t="s">
        <v>1777</v>
      </c>
      <c r="I8681" s="89" t="s">
        <v>315</v>
      </c>
      <c r="L8681">
        <v>59532</v>
      </c>
      <c r="M8681" s="89" t="s">
        <v>1372</v>
      </c>
      <c r="N8681" s="89" t="s">
        <v>324</v>
      </c>
      <c r="V8681" s="89" t="s">
        <v>1806</v>
      </c>
      <c r="W8681">
        <v>40419</v>
      </c>
    </row>
    <row r="8682" spans="7:23">
      <c r="G8682">
        <v>40353</v>
      </c>
      <c r="H8682" s="89" t="s">
        <v>1778</v>
      </c>
      <c r="I8682" s="89" t="s">
        <v>315</v>
      </c>
      <c r="L8682">
        <v>59533</v>
      </c>
      <c r="M8682" s="89" t="s">
        <v>1372</v>
      </c>
      <c r="N8682" s="89" t="s">
        <v>325</v>
      </c>
      <c r="V8682" s="89" t="s">
        <v>1807</v>
      </c>
      <c r="W8682">
        <v>40420</v>
      </c>
    </row>
    <row r="8683" spans="7:23">
      <c r="G8683">
        <v>40357</v>
      </c>
      <c r="H8683" s="89" t="s">
        <v>1779</v>
      </c>
      <c r="I8683" s="89" t="s">
        <v>315</v>
      </c>
      <c r="L8683">
        <v>59534</v>
      </c>
      <c r="M8683" s="89" t="s">
        <v>1372</v>
      </c>
      <c r="N8683" s="89" t="s">
        <v>317</v>
      </c>
      <c r="V8683" s="89" t="s">
        <v>1808</v>
      </c>
      <c r="W8683">
        <v>40421</v>
      </c>
    </row>
    <row r="8684" spans="7:23">
      <c r="G8684">
        <v>40358</v>
      </c>
      <c r="H8684" s="89" t="s">
        <v>1780</v>
      </c>
      <c r="I8684" s="89" t="s">
        <v>315</v>
      </c>
      <c r="L8684">
        <v>59535</v>
      </c>
      <c r="M8684" s="89" t="s">
        <v>1372</v>
      </c>
      <c r="N8684" s="89" t="s">
        <v>1583</v>
      </c>
      <c r="V8684" s="89" t="s">
        <v>1809</v>
      </c>
      <c r="W8684">
        <v>40422</v>
      </c>
    </row>
    <row r="8685" spans="7:23">
      <c r="G8685">
        <v>40359</v>
      </c>
      <c r="H8685" s="89" t="s">
        <v>1781</v>
      </c>
      <c r="I8685" s="89" t="s">
        <v>315</v>
      </c>
      <c r="L8685">
        <v>59536</v>
      </c>
      <c r="M8685" s="89" t="s">
        <v>1373</v>
      </c>
      <c r="N8685" s="89" t="s">
        <v>1290</v>
      </c>
      <c r="V8685" s="89" t="s">
        <v>1810</v>
      </c>
      <c r="W8685">
        <v>40423</v>
      </c>
    </row>
    <row r="8686" spans="7:23">
      <c r="G8686">
        <v>40360</v>
      </c>
      <c r="H8686" s="89" t="s">
        <v>1782</v>
      </c>
      <c r="I8686" s="89" t="s">
        <v>315</v>
      </c>
      <c r="L8686">
        <v>59537</v>
      </c>
      <c r="M8686" s="89" t="s">
        <v>1373</v>
      </c>
      <c r="N8686" s="89" t="s">
        <v>320</v>
      </c>
      <c r="V8686" s="89" t="s">
        <v>1811</v>
      </c>
      <c r="W8686">
        <v>40424</v>
      </c>
    </row>
    <row r="8687" spans="7:23">
      <c r="G8687">
        <v>40361</v>
      </c>
      <c r="H8687" s="89" t="s">
        <v>1783</v>
      </c>
      <c r="I8687" s="89" t="s">
        <v>315</v>
      </c>
      <c r="L8687">
        <v>59538</v>
      </c>
      <c r="M8687" s="89" t="s">
        <v>1373</v>
      </c>
      <c r="N8687" s="89" t="s">
        <v>321</v>
      </c>
      <c r="V8687" s="89" t="s">
        <v>1812</v>
      </c>
      <c r="W8687">
        <v>54108</v>
      </c>
    </row>
    <row r="8688" spans="7:23">
      <c r="G8688">
        <v>40362</v>
      </c>
      <c r="H8688" s="89" t="s">
        <v>1784</v>
      </c>
      <c r="I8688" s="89" t="s">
        <v>315</v>
      </c>
      <c r="L8688">
        <v>59539</v>
      </c>
      <c r="M8688" s="89" t="s">
        <v>1373</v>
      </c>
      <c r="N8688" s="89" t="s">
        <v>322</v>
      </c>
      <c r="V8688" s="89" t="s">
        <v>1813</v>
      </c>
      <c r="W8688">
        <v>54130</v>
      </c>
    </row>
    <row r="8689" spans="7:23">
      <c r="G8689">
        <v>40363</v>
      </c>
      <c r="H8689" s="89" t="s">
        <v>1785</v>
      </c>
      <c r="I8689" s="89" t="s">
        <v>315</v>
      </c>
      <c r="L8689">
        <v>59540</v>
      </c>
      <c r="M8689" s="89" t="s">
        <v>1373</v>
      </c>
      <c r="N8689" s="89" t="s">
        <v>316</v>
      </c>
      <c r="V8689" s="89" t="s">
        <v>1814</v>
      </c>
      <c r="W8689">
        <v>54119</v>
      </c>
    </row>
    <row r="8690" spans="7:23">
      <c r="G8690">
        <v>40366</v>
      </c>
      <c r="H8690" s="89" t="s">
        <v>1786</v>
      </c>
      <c r="I8690" s="89" t="s">
        <v>315</v>
      </c>
      <c r="L8690">
        <v>59541</v>
      </c>
      <c r="M8690" s="89" t="s">
        <v>1373</v>
      </c>
      <c r="N8690" s="89" t="s">
        <v>1582</v>
      </c>
      <c r="V8690" s="89" t="s">
        <v>1815</v>
      </c>
      <c r="W8690">
        <v>54141</v>
      </c>
    </row>
    <row r="8691" spans="7:23">
      <c r="G8691">
        <v>40367</v>
      </c>
      <c r="H8691" s="89" t="s">
        <v>1787</v>
      </c>
      <c r="I8691" s="89" t="s">
        <v>315</v>
      </c>
      <c r="L8691">
        <v>59542</v>
      </c>
      <c r="M8691" s="89" t="s">
        <v>1373</v>
      </c>
      <c r="N8691" s="89" t="s">
        <v>323</v>
      </c>
      <c r="V8691" s="89" t="s">
        <v>1816</v>
      </c>
      <c r="W8691">
        <v>54163</v>
      </c>
    </row>
    <row r="8692" spans="7:23">
      <c r="G8692">
        <v>40368</v>
      </c>
      <c r="H8692" s="89" t="s">
        <v>1788</v>
      </c>
      <c r="I8692" s="89" t="s">
        <v>315</v>
      </c>
      <c r="L8692">
        <v>59543</v>
      </c>
      <c r="M8692" s="89" t="s">
        <v>1373</v>
      </c>
      <c r="N8692" s="89" t="s">
        <v>324</v>
      </c>
      <c r="V8692" s="89" t="s">
        <v>1817</v>
      </c>
      <c r="W8692">
        <v>54174</v>
      </c>
    </row>
    <row r="8693" spans="7:23">
      <c r="G8693">
        <v>40369</v>
      </c>
      <c r="H8693" s="89" t="s">
        <v>1789</v>
      </c>
      <c r="I8693" s="89" t="s">
        <v>315</v>
      </c>
      <c r="L8693">
        <v>59544</v>
      </c>
      <c r="M8693" s="89" t="s">
        <v>1373</v>
      </c>
      <c r="N8693" s="89" t="s">
        <v>325</v>
      </c>
      <c r="V8693" s="89" t="s">
        <v>1818</v>
      </c>
      <c r="W8693">
        <v>54185</v>
      </c>
    </row>
    <row r="8694" spans="7:23">
      <c r="G8694">
        <v>40370</v>
      </c>
      <c r="H8694" s="89" t="s">
        <v>1790</v>
      </c>
      <c r="I8694" s="89" t="s">
        <v>315</v>
      </c>
      <c r="L8694">
        <v>59545</v>
      </c>
      <c r="M8694" s="89" t="s">
        <v>1373</v>
      </c>
      <c r="N8694" s="89" t="s">
        <v>317</v>
      </c>
      <c r="V8694" s="89" t="s">
        <v>2664</v>
      </c>
      <c r="W8694">
        <v>204080</v>
      </c>
    </row>
    <row r="8695" spans="7:23">
      <c r="G8695">
        <v>40371</v>
      </c>
      <c r="H8695" s="89" t="s">
        <v>1791</v>
      </c>
      <c r="I8695" s="89" t="s">
        <v>315</v>
      </c>
      <c r="L8695">
        <v>59546</v>
      </c>
      <c r="M8695" s="89" t="s">
        <v>1373</v>
      </c>
      <c r="N8695" s="89" t="s">
        <v>1583</v>
      </c>
      <c r="V8695" s="89" t="s">
        <v>121</v>
      </c>
      <c r="W8695">
        <v>54196</v>
      </c>
    </row>
    <row r="8696" spans="7:23">
      <c r="G8696">
        <v>40372</v>
      </c>
      <c r="H8696" s="89" t="s">
        <v>1792</v>
      </c>
      <c r="I8696" s="89" t="s">
        <v>315</v>
      </c>
      <c r="L8696">
        <v>59547</v>
      </c>
      <c r="M8696" s="89" t="s">
        <v>1374</v>
      </c>
      <c r="N8696" s="89" t="s">
        <v>1290</v>
      </c>
      <c r="V8696" s="89" t="s">
        <v>1819</v>
      </c>
      <c r="W8696">
        <v>54229</v>
      </c>
    </row>
    <row r="8697" spans="7:23">
      <c r="G8697">
        <v>40404</v>
      </c>
      <c r="H8697" s="89" t="s">
        <v>1793</v>
      </c>
      <c r="I8697" s="89" t="s">
        <v>315</v>
      </c>
      <c r="L8697">
        <v>59548</v>
      </c>
      <c r="M8697" s="89" t="s">
        <v>1374</v>
      </c>
      <c r="N8697" s="89" t="s">
        <v>320</v>
      </c>
      <c r="V8697" s="89" t="s">
        <v>1820</v>
      </c>
      <c r="W8697">
        <v>54251</v>
      </c>
    </row>
    <row r="8698" spans="7:23">
      <c r="G8698">
        <v>40405</v>
      </c>
      <c r="H8698" s="89" t="s">
        <v>1794</v>
      </c>
      <c r="I8698" s="89" t="s">
        <v>315</v>
      </c>
      <c r="L8698">
        <v>59549</v>
      </c>
      <c r="M8698" s="89" t="s">
        <v>1374</v>
      </c>
      <c r="N8698" s="89" t="s">
        <v>321</v>
      </c>
      <c r="V8698" s="89" t="s">
        <v>1821</v>
      </c>
      <c r="W8698">
        <v>54240</v>
      </c>
    </row>
    <row r="8699" spans="7:23">
      <c r="G8699">
        <v>40406</v>
      </c>
      <c r="H8699" s="89" t="s">
        <v>1795</v>
      </c>
      <c r="I8699" s="89" t="s">
        <v>315</v>
      </c>
      <c r="L8699">
        <v>59550</v>
      </c>
      <c r="M8699" s="89" t="s">
        <v>1374</v>
      </c>
      <c r="N8699" s="89" t="s">
        <v>322</v>
      </c>
      <c r="V8699" s="89" t="s">
        <v>1822</v>
      </c>
      <c r="W8699">
        <v>54262</v>
      </c>
    </row>
    <row r="8700" spans="7:23">
      <c r="G8700">
        <v>40407</v>
      </c>
      <c r="H8700" s="89" t="s">
        <v>1796</v>
      </c>
      <c r="I8700" s="89" t="s">
        <v>315</v>
      </c>
      <c r="L8700">
        <v>59551</v>
      </c>
      <c r="M8700" s="89" t="s">
        <v>1374</v>
      </c>
      <c r="N8700" s="89" t="s">
        <v>316</v>
      </c>
      <c r="V8700" s="89" t="s">
        <v>1823</v>
      </c>
      <c r="W8700">
        <v>54394</v>
      </c>
    </row>
    <row r="8701" spans="7:23">
      <c r="G8701">
        <v>40408</v>
      </c>
      <c r="H8701" s="89" t="s">
        <v>1797</v>
      </c>
      <c r="I8701" s="89" t="s">
        <v>315</v>
      </c>
      <c r="L8701">
        <v>59552</v>
      </c>
      <c r="M8701" s="89" t="s">
        <v>1374</v>
      </c>
      <c r="N8701" s="89" t="s">
        <v>1582</v>
      </c>
      <c r="V8701" s="89" t="s">
        <v>1824</v>
      </c>
      <c r="W8701">
        <v>54405</v>
      </c>
    </row>
    <row r="8702" spans="7:23">
      <c r="G8702">
        <v>40409</v>
      </c>
      <c r="H8702" s="89" t="s">
        <v>1798</v>
      </c>
      <c r="I8702" s="89" t="s">
        <v>315</v>
      </c>
      <c r="L8702">
        <v>59553</v>
      </c>
      <c r="M8702" s="89" t="s">
        <v>1374</v>
      </c>
      <c r="N8702" s="89" t="s">
        <v>323</v>
      </c>
      <c r="V8702" s="89" t="s">
        <v>1825</v>
      </c>
      <c r="W8702">
        <v>54416</v>
      </c>
    </row>
    <row r="8703" spans="7:23">
      <c r="G8703">
        <v>40410</v>
      </c>
      <c r="H8703" s="89" t="s">
        <v>1799</v>
      </c>
      <c r="I8703" s="89" t="s">
        <v>315</v>
      </c>
      <c r="L8703">
        <v>59554</v>
      </c>
      <c r="M8703" s="89" t="s">
        <v>1374</v>
      </c>
      <c r="N8703" s="89" t="s">
        <v>324</v>
      </c>
      <c r="V8703" s="89" t="s">
        <v>1826</v>
      </c>
      <c r="W8703">
        <v>54427</v>
      </c>
    </row>
    <row r="8704" spans="7:23">
      <c r="G8704">
        <v>40411</v>
      </c>
      <c r="H8704" s="89" t="s">
        <v>1800</v>
      </c>
      <c r="I8704" s="89" t="s">
        <v>315</v>
      </c>
      <c r="L8704">
        <v>59555</v>
      </c>
      <c r="M8704" s="89" t="s">
        <v>1374</v>
      </c>
      <c r="N8704" s="89" t="s">
        <v>325</v>
      </c>
      <c r="V8704" s="89" t="s">
        <v>1827</v>
      </c>
      <c r="W8704">
        <v>54438</v>
      </c>
    </row>
    <row r="8705" spans="7:23">
      <c r="G8705">
        <v>40412</v>
      </c>
      <c r="H8705" s="89" t="s">
        <v>1801</v>
      </c>
      <c r="I8705" s="89" t="s">
        <v>315</v>
      </c>
      <c r="L8705">
        <v>59556</v>
      </c>
      <c r="M8705" s="89" t="s">
        <v>1374</v>
      </c>
      <c r="N8705" s="89" t="s">
        <v>317</v>
      </c>
      <c r="V8705" s="89" t="s">
        <v>1828</v>
      </c>
      <c r="W8705">
        <v>54449</v>
      </c>
    </row>
    <row r="8706" spans="7:23">
      <c r="G8706">
        <v>40415</v>
      </c>
      <c r="H8706" s="89" t="s">
        <v>1802</v>
      </c>
      <c r="I8706" s="89" t="s">
        <v>315</v>
      </c>
      <c r="L8706">
        <v>59557</v>
      </c>
      <c r="M8706" s="89" t="s">
        <v>1374</v>
      </c>
      <c r="N8706" s="89" t="s">
        <v>1583</v>
      </c>
      <c r="V8706" s="89" t="s">
        <v>1829</v>
      </c>
      <c r="W8706">
        <v>54460</v>
      </c>
    </row>
    <row r="8707" spans="7:23">
      <c r="G8707">
        <v>40416</v>
      </c>
      <c r="H8707" s="89" t="s">
        <v>1803</v>
      </c>
      <c r="I8707" s="89" t="s">
        <v>315</v>
      </c>
      <c r="L8707">
        <v>59558</v>
      </c>
      <c r="M8707" s="89" t="s">
        <v>1375</v>
      </c>
      <c r="N8707" s="89" t="s">
        <v>1290</v>
      </c>
      <c r="V8707" s="89" t="s">
        <v>1830</v>
      </c>
      <c r="W8707">
        <v>54471</v>
      </c>
    </row>
    <row r="8708" spans="7:23">
      <c r="G8708">
        <v>40417</v>
      </c>
      <c r="H8708" s="89" t="s">
        <v>1804</v>
      </c>
      <c r="I8708" s="89" t="s">
        <v>315</v>
      </c>
      <c r="L8708">
        <v>59559</v>
      </c>
      <c r="M8708" s="89" t="s">
        <v>1375</v>
      </c>
      <c r="N8708" s="89" t="s">
        <v>320</v>
      </c>
      <c r="V8708" s="89" t="s">
        <v>1831</v>
      </c>
      <c r="W8708">
        <v>54482</v>
      </c>
    </row>
    <row r="8709" spans="7:23">
      <c r="G8709">
        <v>40418</v>
      </c>
      <c r="H8709" s="89" t="s">
        <v>1805</v>
      </c>
      <c r="I8709" s="89" t="s">
        <v>315</v>
      </c>
      <c r="L8709">
        <v>59560</v>
      </c>
      <c r="M8709" s="89" t="s">
        <v>1375</v>
      </c>
      <c r="N8709" s="89" t="s">
        <v>321</v>
      </c>
      <c r="V8709" s="89" t="s">
        <v>1832</v>
      </c>
      <c r="W8709">
        <v>54493</v>
      </c>
    </row>
    <row r="8710" spans="7:23">
      <c r="G8710">
        <v>40419</v>
      </c>
      <c r="H8710" s="89" t="s">
        <v>1806</v>
      </c>
      <c r="I8710" s="89" t="s">
        <v>315</v>
      </c>
      <c r="L8710">
        <v>59561</v>
      </c>
      <c r="M8710" s="89" t="s">
        <v>1375</v>
      </c>
      <c r="N8710" s="89" t="s">
        <v>322</v>
      </c>
      <c r="V8710" s="89" t="s">
        <v>1833</v>
      </c>
      <c r="W8710">
        <v>54515</v>
      </c>
    </row>
    <row r="8711" spans="7:23">
      <c r="G8711">
        <v>40420</v>
      </c>
      <c r="H8711" s="89" t="s">
        <v>1807</v>
      </c>
      <c r="I8711" s="89" t="s">
        <v>315</v>
      </c>
      <c r="L8711">
        <v>59562</v>
      </c>
      <c r="M8711" s="89" t="s">
        <v>1375</v>
      </c>
      <c r="N8711" s="89" t="s">
        <v>316</v>
      </c>
      <c r="V8711" s="89" t="s">
        <v>1834</v>
      </c>
      <c r="W8711">
        <v>54526</v>
      </c>
    </row>
    <row r="8712" spans="7:23">
      <c r="G8712">
        <v>40421</v>
      </c>
      <c r="H8712" s="89" t="s">
        <v>1808</v>
      </c>
      <c r="I8712" s="89" t="s">
        <v>315</v>
      </c>
      <c r="L8712">
        <v>59563</v>
      </c>
      <c r="M8712" s="89" t="s">
        <v>1375</v>
      </c>
      <c r="N8712" s="89" t="s">
        <v>1582</v>
      </c>
      <c r="V8712" s="89" t="s">
        <v>1835</v>
      </c>
      <c r="W8712">
        <v>54537</v>
      </c>
    </row>
    <row r="8713" spans="7:23">
      <c r="G8713">
        <v>40422</v>
      </c>
      <c r="H8713" s="89" t="s">
        <v>1809</v>
      </c>
      <c r="I8713" s="89" t="s">
        <v>315</v>
      </c>
      <c r="L8713">
        <v>59564</v>
      </c>
      <c r="M8713" s="89" t="s">
        <v>1375</v>
      </c>
      <c r="N8713" s="89" t="s">
        <v>323</v>
      </c>
      <c r="V8713" s="89" t="s">
        <v>1836</v>
      </c>
      <c r="W8713">
        <v>54548</v>
      </c>
    </row>
    <row r="8714" spans="7:23">
      <c r="G8714">
        <v>40423</v>
      </c>
      <c r="H8714" s="89" t="s">
        <v>1810</v>
      </c>
      <c r="I8714" s="89" t="s">
        <v>315</v>
      </c>
      <c r="L8714">
        <v>59565</v>
      </c>
      <c r="M8714" s="89" t="s">
        <v>1375</v>
      </c>
      <c r="N8714" s="89" t="s">
        <v>324</v>
      </c>
      <c r="V8714" s="89" t="s">
        <v>1837</v>
      </c>
      <c r="W8714">
        <v>54570</v>
      </c>
    </row>
    <row r="8715" spans="7:23">
      <c r="G8715">
        <v>40424</v>
      </c>
      <c r="H8715" s="89" t="s">
        <v>1811</v>
      </c>
      <c r="I8715" s="89" t="s">
        <v>315</v>
      </c>
      <c r="L8715">
        <v>59566</v>
      </c>
      <c r="M8715" s="89" t="s">
        <v>1375</v>
      </c>
      <c r="N8715" s="89" t="s">
        <v>325</v>
      </c>
      <c r="V8715" s="89" t="s">
        <v>1838</v>
      </c>
      <c r="W8715">
        <v>54559</v>
      </c>
    </row>
    <row r="8716" spans="7:23">
      <c r="G8716">
        <v>54108</v>
      </c>
      <c r="H8716" s="89" t="s">
        <v>1812</v>
      </c>
      <c r="I8716" s="89" t="s">
        <v>315</v>
      </c>
      <c r="L8716">
        <v>59567</v>
      </c>
      <c r="M8716" s="89" t="s">
        <v>1375</v>
      </c>
      <c r="N8716" s="89" t="s">
        <v>317</v>
      </c>
      <c r="V8716" s="89" t="s">
        <v>1839</v>
      </c>
      <c r="W8716">
        <v>54581</v>
      </c>
    </row>
    <row r="8717" spans="7:23">
      <c r="G8717">
        <v>54130</v>
      </c>
      <c r="H8717" s="89" t="s">
        <v>1813</v>
      </c>
      <c r="I8717" s="89" t="s">
        <v>315</v>
      </c>
      <c r="L8717">
        <v>59568</v>
      </c>
      <c r="M8717" s="89" t="s">
        <v>1375</v>
      </c>
      <c r="N8717" s="89" t="s">
        <v>1583</v>
      </c>
      <c r="V8717" s="89" t="s">
        <v>1840</v>
      </c>
      <c r="W8717">
        <v>54592</v>
      </c>
    </row>
    <row r="8718" spans="7:23">
      <c r="G8718">
        <v>54119</v>
      </c>
      <c r="H8718" s="89" t="s">
        <v>1814</v>
      </c>
      <c r="I8718" s="89" t="s">
        <v>315</v>
      </c>
      <c r="L8718">
        <v>59569</v>
      </c>
      <c r="M8718" s="89" t="s">
        <v>1376</v>
      </c>
      <c r="N8718" s="89" t="s">
        <v>1290</v>
      </c>
      <c r="V8718" s="89" t="s">
        <v>1841</v>
      </c>
      <c r="W8718">
        <v>54603</v>
      </c>
    </row>
    <row r="8719" spans="7:23">
      <c r="G8719">
        <v>54141</v>
      </c>
      <c r="H8719" s="89" t="s">
        <v>1815</v>
      </c>
      <c r="I8719" s="89" t="s">
        <v>315</v>
      </c>
      <c r="L8719">
        <v>59570</v>
      </c>
      <c r="M8719" s="89" t="s">
        <v>1376</v>
      </c>
      <c r="N8719" s="89" t="s">
        <v>320</v>
      </c>
      <c r="V8719" s="89" t="s">
        <v>1842</v>
      </c>
      <c r="W8719">
        <v>54625</v>
      </c>
    </row>
    <row r="8720" spans="7:23">
      <c r="G8720">
        <v>54163</v>
      </c>
      <c r="H8720" s="89" t="s">
        <v>1816</v>
      </c>
      <c r="I8720" s="89" t="s">
        <v>315</v>
      </c>
      <c r="L8720">
        <v>59571</v>
      </c>
      <c r="M8720" s="89" t="s">
        <v>1376</v>
      </c>
      <c r="N8720" s="89" t="s">
        <v>321</v>
      </c>
      <c r="V8720" s="89" t="s">
        <v>1843</v>
      </c>
      <c r="W8720">
        <v>40430</v>
      </c>
    </row>
    <row r="8721" spans="7:23">
      <c r="G8721">
        <v>54174</v>
      </c>
      <c r="H8721" s="89" t="s">
        <v>1817</v>
      </c>
      <c r="I8721" s="89" t="s">
        <v>315</v>
      </c>
      <c r="L8721">
        <v>59572</v>
      </c>
      <c r="M8721" s="89" t="s">
        <v>1376</v>
      </c>
      <c r="N8721" s="89" t="s">
        <v>322</v>
      </c>
      <c r="V8721" s="89" t="s">
        <v>1844</v>
      </c>
      <c r="W8721">
        <v>40431</v>
      </c>
    </row>
    <row r="8722" spans="7:23">
      <c r="G8722">
        <v>54185</v>
      </c>
      <c r="H8722" s="89" t="s">
        <v>1818</v>
      </c>
      <c r="I8722" s="89" t="s">
        <v>315</v>
      </c>
      <c r="L8722">
        <v>59573</v>
      </c>
      <c r="M8722" s="89" t="s">
        <v>1376</v>
      </c>
      <c r="N8722" s="89" t="s">
        <v>316</v>
      </c>
      <c r="V8722" s="89" t="s">
        <v>1845</v>
      </c>
      <c r="W8722">
        <v>40432</v>
      </c>
    </row>
    <row r="8723" spans="7:23">
      <c r="G8723">
        <v>204080</v>
      </c>
      <c r="H8723" s="89" t="s">
        <v>2664</v>
      </c>
      <c r="I8723" s="89" t="s">
        <v>315</v>
      </c>
      <c r="L8723">
        <v>59574</v>
      </c>
      <c r="M8723" s="89" t="s">
        <v>1376</v>
      </c>
      <c r="N8723" s="89" t="s">
        <v>1582</v>
      </c>
      <c r="V8723" s="89" t="s">
        <v>1846</v>
      </c>
      <c r="W8723">
        <v>40433</v>
      </c>
    </row>
    <row r="8724" spans="7:23">
      <c r="G8724">
        <v>54196</v>
      </c>
      <c r="H8724" s="89" t="s">
        <v>121</v>
      </c>
      <c r="I8724" s="89" t="s">
        <v>315</v>
      </c>
      <c r="L8724">
        <v>59575</v>
      </c>
      <c r="M8724" s="89" t="s">
        <v>1376</v>
      </c>
      <c r="N8724" s="89" t="s">
        <v>323</v>
      </c>
      <c r="V8724" s="89" t="s">
        <v>1847</v>
      </c>
      <c r="W8724">
        <v>40434</v>
      </c>
    </row>
    <row r="8725" spans="7:23">
      <c r="G8725">
        <v>54229</v>
      </c>
      <c r="H8725" s="89" t="s">
        <v>1819</v>
      </c>
      <c r="I8725" s="89" t="s">
        <v>315</v>
      </c>
      <c r="L8725">
        <v>59576</v>
      </c>
      <c r="M8725" s="89" t="s">
        <v>1376</v>
      </c>
      <c r="N8725" s="89" t="s">
        <v>324</v>
      </c>
      <c r="V8725" s="89" t="s">
        <v>1848</v>
      </c>
      <c r="W8725">
        <v>40435</v>
      </c>
    </row>
    <row r="8726" spans="7:23">
      <c r="G8726">
        <v>54251</v>
      </c>
      <c r="H8726" s="89" t="s">
        <v>1820</v>
      </c>
      <c r="I8726" s="89" t="s">
        <v>315</v>
      </c>
      <c r="L8726">
        <v>59577</v>
      </c>
      <c r="M8726" s="89" t="s">
        <v>1376</v>
      </c>
      <c r="N8726" s="89" t="s">
        <v>325</v>
      </c>
      <c r="V8726" s="89" t="s">
        <v>1849</v>
      </c>
      <c r="W8726">
        <v>40438</v>
      </c>
    </row>
    <row r="8727" spans="7:23">
      <c r="G8727">
        <v>54240</v>
      </c>
      <c r="H8727" s="89" t="s">
        <v>1821</v>
      </c>
      <c r="I8727" s="89" t="s">
        <v>315</v>
      </c>
      <c r="L8727">
        <v>59578</v>
      </c>
      <c r="M8727" s="89" t="s">
        <v>1376</v>
      </c>
      <c r="N8727" s="89" t="s">
        <v>317</v>
      </c>
      <c r="V8727" s="89" t="s">
        <v>1850</v>
      </c>
      <c r="W8727">
        <v>40439</v>
      </c>
    </row>
    <row r="8728" spans="7:23">
      <c r="G8728">
        <v>54262</v>
      </c>
      <c r="H8728" s="89" t="s">
        <v>1822</v>
      </c>
      <c r="I8728" s="89" t="s">
        <v>315</v>
      </c>
      <c r="L8728">
        <v>59579</v>
      </c>
      <c r="M8728" s="89" t="s">
        <v>1376</v>
      </c>
      <c r="N8728" s="89" t="s">
        <v>1583</v>
      </c>
      <c r="V8728" s="89" t="s">
        <v>1851</v>
      </c>
      <c r="W8728">
        <v>40440</v>
      </c>
    </row>
    <row r="8729" spans="7:23">
      <c r="G8729">
        <v>54394</v>
      </c>
      <c r="H8729" s="89" t="s">
        <v>1823</v>
      </c>
      <c r="I8729" s="89" t="s">
        <v>315</v>
      </c>
      <c r="L8729">
        <v>59580</v>
      </c>
      <c r="M8729" s="89" t="s">
        <v>1377</v>
      </c>
      <c r="N8729" s="89" t="s">
        <v>1290</v>
      </c>
      <c r="V8729" s="89" t="s">
        <v>1852</v>
      </c>
      <c r="W8729">
        <v>40441</v>
      </c>
    </row>
    <row r="8730" spans="7:23">
      <c r="G8730">
        <v>54405</v>
      </c>
      <c r="H8730" s="89" t="s">
        <v>1824</v>
      </c>
      <c r="I8730" s="89" t="s">
        <v>315</v>
      </c>
      <c r="L8730">
        <v>59581</v>
      </c>
      <c r="M8730" s="89" t="s">
        <v>1377</v>
      </c>
      <c r="N8730" s="89" t="s">
        <v>320</v>
      </c>
      <c r="V8730" s="89" t="s">
        <v>1853</v>
      </c>
      <c r="W8730">
        <v>40444</v>
      </c>
    </row>
    <row r="8731" spans="7:23">
      <c r="G8731">
        <v>54416</v>
      </c>
      <c r="H8731" s="89" t="s">
        <v>1825</v>
      </c>
      <c r="I8731" s="89" t="s">
        <v>315</v>
      </c>
      <c r="L8731">
        <v>59582</v>
      </c>
      <c r="M8731" s="89" t="s">
        <v>1377</v>
      </c>
      <c r="N8731" s="89" t="s">
        <v>321</v>
      </c>
      <c r="V8731" s="89" t="s">
        <v>1854</v>
      </c>
      <c r="W8731">
        <v>40445</v>
      </c>
    </row>
    <row r="8732" spans="7:23">
      <c r="G8732">
        <v>54427</v>
      </c>
      <c r="H8732" s="89" t="s">
        <v>1826</v>
      </c>
      <c r="I8732" s="89" t="s">
        <v>315</v>
      </c>
      <c r="L8732">
        <v>59583</v>
      </c>
      <c r="M8732" s="89" t="s">
        <v>1377</v>
      </c>
      <c r="N8732" s="89" t="s">
        <v>322</v>
      </c>
      <c r="V8732" s="89" t="s">
        <v>1855</v>
      </c>
      <c r="W8732">
        <v>40446</v>
      </c>
    </row>
    <row r="8733" spans="7:23">
      <c r="G8733">
        <v>54438</v>
      </c>
      <c r="H8733" s="89" t="s">
        <v>1827</v>
      </c>
      <c r="I8733" s="89" t="s">
        <v>315</v>
      </c>
      <c r="L8733">
        <v>59584</v>
      </c>
      <c r="M8733" s="89" t="s">
        <v>1377</v>
      </c>
      <c r="N8733" s="89" t="s">
        <v>316</v>
      </c>
      <c r="V8733" s="89" t="s">
        <v>1856</v>
      </c>
      <c r="W8733">
        <v>40447</v>
      </c>
    </row>
    <row r="8734" spans="7:23">
      <c r="G8734">
        <v>54449</v>
      </c>
      <c r="H8734" s="89" t="s">
        <v>1828</v>
      </c>
      <c r="I8734" s="89" t="s">
        <v>315</v>
      </c>
      <c r="L8734">
        <v>59585</v>
      </c>
      <c r="M8734" s="89" t="s">
        <v>1377</v>
      </c>
      <c r="N8734" s="89" t="s">
        <v>1582</v>
      </c>
      <c r="V8734" s="89" t="s">
        <v>1857</v>
      </c>
      <c r="W8734">
        <v>40450</v>
      </c>
    </row>
    <row r="8735" spans="7:23">
      <c r="G8735">
        <v>54460</v>
      </c>
      <c r="H8735" s="89" t="s">
        <v>1829</v>
      </c>
      <c r="I8735" s="89" t="s">
        <v>315</v>
      </c>
      <c r="L8735">
        <v>59586</v>
      </c>
      <c r="M8735" s="89" t="s">
        <v>1377</v>
      </c>
      <c r="N8735" s="89" t="s">
        <v>323</v>
      </c>
      <c r="V8735" s="89" t="s">
        <v>1858</v>
      </c>
      <c r="W8735">
        <v>40451</v>
      </c>
    </row>
    <row r="8736" spans="7:23">
      <c r="G8736">
        <v>54471</v>
      </c>
      <c r="H8736" s="89" t="s">
        <v>1830</v>
      </c>
      <c r="I8736" s="89" t="s">
        <v>315</v>
      </c>
      <c r="L8736">
        <v>59587</v>
      </c>
      <c r="M8736" s="89" t="s">
        <v>1377</v>
      </c>
      <c r="N8736" s="89" t="s">
        <v>324</v>
      </c>
      <c r="V8736" s="89" t="s">
        <v>1859</v>
      </c>
      <c r="W8736">
        <v>40452</v>
      </c>
    </row>
    <row r="8737" spans="7:23">
      <c r="G8737">
        <v>54482</v>
      </c>
      <c r="H8737" s="89" t="s">
        <v>1831</v>
      </c>
      <c r="I8737" s="89" t="s">
        <v>315</v>
      </c>
      <c r="L8737">
        <v>59588</v>
      </c>
      <c r="M8737" s="89" t="s">
        <v>1377</v>
      </c>
      <c r="N8737" s="89" t="s">
        <v>325</v>
      </c>
      <c r="V8737" s="89" t="s">
        <v>1860</v>
      </c>
      <c r="W8737">
        <v>40453</v>
      </c>
    </row>
    <row r="8738" spans="7:23">
      <c r="G8738">
        <v>54493</v>
      </c>
      <c r="H8738" s="89" t="s">
        <v>1832</v>
      </c>
      <c r="I8738" s="89" t="s">
        <v>315</v>
      </c>
      <c r="L8738">
        <v>59589</v>
      </c>
      <c r="M8738" s="89" t="s">
        <v>1377</v>
      </c>
      <c r="N8738" s="89" t="s">
        <v>317</v>
      </c>
      <c r="V8738" s="89" t="s">
        <v>1861</v>
      </c>
      <c r="W8738">
        <v>40454</v>
      </c>
    </row>
    <row r="8739" spans="7:23">
      <c r="G8739">
        <v>54515</v>
      </c>
      <c r="H8739" s="89" t="s">
        <v>1833</v>
      </c>
      <c r="I8739" s="89" t="s">
        <v>315</v>
      </c>
      <c r="L8739">
        <v>59590</v>
      </c>
      <c r="M8739" s="89" t="s">
        <v>1377</v>
      </c>
      <c r="N8739" s="89" t="s">
        <v>1583</v>
      </c>
      <c r="V8739" s="89" t="s">
        <v>1862</v>
      </c>
      <c r="W8739">
        <v>40455</v>
      </c>
    </row>
    <row r="8740" spans="7:23">
      <c r="G8740">
        <v>54526</v>
      </c>
      <c r="H8740" s="89" t="s">
        <v>1834</v>
      </c>
      <c r="I8740" s="89" t="s">
        <v>315</v>
      </c>
      <c r="L8740">
        <v>59591</v>
      </c>
      <c r="M8740" s="89" t="s">
        <v>1378</v>
      </c>
      <c r="N8740" s="89" t="s">
        <v>1290</v>
      </c>
      <c r="V8740" s="89" t="s">
        <v>1863</v>
      </c>
      <c r="W8740">
        <v>40456</v>
      </c>
    </row>
    <row r="8741" spans="7:23">
      <c r="G8741">
        <v>54537</v>
      </c>
      <c r="H8741" s="89" t="s">
        <v>1835</v>
      </c>
      <c r="I8741" s="89" t="s">
        <v>315</v>
      </c>
      <c r="L8741">
        <v>59592</v>
      </c>
      <c r="M8741" s="89" t="s">
        <v>1378</v>
      </c>
      <c r="N8741" s="89" t="s">
        <v>320</v>
      </c>
      <c r="V8741" s="89" t="s">
        <v>1864</v>
      </c>
      <c r="W8741">
        <v>40457</v>
      </c>
    </row>
    <row r="8742" spans="7:23">
      <c r="G8742">
        <v>54548</v>
      </c>
      <c r="H8742" s="89" t="s">
        <v>1836</v>
      </c>
      <c r="I8742" s="89" t="s">
        <v>315</v>
      </c>
      <c r="L8742">
        <v>59593</v>
      </c>
      <c r="M8742" s="89" t="s">
        <v>1378</v>
      </c>
      <c r="N8742" s="89" t="s">
        <v>321</v>
      </c>
      <c r="V8742" s="89" t="s">
        <v>1865</v>
      </c>
      <c r="W8742">
        <v>40458</v>
      </c>
    </row>
    <row r="8743" spans="7:23">
      <c r="G8743">
        <v>54570</v>
      </c>
      <c r="H8743" s="89" t="s">
        <v>1837</v>
      </c>
      <c r="I8743" s="89" t="s">
        <v>315</v>
      </c>
      <c r="L8743">
        <v>59594</v>
      </c>
      <c r="M8743" s="89" t="s">
        <v>1378</v>
      </c>
      <c r="N8743" s="89" t="s">
        <v>322</v>
      </c>
      <c r="V8743" s="89" t="s">
        <v>1866</v>
      </c>
      <c r="W8743">
        <v>40459</v>
      </c>
    </row>
    <row r="8744" spans="7:23">
      <c r="G8744">
        <v>54559</v>
      </c>
      <c r="H8744" s="89" t="s">
        <v>1838</v>
      </c>
      <c r="I8744" s="89" t="s">
        <v>315</v>
      </c>
      <c r="L8744">
        <v>59595</v>
      </c>
      <c r="M8744" s="89" t="s">
        <v>1378</v>
      </c>
      <c r="N8744" s="89" t="s">
        <v>316</v>
      </c>
      <c r="V8744" s="89" t="s">
        <v>1867</v>
      </c>
      <c r="W8744">
        <v>40460</v>
      </c>
    </row>
    <row r="8745" spans="7:23">
      <c r="G8745">
        <v>54581</v>
      </c>
      <c r="H8745" s="89" t="s">
        <v>1839</v>
      </c>
      <c r="I8745" s="89" t="s">
        <v>315</v>
      </c>
      <c r="L8745">
        <v>59596</v>
      </c>
      <c r="M8745" s="89" t="s">
        <v>1378</v>
      </c>
      <c r="N8745" s="89" t="s">
        <v>1582</v>
      </c>
      <c r="V8745" s="89" t="s">
        <v>1868</v>
      </c>
      <c r="W8745">
        <v>40461</v>
      </c>
    </row>
    <row r="8746" spans="7:23">
      <c r="G8746">
        <v>54592</v>
      </c>
      <c r="H8746" s="89" t="s">
        <v>1840</v>
      </c>
      <c r="I8746" s="89" t="s">
        <v>315</v>
      </c>
      <c r="L8746">
        <v>59597</v>
      </c>
      <c r="M8746" s="89" t="s">
        <v>1378</v>
      </c>
      <c r="N8746" s="89" t="s">
        <v>323</v>
      </c>
      <c r="V8746" s="89" t="s">
        <v>1869</v>
      </c>
      <c r="W8746">
        <v>40462</v>
      </c>
    </row>
    <row r="8747" spans="7:23">
      <c r="G8747">
        <v>54603</v>
      </c>
      <c r="H8747" s="89" t="s">
        <v>1841</v>
      </c>
      <c r="I8747" s="89" t="s">
        <v>315</v>
      </c>
      <c r="L8747">
        <v>59598</v>
      </c>
      <c r="M8747" s="89" t="s">
        <v>1378</v>
      </c>
      <c r="N8747" s="89" t="s">
        <v>324</v>
      </c>
      <c r="V8747" s="89" t="s">
        <v>1870</v>
      </c>
      <c r="W8747">
        <v>54339</v>
      </c>
    </row>
    <row r="8748" spans="7:23">
      <c r="G8748">
        <v>54625</v>
      </c>
      <c r="H8748" s="89" t="s">
        <v>1842</v>
      </c>
      <c r="I8748" s="89" t="s">
        <v>315</v>
      </c>
      <c r="L8748">
        <v>59599</v>
      </c>
      <c r="M8748" s="89" t="s">
        <v>1378</v>
      </c>
      <c r="N8748" s="89" t="s">
        <v>325</v>
      </c>
      <c r="V8748" s="89" t="s">
        <v>1569</v>
      </c>
      <c r="W8748">
        <v>40374</v>
      </c>
    </row>
    <row r="8749" spans="7:23">
      <c r="G8749">
        <v>40430</v>
      </c>
      <c r="H8749" s="89" t="s">
        <v>1843</v>
      </c>
      <c r="I8749" s="89" t="s">
        <v>315</v>
      </c>
      <c r="L8749">
        <v>59600</v>
      </c>
      <c r="M8749" s="89" t="s">
        <v>1378</v>
      </c>
      <c r="N8749" s="89" t="s">
        <v>317</v>
      </c>
      <c r="V8749" s="89" t="s">
        <v>1871</v>
      </c>
      <c r="W8749">
        <v>40375</v>
      </c>
    </row>
    <row r="8750" spans="7:23">
      <c r="G8750">
        <v>40431</v>
      </c>
      <c r="H8750" s="89" t="s">
        <v>1844</v>
      </c>
      <c r="I8750" s="89" t="s">
        <v>315</v>
      </c>
      <c r="L8750">
        <v>59601</v>
      </c>
      <c r="M8750" s="89" t="s">
        <v>1378</v>
      </c>
      <c r="N8750" s="89" t="s">
        <v>1583</v>
      </c>
      <c r="V8750" s="89" t="s">
        <v>1872</v>
      </c>
      <c r="W8750">
        <v>40425</v>
      </c>
    </row>
    <row r="8751" spans="7:23">
      <c r="G8751">
        <v>40432</v>
      </c>
      <c r="H8751" s="89" t="s">
        <v>1845</v>
      </c>
      <c r="I8751" s="89" t="s">
        <v>315</v>
      </c>
      <c r="L8751">
        <v>59635</v>
      </c>
      <c r="M8751" s="89" t="s">
        <v>1338</v>
      </c>
      <c r="N8751" s="89" t="s">
        <v>1290</v>
      </c>
      <c r="V8751" s="89" t="s">
        <v>1873</v>
      </c>
      <c r="W8751">
        <v>72321</v>
      </c>
    </row>
    <row r="8752" spans="7:23">
      <c r="G8752">
        <v>40433</v>
      </c>
      <c r="H8752" s="89" t="s">
        <v>1846</v>
      </c>
      <c r="I8752" s="89" t="s">
        <v>315</v>
      </c>
      <c r="L8752">
        <v>59636</v>
      </c>
      <c r="M8752" s="89" t="s">
        <v>1338</v>
      </c>
      <c r="N8752" s="89" t="s">
        <v>320</v>
      </c>
      <c r="V8752" s="89" t="s">
        <v>1874</v>
      </c>
      <c r="W8752">
        <v>72310</v>
      </c>
    </row>
    <row r="8753" spans="7:23">
      <c r="G8753">
        <v>40434</v>
      </c>
      <c r="H8753" s="89" t="s">
        <v>1847</v>
      </c>
      <c r="I8753" s="89" t="s">
        <v>315</v>
      </c>
      <c r="L8753">
        <v>59637</v>
      </c>
      <c r="M8753" s="89" t="s">
        <v>1338</v>
      </c>
      <c r="N8753" s="89" t="s">
        <v>321</v>
      </c>
      <c r="V8753" s="89" t="s">
        <v>1875</v>
      </c>
      <c r="W8753">
        <v>66275</v>
      </c>
    </row>
    <row r="8754" spans="7:23">
      <c r="G8754">
        <v>40435</v>
      </c>
      <c r="H8754" s="89" t="s">
        <v>1848</v>
      </c>
      <c r="I8754" s="89" t="s">
        <v>315</v>
      </c>
      <c r="L8754">
        <v>59638</v>
      </c>
      <c r="M8754" s="89" t="s">
        <v>1338</v>
      </c>
      <c r="N8754" s="89" t="s">
        <v>322</v>
      </c>
      <c r="V8754" s="89" t="s">
        <v>1574</v>
      </c>
      <c r="W8754">
        <v>40377</v>
      </c>
    </row>
    <row r="8755" spans="7:23">
      <c r="G8755">
        <v>40438</v>
      </c>
      <c r="H8755" s="89" t="s">
        <v>1849</v>
      </c>
      <c r="I8755" s="89" t="s">
        <v>315</v>
      </c>
      <c r="L8755">
        <v>59639</v>
      </c>
      <c r="M8755" s="89" t="s">
        <v>1338</v>
      </c>
      <c r="N8755" s="89" t="s">
        <v>316</v>
      </c>
      <c r="V8755" s="89" t="s">
        <v>1575</v>
      </c>
      <c r="W8755">
        <v>40376</v>
      </c>
    </row>
    <row r="8756" spans="7:23">
      <c r="G8756">
        <v>40439</v>
      </c>
      <c r="H8756" s="89" t="s">
        <v>1850</v>
      </c>
      <c r="I8756" s="89" t="s">
        <v>315</v>
      </c>
      <c r="L8756">
        <v>59640</v>
      </c>
      <c r="M8756" s="89" t="s">
        <v>1338</v>
      </c>
      <c r="N8756" s="89" t="s">
        <v>1582</v>
      </c>
      <c r="V8756" s="89" t="s">
        <v>1876</v>
      </c>
      <c r="W8756">
        <v>40465</v>
      </c>
    </row>
    <row r="8757" spans="7:23">
      <c r="G8757">
        <v>40440</v>
      </c>
      <c r="H8757" s="89" t="s">
        <v>1851</v>
      </c>
      <c r="I8757" s="89" t="s">
        <v>315</v>
      </c>
      <c r="L8757">
        <v>59641</v>
      </c>
      <c r="M8757" s="89" t="s">
        <v>1338</v>
      </c>
      <c r="N8757" s="89" t="s">
        <v>323</v>
      </c>
      <c r="V8757" s="89" t="s">
        <v>1877</v>
      </c>
      <c r="W8757">
        <v>54306</v>
      </c>
    </row>
    <row r="8758" spans="7:23">
      <c r="G8758">
        <v>40441</v>
      </c>
      <c r="H8758" s="89" t="s">
        <v>1852</v>
      </c>
      <c r="I8758" s="89" t="s">
        <v>315</v>
      </c>
      <c r="L8758">
        <v>59642</v>
      </c>
      <c r="M8758" s="89" t="s">
        <v>1338</v>
      </c>
      <c r="N8758" s="89" t="s">
        <v>324</v>
      </c>
      <c r="V8758" s="89" t="s">
        <v>1878</v>
      </c>
      <c r="W8758">
        <v>40466</v>
      </c>
    </row>
    <row r="8759" spans="7:23">
      <c r="G8759">
        <v>40444</v>
      </c>
      <c r="H8759" s="89" t="s">
        <v>1853</v>
      </c>
      <c r="I8759" s="89" t="s">
        <v>315</v>
      </c>
      <c r="L8759">
        <v>59643</v>
      </c>
      <c r="M8759" s="89" t="s">
        <v>1338</v>
      </c>
      <c r="N8759" s="89" t="s">
        <v>325</v>
      </c>
      <c r="V8759" s="89" t="s">
        <v>1579</v>
      </c>
      <c r="W8759">
        <v>40380</v>
      </c>
    </row>
    <row r="8760" spans="7:23">
      <c r="G8760">
        <v>40445</v>
      </c>
      <c r="H8760" s="89" t="s">
        <v>1854</v>
      </c>
      <c r="I8760" s="89" t="s">
        <v>315</v>
      </c>
      <c r="L8760">
        <v>59644</v>
      </c>
      <c r="M8760" s="89" t="s">
        <v>1338</v>
      </c>
      <c r="N8760" s="89" t="s">
        <v>317</v>
      </c>
      <c r="V8760" s="89" t="s">
        <v>2673</v>
      </c>
      <c r="W8760">
        <v>219897</v>
      </c>
    </row>
    <row r="8761" spans="7:23">
      <c r="G8761">
        <v>40446</v>
      </c>
      <c r="H8761" s="89" t="s">
        <v>1855</v>
      </c>
      <c r="I8761" s="89" t="s">
        <v>315</v>
      </c>
      <c r="L8761">
        <v>59645</v>
      </c>
      <c r="M8761" s="89" t="s">
        <v>1338</v>
      </c>
      <c r="N8761" s="89" t="s">
        <v>1583</v>
      </c>
      <c r="V8761" s="89" t="s">
        <v>1879</v>
      </c>
      <c r="W8761">
        <v>40378</v>
      </c>
    </row>
    <row r="8762" spans="7:23">
      <c r="G8762">
        <v>40447</v>
      </c>
      <c r="H8762" s="89" t="s">
        <v>1856</v>
      </c>
      <c r="I8762" s="89" t="s">
        <v>315</v>
      </c>
      <c r="L8762">
        <v>59667</v>
      </c>
      <c r="M8762" s="89" t="s">
        <v>1426</v>
      </c>
      <c r="N8762" s="89" t="s">
        <v>1290</v>
      </c>
      <c r="V8762" s="89" t="s">
        <v>1880</v>
      </c>
      <c r="W8762">
        <v>40379</v>
      </c>
    </row>
    <row r="8763" spans="7:23">
      <c r="G8763">
        <v>40450</v>
      </c>
      <c r="H8763" s="89" t="s">
        <v>1857</v>
      </c>
      <c r="I8763" s="89" t="s">
        <v>315</v>
      </c>
      <c r="L8763">
        <v>59668</v>
      </c>
      <c r="M8763" s="89" t="s">
        <v>1426</v>
      </c>
      <c r="N8763" s="89" t="s">
        <v>320</v>
      </c>
      <c r="V8763" s="89" t="s">
        <v>2665</v>
      </c>
      <c r="W8763">
        <v>204275</v>
      </c>
    </row>
    <row r="8764" spans="7:23">
      <c r="G8764">
        <v>40451</v>
      </c>
      <c r="H8764" s="89" t="s">
        <v>1858</v>
      </c>
      <c r="I8764" s="89" t="s">
        <v>315</v>
      </c>
      <c r="L8764">
        <v>59669</v>
      </c>
      <c r="M8764" s="89" t="s">
        <v>1426</v>
      </c>
      <c r="N8764" s="89" t="s">
        <v>321</v>
      </c>
      <c r="V8764" s="89" t="s">
        <v>2666</v>
      </c>
      <c r="W8764">
        <v>162875</v>
      </c>
    </row>
    <row r="8765" spans="7:23">
      <c r="G8765">
        <v>40452</v>
      </c>
      <c r="H8765" s="89" t="s">
        <v>1859</v>
      </c>
      <c r="I8765" s="89" t="s">
        <v>315</v>
      </c>
      <c r="L8765">
        <v>59670</v>
      </c>
      <c r="M8765" s="89" t="s">
        <v>1426</v>
      </c>
      <c r="N8765" s="89" t="s">
        <v>322</v>
      </c>
      <c r="V8765" s="89" t="s">
        <v>2667</v>
      </c>
      <c r="W8765">
        <v>191275</v>
      </c>
    </row>
    <row r="8766" spans="7:23">
      <c r="G8766">
        <v>40453</v>
      </c>
      <c r="H8766" s="89" t="s">
        <v>1860</v>
      </c>
      <c r="I8766" s="89" t="s">
        <v>315</v>
      </c>
      <c r="L8766">
        <v>59671</v>
      </c>
      <c r="M8766" s="89" t="s">
        <v>1426</v>
      </c>
      <c r="N8766" s="89" t="s">
        <v>316</v>
      </c>
      <c r="V8766" s="89" t="s">
        <v>955</v>
      </c>
      <c r="W8766">
        <v>40383</v>
      </c>
    </row>
    <row r="8767" spans="7:23">
      <c r="G8767">
        <v>40454</v>
      </c>
      <c r="H8767" s="89" t="s">
        <v>1861</v>
      </c>
      <c r="I8767" s="89" t="s">
        <v>315</v>
      </c>
      <c r="L8767">
        <v>59672</v>
      </c>
      <c r="M8767" s="89" t="s">
        <v>1426</v>
      </c>
      <c r="N8767" s="89" t="s">
        <v>1582</v>
      </c>
      <c r="V8767" s="89" t="s">
        <v>956</v>
      </c>
      <c r="W8767">
        <v>40385</v>
      </c>
    </row>
    <row r="8768" spans="7:23">
      <c r="G8768">
        <v>40455</v>
      </c>
      <c r="H8768" s="89" t="s">
        <v>1862</v>
      </c>
      <c r="I8768" s="89" t="s">
        <v>315</v>
      </c>
      <c r="L8768">
        <v>59673</v>
      </c>
      <c r="M8768" s="89" t="s">
        <v>1426</v>
      </c>
      <c r="N8768" s="89" t="s">
        <v>323</v>
      </c>
      <c r="V8768" s="89" t="s">
        <v>957</v>
      </c>
      <c r="W8768">
        <v>40387</v>
      </c>
    </row>
    <row r="8769" spans="7:23">
      <c r="G8769">
        <v>40456</v>
      </c>
      <c r="H8769" s="89" t="s">
        <v>1863</v>
      </c>
      <c r="I8769" s="89" t="s">
        <v>315</v>
      </c>
      <c r="L8769">
        <v>59674</v>
      </c>
      <c r="M8769" s="89" t="s">
        <v>1426</v>
      </c>
      <c r="N8769" s="89" t="s">
        <v>324</v>
      </c>
      <c r="V8769" s="89" t="s">
        <v>1881</v>
      </c>
      <c r="W8769">
        <v>40389</v>
      </c>
    </row>
    <row r="8770" spans="7:23">
      <c r="G8770">
        <v>40457</v>
      </c>
      <c r="H8770" s="89" t="s">
        <v>1864</v>
      </c>
      <c r="I8770" s="89" t="s">
        <v>315</v>
      </c>
      <c r="L8770">
        <v>59675</v>
      </c>
      <c r="M8770" s="89" t="s">
        <v>1426</v>
      </c>
      <c r="N8770" s="89" t="s">
        <v>325</v>
      </c>
      <c r="V8770" s="89" t="s">
        <v>2668</v>
      </c>
      <c r="W8770">
        <v>162886</v>
      </c>
    </row>
    <row r="8771" spans="7:23">
      <c r="G8771">
        <v>40458</v>
      </c>
      <c r="H8771" s="89" t="s">
        <v>1865</v>
      </c>
      <c r="I8771" s="89" t="s">
        <v>315</v>
      </c>
      <c r="L8771">
        <v>59676</v>
      </c>
      <c r="M8771" s="89" t="s">
        <v>1426</v>
      </c>
      <c r="N8771" s="89" t="s">
        <v>317</v>
      </c>
      <c r="V8771" s="89" t="s">
        <v>1882</v>
      </c>
      <c r="W8771">
        <v>58075</v>
      </c>
    </row>
    <row r="8772" spans="7:23">
      <c r="G8772">
        <v>40459</v>
      </c>
      <c r="H8772" s="89" t="s">
        <v>1866</v>
      </c>
      <c r="I8772" s="89" t="s">
        <v>315</v>
      </c>
      <c r="L8772">
        <v>59677</v>
      </c>
      <c r="M8772" s="89" t="s">
        <v>1426</v>
      </c>
      <c r="N8772" s="89" t="s">
        <v>1583</v>
      </c>
      <c r="V8772" s="89" t="s">
        <v>2669</v>
      </c>
      <c r="W8772">
        <v>190275</v>
      </c>
    </row>
    <row r="8773" spans="7:23">
      <c r="G8773">
        <v>40460</v>
      </c>
      <c r="H8773" s="89" t="s">
        <v>1867</v>
      </c>
      <c r="I8773" s="89" t="s">
        <v>315</v>
      </c>
      <c r="L8773">
        <v>59733</v>
      </c>
      <c r="M8773" s="89" t="s">
        <v>1451</v>
      </c>
      <c r="N8773" s="89" t="s">
        <v>1290</v>
      </c>
      <c r="V8773" s="89" t="s">
        <v>2169</v>
      </c>
      <c r="W8773">
        <v>217880</v>
      </c>
    </row>
    <row r="8774" spans="7:23">
      <c r="G8774">
        <v>40461</v>
      </c>
      <c r="H8774" s="89" t="s">
        <v>1868</v>
      </c>
      <c r="I8774" s="89" t="s">
        <v>315</v>
      </c>
      <c r="L8774">
        <v>59734</v>
      </c>
      <c r="M8774" s="89" t="s">
        <v>1451</v>
      </c>
      <c r="N8774" s="89" t="s">
        <v>320</v>
      </c>
      <c r="V8774" s="89" t="s">
        <v>1883</v>
      </c>
      <c r="W8774">
        <v>40390</v>
      </c>
    </row>
    <row r="8775" spans="7:23">
      <c r="G8775">
        <v>40462</v>
      </c>
      <c r="H8775" s="89" t="s">
        <v>1869</v>
      </c>
      <c r="I8775" s="89" t="s">
        <v>315</v>
      </c>
      <c r="L8775">
        <v>59735</v>
      </c>
      <c r="M8775" s="89" t="s">
        <v>1451</v>
      </c>
      <c r="N8775" s="89" t="s">
        <v>321</v>
      </c>
      <c r="V8775" s="89" t="s">
        <v>1884</v>
      </c>
      <c r="W8775">
        <v>40391</v>
      </c>
    </row>
    <row r="8776" spans="7:23">
      <c r="G8776">
        <v>54339</v>
      </c>
      <c r="H8776" s="89" t="s">
        <v>1870</v>
      </c>
      <c r="I8776" s="89" t="s">
        <v>315</v>
      </c>
      <c r="L8776">
        <v>59736</v>
      </c>
      <c r="M8776" s="89" t="s">
        <v>1451</v>
      </c>
      <c r="N8776" s="89" t="s">
        <v>322</v>
      </c>
      <c r="V8776" s="89" t="s">
        <v>1885</v>
      </c>
      <c r="W8776">
        <v>40392</v>
      </c>
    </row>
    <row r="8777" spans="7:23">
      <c r="G8777">
        <v>40374</v>
      </c>
      <c r="H8777" s="89" t="s">
        <v>1569</v>
      </c>
      <c r="I8777" s="89" t="s">
        <v>315</v>
      </c>
      <c r="L8777">
        <v>59737</v>
      </c>
      <c r="M8777" s="89" t="s">
        <v>1451</v>
      </c>
      <c r="N8777" s="89" t="s">
        <v>316</v>
      </c>
      <c r="V8777" s="89" t="s">
        <v>2670</v>
      </c>
      <c r="W8777">
        <v>182675</v>
      </c>
    </row>
    <row r="8778" spans="7:23">
      <c r="G8778">
        <v>40375</v>
      </c>
      <c r="H8778" s="89" t="s">
        <v>1871</v>
      </c>
      <c r="I8778" s="89" t="s">
        <v>315</v>
      </c>
      <c r="L8778">
        <v>59738</v>
      </c>
      <c r="M8778" s="89" t="s">
        <v>1451</v>
      </c>
      <c r="N8778" s="89" t="s">
        <v>1582</v>
      </c>
      <c r="V8778" s="89" t="s">
        <v>964</v>
      </c>
      <c r="W8778">
        <v>40394</v>
      </c>
    </row>
    <row r="8779" spans="7:23">
      <c r="G8779">
        <v>40425</v>
      </c>
      <c r="H8779" s="89" t="s">
        <v>1872</v>
      </c>
      <c r="I8779" s="89" t="s">
        <v>315</v>
      </c>
      <c r="L8779">
        <v>59739</v>
      </c>
      <c r="M8779" s="89" t="s">
        <v>1451</v>
      </c>
      <c r="N8779" s="89" t="s">
        <v>323</v>
      </c>
      <c r="V8779" s="89" t="s">
        <v>1886</v>
      </c>
      <c r="W8779">
        <v>40381</v>
      </c>
    </row>
    <row r="8780" spans="7:23">
      <c r="G8780">
        <v>72321</v>
      </c>
      <c r="H8780" s="89" t="s">
        <v>1873</v>
      </c>
      <c r="I8780" s="89" t="s">
        <v>315</v>
      </c>
      <c r="L8780">
        <v>59740</v>
      </c>
      <c r="M8780" s="89" t="s">
        <v>1451</v>
      </c>
      <c r="N8780" s="89" t="s">
        <v>324</v>
      </c>
      <c r="V8780" s="89" t="s">
        <v>1887</v>
      </c>
      <c r="W8780">
        <v>40382</v>
      </c>
    </row>
    <row r="8781" spans="7:23">
      <c r="G8781">
        <v>72310</v>
      </c>
      <c r="H8781" s="89" t="s">
        <v>1874</v>
      </c>
      <c r="I8781" s="89" t="s">
        <v>315</v>
      </c>
      <c r="L8781">
        <v>59741</v>
      </c>
      <c r="M8781" s="89" t="s">
        <v>1451</v>
      </c>
      <c r="N8781" s="89" t="s">
        <v>325</v>
      </c>
      <c r="V8781" s="89" t="s">
        <v>968</v>
      </c>
      <c r="W8781">
        <v>58086</v>
      </c>
    </row>
    <row r="8782" spans="7:23">
      <c r="G8782">
        <v>66275</v>
      </c>
      <c r="H8782" s="89" t="s">
        <v>1875</v>
      </c>
      <c r="I8782" s="89" t="s">
        <v>315</v>
      </c>
      <c r="L8782">
        <v>59742</v>
      </c>
      <c r="M8782" s="89" t="s">
        <v>1451</v>
      </c>
      <c r="N8782" s="89" t="s">
        <v>317</v>
      </c>
      <c r="V8782" s="89" t="s">
        <v>1888</v>
      </c>
      <c r="W8782">
        <v>40395</v>
      </c>
    </row>
    <row r="8783" spans="7:23">
      <c r="G8783">
        <v>40377</v>
      </c>
      <c r="H8783" s="89" t="s">
        <v>1574</v>
      </c>
      <c r="I8783" s="89" t="s">
        <v>315</v>
      </c>
      <c r="L8783">
        <v>59743</v>
      </c>
      <c r="M8783" s="89" t="s">
        <v>1451</v>
      </c>
      <c r="N8783" s="89" t="s">
        <v>1583</v>
      </c>
      <c r="V8783" s="89" t="s">
        <v>970</v>
      </c>
      <c r="W8783">
        <v>40384</v>
      </c>
    </row>
    <row r="8784" spans="7:23">
      <c r="G8784">
        <v>40376</v>
      </c>
      <c r="H8784" s="89" t="s">
        <v>1575</v>
      </c>
      <c r="I8784" s="89" t="s">
        <v>315</v>
      </c>
      <c r="L8784">
        <v>59744</v>
      </c>
      <c r="M8784" s="89" t="s">
        <v>1452</v>
      </c>
      <c r="N8784" s="89" t="s">
        <v>1290</v>
      </c>
      <c r="V8784" s="89" t="s">
        <v>971</v>
      </c>
      <c r="W8784">
        <v>40386</v>
      </c>
    </row>
    <row r="8785" spans="7:23">
      <c r="G8785">
        <v>40465</v>
      </c>
      <c r="H8785" s="89" t="s">
        <v>1876</v>
      </c>
      <c r="I8785" s="89" t="s">
        <v>315</v>
      </c>
      <c r="L8785">
        <v>59745</v>
      </c>
      <c r="M8785" s="89" t="s">
        <v>1452</v>
      </c>
      <c r="N8785" s="89" t="s">
        <v>320</v>
      </c>
      <c r="V8785" s="89" t="s">
        <v>972</v>
      </c>
      <c r="W8785">
        <v>40388</v>
      </c>
    </row>
    <row r="8786" spans="7:23">
      <c r="G8786">
        <v>54306</v>
      </c>
      <c r="H8786" s="89" t="s">
        <v>1877</v>
      </c>
      <c r="I8786" s="89" t="s">
        <v>315</v>
      </c>
      <c r="L8786">
        <v>59746</v>
      </c>
      <c r="M8786" s="89" t="s">
        <v>1452</v>
      </c>
      <c r="N8786" s="89" t="s">
        <v>321</v>
      </c>
      <c r="V8786" s="89" t="s">
        <v>2171</v>
      </c>
      <c r="W8786">
        <v>215275</v>
      </c>
    </row>
    <row r="8787" spans="7:23">
      <c r="G8787">
        <v>40466</v>
      </c>
      <c r="H8787" s="89" t="s">
        <v>1878</v>
      </c>
      <c r="I8787" s="89" t="s">
        <v>315</v>
      </c>
      <c r="L8787">
        <v>59747</v>
      </c>
      <c r="M8787" s="89" t="s">
        <v>1452</v>
      </c>
      <c r="N8787" s="89" t="s">
        <v>322</v>
      </c>
      <c r="V8787" s="89" t="s">
        <v>2671</v>
      </c>
      <c r="W8787">
        <v>162897</v>
      </c>
    </row>
    <row r="8788" spans="7:23">
      <c r="G8788">
        <v>40380</v>
      </c>
      <c r="H8788" s="89" t="s">
        <v>1579</v>
      </c>
      <c r="I8788" s="89" t="s">
        <v>315</v>
      </c>
      <c r="L8788">
        <v>59748</v>
      </c>
      <c r="M8788" s="89" t="s">
        <v>1452</v>
      </c>
      <c r="N8788" s="89" t="s">
        <v>316</v>
      </c>
      <c r="V8788" s="89" t="s">
        <v>974</v>
      </c>
      <c r="W8788">
        <v>58097</v>
      </c>
    </row>
    <row r="8789" spans="7:23">
      <c r="G8789">
        <v>219897</v>
      </c>
      <c r="H8789" s="89" t="s">
        <v>2673</v>
      </c>
      <c r="I8789" s="89" t="s">
        <v>315</v>
      </c>
      <c r="L8789">
        <v>59749</v>
      </c>
      <c r="M8789" s="89" t="s">
        <v>1452</v>
      </c>
      <c r="N8789" s="89" t="s">
        <v>1582</v>
      </c>
      <c r="V8789" s="89" t="s">
        <v>1889</v>
      </c>
      <c r="W8789">
        <v>40396</v>
      </c>
    </row>
    <row r="8790" spans="7:23">
      <c r="G8790">
        <v>40378</v>
      </c>
      <c r="H8790" s="89" t="s">
        <v>1879</v>
      </c>
      <c r="I8790" s="89" t="s">
        <v>315</v>
      </c>
      <c r="L8790">
        <v>59750</v>
      </c>
      <c r="M8790" s="89" t="s">
        <v>1452</v>
      </c>
      <c r="N8790" s="89" t="s">
        <v>323</v>
      </c>
      <c r="V8790" s="89" t="s">
        <v>2172</v>
      </c>
      <c r="W8790">
        <v>216492</v>
      </c>
    </row>
    <row r="8791" spans="7:23">
      <c r="G8791">
        <v>40379</v>
      </c>
      <c r="H8791" s="89" t="s">
        <v>1880</v>
      </c>
      <c r="I8791" s="89" t="s">
        <v>315</v>
      </c>
      <c r="L8791">
        <v>59751</v>
      </c>
      <c r="M8791" s="89" t="s">
        <v>1452</v>
      </c>
      <c r="N8791" s="89" t="s">
        <v>324</v>
      </c>
      <c r="V8791" s="89" t="s">
        <v>976</v>
      </c>
      <c r="W8791">
        <v>40393</v>
      </c>
    </row>
    <row r="8792" spans="7:23">
      <c r="G8792">
        <v>204275</v>
      </c>
      <c r="H8792" s="89" t="s">
        <v>2665</v>
      </c>
      <c r="I8792" s="89" t="s">
        <v>315</v>
      </c>
      <c r="L8792">
        <v>59752</v>
      </c>
      <c r="M8792" s="89" t="s">
        <v>1452</v>
      </c>
      <c r="N8792" s="89" t="s">
        <v>325</v>
      </c>
      <c r="V8792" s="89" t="s">
        <v>2672</v>
      </c>
      <c r="W8792">
        <v>219886</v>
      </c>
    </row>
    <row r="8793" spans="7:23">
      <c r="G8793">
        <v>162875</v>
      </c>
      <c r="H8793" s="89" t="s">
        <v>2666</v>
      </c>
      <c r="I8793" s="89" t="s">
        <v>315</v>
      </c>
      <c r="L8793">
        <v>59753</v>
      </c>
      <c r="M8793" s="89" t="s">
        <v>1452</v>
      </c>
      <c r="N8793" s="89" t="s">
        <v>317</v>
      </c>
      <c r="V8793" s="89" t="s">
        <v>1890</v>
      </c>
      <c r="W8793">
        <v>40398</v>
      </c>
    </row>
    <row r="8794" spans="7:23">
      <c r="G8794">
        <v>191275</v>
      </c>
      <c r="H8794" s="89" t="s">
        <v>2667</v>
      </c>
      <c r="I8794" s="89" t="s">
        <v>315</v>
      </c>
      <c r="L8794">
        <v>59754</v>
      </c>
      <c r="M8794" s="89" t="s">
        <v>1452</v>
      </c>
      <c r="N8794" s="89" t="s">
        <v>1583</v>
      </c>
      <c r="V8794" s="89" t="s">
        <v>1891</v>
      </c>
      <c r="W8794">
        <v>40426</v>
      </c>
    </row>
    <row r="8795" spans="7:23">
      <c r="G8795">
        <v>40383</v>
      </c>
      <c r="H8795" s="89" t="s">
        <v>955</v>
      </c>
      <c r="I8795" s="89" t="s">
        <v>315</v>
      </c>
      <c r="L8795">
        <v>59755</v>
      </c>
      <c r="M8795" s="89" t="s">
        <v>1453</v>
      </c>
      <c r="N8795" s="89" t="s">
        <v>1290</v>
      </c>
      <c r="V8795" s="89" t="s">
        <v>1892</v>
      </c>
      <c r="W8795">
        <v>54295</v>
      </c>
    </row>
    <row r="8796" spans="7:23">
      <c r="G8796">
        <v>40385</v>
      </c>
      <c r="H8796" s="89" t="s">
        <v>956</v>
      </c>
      <c r="I8796" s="89" t="s">
        <v>315</v>
      </c>
      <c r="L8796">
        <v>59756</v>
      </c>
      <c r="M8796" s="89" t="s">
        <v>1453</v>
      </c>
      <c r="N8796" s="89" t="s">
        <v>320</v>
      </c>
      <c r="V8796" s="89" t="s">
        <v>1893</v>
      </c>
      <c r="W8796">
        <v>54697</v>
      </c>
    </row>
    <row r="8797" spans="7:23">
      <c r="G8797">
        <v>40387</v>
      </c>
      <c r="H8797" s="89" t="s">
        <v>957</v>
      </c>
      <c r="I8797" s="89" t="s">
        <v>315</v>
      </c>
      <c r="L8797">
        <v>59757</v>
      </c>
      <c r="M8797" s="89" t="s">
        <v>1453</v>
      </c>
      <c r="N8797" s="89" t="s">
        <v>321</v>
      </c>
      <c r="V8797" s="89" t="s">
        <v>1894</v>
      </c>
      <c r="W8797">
        <v>40473</v>
      </c>
    </row>
    <row r="8798" spans="7:23">
      <c r="G8798">
        <v>40389</v>
      </c>
      <c r="H8798" s="89" t="s">
        <v>1881</v>
      </c>
      <c r="I8798" s="89" t="s">
        <v>315</v>
      </c>
      <c r="L8798">
        <v>59758</v>
      </c>
      <c r="M8798" s="89" t="s">
        <v>1453</v>
      </c>
      <c r="N8798" s="89" t="s">
        <v>322</v>
      </c>
      <c r="V8798" s="89" t="s">
        <v>1895</v>
      </c>
      <c r="W8798">
        <v>40474</v>
      </c>
    </row>
    <row r="8799" spans="7:23">
      <c r="G8799">
        <v>162886</v>
      </c>
      <c r="H8799" s="89" t="s">
        <v>2668</v>
      </c>
      <c r="I8799" s="89" t="s">
        <v>315</v>
      </c>
      <c r="L8799">
        <v>59759</v>
      </c>
      <c r="M8799" s="89" t="s">
        <v>1453</v>
      </c>
      <c r="N8799" s="89" t="s">
        <v>316</v>
      </c>
      <c r="V8799" s="89" t="s">
        <v>1896</v>
      </c>
      <c r="W8799">
        <v>40475</v>
      </c>
    </row>
    <row r="8800" spans="7:23">
      <c r="G8800">
        <v>58075</v>
      </c>
      <c r="H8800" s="89" t="s">
        <v>1882</v>
      </c>
      <c r="I8800" s="89" t="s">
        <v>315</v>
      </c>
      <c r="L8800">
        <v>59760</v>
      </c>
      <c r="M8800" s="89" t="s">
        <v>1453</v>
      </c>
      <c r="N8800" s="89" t="s">
        <v>1582</v>
      </c>
      <c r="V8800" s="89" t="s">
        <v>1897</v>
      </c>
      <c r="W8800">
        <v>71689</v>
      </c>
    </row>
    <row r="8801" spans="7:23">
      <c r="G8801">
        <v>190275</v>
      </c>
      <c r="H8801" s="89" t="s">
        <v>2669</v>
      </c>
      <c r="I8801" s="89" t="s">
        <v>315</v>
      </c>
      <c r="L8801">
        <v>59761</v>
      </c>
      <c r="M8801" s="89" t="s">
        <v>1453</v>
      </c>
      <c r="N8801" s="89" t="s">
        <v>323</v>
      </c>
      <c r="V8801" s="89" t="s">
        <v>1898</v>
      </c>
      <c r="W8801">
        <v>71667</v>
      </c>
    </row>
    <row r="8802" spans="7:23">
      <c r="G8802">
        <v>217880</v>
      </c>
      <c r="H8802" s="89" t="s">
        <v>2169</v>
      </c>
      <c r="I8802" s="89" t="s">
        <v>315</v>
      </c>
      <c r="L8802">
        <v>59762</v>
      </c>
      <c r="M8802" s="89" t="s">
        <v>1453</v>
      </c>
      <c r="N8802" s="89" t="s">
        <v>324</v>
      </c>
      <c r="V8802" s="89" t="s">
        <v>1899</v>
      </c>
      <c r="W8802">
        <v>71095</v>
      </c>
    </row>
    <row r="8803" spans="7:23">
      <c r="G8803">
        <v>40390</v>
      </c>
      <c r="H8803" s="89" t="s">
        <v>1883</v>
      </c>
      <c r="I8803" s="89" t="s">
        <v>315</v>
      </c>
      <c r="L8803">
        <v>59763</v>
      </c>
      <c r="M8803" s="89" t="s">
        <v>1453</v>
      </c>
      <c r="N8803" s="89" t="s">
        <v>325</v>
      </c>
      <c r="V8803" s="89" t="s">
        <v>1900</v>
      </c>
      <c r="W8803">
        <v>71084</v>
      </c>
    </row>
    <row r="8804" spans="7:23">
      <c r="G8804">
        <v>40391</v>
      </c>
      <c r="H8804" s="89" t="s">
        <v>1884</v>
      </c>
      <c r="I8804" s="89" t="s">
        <v>315</v>
      </c>
      <c r="L8804">
        <v>59764</v>
      </c>
      <c r="M8804" s="89" t="s">
        <v>1453</v>
      </c>
      <c r="N8804" s="89" t="s">
        <v>317</v>
      </c>
      <c r="V8804" s="89" t="s">
        <v>1901</v>
      </c>
      <c r="W8804">
        <v>71073</v>
      </c>
    </row>
    <row r="8805" spans="7:23">
      <c r="G8805">
        <v>40392</v>
      </c>
      <c r="H8805" s="89" t="s">
        <v>1885</v>
      </c>
      <c r="I8805" s="89" t="s">
        <v>315</v>
      </c>
      <c r="L8805">
        <v>59765</v>
      </c>
      <c r="M8805" s="89" t="s">
        <v>1453</v>
      </c>
      <c r="N8805" s="89" t="s">
        <v>1583</v>
      </c>
      <c r="V8805" s="89" t="s">
        <v>1902</v>
      </c>
      <c r="W8805">
        <v>71062</v>
      </c>
    </row>
    <row r="8806" spans="7:23">
      <c r="G8806">
        <v>182675</v>
      </c>
      <c r="H8806" s="89" t="s">
        <v>2670</v>
      </c>
      <c r="I8806" s="89" t="s">
        <v>315</v>
      </c>
      <c r="L8806">
        <v>59766</v>
      </c>
      <c r="M8806" s="89" t="s">
        <v>1454</v>
      </c>
      <c r="N8806" s="89" t="s">
        <v>1290</v>
      </c>
      <c r="V8806" s="89" t="s">
        <v>1903</v>
      </c>
      <c r="W8806">
        <v>71051</v>
      </c>
    </row>
    <row r="8807" spans="7:23">
      <c r="G8807">
        <v>40394</v>
      </c>
      <c r="H8807" s="89" t="s">
        <v>964</v>
      </c>
      <c r="I8807" s="89" t="s">
        <v>315</v>
      </c>
      <c r="L8807">
        <v>59767</v>
      </c>
      <c r="M8807" s="89" t="s">
        <v>1454</v>
      </c>
      <c r="N8807" s="89" t="s">
        <v>320</v>
      </c>
      <c r="V8807" s="89" t="s">
        <v>1904</v>
      </c>
      <c r="W8807">
        <v>71117</v>
      </c>
    </row>
    <row r="8808" spans="7:23">
      <c r="G8808">
        <v>40381</v>
      </c>
      <c r="H8808" s="89" t="s">
        <v>1886</v>
      </c>
      <c r="I8808" s="89" t="s">
        <v>315</v>
      </c>
      <c r="L8808">
        <v>59768</v>
      </c>
      <c r="M8808" s="89" t="s">
        <v>1454</v>
      </c>
      <c r="N8808" s="89" t="s">
        <v>321</v>
      </c>
      <c r="V8808" s="89" t="s">
        <v>1905</v>
      </c>
      <c r="W8808">
        <v>71040</v>
      </c>
    </row>
    <row r="8809" spans="7:23">
      <c r="G8809">
        <v>40382</v>
      </c>
      <c r="H8809" s="89" t="s">
        <v>1887</v>
      </c>
      <c r="I8809" s="89" t="s">
        <v>315</v>
      </c>
      <c r="L8809">
        <v>59769</v>
      </c>
      <c r="M8809" s="89" t="s">
        <v>1454</v>
      </c>
      <c r="N8809" s="89" t="s">
        <v>322</v>
      </c>
      <c r="V8809" s="89" t="s">
        <v>1906</v>
      </c>
      <c r="W8809">
        <v>71029</v>
      </c>
    </row>
    <row r="8810" spans="7:23">
      <c r="G8810">
        <v>58086</v>
      </c>
      <c r="H8810" s="89" t="s">
        <v>968</v>
      </c>
      <c r="I8810" s="89" t="s">
        <v>315</v>
      </c>
      <c r="L8810">
        <v>59770</v>
      </c>
      <c r="M8810" s="89" t="s">
        <v>1454</v>
      </c>
      <c r="N8810" s="89" t="s">
        <v>316</v>
      </c>
      <c r="V8810" s="89" t="s">
        <v>1907</v>
      </c>
      <c r="W8810">
        <v>71106</v>
      </c>
    </row>
    <row r="8811" spans="7:23">
      <c r="G8811">
        <v>40395</v>
      </c>
      <c r="H8811" s="89" t="s">
        <v>1888</v>
      </c>
      <c r="I8811" s="89" t="s">
        <v>315</v>
      </c>
      <c r="L8811">
        <v>59771</v>
      </c>
      <c r="M8811" s="89" t="s">
        <v>1454</v>
      </c>
      <c r="N8811" s="89" t="s">
        <v>1582</v>
      </c>
      <c r="V8811" s="89" t="s">
        <v>1908</v>
      </c>
      <c r="W8811">
        <v>71018</v>
      </c>
    </row>
    <row r="8812" spans="7:23">
      <c r="G8812">
        <v>40384</v>
      </c>
      <c r="H8812" s="89" t="s">
        <v>970</v>
      </c>
      <c r="I8812" s="89" t="s">
        <v>315</v>
      </c>
      <c r="L8812">
        <v>59772</v>
      </c>
      <c r="M8812" s="89" t="s">
        <v>1454</v>
      </c>
      <c r="N8812" s="89" t="s">
        <v>323</v>
      </c>
      <c r="V8812" s="89" t="s">
        <v>1909</v>
      </c>
      <c r="W8812">
        <v>71007</v>
      </c>
    </row>
    <row r="8813" spans="7:23">
      <c r="G8813">
        <v>40386</v>
      </c>
      <c r="H8813" s="89" t="s">
        <v>971</v>
      </c>
      <c r="I8813" s="89" t="s">
        <v>315</v>
      </c>
      <c r="L8813">
        <v>59773</v>
      </c>
      <c r="M8813" s="89" t="s">
        <v>1454</v>
      </c>
      <c r="N8813" s="89" t="s">
        <v>324</v>
      </c>
      <c r="V8813" s="89" t="s">
        <v>1910</v>
      </c>
      <c r="W8813">
        <v>70996</v>
      </c>
    </row>
    <row r="8814" spans="7:23">
      <c r="G8814">
        <v>40388</v>
      </c>
      <c r="H8814" s="89" t="s">
        <v>972</v>
      </c>
      <c r="I8814" s="89" t="s">
        <v>315</v>
      </c>
      <c r="L8814">
        <v>59774</v>
      </c>
      <c r="M8814" s="89" t="s">
        <v>1454</v>
      </c>
      <c r="N8814" s="89" t="s">
        <v>325</v>
      </c>
      <c r="V8814" s="89" t="s">
        <v>1911</v>
      </c>
      <c r="W8814">
        <v>70985</v>
      </c>
    </row>
    <row r="8815" spans="7:23">
      <c r="G8815">
        <v>215275</v>
      </c>
      <c r="H8815" s="89" t="s">
        <v>2171</v>
      </c>
      <c r="I8815" s="89" t="s">
        <v>315</v>
      </c>
      <c r="L8815">
        <v>59775</v>
      </c>
      <c r="M8815" s="89" t="s">
        <v>1454</v>
      </c>
      <c r="N8815" s="89" t="s">
        <v>317</v>
      </c>
      <c r="V8815" s="89" t="s">
        <v>1912</v>
      </c>
      <c r="W8815">
        <v>70974</v>
      </c>
    </row>
    <row r="8816" spans="7:23">
      <c r="G8816">
        <v>162897</v>
      </c>
      <c r="H8816" s="89" t="s">
        <v>2671</v>
      </c>
      <c r="I8816" s="89" t="s">
        <v>315</v>
      </c>
      <c r="L8816">
        <v>59776</v>
      </c>
      <c r="M8816" s="89" t="s">
        <v>1454</v>
      </c>
      <c r="N8816" s="89" t="s">
        <v>1583</v>
      </c>
      <c r="V8816" s="89" t="s">
        <v>119</v>
      </c>
      <c r="W8816">
        <v>70963</v>
      </c>
    </row>
    <row r="8817" spans="7:23">
      <c r="G8817">
        <v>58097</v>
      </c>
      <c r="H8817" s="89" t="s">
        <v>974</v>
      </c>
      <c r="I8817" s="89" t="s">
        <v>315</v>
      </c>
      <c r="L8817">
        <v>59777</v>
      </c>
      <c r="M8817" s="89" t="s">
        <v>1455</v>
      </c>
      <c r="N8817" s="89" t="s">
        <v>1290</v>
      </c>
      <c r="V8817" s="89" t="s">
        <v>1913</v>
      </c>
      <c r="W8817">
        <v>70952</v>
      </c>
    </row>
    <row r="8818" spans="7:23">
      <c r="G8818">
        <v>40396</v>
      </c>
      <c r="H8818" s="89" t="s">
        <v>1889</v>
      </c>
      <c r="I8818" s="89" t="s">
        <v>315</v>
      </c>
      <c r="L8818">
        <v>59778</v>
      </c>
      <c r="M8818" s="89" t="s">
        <v>1455</v>
      </c>
      <c r="N8818" s="89" t="s">
        <v>320</v>
      </c>
      <c r="V8818" s="89" t="s">
        <v>1914</v>
      </c>
      <c r="W8818">
        <v>70941</v>
      </c>
    </row>
    <row r="8819" spans="7:23">
      <c r="G8819">
        <v>216492</v>
      </c>
      <c r="H8819" s="89" t="s">
        <v>2172</v>
      </c>
      <c r="I8819" s="89" t="s">
        <v>315</v>
      </c>
      <c r="L8819">
        <v>59779</v>
      </c>
      <c r="M8819" s="89" t="s">
        <v>1455</v>
      </c>
      <c r="N8819" s="89" t="s">
        <v>321</v>
      </c>
      <c r="V8819" s="89" t="s">
        <v>1915</v>
      </c>
      <c r="W8819">
        <v>70930</v>
      </c>
    </row>
    <row r="8820" spans="7:23">
      <c r="G8820">
        <v>40393</v>
      </c>
      <c r="H8820" s="89" t="s">
        <v>976</v>
      </c>
      <c r="I8820" s="89" t="s">
        <v>315</v>
      </c>
      <c r="L8820">
        <v>59780</v>
      </c>
      <c r="M8820" s="89" t="s">
        <v>1455</v>
      </c>
      <c r="N8820" s="89" t="s">
        <v>322</v>
      </c>
      <c r="V8820" s="89" t="s">
        <v>1916</v>
      </c>
      <c r="W8820">
        <v>70919</v>
      </c>
    </row>
    <row r="8821" spans="7:23">
      <c r="G8821">
        <v>219886</v>
      </c>
      <c r="H8821" s="89" t="s">
        <v>2672</v>
      </c>
      <c r="I8821" s="89" t="s">
        <v>315</v>
      </c>
      <c r="L8821">
        <v>59781</v>
      </c>
      <c r="M8821" s="89" t="s">
        <v>1455</v>
      </c>
      <c r="N8821" s="89" t="s">
        <v>316</v>
      </c>
      <c r="V8821" s="89" t="s">
        <v>1917</v>
      </c>
      <c r="W8821">
        <v>70908</v>
      </c>
    </row>
    <row r="8822" spans="7:23">
      <c r="G8822">
        <v>40398</v>
      </c>
      <c r="H8822" s="89" t="s">
        <v>1890</v>
      </c>
      <c r="I8822" s="89" t="s">
        <v>315</v>
      </c>
      <c r="L8822">
        <v>59782</v>
      </c>
      <c r="M8822" s="89" t="s">
        <v>1455</v>
      </c>
      <c r="N8822" s="89" t="s">
        <v>1582</v>
      </c>
      <c r="V8822" s="89" t="s">
        <v>1918</v>
      </c>
      <c r="W8822">
        <v>70897</v>
      </c>
    </row>
    <row r="8823" spans="7:23">
      <c r="G8823">
        <v>40426</v>
      </c>
      <c r="H8823" s="89" t="s">
        <v>1891</v>
      </c>
      <c r="I8823" s="89" t="s">
        <v>315</v>
      </c>
      <c r="L8823">
        <v>59783</v>
      </c>
      <c r="M8823" s="89" t="s">
        <v>1455</v>
      </c>
      <c r="N8823" s="89" t="s">
        <v>323</v>
      </c>
      <c r="V8823" s="89" t="s">
        <v>1919</v>
      </c>
      <c r="W8823">
        <v>70886</v>
      </c>
    </row>
    <row r="8824" spans="7:23">
      <c r="G8824">
        <v>54295</v>
      </c>
      <c r="H8824" s="89" t="s">
        <v>1892</v>
      </c>
      <c r="I8824" s="89" t="s">
        <v>315</v>
      </c>
      <c r="L8824">
        <v>59784</v>
      </c>
      <c r="M8824" s="89" t="s">
        <v>1455</v>
      </c>
      <c r="N8824" s="89" t="s">
        <v>324</v>
      </c>
      <c r="V8824" s="89" t="s">
        <v>1920</v>
      </c>
      <c r="W8824">
        <v>71392</v>
      </c>
    </row>
    <row r="8825" spans="7:23">
      <c r="G8825">
        <v>54697</v>
      </c>
      <c r="H8825" s="89" t="s">
        <v>1893</v>
      </c>
      <c r="I8825" s="89" t="s">
        <v>315</v>
      </c>
      <c r="L8825">
        <v>59785</v>
      </c>
      <c r="M8825" s="89" t="s">
        <v>1455</v>
      </c>
      <c r="N8825" s="89" t="s">
        <v>325</v>
      </c>
      <c r="V8825" s="89" t="s">
        <v>1921</v>
      </c>
      <c r="W8825">
        <v>71381</v>
      </c>
    </row>
    <row r="8826" spans="7:23">
      <c r="G8826">
        <v>40473</v>
      </c>
      <c r="H8826" s="89" t="s">
        <v>1894</v>
      </c>
      <c r="I8826" s="89" t="s">
        <v>315</v>
      </c>
      <c r="L8826">
        <v>59786</v>
      </c>
      <c r="M8826" s="89" t="s">
        <v>1455</v>
      </c>
      <c r="N8826" s="89" t="s">
        <v>317</v>
      </c>
      <c r="V8826" s="89" t="s">
        <v>1922</v>
      </c>
      <c r="W8826">
        <v>70875</v>
      </c>
    </row>
    <row r="8827" spans="7:23">
      <c r="G8827">
        <v>40474</v>
      </c>
      <c r="H8827" s="89" t="s">
        <v>1895</v>
      </c>
      <c r="I8827" s="89" t="s">
        <v>315</v>
      </c>
      <c r="L8827">
        <v>59787</v>
      </c>
      <c r="M8827" s="89" t="s">
        <v>1455</v>
      </c>
      <c r="N8827" s="89" t="s">
        <v>1583</v>
      </c>
      <c r="V8827" s="89" t="s">
        <v>1923</v>
      </c>
      <c r="W8827">
        <v>71282</v>
      </c>
    </row>
    <row r="8828" spans="7:23">
      <c r="G8828">
        <v>40475</v>
      </c>
      <c r="H8828" s="89" t="s">
        <v>1896</v>
      </c>
      <c r="I8828" s="89" t="s">
        <v>315</v>
      </c>
      <c r="L8828">
        <v>59788</v>
      </c>
      <c r="M8828" s="89" t="s">
        <v>1456</v>
      </c>
      <c r="N8828" s="89" t="s">
        <v>1290</v>
      </c>
      <c r="V8828" s="89" t="s">
        <v>278</v>
      </c>
      <c r="W8828">
        <v>71359</v>
      </c>
    </row>
    <row r="8829" spans="7:23">
      <c r="G8829">
        <v>71689</v>
      </c>
      <c r="H8829" s="89" t="s">
        <v>1897</v>
      </c>
      <c r="I8829" s="89" t="s">
        <v>315</v>
      </c>
      <c r="L8829">
        <v>59789</v>
      </c>
      <c r="M8829" s="89" t="s">
        <v>1456</v>
      </c>
      <c r="N8829" s="89" t="s">
        <v>320</v>
      </c>
      <c r="V8829" s="89" t="s">
        <v>1924</v>
      </c>
      <c r="W8829">
        <v>71271</v>
      </c>
    </row>
    <row r="8830" spans="7:23">
      <c r="G8830">
        <v>71667</v>
      </c>
      <c r="H8830" s="89" t="s">
        <v>1898</v>
      </c>
      <c r="I8830" s="89" t="s">
        <v>315</v>
      </c>
      <c r="L8830">
        <v>59790</v>
      </c>
      <c r="M8830" s="89" t="s">
        <v>1456</v>
      </c>
      <c r="N8830" s="89" t="s">
        <v>321</v>
      </c>
      <c r="V8830" s="89" t="s">
        <v>1925</v>
      </c>
      <c r="W8830">
        <v>71260</v>
      </c>
    </row>
    <row r="8831" spans="7:23">
      <c r="G8831">
        <v>71095</v>
      </c>
      <c r="H8831" s="89" t="s">
        <v>1899</v>
      </c>
      <c r="I8831" s="89" t="s">
        <v>315</v>
      </c>
      <c r="L8831">
        <v>59791</v>
      </c>
      <c r="M8831" s="89" t="s">
        <v>1456</v>
      </c>
      <c r="N8831" s="89" t="s">
        <v>322</v>
      </c>
      <c r="V8831" s="89" t="s">
        <v>1926</v>
      </c>
      <c r="W8831">
        <v>71249</v>
      </c>
    </row>
    <row r="8832" spans="7:23">
      <c r="G8832">
        <v>71084</v>
      </c>
      <c r="H8832" s="89" t="s">
        <v>1900</v>
      </c>
      <c r="I8832" s="89" t="s">
        <v>315</v>
      </c>
      <c r="L8832">
        <v>59792</v>
      </c>
      <c r="M8832" s="89" t="s">
        <v>1456</v>
      </c>
      <c r="N8832" s="89" t="s">
        <v>316</v>
      </c>
      <c r="V8832" s="89" t="s">
        <v>1927</v>
      </c>
      <c r="W8832">
        <v>71326</v>
      </c>
    </row>
    <row r="8833" spans="7:23">
      <c r="G8833">
        <v>71073</v>
      </c>
      <c r="H8833" s="89" t="s">
        <v>1901</v>
      </c>
      <c r="I8833" s="89" t="s">
        <v>315</v>
      </c>
      <c r="L8833">
        <v>59793</v>
      </c>
      <c r="M8833" s="89" t="s">
        <v>1456</v>
      </c>
      <c r="N8833" s="89" t="s">
        <v>1582</v>
      </c>
      <c r="V8833" s="89" t="s">
        <v>1899</v>
      </c>
      <c r="W8833">
        <v>71524</v>
      </c>
    </row>
    <row r="8834" spans="7:23">
      <c r="G8834">
        <v>71062</v>
      </c>
      <c r="H8834" s="89" t="s">
        <v>1902</v>
      </c>
      <c r="I8834" s="89" t="s">
        <v>315</v>
      </c>
      <c r="L8834">
        <v>59794</v>
      </c>
      <c r="M8834" s="89" t="s">
        <v>1456</v>
      </c>
      <c r="N8834" s="89" t="s">
        <v>323</v>
      </c>
      <c r="V8834" s="89" t="s">
        <v>1902</v>
      </c>
      <c r="W8834">
        <v>71513</v>
      </c>
    </row>
    <row r="8835" spans="7:23">
      <c r="G8835">
        <v>71051</v>
      </c>
      <c r="H8835" s="89" t="s">
        <v>1903</v>
      </c>
      <c r="I8835" s="89" t="s">
        <v>315</v>
      </c>
      <c r="L8835">
        <v>59795</v>
      </c>
      <c r="M8835" s="89" t="s">
        <v>1456</v>
      </c>
      <c r="N8835" s="89" t="s">
        <v>324</v>
      </c>
      <c r="V8835" s="89" t="s">
        <v>1928</v>
      </c>
      <c r="W8835">
        <v>71502</v>
      </c>
    </row>
    <row r="8836" spans="7:23">
      <c r="G8836">
        <v>71117</v>
      </c>
      <c r="H8836" s="89" t="s">
        <v>1904</v>
      </c>
      <c r="I8836" s="89" t="s">
        <v>315</v>
      </c>
      <c r="L8836">
        <v>59796</v>
      </c>
      <c r="M8836" s="89" t="s">
        <v>1456</v>
      </c>
      <c r="N8836" s="89" t="s">
        <v>325</v>
      </c>
      <c r="V8836" s="89" t="s">
        <v>1929</v>
      </c>
      <c r="W8836">
        <v>71623</v>
      </c>
    </row>
    <row r="8837" spans="7:23">
      <c r="G8837">
        <v>71040</v>
      </c>
      <c r="H8837" s="89" t="s">
        <v>1905</v>
      </c>
      <c r="I8837" s="89" t="s">
        <v>315</v>
      </c>
      <c r="L8837">
        <v>59797</v>
      </c>
      <c r="M8837" s="89" t="s">
        <v>1456</v>
      </c>
      <c r="N8837" s="89" t="s">
        <v>317</v>
      </c>
      <c r="V8837" s="89" t="s">
        <v>1930</v>
      </c>
      <c r="W8837">
        <v>71612</v>
      </c>
    </row>
    <row r="8838" spans="7:23">
      <c r="G8838">
        <v>71029</v>
      </c>
      <c r="H8838" s="89" t="s">
        <v>1906</v>
      </c>
      <c r="I8838" s="89" t="s">
        <v>315</v>
      </c>
      <c r="L8838">
        <v>59798</v>
      </c>
      <c r="M8838" s="89" t="s">
        <v>1456</v>
      </c>
      <c r="N8838" s="89" t="s">
        <v>1583</v>
      </c>
      <c r="V8838" s="89" t="s">
        <v>59</v>
      </c>
      <c r="W8838">
        <v>71601</v>
      </c>
    </row>
    <row r="8839" spans="7:23">
      <c r="G8839">
        <v>71106</v>
      </c>
      <c r="H8839" s="89" t="s">
        <v>1907</v>
      </c>
      <c r="I8839" s="89" t="s">
        <v>315</v>
      </c>
      <c r="L8839">
        <v>59799</v>
      </c>
      <c r="M8839" s="89" t="s">
        <v>1457</v>
      </c>
      <c r="N8839" s="89" t="s">
        <v>1290</v>
      </c>
      <c r="V8839" s="89" t="s">
        <v>1931</v>
      </c>
      <c r="W8839">
        <v>72086</v>
      </c>
    </row>
    <row r="8840" spans="7:23">
      <c r="G8840">
        <v>71018</v>
      </c>
      <c r="H8840" s="89" t="s">
        <v>1908</v>
      </c>
      <c r="I8840" s="89" t="s">
        <v>315</v>
      </c>
      <c r="L8840">
        <v>59800</v>
      </c>
      <c r="M8840" s="89" t="s">
        <v>1457</v>
      </c>
      <c r="N8840" s="89" t="s">
        <v>320</v>
      </c>
      <c r="V8840" s="89" t="s">
        <v>60</v>
      </c>
      <c r="W8840">
        <v>71590</v>
      </c>
    </row>
    <row r="8841" spans="7:23">
      <c r="G8841">
        <v>71007</v>
      </c>
      <c r="H8841" s="89" t="s">
        <v>1909</v>
      </c>
      <c r="I8841" s="89" t="s">
        <v>315</v>
      </c>
      <c r="L8841">
        <v>59801</v>
      </c>
      <c r="M8841" s="89" t="s">
        <v>1457</v>
      </c>
      <c r="N8841" s="89" t="s">
        <v>321</v>
      </c>
      <c r="V8841" s="89" t="s">
        <v>46</v>
      </c>
      <c r="W8841">
        <v>71469</v>
      </c>
    </row>
    <row r="8842" spans="7:23">
      <c r="G8842">
        <v>70996</v>
      </c>
      <c r="H8842" s="89" t="s">
        <v>1910</v>
      </c>
      <c r="I8842" s="89" t="s">
        <v>315</v>
      </c>
      <c r="L8842">
        <v>59802</v>
      </c>
      <c r="M8842" s="89" t="s">
        <v>1457</v>
      </c>
      <c r="N8842" s="89" t="s">
        <v>322</v>
      </c>
      <c r="V8842" s="89" t="s">
        <v>1932</v>
      </c>
      <c r="W8842">
        <v>71634</v>
      </c>
    </row>
    <row r="8843" spans="7:23">
      <c r="G8843">
        <v>70985</v>
      </c>
      <c r="H8843" s="89" t="s">
        <v>1911</v>
      </c>
      <c r="I8843" s="89" t="s">
        <v>315</v>
      </c>
      <c r="L8843">
        <v>59803</v>
      </c>
      <c r="M8843" s="89" t="s">
        <v>1457</v>
      </c>
      <c r="N8843" s="89" t="s">
        <v>316</v>
      </c>
      <c r="V8843" s="89" t="s">
        <v>1912</v>
      </c>
      <c r="W8843">
        <v>71491</v>
      </c>
    </row>
    <row r="8844" spans="7:23">
      <c r="G8844">
        <v>70974</v>
      </c>
      <c r="H8844" s="89" t="s">
        <v>1912</v>
      </c>
      <c r="I8844" s="89" t="s">
        <v>315</v>
      </c>
      <c r="L8844">
        <v>59804</v>
      </c>
      <c r="M8844" s="89" t="s">
        <v>1457</v>
      </c>
      <c r="N8844" s="89" t="s">
        <v>1582</v>
      </c>
      <c r="V8844" s="89" t="s">
        <v>119</v>
      </c>
      <c r="W8844">
        <v>71480</v>
      </c>
    </row>
    <row r="8845" spans="7:23">
      <c r="G8845">
        <v>70963</v>
      </c>
      <c r="H8845" s="89" t="s">
        <v>119</v>
      </c>
      <c r="I8845" s="89" t="s">
        <v>315</v>
      </c>
      <c r="L8845">
        <v>59805</v>
      </c>
      <c r="M8845" s="89" t="s">
        <v>1457</v>
      </c>
      <c r="N8845" s="89" t="s">
        <v>323</v>
      </c>
      <c r="V8845" s="89" t="s">
        <v>46</v>
      </c>
      <c r="W8845">
        <v>71458</v>
      </c>
    </row>
    <row r="8846" spans="7:23">
      <c r="G8846">
        <v>70952</v>
      </c>
      <c r="H8846" s="89" t="s">
        <v>1913</v>
      </c>
      <c r="I8846" s="89" t="s">
        <v>315</v>
      </c>
      <c r="L8846">
        <v>59806</v>
      </c>
      <c r="M8846" s="89" t="s">
        <v>1457</v>
      </c>
      <c r="N8846" s="89" t="s">
        <v>324</v>
      </c>
      <c r="V8846" s="89" t="s">
        <v>1914</v>
      </c>
      <c r="W8846">
        <v>71447</v>
      </c>
    </row>
    <row r="8847" spans="7:23">
      <c r="G8847">
        <v>70941</v>
      </c>
      <c r="H8847" s="89" t="s">
        <v>1914</v>
      </c>
      <c r="I8847" s="89" t="s">
        <v>315</v>
      </c>
      <c r="L8847">
        <v>59807</v>
      </c>
      <c r="M8847" s="89" t="s">
        <v>1457</v>
      </c>
      <c r="N8847" s="89" t="s">
        <v>325</v>
      </c>
      <c r="V8847" s="89" t="s">
        <v>1915</v>
      </c>
      <c r="W8847">
        <v>71315</v>
      </c>
    </row>
    <row r="8848" spans="7:23">
      <c r="G8848">
        <v>70930</v>
      </c>
      <c r="H8848" s="89" t="s">
        <v>1915</v>
      </c>
      <c r="I8848" s="89" t="s">
        <v>315</v>
      </c>
      <c r="L8848">
        <v>59808</v>
      </c>
      <c r="M8848" s="89" t="s">
        <v>1457</v>
      </c>
      <c r="N8848" s="89" t="s">
        <v>317</v>
      </c>
      <c r="V8848" s="89" t="s">
        <v>1916</v>
      </c>
      <c r="W8848">
        <v>71238</v>
      </c>
    </row>
    <row r="8849" spans="7:23">
      <c r="G8849">
        <v>70919</v>
      </c>
      <c r="H8849" s="89" t="s">
        <v>1916</v>
      </c>
      <c r="I8849" s="89" t="s">
        <v>315</v>
      </c>
      <c r="L8849">
        <v>59809</v>
      </c>
      <c r="M8849" s="89" t="s">
        <v>1457</v>
      </c>
      <c r="N8849" s="89" t="s">
        <v>1583</v>
      </c>
      <c r="V8849" s="89" t="s">
        <v>1917</v>
      </c>
      <c r="W8849">
        <v>71788</v>
      </c>
    </row>
    <row r="8850" spans="7:23">
      <c r="G8850">
        <v>70908</v>
      </c>
      <c r="H8850" s="89" t="s">
        <v>1917</v>
      </c>
      <c r="I8850" s="89" t="s">
        <v>315</v>
      </c>
      <c r="L8850">
        <v>59810</v>
      </c>
      <c r="M8850" s="89" t="s">
        <v>1458</v>
      </c>
      <c r="N8850" s="89" t="s">
        <v>1290</v>
      </c>
      <c r="V8850" s="89" t="s">
        <v>1918</v>
      </c>
      <c r="W8850">
        <v>71777</v>
      </c>
    </row>
    <row r="8851" spans="7:23">
      <c r="G8851">
        <v>70897</v>
      </c>
      <c r="H8851" s="89" t="s">
        <v>1918</v>
      </c>
      <c r="I8851" s="89" t="s">
        <v>315</v>
      </c>
      <c r="L8851">
        <v>59811</v>
      </c>
      <c r="M8851" s="89" t="s">
        <v>1458</v>
      </c>
      <c r="N8851" s="89" t="s">
        <v>320</v>
      </c>
      <c r="V8851" s="89" t="s">
        <v>119</v>
      </c>
      <c r="W8851">
        <v>71766</v>
      </c>
    </row>
    <row r="8852" spans="7:23">
      <c r="G8852">
        <v>70886</v>
      </c>
      <c r="H8852" s="89" t="s">
        <v>1919</v>
      </c>
      <c r="I8852" s="89" t="s">
        <v>315</v>
      </c>
      <c r="L8852">
        <v>59812</v>
      </c>
      <c r="M8852" s="89" t="s">
        <v>1458</v>
      </c>
      <c r="N8852" s="89" t="s">
        <v>321</v>
      </c>
      <c r="V8852" s="89" t="s">
        <v>1933</v>
      </c>
      <c r="W8852">
        <v>71755</v>
      </c>
    </row>
    <row r="8853" spans="7:23">
      <c r="G8853">
        <v>71392</v>
      </c>
      <c r="H8853" s="89" t="s">
        <v>1920</v>
      </c>
      <c r="I8853" s="89" t="s">
        <v>315</v>
      </c>
      <c r="L8853">
        <v>59813</v>
      </c>
      <c r="M8853" s="89" t="s">
        <v>1458</v>
      </c>
      <c r="N8853" s="89" t="s">
        <v>322</v>
      </c>
      <c r="V8853" s="89" t="s">
        <v>1920</v>
      </c>
      <c r="W8853">
        <v>71744</v>
      </c>
    </row>
    <row r="8854" spans="7:23">
      <c r="G8854">
        <v>71381</v>
      </c>
      <c r="H8854" s="89" t="s">
        <v>1921</v>
      </c>
      <c r="I8854" s="89" t="s">
        <v>315</v>
      </c>
      <c r="L8854">
        <v>59814</v>
      </c>
      <c r="M8854" s="89" t="s">
        <v>1458</v>
      </c>
      <c r="N8854" s="89" t="s">
        <v>316</v>
      </c>
      <c r="V8854" s="89" t="s">
        <v>1934</v>
      </c>
      <c r="W8854">
        <v>71733</v>
      </c>
    </row>
    <row r="8855" spans="7:23">
      <c r="G8855">
        <v>70875</v>
      </c>
      <c r="H8855" s="89" t="s">
        <v>1922</v>
      </c>
      <c r="I8855" s="89" t="s">
        <v>315</v>
      </c>
      <c r="L8855">
        <v>59815</v>
      </c>
      <c r="M8855" s="89" t="s">
        <v>1458</v>
      </c>
      <c r="N8855" s="89" t="s">
        <v>1582</v>
      </c>
      <c r="V8855" s="89" t="s">
        <v>1935</v>
      </c>
      <c r="W8855">
        <v>71722</v>
      </c>
    </row>
    <row r="8856" spans="7:23">
      <c r="G8856">
        <v>71282</v>
      </c>
      <c r="H8856" s="89" t="s">
        <v>1923</v>
      </c>
      <c r="I8856" s="89" t="s">
        <v>315</v>
      </c>
      <c r="L8856">
        <v>59816</v>
      </c>
      <c r="M8856" s="89" t="s">
        <v>1458</v>
      </c>
      <c r="N8856" s="89" t="s">
        <v>323</v>
      </c>
      <c r="V8856" s="89" t="s">
        <v>1936</v>
      </c>
      <c r="W8856">
        <v>71942</v>
      </c>
    </row>
    <row r="8857" spans="7:23">
      <c r="G8857">
        <v>71359</v>
      </c>
      <c r="H8857" s="89" t="s">
        <v>278</v>
      </c>
      <c r="I8857" s="89" t="s">
        <v>315</v>
      </c>
      <c r="L8857">
        <v>59817</v>
      </c>
      <c r="M8857" s="89" t="s">
        <v>1458</v>
      </c>
      <c r="N8857" s="89" t="s">
        <v>324</v>
      </c>
      <c r="V8857" s="89" t="s">
        <v>46</v>
      </c>
      <c r="W8857">
        <v>71854</v>
      </c>
    </row>
    <row r="8858" spans="7:23">
      <c r="G8858">
        <v>71271</v>
      </c>
      <c r="H8858" s="89" t="s">
        <v>1924</v>
      </c>
      <c r="I8858" s="89" t="s">
        <v>315</v>
      </c>
      <c r="L8858">
        <v>59818</v>
      </c>
      <c r="M8858" s="89" t="s">
        <v>1458</v>
      </c>
      <c r="N8858" s="89" t="s">
        <v>325</v>
      </c>
      <c r="V8858" s="89" t="s">
        <v>1922</v>
      </c>
      <c r="W8858">
        <v>71843</v>
      </c>
    </row>
    <row r="8859" spans="7:23">
      <c r="G8859">
        <v>71260</v>
      </c>
      <c r="H8859" s="89" t="s">
        <v>1925</v>
      </c>
      <c r="I8859" s="89" t="s">
        <v>315</v>
      </c>
      <c r="L8859">
        <v>59819</v>
      </c>
      <c r="M8859" s="89" t="s">
        <v>1458</v>
      </c>
      <c r="N8859" s="89" t="s">
        <v>317</v>
      </c>
      <c r="V8859" s="89" t="s">
        <v>1882</v>
      </c>
      <c r="W8859">
        <v>72108</v>
      </c>
    </row>
    <row r="8860" spans="7:23">
      <c r="G8860">
        <v>71249</v>
      </c>
      <c r="H8860" s="89" t="s">
        <v>1926</v>
      </c>
      <c r="I8860" s="89" t="s">
        <v>315</v>
      </c>
      <c r="L8860">
        <v>59820</v>
      </c>
      <c r="M8860" s="89" t="s">
        <v>1458</v>
      </c>
      <c r="N8860" s="89" t="s">
        <v>1583</v>
      </c>
      <c r="V8860" s="89" t="s">
        <v>968</v>
      </c>
      <c r="W8860">
        <v>72130</v>
      </c>
    </row>
    <row r="8861" spans="7:23">
      <c r="G8861">
        <v>71326</v>
      </c>
      <c r="H8861" s="89" t="s">
        <v>1927</v>
      </c>
      <c r="I8861" s="89" t="s">
        <v>315</v>
      </c>
      <c r="L8861">
        <v>59821</v>
      </c>
      <c r="M8861" s="89" t="s">
        <v>1459</v>
      </c>
      <c r="N8861" s="89" t="s">
        <v>1290</v>
      </c>
      <c r="V8861" s="89" t="s">
        <v>974</v>
      </c>
      <c r="W8861">
        <v>72119</v>
      </c>
    </row>
    <row r="8862" spans="7:23">
      <c r="G8862">
        <v>71524</v>
      </c>
      <c r="H8862" s="89" t="s">
        <v>1899</v>
      </c>
      <c r="I8862" s="89" t="s">
        <v>315</v>
      </c>
      <c r="L8862">
        <v>59822</v>
      </c>
      <c r="M8862" s="89" t="s">
        <v>1459</v>
      </c>
      <c r="N8862" s="89" t="s">
        <v>320</v>
      </c>
      <c r="V8862" s="89" t="s">
        <v>1923</v>
      </c>
      <c r="W8862">
        <v>71832</v>
      </c>
    </row>
    <row r="8863" spans="7:23">
      <c r="G8863">
        <v>71513</v>
      </c>
      <c r="H8863" s="89" t="s">
        <v>1902</v>
      </c>
      <c r="I8863" s="89" t="s">
        <v>315</v>
      </c>
      <c r="L8863">
        <v>59823</v>
      </c>
      <c r="M8863" s="89" t="s">
        <v>1459</v>
      </c>
      <c r="N8863" s="89" t="s">
        <v>321</v>
      </c>
      <c r="V8863" s="89" t="s">
        <v>278</v>
      </c>
      <c r="W8863">
        <v>71821</v>
      </c>
    </row>
    <row r="8864" spans="7:23">
      <c r="G8864">
        <v>71502</v>
      </c>
      <c r="H8864" s="89" t="s">
        <v>1928</v>
      </c>
      <c r="I8864" s="89" t="s">
        <v>315</v>
      </c>
      <c r="L8864">
        <v>59824</v>
      </c>
      <c r="M8864" s="89" t="s">
        <v>1459</v>
      </c>
      <c r="N8864" s="89" t="s">
        <v>322</v>
      </c>
      <c r="V8864" s="89" t="s">
        <v>1924</v>
      </c>
      <c r="W8864">
        <v>71810</v>
      </c>
    </row>
    <row r="8865" spans="7:23">
      <c r="G8865">
        <v>71623</v>
      </c>
      <c r="H8865" s="89" t="s">
        <v>1929</v>
      </c>
      <c r="I8865" s="89" t="s">
        <v>315</v>
      </c>
      <c r="L8865">
        <v>59825</v>
      </c>
      <c r="M8865" s="89" t="s">
        <v>1459</v>
      </c>
      <c r="N8865" s="89" t="s">
        <v>316</v>
      </c>
      <c r="V8865" s="89" t="s">
        <v>1925</v>
      </c>
      <c r="W8865">
        <v>71711</v>
      </c>
    </row>
    <row r="8866" spans="7:23">
      <c r="G8866">
        <v>71612</v>
      </c>
      <c r="H8866" s="89" t="s">
        <v>1930</v>
      </c>
      <c r="I8866" s="89" t="s">
        <v>315</v>
      </c>
      <c r="L8866">
        <v>59826</v>
      </c>
      <c r="M8866" s="89" t="s">
        <v>1459</v>
      </c>
      <c r="N8866" s="89" t="s">
        <v>1582</v>
      </c>
      <c r="V8866" s="89" t="s">
        <v>1937</v>
      </c>
      <c r="W8866">
        <v>71920</v>
      </c>
    </row>
    <row r="8867" spans="7:23">
      <c r="G8867">
        <v>71601</v>
      </c>
      <c r="H8867" s="89" t="s">
        <v>59</v>
      </c>
      <c r="I8867" s="89" t="s">
        <v>315</v>
      </c>
      <c r="L8867">
        <v>59827</v>
      </c>
      <c r="M8867" s="89" t="s">
        <v>1459</v>
      </c>
      <c r="N8867" s="89" t="s">
        <v>323</v>
      </c>
      <c r="V8867" s="89" t="s">
        <v>276</v>
      </c>
      <c r="W8867">
        <v>71909</v>
      </c>
    </row>
    <row r="8868" spans="7:23">
      <c r="G8868">
        <v>72086</v>
      </c>
      <c r="H8868" s="89" t="s">
        <v>1931</v>
      </c>
      <c r="I8868" s="89" t="s">
        <v>315</v>
      </c>
      <c r="L8868">
        <v>59828</v>
      </c>
      <c r="M8868" s="89" t="s">
        <v>1459</v>
      </c>
      <c r="N8868" s="89" t="s">
        <v>324</v>
      </c>
      <c r="V8868" s="89" t="s">
        <v>1938</v>
      </c>
      <c r="W8868">
        <v>58483</v>
      </c>
    </row>
    <row r="8869" spans="7:23">
      <c r="G8869">
        <v>71590</v>
      </c>
      <c r="H8869" s="89" t="s">
        <v>60</v>
      </c>
      <c r="I8869" s="89" t="s">
        <v>315</v>
      </c>
      <c r="L8869">
        <v>59829</v>
      </c>
      <c r="M8869" s="89" t="s">
        <v>1459</v>
      </c>
      <c r="N8869" s="89" t="s">
        <v>325</v>
      </c>
      <c r="V8869" s="89" t="s">
        <v>1939</v>
      </c>
      <c r="W8869">
        <v>40476</v>
      </c>
    </row>
    <row r="8870" spans="7:23">
      <c r="G8870">
        <v>71469</v>
      </c>
      <c r="H8870" s="89" t="s">
        <v>46</v>
      </c>
      <c r="I8870" s="89" t="s">
        <v>315</v>
      </c>
      <c r="L8870">
        <v>59830</v>
      </c>
      <c r="M8870" s="89" t="s">
        <v>1459</v>
      </c>
      <c r="N8870" s="89" t="s">
        <v>317</v>
      </c>
    </row>
    <row r="8871" spans="7:23">
      <c r="G8871">
        <v>71634</v>
      </c>
      <c r="H8871" s="89" t="s">
        <v>1932</v>
      </c>
      <c r="I8871" s="89" t="s">
        <v>315</v>
      </c>
      <c r="L8871">
        <v>59831</v>
      </c>
      <c r="M8871" s="89" t="s">
        <v>1459</v>
      </c>
      <c r="N8871" s="89" t="s">
        <v>1583</v>
      </c>
    </row>
    <row r="8872" spans="7:23">
      <c r="G8872">
        <v>71491</v>
      </c>
      <c r="H8872" s="89" t="s">
        <v>1912</v>
      </c>
      <c r="I8872" s="89" t="s">
        <v>315</v>
      </c>
      <c r="L8872">
        <v>59832</v>
      </c>
      <c r="M8872" s="89" t="s">
        <v>1460</v>
      </c>
      <c r="N8872" s="89" t="s">
        <v>1290</v>
      </c>
      <c r="V8872" s="89" t="s">
        <v>1291</v>
      </c>
      <c r="W8872">
        <v>32870</v>
      </c>
    </row>
    <row r="8873" spans="7:23">
      <c r="G8873">
        <v>71480</v>
      </c>
      <c r="H8873" s="89" t="s">
        <v>119</v>
      </c>
      <c r="I8873" s="89" t="s">
        <v>315</v>
      </c>
      <c r="L8873">
        <v>59833</v>
      </c>
      <c r="M8873" s="89" t="s">
        <v>1460</v>
      </c>
      <c r="N8873" s="89" t="s">
        <v>320</v>
      </c>
      <c r="V8873" s="89" t="s">
        <v>1293</v>
      </c>
      <c r="W8873">
        <v>50728</v>
      </c>
    </row>
    <row r="8874" spans="7:23">
      <c r="G8874">
        <v>71458</v>
      </c>
      <c r="H8874" s="89" t="s">
        <v>46</v>
      </c>
      <c r="I8874" s="89" t="s">
        <v>315</v>
      </c>
      <c r="L8874">
        <v>59834</v>
      </c>
      <c r="M8874" s="89" t="s">
        <v>1460</v>
      </c>
      <c r="N8874" s="89" t="s">
        <v>321</v>
      </c>
      <c r="V8874" s="89" t="s">
        <v>1294</v>
      </c>
      <c r="W8874">
        <v>51268</v>
      </c>
    </row>
    <row r="8875" spans="7:23">
      <c r="G8875">
        <v>71447</v>
      </c>
      <c r="H8875" s="89" t="s">
        <v>1914</v>
      </c>
      <c r="I8875" s="89" t="s">
        <v>315</v>
      </c>
      <c r="L8875">
        <v>59835</v>
      </c>
      <c r="M8875" s="89" t="s">
        <v>1460</v>
      </c>
      <c r="N8875" s="89" t="s">
        <v>322</v>
      </c>
      <c r="V8875" s="89" t="s">
        <v>1295</v>
      </c>
      <c r="W8875">
        <v>33270</v>
      </c>
    </row>
    <row r="8876" spans="7:23">
      <c r="G8876">
        <v>71315</v>
      </c>
      <c r="H8876" s="89" t="s">
        <v>1915</v>
      </c>
      <c r="I8876" s="89" t="s">
        <v>315</v>
      </c>
      <c r="L8876">
        <v>59836</v>
      </c>
      <c r="M8876" s="89" t="s">
        <v>1460</v>
      </c>
      <c r="N8876" s="89" t="s">
        <v>316</v>
      </c>
      <c r="V8876" s="89" t="s">
        <v>1297</v>
      </c>
      <c r="W8876">
        <v>32872</v>
      </c>
    </row>
    <row r="8877" spans="7:23">
      <c r="G8877">
        <v>71238</v>
      </c>
      <c r="H8877" s="89" t="s">
        <v>1916</v>
      </c>
      <c r="I8877" s="89" t="s">
        <v>315</v>
      </c>
      <c r="L8877">
        <v>59837</v>
      </c>
      <c r="M8877" s="89" t="s">
        <v>1460</v>
      </c>
      <c r="N8877" s="89" t="s">
        <v>1582</v>
      </c>
      <c r="V8877" s="89" t="s">
        <v>1298</v>
      </c>
      <c r="W8877">
        <v>32871</v>
      </c>
    </row>
    <row r="8878" spans="7:23">
      <c r="G8878">
        <v>71788</v>
      </c>
      <c r="H8878" s="89" t="s">
        <v>1917</v>
      </c>
      <c r="I8878" s="89" t="s">
        <v>315</v>
      </c>
      <c r="L8878">
        <v>59838</v>
      </c>
      <c r="M8878" s="89" t="s">
        <v>1460</v>
      </c>
      <c r="N8878" s="89" t="s">
        <v>323</v>
      </c>
      <c r="V8878" s="89" t="s">
        <v>1299</v>
      </c>
      <c r="W8878">
        <v>41475</v>
      </c>
    </row>
    <row r="8879" spans="7:23">
      <c r="G8879">
        <v>71777</v>
      </c>
      <c r="H8879" s="89" t="s">
        <v>1918</v>
      </c>
      <c r="I8879" s="89" t="s">
        <v>315</v>
      </c>
      <c r="L8879">
        <v>59839</v>
      </c>
      <c r="M8879" s="89" t="s">
        <v>1460</v>
      </c>
      <c r="N8879" s="89" t="s">
        <v>324</v>
      </c>
      <c r="V8879" s="89" t="s">
        <v>1300</v>
      </c>
      <c r="W8879">
        <v>41467</v>
      </c>
    </row>
    <row r="8880" spans="7:23">
      <c r="G8880">
        <v>71766</v>
      </c>
      <c r="H8880" s="89" t="s">
        <v>119</v>
      </c>
      <c r="I8880" s="89" t="s">
        <v>315</v>
      </c>
      <c r="L8880">
        <v>59840</v>
      </c>
      <c r="M8880" s="89" t="s">
        <v>1460</v>
      </c>
      <c r="N8880" s="89" t="s">
        <v>325</v>
      </c>
      <c r="V8880" s="89" t="s">
        <v>1234</v>
      </c>
      <c r="W8880">
        <v>185987</v>
      </c>
    </row>
    <row r="8881" spans="7:23">
      <c r="G8881">
        <v>71755</v>
      </c>
      <c r="H8881" s="89" t="s">
        <v>1933</v>
      </c>
      <c r="I8881" s="89" t="s">
        <v>315</v>
      </c>
      <c r="L8881">
        <v>59841</v>
      </c>
      <c r="M8881" s="89" t="s">
        <v>1460</v>
      </c>
      <c r="N8881" s="89" t="s">
        <v>317</v>
      </c>
      <c r="V8881" s="89" t="s">
        <v>2329</v>
      </c>
      <c r="W8881">
        <v>187691</v>
      </c>
    </row>
    <row r="8882" spans="7:23">
      <c r="G8882">
        <v>71744</v>
      </c>
      <c r="H8882" s="89" t="s">
        <v>1920</v>
      </c>
      <c r="I8882" s="89" t="s">
        <v>315</v>
      </c>
      <c r="L8882">
        <v>59842</v>
      </c>
      <c r="M8882" s="89" t="s">
        <v>1460</v>
      </c>
      <c r="N8882" s="89" t="s">
        <v>1583</v>
      </c>
      <c r="V8882" s="89" t="s">
        <v>2330</v>
      </c>
      <c r="W8882">
        <v>187680</v>
      </c>
    </row>
    <row r="8883" spans="7:23">
      <c r="G8883">
        <v>71733</v>
      </c>
      <c r="H8883" s="89" t="s">
        <v>1934</v>
      </c>
      <c r="I8883" s="89" t="s">
        <v>315</v>
      </c>
      <c r="L8883">
        <v>59843</v>
      </c>
      <c r="M8883" s="89" t="s">
        <v>1461</v>
      </c>
      <c r="N8883" s="89" t="s">
        <v>1290</v>
      </c>
      <c r="V8883" s="89" t="s">
        <v>1235</v>
      </c>
      <c r="W8883">
        <v>185976</v>
      </c>
    </row>
    <row r="8884" spans="7:23">
      <c r="G8884">
        <v>71722</v>
      </c>
      <c r="H8884" s="89" t="s">
        <v>1935</v>
      </c>
      <c r="I8884" s="89" t="s">
        <v>315</v>
      </c>
      <c r="L8884">
        <v>59844</v>
      </c>
      <c r="M8884" s="89" t="s">
        <v>1461</v>
      </c>
      <c r="N8884" s="89" t="s">
        <v>320</v>
      </c>
      <c r="V8884" s="89" t="s">
        <v>1236</v>
      </c>
      <c r="W8884">
        <v>185998</v>
      </c>
    </row>
    <row r="8885" spans="7:23">
      <c r="G8885">
        <v>71942</v>
      </c>
      <c r="H8885" s="89" t="s">
        <v>1936</v>
      </c>
      <c r="I8885" s="89" t="s">
        <v>315</v>
      </c>
      <c r="L8885">
        <v>59845</v>
      </c>
      <c r="M8885" s="89" t="s">
        <v>1461</v>
      </c>
      <c r="N8885" s="89" t="s">
        <v>321</v>
      </c>
      <c r="V8885" s="89" t="s">
        <v>1237</v>
      </c>
      <c r="W8885">
        <v>187669</v>
      </c>
    </row>
    <row r="8886" spans="7:23">
      <c r="G8886">
        <v>71854</v>
      </c>
      <c r="H8886" s="89" t="s">
        <v>46</v>
      </c>
      <c r="I8886" s="89" t="s">
        <v>315</v>
      </c>
      <c r="L8886">
        <v>59846</v>
      </c>
      <c r="M8886" s="89" t="s">
        <v>1461</v>
      </c>
      <c r="N8886" s="89" t="s">
        <v>322</v>
      </c>
      <c r="V8886" s="89" t="s">
        <v>2556</v>
      </c>
      <c r="W8886">
        <v>61990</v>
      </c>
    </row>
    <row r="8887" spans="7:23">
      <c r="G8887">
        <v>71843</v>
      </c>
      <c r="H8887" s="89" t="s">
        <v>1922</v>
      </c>
      <c r="I8887" s="89" t="s">
        <v>315</v>
      </c>
      <c r="L8887">
        <v>59847</v>
      </c>
      <c r="M8887" s="89" t="s">
        <v>1461</v>
      </c>
      <c r="N8887" s="89" t="s">
        <v>316</v>
      </c>
      <c r="V8887" s="89" t="s">
        <v>2557</v>
      </c>
      <c r="W8887">
        <v>216680</v>
      </c>
    </row>
    <row r="8888" spans="7:23">
      <c r="G8888">
        <v>72108</v>
      </c>
      <c r="H8888" s="89" t="s">
        <v>1882</v>
      </c>
      <c r="I8888" s="89" t="s">
        <v>315</v>
      </c>
      <c r="L8888">
        <v>59848</v>
      </c>
      <c r="M8888" s="89" t="s">
        <v>1461</v>
      </c>
      <c r="N8888" s="89" t="s">
        <v>1582</v>
      </c>
      <c r="V8888" s="89" t="s">
        <v>2558</v>
      </c>
      <c r="W8888">
        <v>32877</v>
      </c>
    </row>
    <row r="8889" spans="7:23">
      <c r="G8889">
        <v>72130</v>
      </c>
      <c r="H8889" s="89" t="s">
        <v>968</v>
      </c>
      <c r="I8889" s="89" t="s">
        <v>315</v>
      </c>
      <c r="L8889">
        <v>59849</v>
      </c>
      <c r="M8889" s="89" t="s">
        <v>1461</v>
      </c>
      <c r="N8889" s="89" t="s">
        <v>323</v>
      </c>
      <c r="V8889" s="89" t="s">
        <v>2559</v>
      </c>
      <c r="W8889">
        <v>81880</v>
      </c>
    </row>
    <row r="8890" spans="7:23">
      <c r="G8890">
        <v>72119</v>
      </c>
      <c r="H8890" s="89" t="s">
        <v>974</v>
      </c>
      <c r="I8890" s="89" t="s">
        <v>315</v>
      </c>
      <c r="L8890">
        <v>59850</v>
      </c>
      <c r="M8890" s="89" t="s">
        <v>1461</v>
      </c>
      <c r="N8890" s="89" t="s">
        <v>324</v>
      </c>
      <c r="V8890" s="89" t="s">
        <v>2560</v>
      </c>
      <c r="W8890">
        <v>107269</v>
      </c>
    </row>
    <row r="8891" spans="7:23">
      <c r="G8891">
        <v>71832</v>
      </c>
      <c r="H8891" s="89" t="s">
        <v>1923</v>
      </c>
      <c r="I8891" s="89" t="s">
        <v>315</v>
      </c>
      <c r="L8891">
        <v>59851</v>
      </c>
      <c r="M8891" s="89" t="s">
        <v>1461</v>
      </c>
      <c r="N8891" s="89" t="s">
        <v>325</v>
      </c>
      <c r="V8891" s="89" t="s">
        <v>2561</v>
      </c>
      <c r="W8891">
        <v>32878</v>
      </c>
    </row>
    <row r="8892" spans="7:23">
      <c r="G8892">
        <v>71821</v>
      </c>
      <c r="H8892" s="89" t="s">
        <v>278</v>
      </c>
      <c r="I8892" s="89" t="s">
        <v>315</v>
      </c>
      <c r="L8892">
        <v>59852</v>
      </c>
      <c r="M8892" s="89" t="s">
        <v>1461</v>
      </c>
      <c r="N8892" s="89" t="s">
        <v>317</v>
      </c>
      <c r="V8892" s="89" t="s">
        <v>2562</v>
      </c>
      <c r="W8892">
        <v>32879</v>
      </c>
    </row>
    <row r="8893" spans="7:23">
      <c r="G8893">
        <v>71810</v>
      </c>
      <c r="H8893" s="89" t="s">
        <v>1924</v>
      </c>
      <c r="I8893" s="89" t="s">
        <v>315</v>
      </c>
      <c r="L8893">
        <v>59853</v>
      </c>
      <c r="M8893" s="89" t="s">
        <v>1461</v>
      </c>
      <c r="N8893" s="89" t="s">
        <v>1583</v>
      </c>
      <c r="V8893" s="89" t="s">
        <v>2563</v>
      </c>
      <c r="W8893">
        <v>213874</v>
      </c>
    </row>
    <row r="8894" spans="7:23">
      <c r="G8894">
        <v>71711</v>
      </c>
      <c r="H8894" s="89" t="s">
        <v>1925</v>
      </c>
      <c r="I8894" s="89" t="s">
        <v>315</v>
      </c>
      <c r="L8894">
        <v>59854</v>
      </c>
      <c r="M8894" s="89" t="s">
        <v>1462</v>
      </c>
      <c r="N8894" s="89" t="s">
        <v>1290</v>
      </c>
      <c r="V8894" s="89" t="s">
        <v>1585</v>
      </c>
      <c r="W8894">
        <v>32880</v>
      </c>
    </row>
    <row r="8895" spans="7:23">
      <c r="G8895">
        <v>71920</v>
      </c>
      <c r="H8895" s="89" t="s">
        <v>1937</v>
      </c>
      <c r="I8895" s="89" t="s">
        <v>315</v>
      </c>
      <c r="L8895">
        <v>59855</v>
      </c>
      <c r="M8895" s="89" t="s">
        <v>1462</v>
      </c>
      <c r="N8895" s="89" t="s">
        <v>320</v>
      </c>
      <c r="V8895" s="89" t="s">
        <v>1586</v>
      </c>
      <c r="W8895">
        <v>32881</v>
      </c>
    </row>
    <row r="8896" spans="7:23">
      <c r="G8896">
        <v>71909</v>
      </c>
      <c r="H8896" s="89" t="s">
        <v>276</v>
      </c>
      <c r="I8896" s="89" t="s">
        <v>315</v>
      </c>
      <c r="L8896">
        <v>59856</v>
      </c>
      <c r="M8896" s="89" t="s">
        <v>1462</v>
      </c>
      <c r="N8896" s="89" t="s">
        <v>321</v>
      </c>
      <c r="V8896" s="89" t="s">
        <v>1587</v>
      </c>
      <c r="W8896">
        <v>32883</v>
      </c>
    </row>
    <row r="8897" spans="7:23">
      <c r="G8897">
        <v>58483</v>
      </c>
      <c r="H8897" s="89" t="s">
        <v>1938</v>
      </c>
      <c r="I8897" s="89" t="s">
        <v>315</v>
      </c>
      <c r="L8897">
        <v>59857</v>
      </c>
      <c r="M8897" s="89" t="s">
        <v>1462</v>
      </c>
      <c r="N8897" s="89" t="s">
        <v>322</v>
      </c>
      <c r="V8897" s="89" t="s">
        <v>1588</v>
      </c>
      <c r="W8897">
        <v>32887</v>
      </c>
    </row>
    <row r="8898" spans="7:23">
      <c r="G8898">
        <v>40476</v>
      </c>
      <c r="H8898" s="89" t="s">
        <v>1939</v>
      </c>
      <c r="I8898" s="89" t="s">
        <v>315</v>
      </c>
      <c r="L8898">
        <v>59858</v>
      </c>
      <c r="M8898" s="89" t="s">
        <v>1462</v>
      </c>
      <c r="N8898" s="89" t="s">
        <v>316</v>
      </c>
      <c r="V8898" s="89" t="s">
        <v>1589</v>
      </c>
      <c r="W8898">
        <v>32888</v>
      </c>
    </row>
    <row r="8899" spans="7:23">
      <c r="G8899">
        <v>32866</v>
      </c>
      <c r="H8899" s="89" t="s">
        <v>1699</v>
      </c>
      <c r="L8899">
        <v>59859</v>
      </c>
      <c r="M8899" s="89" t="s">
        <v>1462</v>
      </c>
      <c r="N8899" s="89" t="s">
        <v>1582</v>
      </c>
      <c r="V8899" s="89" t="s">
        <v>1590</v>
      </c>
      <c r="W8899">
        <v>32889</v>
      </c>
    </row>
    <row r="8900" spans="7:23">
      <c r="G8900">
        <v>32870</v>
      </c>
      <c r="H8900" s="89" t="s">
        <v>1291</v>
      </c>
      <c r="I8900" s="89" t="s">
        <v>1699</v>
      </c>
      <c r="L8900">
        <v>59860</v>
      </c>
      <c r="M8900" s="89" t="s">
        <v>1462</v>
      </c>
      <c r="N8900" s="89" t="s">
        <v>323</v>
      </c>
      <c r="V8900" s="89" t="s">
        <v>1591</v>
      </c>
      <c r="W8900">
        <v>32890</v>
      </c>
    </row>
    <row r="8901" spans="7:23">
      <c r="G8901">
        <v>50728</v>
      </c>
      <c r="H8901" s="89" t="s">
        <v>1293</v>
      </c>
      <c r="I8901" s="89" t="s">
        <v>1699</v>
      </c>
      <c r="L8901">
        <v>59861</v>
      </c>
      <c r="M8901" s="89" t="s">
        <v>1462</v>
      </c>
      <c r="N8901" s="89" t="s">
        <v>324</v>
      </c>
      <c r="V8901" s="89" t="s">
        <v>1592</v>
      </c>
      <c r="W8901">
        <v>32891</v>
      </c>
    </row>
    <row r="8902" spans="7:23">
      <c r="G8902">
        <v>51268</v>
      </c>
      <c r="H8902" s="89" t="s">
        <v>1294</v>
      </c>
      <c r="I8902" s="89" t="s">
        <v>1699</v>
      </c>
      <c r="L8902">
        <v>59862</v>
      </c>
      <c r="M8902" s="89" t="s">
        <v>1462</v>
      </c>
      <c r="N8902" s="89" t="s">
        <v>325</v>
      </c>
      <c r="V8902" s="89" t="s">
        <v>1593</v>
      </c>
      <c r="W8902">
        <v>32892</v>
      </c>
    </row>
    <row r="8903" spans="7:23">
      <c r="G8903">
        <v>33270</v>
      </c>
      <c r="H8903" s="89" t="s">
        <v>1295</v>
      </c>
      <c r="I8903" s="89" t="s">
        <v>1699</v>
      </c>
      <c r="L8903">
        <v>59863</v>
      </c>
      <c r="M8903" s="89" t="s">
        <v>1462</v>
      </c>
      <c r="N8903" s="89" t="s">
        <v>317</v>
      </c>
      <c r="V8903" s="89" t="s">
        <v>1594</v>
      </c>
      <c r="W8903">
        <v>32893</v>
      </c>
    </row>
    <row r="8904" spans="7:23">
      <c r="G8904">
        <v>32872</v>
      </c>
      <c r="H8904" s="89" t="s">
        <v>1297</v>
      </c>
      <c r="I8904" s="89" t="s">
        <v>1699</v>
      </c>
      <c r="L8904">
        <v>59864</v>
      </c>
      <c r="M8904" s="89" t="s">
        <v>1462</v>
      </c>
      <c r="N8904" s="89" t="s">
        <v>1583</v>
      </c>
      <c r="V8904" s="89" t="s">
        <v>1595</v>
      </c>
      <c r="W8904">
        <v>32894</v>
      </c>
    </row>
    <row r="8905" spans="7:23">
      <c r="G8905">
        <v>32871</v>
      </c>
      <c r="H8905" s="89" t="s">
        <v>1298</v>
      </c>
      <c r="I8905" s="89" t="s">
        <v>1699</v>
      </c>
      <c r="L8905">
        <v>59865</v>
      </c>
      <c r="M8905" s="89" t="s">
        <v>1463</v>
      </c>
      <c r="N8905" s="89" t="s">
        <v>1290</v>
      </c>
      <c r="V8905" s="89" t="s">
        <v>1596</v>
      </c>
      <c r="W8905">
        <v>32895</v>
      </c>
    </row>
    <row r="8906" spans="7:23">
      <c r="G8906">
        <v>41475</v>
      </c>
      <c r="H8906" s="89" t="s">
        <v>1299</v>
      </c>
      <c r="I8906" s="89" t="s">
        <v>1699</v>
      </c>
      <c r="L8906">
        <v>59866</v>
      </c>
      <c r="M8906" s="89" t="s">
        <v>1463</v>
      </c>
      <c r="N8906" s="89" t="s">
        <v>320</v>
      </c>
      <c r="V8906" s="89" t="s">
        <v>2564</v>
      </c>
      <c r="W8906">
        <v>81869</v>
      </c>
    </row>
    <row r="8907" spans="7:23">
      <c r="G8907">
        <v>41467</v>
      </c>
      <c r="H8907" s="89" t="s">
        <v>1300</v>
      </c>
      <c r="I8907" s="89" t="s">
        <v>1699</v>
      </c>
      <c r="L8907">
        <v>59867</v>
      </c>
      <c r="M8907" s="89" t="s">
        <v>1463</v>
      </c>
      <c r="N8907" s="89" t="s">
        <v>321</v>
      </c>
      <c r="V8907" s="89" t="s">
        <v>1597</v>
      </c>
      <c r="W8907">
        <v>32896</v>
      </c>
    </row>
    <row r="8908" spans="7:23">
      <c r="G8908">
        <v>185987</v>
      </c>
      <c r="H8908" s="89" t="s">
        <v>1234</v>
      </c>
      <c r="I8908" s="89" t="s">
        <v>1699</v>
      </c>
      <c r="L8908">
        <v>59868</v>
      </c>
      <c r="M8908" s="89" t="s">
        <v>1463</v>
      </c>
      <c r="N8908" s="89" t="s">
        <v>322</v>
      </c>
      <c r="V8908" s="89" t="s">
        <v>1598</v>
      </c>
      <c r="W8908">
        <v>32897</v>
      </c>
    </row>
    <row r="8909" spans="7:23">
      <c r="G8909">
        <v>187691</v>
      </c>
      <c r="H8909" s="89" t="s">
        <v>2329</v>
      </c>
      <c r="I8909" s="89" t="s">
        <v>1699</v>
      </c>
      <c r="L8909">
        <v>59869</v>
      </c>
      <c r="M8909" s="89" t="s">
        <v>1463</v>
      </c>
      <c r="N8909" s="89" t="s">
        <v>316</v>
      </c>
      <c r="V8909" s="89" t="s">
        <v>2565</v>
      </c>
      <c r="W8909">
        <v>182269</v>
      </c>
    </row>
    <row r="8910" spans="7:23">
      <c r="G8910">
        <v>187680</v>
      </c>
      <c r="H8910" s="89" t="s">
        <v>2330</v>
      </c>
      <c r="I8910" s="89" t="s">
        <v>1699</v>
      </c>
      <c r="L8910">
        <v>59870</v>
      </c>
      <c r="M8910" s="89" t="s">
        <v>1463</v>
      </c>
      <c r="N8910" s="89" t="s">
        <v>1582</v>
      </c>
      <c r="V8910" s="89" t="s">
        <v>1599</v>
      </c>
      <c r="W8910">
        <v>32898</v>
      </c>
    </row>
    <row r="8911" spans="7:23">
      <c r="G8911">
        <v>185976</v>
      </c>
      <c r="H8911" s="89" t="s">
        <v>1235</v>
      </c>
      <c r="I8911" s="89" t="s">
        <v>1699</v>
      </c>
      <c r="L8911">
        <v>59871</v>
      </c>
      <c r="M8911" s="89" t="s">
        <v>1463</v>
      </c>
      <c r="N8911" s="89" t="s">
        <v>323</v>
      </c>
      <c r="V8911" s="89" t="s">
        <v>1600</v>
      </c>
      <c r="W8911">
        <v>32899</v>
      </c>
    </row>
    <row r="8912" spans="7:23">
      <c r="G8912">
        <v>185998</v>
      </c>
      <c r="H8912" s="89" t="s">
        <v>1236</v>
      </c>
      <c r="I8912" s="89" t="s">
        <v>1699</v>
      </c>
      <c r="L8912">
        <v>59872</v>
      </c>
      <c r="M8912" s="89" t="s">
        <v>1463</v>
      </c>
      <c r="N8912" s="89" t="s">
        <v>324</v>
      </c>
      <c r="V8912" s="89" t="s">
        <v>2566</v>
      </c>
      <c r="W8912">
        <v>205290</v>
      </c>
    </row>
    <row r="8913" spans="7:23">
      <c r="G8913">
        <v>187669</v>
      </c>
      <c r="H8913" s="89" t="s">
        <v>1237</v>
      </c>
      <c r="I8913" s="89" t="s">
        <v>1699</v>
      </c>
      <c r="L8913">
        <v>59873</v>
      </c>
      <c r="M8913" s="89" t="s">
        <v>1463</v>
      </c>
      <c r="N8913" s="89" t="s">
        <v>325</v>
      </c>
      <c r="V8913" s="89" t="s">
        <v>2567</v>
      </c>
      <c r="W8913">
        <v>205279</v>
      </c>
    </row>
    <row r="8914" spans="7:23">
      <c r="G8914">
        <v>61990</v>
      </c>
      <c r="H8914" s="89" t="s">
        <v>2556</v>
      </c>
      <c r="I8914" s="89" t="s">
        <v>1699</v>
      </c>
      <c r="L8914">
        <v>59874</v>
      </c>
      <c r="M8914" s="89" t="s">
        <v>1463</v>
      </c>
      <c r="N8914" s="89" t="s">
        <v>317</v>
      </c>
      <c r="V8914" s="89" t="s">
        <v>1601</v>
      </c>
      <c r="W8914">
        <v>32901</v>
      </c>
    </row>
    <row r="8915" spans="7:23">
      <c r="G8915">
        <v>216680</v>
      </c>
      <c r="H8915" s="89" t="s">
        <v>2557</v>
      </c>
      <c r="I8915" s="89" t="s">
        <v>1699</v>
      </c>
      <c r="L8915">
        <v>59875</v>
      </c>
      <c r="M8915" s="89" t="s">
        <v>1463</v>
      </c>
      <c r="N8915" s="89" t="s">
        <v>1583</v>
      </c>
      <c r="V8915" s="89" t="s">
        <v>1602</v>
      </c>
      <c r="W8915">
        <v>32905</v>
      </c>
    </row>
    <row r="8916" spans="7:23">
      <c r="G8916">
        <v>32877</v>
      </c>
      <c r="H8916" s="89" t="s">
        <v>2558</v>
      </c>
      <c r="I8916" s="89" t="s">
        <v>1699</v>
      </c>
      <c r="L8916">
        <v>59876</v>
      </c>
      <c r="M8916" s="89" t="s">
        <v>1378</v>
      </c>
      <c r="N8916" s="89" t="s">
        <v>1290</v>
      </c>
      <c r="V8916" s="89" t="s">
        <v>1603</v>
      </c>
      <c r="W8916">
        <v>32906</v>
      </c>
    </row>
    <row r="8917" spans="7:23">
      <c r="G8917">
        <v>81880</v>
      </c>
      <c r="H8917" s="89" t="s">
        <v>2559</v>
      </c>
      <c r="I8917" s="89" t="s">
        <v>1699</v>
      </c>
      <c r="L8917">
        <v>59877</v>
      </c>
      <c r="M8917" s="89" t="s">
        <v>1378</v>
      </c>
      <c r="N8917" s="89" t="s">
        <v>320</v>
      </c>
      <c r="V8917" s="89" t="s">
        <v>1604</v>
      </c>
      <c r="W8917">
        <v>32907</v>
      </c>
    </row>
    <row r="8918" spans="7:23">
      <c r="G8918">
        <v>107269</v>
      </c>
      <c r="H8918" s="89" t="s">
        <v>2560</v>
      </c>
      <c r="I8918" s="89" t="s">
        <v>1699</v>
      </c>
      <c r="L8918">
        <v>59878</v>
      </c>
      <c r="M8918" s="89" t="s">
        <v>1378</v>
      </c>
      <c r="N8918" s="89" t="s">
        <v>321</v>
      </c>
      <c r="V8918" s="89" t="s">
        <v>1605</v>
      </c>
      <c r="W8918">
        <v>32909</v>
      </c>
    </row>
    <row r="8919" spans="7:23">
      <c r="G8919">
        <v>32878</v>
      </c>
      <c r="H8919" s="89" t="s">
        <v>2561</v>
      </c>
      <c r="I8919" s="89" t="s">
        <v>1699</v>
      </c>
      <c r="L8919">
        <v>59879</v>
      </c>
      <c r="M8919" s="89" t="s">
        <v>1378</v>
      </c>
      <c r="N8919" s="89" t="s">
        <v>322</v>
      </c>
      <c r="V8919" s="89" t="s">
        <v>1606</v>
      </c>
      <c r="W8919">
        <v>32913</v>
      </c>
    </row>
    <row r="8920" spans="7:23">
      <c r="G8920">
        <v>32879</v>
      </c>
      <c r="H8920" s="89" t="s">
        <v>2562</v>
      </c>
      <c r="I8920" s="89" t="s">
        <v>1699</v>
      </c>
      <c r="L8920">
        <v>59880</v>
      </c>
      <c r="M8920" s="89" t="s">
        <v>1378</v>
      </c>
      <c r="N8920" s="89" t="s">
        <v>316</v>
      </c>
      <c r="V8920" s="89" t="s">
        <v>1607</v>
      </c>
      <c r="W8920">
        <v>56669</v>
      </c>
    </row>
    <row r="8921" spans="7:23">
      <c r="G8921">
        <v>213874</v>
      </c>
      <c r="H8921" s="89" t="s">
        <v>2563</v>
      </c>
      <c r="I8921" s="89" t="s">
        <v>1699</v>
      </c>
      <c r="L8921">
        <v>59881</v>
      </c>
      <c r="M8921" s="89" t="s">
        <v>1378</v>
      </c>
      <c r="N8921" s="89" t="s">
        <v>1582</v>
      </c>
      <c r="V8921" s="89" t="s">
        <v>1608</v>
      </c>
      <c r="W8921">
        <v>32914</v>
      </c>
    </row>
    <row r="8922" spans="7:23">
      <c r="G8922">
        <v>32880</v>
      </c>
      <c r="H8922" s="89" t="s">
        <v>1585</v>
      </c>
      <c r="I8922" s="89" t="s">
        <v>1699</v>
      </c>
      <c r="L8922">
        <v>59882</v>
      </c>
      <c r="M8922" s="89" t="s">
        <v>1378</v>
      </c>
      <c r="N8922" s="89" t="s">
        <v>323</v>
      </c>
      <c r="V8922" s="89" t="s">
        <v>1609</v>
      </c>
      <c r="W8922">
        <v>32915</v>
      </c>
    </row>
    <row r="8923" spans="7:23">
      <c r="G8923">
        <v>32881</v>
      </c>
      <c r="H8923" s="89" t="s">
        <v>1586</v>
      </c>
      <c r="I8923" s="89" t="s">
        <v>1699</v>
      </c>
      <c r="L8923">
        <v>59883</v>
      </c>
      <c r="M8923" s="89" t="s">
        <v>1378</v>
      </c>
      <c r="N8923" s="89" t="s">
        <v>324</v>
      </c>
      <c r="V8923" s="89" t="s">
        <v>1610</v>
      </c>
      <c r="W8923">
        <v>32916</v>
      </c>
    </row>
    <row r="8924" spans="7:23">
      <c r="G8924">
        <v>32883</v>
      </c>
      <c r="H8924" s="89" t="s">
        <v>1587</v>
      </c>
      <c r="I8924" s="89" t="s">
        <v>1699</v>
      </c>
      <c r="L8924">
        <v>59884</v>
      </c>
      <c r="M8924" s="89" t="s">
        <v>1378</v>
      </c>
      <c r="N8924" s="89" t="s">
        <v>325</v>
      </c>
      <c r="V8924" s="89" t="s">
        <v>1611</v>
      </c>
      <c r="W8924">
        <v>32917</v>
      </c>
    </row>
    <row r="8925" spans="7:23">
      <c r="G8925">
        <v>32887</v>
      </c>
      <c r="H8925" s="89" t="s">
        <v>1588</v>
      </c>
      <c r="I8925" s="89" t="s">
        <v>1699</v>
      </c>
      <c r="L8925">
        <v>59885</v>
      </c>
      <c r="M8925" s="89" t="s">
        <v>1378</v>
      </c>
      <c r="N8925" s="89" t="s">
        <v>317</v>
      </c>
      <c r="V8925" s="89" t="s">
        <v>297</v>
      </c>
      <c r="W8925">
        <v>32919</v>
      </c>
    </row>
    <row r="8926" spans="7:23">
      <c r="G8926">
        <v>32888</v>
      </c>
      <c r="H8926" s="89" t="s">
        <v>1589</v>
      </c>
      <c r="I8926" s="89" t="s">
        <v>1699</v>
      </c>
      <c r="L8926">
        <v>59886</v>
      </c>
      <c r="M8926" s="89" t="s">
        <v>1378</v>
      </c>
      <c r="N8926" s="89" t="s">
        <v>1583</v>
      </c>
      <c r="V8926" s="89" t="s">
        <v>1612</v>
      </c>
      <c r="W8926">
        <v>32970</v>
      </c>
    </row>
    <row r="8927" spans="7:23">
      <c r="G8927">
        <v>32889</v>
      </c>
      <c r="H8927" s="89" t="s">
        <v>1590</v>
      </c>
      <c r="I8927" s="89" t="s">
        <v>1699</v>
      </c>
      <c r="L8927">
        <v>59931</v>
      </c>
      <c r="M8927" s="89" t="s">
        <v>2497</v>
      </c>
      <c r="N8927" s="89" t="s">
        <v>1290</v>
      </c>
      <c r="V8927" s="89" t="s">
        <v>1161</v>
      </c>
      <c r="W8927">
        <v>32971</v>
      </c>
    </row>
    <row r="8928" spans="7:23">
      <c r="G8928">
        <v>32890</v>
      </c>
      <c r="H8928" s="89" t="s">
        <v>1591</v>
      </c>
      <c r="I8928" s="89" t="s">
        <v>1699</v>
      </c>
      <c r="L8928">
        <v>59932</v>
      </c>
      <c r="M8928" s="89" t="s">
        <v>2497</v>
      </c>
      <c r="N8928" s="89" t="s">
        <v>320</v>
      </c>
      <c r="V8928" s="89" t="s">
        <v>1162</v>
      </c>
      <c r="W8928">
        <v>32972</v>
      </c>
    </row>
    <row r="8929" spans="7:23">
      <c r="G8929">
        <v>32891</v>
      </c>
      <c r="H8929" s="89" t="s">
        <v>1592</v>
      </c>
      <c r="I8929" s="89" t="s">
        <v>1699</v>
      </c>
      <c r="L8929">
        <v>59933</v>
      </c>
      <c r="M8929" s="89" t="s">
        <v>2497</v>
      </c>
      <c r="N8929" s="89" t="s">
        <v>321</v>
      </c>
      <c r="V8929" s="89" t="s">
        <v>1163</v>
      </c>
      <c r="W8929">
        <v>32973</v>
      </c>
    </row>
    <row r="8930" spans="7:23">
      <c r="G8930">
        <v>32892</v>
      </c>
      <c r="H8930" s="89" t="s">
        <v>1593</v>
      </c>
      <c r="I8930" s="89" t="s">
        <v>1699</v>
      </c>
      <c r="L8930">
        <v>59934</v>
      </c>
      <c r="M8930" s="89" t="s">
        <v>2497</v>
      </c>
      <c r="N8930" s="89" t="s">
        <v>322</v>
      </c>
      <c r="V8930" s="89" t="s">
        <v>1613</v>
      </c>
      <c r="W8930">
        <v>32974</v>
      </c>
    </row>
    <row r="8931" spans="7:23">
      <c r="G8931">
        <v>32893</v>
      </c>
      <c r="H8931" s="89" t="s">
        <v>1594</v>
      </c>
      <c r="I8931" s="89" t="s">
        <v>1699</v>
      </c>
      <c r="L8931">
        <v>59935</v>
      </c>
      <c r="M8931" s="89" t="s">
        <v>2497</v>
      </c>
      <c r="N8931" s="89" t="s">
        <v>316</v>
      </c>
      <c r="V8931" s="89" t="s">
        <v>1165</v>
      </c>
      <c r="W8931">
        <v>32975</v>
      </c>
    </row>
    <row r="8932" spans="7:23">
      <c r="G8932">
        <v>32894</v>
      </c>
      <c r="H8932" s="89" t="s">
        <v>1595</v>
      </c>
      <c r="I8932" s="89" t="s">
        <v>1699</v>
      </c>
      <c r="L8932">
        <v>59936</v>
      </c>
      <c r="M8932" s="89" t="s">
        <v>2497</v>
      </c>
      <c r="N8932" s="89" t="s">
        <v>1582</v>
      </c>
      <c r="V8932" s="89" t="s">
        <v>1614</v>
      </c>
      <c r="W8932">
        <v>32976</v>
      </c>
    </row>
    <row r="8933" spans="7:23">
      <c r="G8933">
        <v>32895</v>
      </c>
      <c r="H8933" s="89" t="s">
        <v>1596</v>
      </c>
      <c r="I8933" s="89" t="s">
        <v>1699</v>
      </c>
      <c r="L8933">
        <v>59937</v>
      </c>
      <c r="M8933" s="89" t="s">
        <v>2497</v>
      </c>
      <c r="N8933" s="89" t="s">
        <v>323</v>
      </c>
      <c r="V8933" s="89" t="s">
        <v>1168</v>
      </c>
      <c r="W8933">
        <v>32977</v>
      </c>
    </row>
    <row r="8934" spans="7:23">
      <c r="G8934">
        <v>81869</v>
      </c>
      <c r="H8934" s="89" t="s">
        <v>2564</v>
      </c>
      <c r="I8934" s="89" t="s">
        <v>1699</v>
      </c>
      <c r="L8934">
        <v>59938</v>
      </c>
      <c r="M8934" s="89" t="s">
        <v>2497</v>
      </c>
      <c r="N8934" s="89" t="s">
        <v>324</v>
      </c>
      <c r="V8934" s="89" t="s">
        <v>1615</v>
      </c>
      <c r="W8934">
        <v>32978</v>
      </c>
    </row>
    <row r="8935" spans="7:23">
      <c r="G8935">
        <v>32896</v>
      </c>
      <c r="H8935" s="89" t="s">
        <v>1597</v>
      </c>
      <c r="I8935" s="89" t="s">
        <v>1699</v>
      </c>
      <c r="L8935">
        <v>59939</v>
      </c>
      <c r="M8935" s="89" t="s">
        <v>2497</v>
      </c>
      <c r="N8935" s="89" t="s">
        <v>325</v>
      </c>
      <c r="V8935" s="89" t="s">
        <v>1170</v>
      </c>
      <c r="W8935">
        <v>32979</v>
      </c>
    </row>
    <row r="8936" spans="7:23">
      <c r="G8936">
        <v>32897</v>
      </c>
      <c r="H8936" s="89" t="s">
        <v>1598</v>
      </c>
      <c r="I8936" s="89" t="s">
        <v>1699</v>
      </c>
      <c r="L8936">
        <v>59940</v>
      </c>
      <c r="M8936" s="89" t="s">
        <v>2497</v>
      </c>
      <c r="N8936" s="89" t="s">
        <v>317</v>
      </c>
      <c r="V8936" s="89" t="s">
        <v>1616</v>
      </c>
      <c r="W8936">
        <v>32980</v>
      </c>
    </row>
    <row r="8937" spans="7:23">
      <c r="G8937">
        <v>182269</v>
      </c>
      <c r="H8937" s="89" t="s">
        <v>2565</v>
      </c>
      <c r="I8937" s="89" t="s">
        <v>1699</v>
      </c>
      <c r="L8937">
        <v>59941</v>
      </c>
      <c r="M8937" s="89" t="s">
        <v>2497</v>
      </c>
      <c r="N8937" s="89" t="s">
        <v>1583</v>
      </c>
      <c r="V8937" s="89" t="s">
        <v>1171</v>
      </c>
      <c r="W8937">
        <v>32981</v>
      </c>
    </row>
    <row r="8938" spans="7:23">
      <c r="G8938">
        <v>32898</v>
      </c>
      <c r="H8938" s="89" t="s">
        <v>1599</v>
      </c>
      <c r="I8938" s="89" t="s">
        <v>1699</v>
      </c>
      <c r="L8938">
        <v>59966</v>
      </c>
      <c r="M8938" s="89" t="s">
        <v>1219</v>
      </c>
      <c r="N8938" s="89" t="s">
        <v>326</v>
      </c>
      <c r="V8938" s="89" t="s">
        <v>1172</v>
      </c>
      <c r="W8938">
        <v>32982</v>
      </c>
    </row>
    <row r="8939" spans="7:23">
      <c r="G8939">
        <v>32899</v>
      </c>
      <c r="H8939" s="89" t="s">
        <v>1600</v>
      </c>
      <c r="I8939" s="89" t="s">
        <v>1699</v>
      </c>
      <c r="L8939">
        <v>59967</v>
      </c>
      <c r="M8939" s="89" t="s">
        <v>1255</v>
      </c>
      <c r="N8939" s="89" t="s">
        <v>326</v>
      </c>
      <c r="V8939" s="89" t="s">
        <v>2568</v>
      </c>
      <c r="W8939">
        <v>32983</v>
      </c>
    </row>
    <row r="8940" spans="7:23">
      <c r="G8940">
        <v>205290</v>
      </c>
      <c r="H8940" s="89" t="s">
        <v>2566</v>
      </c>
      <c r="I8940" s="89" t="s">
        <v>1699</v>
      </c>
      <c r="L8940">
        <v>59968</v>
      </c>
      <c r="M8940" s="89" t="s">
        <v>1256</v>
      </c>
      <c r="N8940" s="89" t="s">
        <v>326</v>
      </c>
      <c r="V8940" s="89" t="s">
        <v>1617</v>
      </c>
      <c r="W8940">
        <v>32985</v>
      </c>
    </row>
    <row r="8941" spans="7:23">
      <c r="G8941">
        <v>205279</v>
      </c>
      <c r="H8941" s="89" t="s">
        <v>2567</v>
      </c>
      <c r="I8941" s="89" t="s">
        <v>1699</v>
      </c>
      <c r="L8941">
        <v>59969</v>
      </c>
      <c r="M8941" s="89" t="s">
        <v>1257</v>
      </c>
      <c r="N8941" s="89" t="s">
        <v>326</v>
      </c>
      <c r="V8941" s="89" t="s">
        <v>1618</v>
      </c>
      <c r="W8941">
        <v>32986</v>
      </c>
    </row>
    <row r="8942" spans="7:23">
      <c r="G8942">
        <v>32901</v>
      </c>
      <c r="H8942" s="89" t="s">
        <v>1601</v>
      </c>
      <c r="I8942" s="89" t="s">
        <v>1699</v>
      </c>
      <c r="L8942">
        <v>59970</v>
      </c>
      <c r="M8942" s="89" t="s">
        <v>1258</v>
      </c>
      <c r="N8942" s="89" t="s">
        <v>326</v>
      </c>
      <c r="V8942" s="89" t="s">
        <v>1619</v>
      </c>
      <c r="W8942">
        <v>32987</v>
      </c>
    </row>
    <row r="8943" spans="7:23">
      <c r="G8943">
        <v>32905</v>
      </c>
      <c r="H8943" s="89" t="s">
        <v>1602</v>
      </c>
      <c r="I8943" s="89" t="s">
        <v>1699</v>
      </c>
      <c r="L8943">
        <v>59971</v>
      </c>
      <c r="M8943" s="89" t="s">
        <v>1259</v>
      </c>
      <c r="N8943" s="89" t="s">
        <v>326</v>
      </c>
      <c r="V8943" s="89" t="s">
        <v>1620</v>
      </c>
      <c r="W8943">
        <v>32988</v>
      </c>
    </row>
    <row r="8944" spans="7:23">
      <c r="G8944">
        <v>32906</v>
      </c>
      <c r="H8944" s="89" t="s">
        <v>1603</v>
      </c>
      <c r="I8944" s="89" t="s">
        <v>1699</v>
      </c>
      <c r="L8944">
        <v>59974</v>
      </c>
      <c r="M8944" s="89" t="s">
        <v>1219</v>
      </c>
      <c r="N8944" s="89" t="s">
        <v>327</v>
      </c>
      <c r="V8944" s="89" t="s">
        <v>1176</v>
      </c>
      <c r="W8944">
        <v>32989</v>
      </c>
    </row>
    <row r="8945" spans="7:23">
      <c r="G8945">
        <v>32907</v>
      </c>
      <c r="H8945" s="89" t="s">
        <v>1604</v>
      </c>
      <c r="I8945" s="89" t="s">
        <v>1699</v>
      </c>
      <c r="L8945">
        <v>59975</v>
      </c>
      <c r="M8945" s="89" t="s">
        <v>1220</v>
      </c>
      <c r="N8945" s="89" t="s">
        <v>327</v>
      </c>
      <c r="V8945" s="89" t="s">
        <v>1621</v>
      </c>
      <c r="W8945">
        <v>32990</v>
      </c>
    </row>
    <row r="8946" spans="7:23">
      <c r="G8946">
        <v>32909</v>
      </c>
      <c r="H8946" s="89" t="s">
        <v>1605</v>
      </c>
      <c r="I8946" s="89" t="s">
        <v>1699</v>
      </c>
      <c r="L8946">
        <v>59976</v>
      </c>
      <c r="M8946" s="89" t="s">
        <v>1221</v>
      </c>
      <c r="N8946" s="89" t="s">
        <v>327</v>
      </c>
      <c r="V8946" s="89" t="s">
        <v>1622</v>
      </c>
      <c r="W8946">
        <v>32991</v>
      </c>
    </row>
    <row r="8947" spans="7:23">
      <c r="G8947">
        <v>32913</v>
      </c>
      <c r="H8947" s="89" t="s">
        <v>1606</v>
      </c>
      <c r="I8947" s="89" t="s">
        <v>1699</v>
      </c>
      <c r="L8947">
        <v>60068</v>
      </c>
      <c r="M8947" s="89" t="s">
        <v>1260</v>
      </c>
      <c r="N8947" s="89" t="s">
        <v>326</v>
      </c>
      <c r="V8947" s="89" t="s">
        <v>1623</v>
      </c>
      <c r="W8947">
        <v>32992</v>
      </c>
    </row>
    <row r="8948" spans="7:23">
      <c r="G8948">
        <v>56669</v>
      </c>
      <c r="H8948" s="89" t="s">
        <v>1607</v>
      </c>
      <c r="I8948" s="89" t="s">
        <v>1699</v>
      </c>
      <c r="L8948">
        <v>60069</v>
      </c>
      <c r="M8948" s="89" t="s">
        <v>1261</v>
      </c>
      <c r="N8948" s="89" t="s">
        <v>326</v>
      </c>
      <c r="V8948" s="89" t="s">
        <v>1182</v>
      </c>
      <c r="W8948">
        <v>32993</v>
      </c>
    </row>
    <row r="8949" spans="7:23">
      <c r="G8949">
        <v>32914</v>
      </c>
      <c r="H8949" s="89" t="s">
        <v>1608</v>
      </c>
      <c r="I8949" s="89" t="s">
        <v>1699</v>
      </c>
      <c r="L8949">
        <v>60071</v>
      </c>
      <c r="M8949" s="89" t="s">
        <v>1262</v>
      </c>
      <c r="N8949" s="89" t="s">
        <v>326</v>
      </c>
      <c r="V8949" s="89" t="s">
        <v>1624</v>
      </c>
      <c r="W8949">
        <v>32994</v>
      </c>
    </row>
    <row r="8950" spans="7:23">
      <c r="G8950">
        <v>32915</v>
      </c>
      <c r="H8950" s="89" t="s">
        <v>1609</v>
      </c>
      <c r="I8950" s="89" t="s">
        <v>1699</v>
      </c>
      <c r="L8950">
        <v>60073</v>
      </c>
      <c r="M8950" s="89" t="s">
        <v>1263</v>
      </c>
      <c r="N8950" s="89" t="s">
        <v>326</v>
      </c>
      <c r="V8950" s="89" t="s">
        <v>1625</v>
      </c>
      <c r="W8950">
        <v>32995</v>
      </c>
    </row>
    <row r="8951" spans="7:23">
      <c r="G8951">
        <v>32916</v>
      </c>
      <c r="H8951" s="89" t="s">
        <v>1610</v>
      </c>
      <c r="I8951" s="89" t="s">
        <v>1699</v>
      </c>
      <c r="L8951">
        <v>60075</v>
      </c>
      <c r="M8951" s="89" t="s">
        <v>1264</v>
      </c>
      <c r="N8951" s="89" t="s">
        <v>326</v>
      </c>
      <c r="V8951" s="89" t="s">
        <v>1185</v>
      </c>
      <c r="W8951">
        <v>32996</v>
      </c>
    </row>
    <row r="8952" spans="7:23">
      <c r="G8952">
        <v>32917</v>
      </c>
      <c r="H8952" s="89" t="s">
        <v>1611</v>
      </c>
      <c r="I8952" s="89" t="s">
        <v>1699</v>
      </c>
      <c r="L8952">
        <v>60076</v>
      </c>
      <c r="M8952" s="89" t="s">
        <v>1263</v>
      </c>
      <c r="N8952" s="89" t="s">
        <v>326</v>
      </c>
      <c r="V8952" s="89" t="s">
        <v>1186</v>
      </c>
      <c r="W8952">
        <v>32997</v>
      </c>
    </row>
    <row r="8953" spans="7:23">
      <c r="G8953">
        <v>32919</v>
      </c>
      <c r="H8953" s="89" t="s">
        <v>297</v>
      </c>
      <c r="I8953" s="89" t="s">
        <v>1699</v>
      </c>
      <c r="L8953">
        <v>60077</v>
      </c>
      <c r="M8953" s="89" t="s">
        <v>1265</v>
      </c>
      <c r="N8953" s="89" t="s">
        <v>326</v>
      </c>
      <c r="V8953" s="89" t="s">
        <v>1187</v>
      </c>
      <c r="W8953">
        <v>32998</v>
      </c>
    </row>
    <row r="8954" spans="7:23">
      <c r="G8954">
        <v>32970</v>
      </c>
      <c r="H8954" s="89" t="s">
        <v>1612</v>
      </c>
      <c r="I8954" s="89" t="s">
        <v>1699</v>
      </c>
      <c r="L8954">
        <v>60078</v>
      </c>
      <c r="M8954" s="89" t="s">
        <v>1266</v>
      </c>
      <c r="N8954" s="89" t="s">
        <v>326</v>
      </c>
      <c r="V8954" s="89" t="s">
        <v>2569</v>
      </c>
      <c r="W8954">
        <v>32999</v>
      </c>
    </row>
    <row r="8955" spans="7:23">
      <c r="G8955">
        <v>32971</v>
      </c>
      <c r="H8955" s="89" t="s">
        <v>1161</v>
      </c>
      <c r="I8955" s="89" t="s">
        <v>1699</v>
      </c>
      <c r="L8955">
        <v>60085</v>
      </c>
      <c r="M8955" s="89" t="s">
        <v>1269</v>
      </c>
      <c r="N8955" s="89" t="s">
        <v>326</v>
      </c>
      <c r="V8955" s="89" t="s">
        <v>1626</v>
      </c>
      <c r="W8955">
        <v>33001</v>
      </c>
    </row>
    <row r="8956" spans="7:23">
      <c r="G8956">
        <v>32972</v>
      </c>
      <c r="H8956" s="89" t="s">
        <v>1162</v>
      </c>
      <c r="I8956" s="89" t="s">
        <v>1699</v>
      </c>
      <c r="L8956">
        <v>60095</v>
      </c>
      <c r="M8956" s="89" t="s">
        <v>1222</v>
      </c>
      <c r="N8956" s="89" t="s">
        <v>327</v>
      </c>
      <c r="V8956" s="89" t="s">
        <v>1627</v>
      </c>
      <c r="W8956">
        <v>33002</v>
      </c>
    </row>
    <row r="8957" spans="7:23">
      <c r="G8957">
        <v>32973</v>
      </c>
      <c r="H8957" s="89" t="s">
        <v>1163</v>
      </c>
      <c r="I8957" s="89" t="s">
        <v>1699</v>
      </c>
      <c r="L8957">
        <v>60097</v>
      </c>
      <c r="M8957" s="89" t="s">
        <v>1223</v>
      </c>
      <c r="N8957" s="89" t="s">
        <v>327</v>
      </c>
      <c r="V8957" s="89" t="s">
        <v>1189</v>
      </c>
      <c r="W8957">
        <v>33003</v>
      </c>
    </row>
    <row r="8958" spans="7:23">
      <c r="G8958">
        <v>32974</v>
      </c>
      <c r="H8958" s="89" t="s">
        <v>1613</v>
      </c>
      <c r="I8958" s="89" t="s">
        <v>1699</v>
      </c>
      <c r="L8958">
        <v>60101</v>
      </c>
      <c r="M8958" s="89" t="s">
        <v>351</v>
      </c>
      <c r="N8958" s="89" t="s">
        <v>326</v>
      </c>
      <c r="V8958" s="89" t="s">
        <v>1190</v>
      </c>
      <c r="W8958">
        <v>33004</v>
      </c>
    </row>
    <row r="8959" spans="7:23">
      <c r="G8959">
        <v>32975</v>
      </c>
      <c r="H8959" s="89" t="s">
        <v>1165</v>
      </c>
      <c r="I8959" s="89" t="s">
        <v>1699</v>
      </c>
      <c r="L8959">
        <v>60102</v>
      </c>
      <c r="M8959" s="89" t="s">
        <v>1231</v>
      </c>
      <c r="N8959" s="89" t="s">
        <v>326</v>
      </c>
      <c r="V8959" s="89" t="s">
        <v>1628</v>
      </c>
      <c r="W8959">
        <v>33005</v>
      </c>
    </row>
    <row r="8960" spans="7:23">
      <c r="G8960">
        <v>32976</v>
      </c>
      <c r="H8960" s="89" t="s">
        <v>1614</v>
      </c>
      <c r="I8960" s="89" t="s">
        <v>1699</v>
      </c>
      <c r="L8960">
        <v>60103</v>
      </c>
      <c r="M8960" s="89" t="s">
        <v>1232</v>
      </c>
      <c r="N8960" s="89" t="s">
        <v>326</v>
      </c>
      <c r="V8960" s="89" t="s">
        <v>1203</v>
      </c>
      <c r="W8960">
        <v>33006</v>
      </c>
    </row>
    <row r="8961" spans="7:23">
      <c r="G8961">
        <v>32977</v>
      </c>
      <c r="H8961" s="89" t="s">
        <v>1168</v>
      </c>
      <c r="I8961" s="89" t="s">
        <v>1699</v>
      </c>
      <c r="L8961">
        <v>60104</v>
      </c>
      <c r="M8961" s="89" t="s">
        <v>1233</v>
      </c>
      <c r="N8961" s="89" t="s">
        <v>326</v>
      </c>
      <c r="V8961" s="89" t="s">
        <v>1629</v>
      </c>
      <c r="W8961">
        <v>33007</v>
      </c>
    </row>
    <row r="8962" spans="7:23">
      <c r="G8962">
        <v>32978</v>
      </c>
      <c r="H8962" s="89" t="s">
        <v>1615</v>
      </c>
      <c r="I8962" s="89" t="s">
        <v>1699</v>
      </c>
      <c r="L8962">
        <v>60110</v>
      </c>
      <c r="M8962" s="89" t="s">
        <v>1286</v>
      </c>
      <c r="N8962" s="89" t="s">
        <v>326</v>
      </c>
      <c r="V8962" s="89" t="s">
        <v>1630</v>
      </c>
      <c r="W8962">
        <v>33008</v>
      </c>
    </row>
    <row r="8963" spans="7:23">
      <c r="G8963">
        <v>32979</v>
      </c>
      <c r="H8963" s="89" t="s">
        <v>1170</v>
      </c>
      <c r="I8963" s="89" t="s">
        <v>1699</v>
      </c>
      <c r="L8963">
        <v>60111</v>
      </c>
      <c r="M8963" s="89" t="s">
        <v>1287</v>
      </c>
      <c r="N8963" s="89" t="s">
        <v>326</v>
      </c>
      <c r="V8963" s="89" t="s">
        <v>1210</v>
      </c>
      <c r="W8963">
        <v>33009</v>
      </c>
    </row>
    <row r="8964" spans="7:23">
      <c r="G8964">
        <v>32980</v>
      </c>
      <c r="H8964" s="89" t="s">
        <v>1616</v>
      </c>
      <c r="I8964" s="89" t="s">
        <v>1699</v>
      </c>
      <c r="L8964">
        <v>60112</v>
      </c>
      <c r="M8964" s="89" t="s">
        <v>1273</v>
      </c>
      <c r="N8964" s="89" t="s">
        <v>326</v>
      </c>
      <c r="V8964" s="89" t="s">
        <v>2201</v>
      </c>
      <c r="W8964">
        <v>172480</v>
      </c>
    </row>
    <row r="8965" spans="7:23">
      <c r="G8965">
        <v>32981</v>
      </c>
      <c r="H8965" s="89" t="s">
        <v>1171</v>
      </c>
      <c r="I8965" s="89" t="s">
        <v>1699</v>
      </c>
      <c r="L8965">
        <v>60113</v>
      </c>
      <c r="M8965" s="89" t="s">
        <v>1274</v>
      </c>
      <c r="N8965" s="89" t="s">
        <v>326</v>
      </c>
      <c r="V8965" s="89" t="s">
        <v>2202</v>
      </c>
      <c r="W8965">
        <v>172469</v>
      </c>
    </row>
    <row r="8966" spans="7:23">
      <c r="G8966">
        <v>32982</v>
      </c>
      <c r="H8966" s="89" t="s">
        <v>1172</v>
      </c>
      <c r="I8966" s="89" t="s">
        <v>1699</v>
      </c>
      <c r="L8966">
        <v>60114</v>
      </c>
      <c r="M8966" s="89" t="s">
        <v>1229</v>
      </c>
      <c r="N8966" s="89" t="s">
        <v>326</v>
      </c>
      <c r="V8966" s="89" t="s">
        <v>2205</v>
      </c>
      <c r="W8966">
        <v>189669</v>
      </c>
    </row>
    <row r="8967" spans="7:23">
      <c r="G8967">
        <v>32983</v>
      </c>
      <c r="H8967" s="89" t="s">
        <v>2568</v>
      </c>
      <c r="I8967" s="89" t="s">
        <v>1699</v>
      </c>
      <c r="L8967">
        <v>60117</v>
      </c>
      <c r="M8967" s="89" t="s">
        <v>1267</v>
      </c>
      <c r="N8967" s="89" t="s">
        <v>326</v>
      </c>
      <c r="V8967" s="89" t="s">
        <v>2206</v>
      </c>
      <c r="W8967">
        <v>189680</v>
      </c>
    </row>
    <row r="8968" spans="7:23">
      <c r="G8968">
        <v>32985</v>
      </c>
      <c r="H8968" s="89" t="s">
        <v>1617</v>
      </c>
      <c r="I8968" s="89" t="s">
        <v>1699</v>
      </c>
      <c r="L8968">
        <v>60119</v>
      </c>
      <c r="M8968" s="89" t="s">
        <v>1254</v>
      </c>
      <c r="N8968" s="89" t="s">
        <v>326</v>
      </c>
      <c r="V8968" s="89" t="s">
        <v>2207</v>
      </c>
      <c r="W8968">
        <v>189691</v>
      </c>
    </row>
    <row r="8969" spans="7:23">
      <c r="G8969">
        <v>32986</v>
      </c>
      <c r="H8969" s="89" t="s">
        <v>1618</v>
      </c>
      <c r="I8969" s="89" t="s">
        <v>1699</v>
      </c>
      <c r="L8969">
        <v>60127</v>
      </c>
      <c r="M8969" s="89" t="s">
        <v>1521</v>
      </c>
      <c r="N8969" s="89" t="s">
        <v>1290</v>
      </c>
      <c r="V8969" s="89" t="s">
        <v>2208</v>
      </c>
      <c r="W8969">
        <v>189702</v>
      </c>
    </row>
    <row r="8970" spans="7:23">
      <c r="G8970">
        <v>32987</v>
      </c>
      <c r="H8970" s="89" t="s">
        <v>1619</v>
      </c>
      <c r="I8970" s="89" t="s">
        <v>1699</v>
      </c>
      <c r="L8970">
        <v>60128</v>
      </c>
      <c r="M8970" s="89" t="s">
        <v>1521</v>
      </c>
      <c r="N8970" s="89" t="s">
        <v>320</v>
      </c>
      <c r="V8970" s="89" t="s">
        <v>2209</v>
      </c>
      <c r="W8970">
        <v>189713</v>
      </c>
    </row>
    <row r="8971" spans="7:23">
      <c r="G8971">
        <v>32988</v>
      </c>
      <c r="H8971" s="89" t="s">
        <v>1620</v>
      </c>
      <c r="I8971" s="89" t="s">
        <v>1699</v>
      </c>
      <c r="L8971">
        <v>60129</v>
      </c>
      <c r="M8971" s="89" t="s">
        <v>1521</v>
      </c>
      <c r="N8971" s="89" t="s">
        <v>321</v>
      </c>
      <c r="V8971" s="89" t="s">
        <v>2570</v>
      </c>
      <c r="W8971">
        <v>199491</v>
      </c>
    </row>
    <row r="8972" spans="7:23">
      <c r="G8972">
        <v>32989</v>
      </c>
      <c r="H8972" s="89" t="s">
        <v>1176</v>
      </c>
      <c r="I8972" s="89" t="s">
        <v>1699</v>
      </c>
      <c r="L8972">
        <v>60130</v>
      </c>
      <c r="M8972" s="89" t="s">
        <v>1521</v>
      </c>
      <c r="N8972" s="89" t="s">
        <v>322</v>
      </c>
      <c r="V8972" s="89" t="s">
        <v>2211</v>
      </c>
      <c r="W8972">
        <v>199480</v>
      </c>
    </row>
    <row r="8973" spans="7:23">
      <c r="G8973">
        <v>32990</v>
      </c>
      <c r="H8973" s="89" t="s">
        <v>1621</v>
      </c>
      <c r="I8973" s="89" t="s">
        <v>1699</v>
      </c>
      <c r="L8973">
        <v>60131</v>
      </c>
      <c r="M8973" s="89" t="s">
        <v>1521</v>
      </c>
      <c r="N8973" s="89" t="s">
        <v>316</v>
      </c>
      <c r="V8973" s="89" t="s">
        <v>2212</v>
      </c>
      <c r="W8973">
        <v>199469</v>
      </c>
    </row>
    <row r="8974" spans="7:23">
      <c r="G8974">
        <v>32991</v>
      </c>
      <c r="H8974" s="89" t="s">
        <v>1622</v>
      </c>
      <c r="I8974" s="89" t="s">
        <v>1699</v>
      </c>
      <c r="L8974">
        <v>60132</v>
      </c>
      <c r="M8974" s="89" t="s">
        <v>1521</v>
      </c>
      <c r="N8974" s="89" t="s">
        <v>1582</v>
      </c>
      <c r="V8974" s="89" t="s">
        <v>2213</v>
      </c>
      <c r="W8974">
        <v>217078</v>
      </c>
    </row>
    <row r="8975" spans="7:23">
      <c r="G8975">
        <v>32992</v>
      </c>
      <c r="H8975" s="89" t="s">
        <v>1623</v>
      </c>
      <c r="I8975" s="89" t="s">
        <v>1699</v>
      </c>
      <c r="L8975">
        <v>60133</v>
      </c>
      <c r="M8975" s="89" t="s">
        <v>1521</v>
      </c>
      <c r="N8975" s="89" t="s">
        <v>323</v>
      </c>
      <c r="V8975" s="89" t="s">
        <v>2214</v>
      </c>
      <c r="W8975">
        <v>217675</v>
      </c>
    </row>
    <row r="8976" spans="7:23">
      <c r="G8976">
        <v>32993</v>
      </c>
      <c r="H8976" s="89" t="s">
        <v>1182</v>
      </c>
      <c r="I8976" s="89" t="s">
        <v>1699</v>
      </c>
      <c r="L8976">
        <v>60134</v>
      </c>
      <c r="M8976" s="89" t="s">
        <v>1521</v>
      </c>
      <c r="N8976" s="89" t="s">
        <v>324</v>
      </c>
      <c r="V8976" s="89" t="s">
        <v>204</v>
      </c>
      <c r="W8976">
        <v>33011</v>
      </c>
    </row>
    <row r="8977" spans="7:23">
      <c r="G8977">
        <v>32994</v>
      </c>
      <c r="H8977" s="89" t="s">
        <v>1624</v>
      </c>
      <c r="I8977" s="89" t="s">
        <v>1699</v>
      </c>
      <c r="L8977">
        <v>60135</v>
      </c>
      <c r="M8977" s="89" t="s">
        <v>1521</v>
      </c>
      <c r="N8977" s="89" t="s">
        <v>325</v>
      </c>
      <c r="V8977" s="89" t="s">
        <v>1191</v>
      </c>
      <c r="W8977">
        <v>33014</v>
      </c>
    </row>
    <row r="8978" spans="7:23">
      <c r="G8978">
        <v>32995</v>
      </c>
      <c r="H8978" s="89" t="s">
        <v>1625</v>
      </c>
      <c r="I8978" s="89" t="s">
        <v>1699</v>
      </c>
      <c r="L8978">
        <v>60136</v>
      </c>
      <c r="M8978" s="89" t="s">
        <v>1521</v>
      </c>
      <c r="N8978" s="89" t="s">
        <v>317</v>
      </c>
      <c r="V8978" s="89" t="s">
        <v>1192</v>
      </c>
      <c r="W8978">
        <v>33015</v>
      </c>
    </row>
    <row r="8979" spans="7:23">
      <c r="G8979">
        <v>32996</v>
      </c>
      <c r="H8979" s="89" t="s">
        <v>1185</v>
      </c>
      <c r="I8979" s="89" t="s">
        <v>1699</v>
      </c>
      <c r="L8979">
        <v>60137</v>
      </c>
      <c r="M8979" s="89" t="s">
        <v>1521</v>
      </c>
      <c r="N8979" s="89" t="s">
        <v>1583</v>
      </c>
      <c r="V8979" s="89" t="s">
        <v>1193</v>
      </c>
      <c r="W8979">
        <v>33016</v>
      </c>
    </row>
    <row r="8980" spans="7:23">
      <c r="G8980">
        <v>32997</v>
      </c>
      <c r="H8980" s="89" t="s">
        <v>1186</v>
      </c>
      <c r="I8980" s="89" t="s">
        <v>1699</v>
      </c>
      <c r="L8980">
        <v>60182</v>
      </c>
      <c r="M8980" s="89" t="s">
        <v>1545</v>
      </c>
      <c r="N8980" s="89" t="s">
        <v>1290</v>
      </c>
      <c r="V8980" s="89" t="s">
        <v>1194</v>
      </c>
      <c r="W8980">
        <v>33017</v>
      </c>
    </row>
    <row r="8981" spans="7:23">
      <c r="G8981">
        <v>32998</v>
      </c>
      <c r="H8981" s="89" t="s">
        <v>1187</v>
      </c>
      <c r="I8981" s="89" t="s">
        <v>1699</v>
      </c>
      <c r="L8981">
        <v>60183</v>
      </c>
      <c r="M8981" s="89" t="s">
        <v>1545</v>
      </c>
      <c r="N8981" s="89" t="s">
        <v>320</v>
      </c>
      <c r="V8981" s="89" t="s">
        <v>1195</v>
      </c>
      <c r="W8981">
        <v>33018</v>
      </c>
    </row>
    <row r="8982" spans="7:23">
      <c r="G8982">
        <v>32999</v>
      </c>
      <c r="H8982" s="89" t="s">
        <v>2569</v>
      </c>
      <c r="I8982" s="89" t="s">
        <v>1699</v>
      </c>
      <c r="L8982">
        <v>60184</v>
      </c>
      <c r="M8982" s="89" t="s">
        <v>1545</v>
      </c>
      <c r="N8982" s="89" t="s">
        <v>321</v>
      </c>
      <c r="V8982" s="89" t="s">
        <v>1196</v>
      </c>
      <c r="W8982">
        <v>33019</v>
      </c>
    </row>
    <row r="8983" spans="7:23">
      <c r="G8983">
        <v>33001</v>
      </c>
      <c r="H8983" s="89" t="s">
        <v>1626</v>
      </c>
      <c r="I8983" s="89" t="s">
        <v>1699</v>
      </c>
      <c r="L8983">
        <v>60185</v>
      </c>
      <c r="M8983" s="89" t="s">
        <v>1545</v>
      </c>
      <c r="N8983" s="89" t="s">
        <v>322</v>
      </c>
      <c r="V8983" s="89" t="s">
        <v>1198</v>
      </c>
      <c r="W8983">
        <v>33021</v>
      </c>
    </row>
    <row r="8984" spans="7:23">
      <c r="G8984">
        <v>33002</v>
      </c>
      <c r="H8984" s="89" t="s">
        <v>1627</v>
      </c>
      <c r="I8984" s="89" t="s">
        <v>1699</v>
      </c>
      <c r="L8984">
        <v>60186</v>
      </c>
      <c r="M8984" s="89" t="s">
        <v>1545</v>
      </c>
      <c r="N8984" s="89" t="s">
        <v>316</v>
      </c>
      <c r="V8984" s="89" t="s">
        <v>1199</v>
      </c>
      <c r="W8984">
        <v>33022</v>
      </c>
    </row>
    <row r="8985" spans="7:23">
      <c r="G8985">
        <v>33003</v>
      </c>
      <c r="H8985" s="89" t="s">
        <v>1189</v>
      </c>
      <c r="I8985" s="89" t="s">
        <v>1699</v>
      </c>
      <c r="L8985">
        <v>60187</v>
      </c>
      <c r="M8985" s="89" t="s">
        <v>1545</v>
      </c>
      <c r="N8985" s="89" t="s">
        <v>1582</v>
      </c>
      <c r="V8985" s="89" t="s">
        <v>1200</v>
      </c>
      <c r="W8985">
        <v>33023</v>
      </c>
    </row>
    <row r="8986" spans="7:23">
      <c r="G8986">
        <v>33004</v>
      </c>
      <c r="H8986" s="89" t="s">
        <v>1190</v>
      </c>
      <c r="I8986" s="89" t="s">
        <v>1699</v>
      </c>
      <c r="L8986">
        <v>60188</v>
      </c>
      <c r="M8986" s="89" t="s">
        <v>1545</v>
      </c>
      <c r="N8986" s="89" t="s">
        <v>323</v>
      </c>
      <c r="V8986" s="89" t="s">
        <v>1201</v>
      </c>
      <c r="W8986">
        <v>33024</v>
      </c>
    </row>
    <row r="8987" spans="7:23">
      <c r="G8987">
        <v>33005</v>
      </c>
      <c r="H8987" s="89" t="s">
        <v>1628</v>
      </c>
      <c r="I8987" s="89" t="s">
        <v>1699</v>
      </c>
      <c r="L8987">
        <v>60189</v>
      </c>
      <c r="M8987" s="89" t="s">
        <v>1545</v>
      </c>
      <c r="N8987" s="89" t="s">
        <v>324</v>
      </c>
      <c r="V8987" s="89" t="s">
        <v>1202</v>
      </c>
      <c r="W8987">
        <v>33025</v>
      </c>
    </row>
    <row r="8988" spans="7:23">
      <c r="G8988">
        <v>33006</v>
      </c>
      <c r="H8988" s="89" t="s">
        <v>1203</v>
      </c>
      <c r="I8988" s="89" t="s">
        <v>1699</v>
      </c>
      <c r="L8988">
        <v>60190</v>
      </c>
      <c r="M8988" s="89" t="s">
        <v>1545</v>
      </c>
      <c r="N8988" s="89" t="s">
        <v>325</v>
      </c>
      <c r="V8988" s="89" t="s">
        <v>1631</v>
      </c>
      <c r="W8988">
        <v>33026</v>
      </c>
    </row>
    <row r="8989" spans="7:23">
      <c r="G8989">
        <v>33007</v>
      </c>
      <c r="H8989" s="89" t="s">
        <v>1629</v>
      </c>
      <c r="I8989" s="89" t="s">
        <v>1699</v>
      </c>
      <c r="L8989">
        <v>60191</v>
      </c>
      <c r="M8989" s="89" t="s">
        <v>1545</v>
      </c>
      <c r="N8989" s="89" t="s">
        <v>317</v>
      </c>
      <c r="V8989" s="89" t="s">
        <v>1205</v>
      </c>
      <c r="W8989">
        <v>33027</v>
      </c>
    </row>
    <row r="8990" spans="7:23">
      <c r="G8990">
        <v>33008</v>
      </c>
      <c r="H8990" s="89" t="s">
        <v>1630</v>
      </c>
      <c r="I8990" s="89" t="s">
        <v>1699</v>
      </c>
      <c r="L8990">
        <v>60192</v>
      </c>
      <c r="M8990" s="89" t="s">
        <v>1545</v>
      </c>
      <c r="N8990" s="89" t="s">
        <v>1583</v>
      </c>
      <c r="V8990" s="89" t="s">
        <v>2571</v>
      </c>
      <c r="W8990">
        <v>33028</v>
      </c>
    </row>
    <row r="8991" spans="7:23">
      <c r="G8991">
        <v>33009</v>
      </c>
      <c r="H8991" s="89" t="s">
        <v>1210</v>
      </c>
      <c r="I8991" s="89" t="s">
        <v>1699</v>
      </c>
      <c r="L8991">
        <v>60193</v>
      </c>
      <c r="M8991" s="89" t="s">
        <v>1546</v>
      </c>
      <c r="N8991" s="89" t="s">
        <v>1290</v>
      </c>
      <c r="V8991" s="89" t="s">
        <v>2572</v>
      </c>
      <c r="W8991">
        <v>33029</v>
      </c>
    </row>
    <row r="8992" spans="7:23">
      <c r="G8992">
        <v>172480</v>
      </c>
      <c r="H8992" s="89" t="s">
        <v>2201</v>
      </c>
      <c r="I8992" s="89" t="s">
        <v>1699</v>
      </c>
      <c r="L8992">
        <v>60194</v>
      </c>
      <c r="M8992" s="89" t="s">
        <v>1546</v>
      </c>
      <c r="N8992" s="89" t="s">
        <v>320</v>
      </c>
      <c r="V8992" s="89" t="s">
        <v>1207</v>
      </c>
      <c r="W8992">
        <v>33030</v>
      </c>
    </row>
    <row r="8993" spans="7:23">
      <c r="G8993">
        <v>172469</v>
      </c>
      <c r="H8993" s="89" t="s">
        <v>2202</v>
      </c>
      <c r="I8993" s="89" t="s">
        <v>1699</v>
      </c>
      <c r="L8993">
        <v>60195</v>
      </c>
      <c r="M8993" s="89" t="s">
        <v>1546</v>
      </c>
      <c r="N8993" s="89" t="s">
        <v>321</v>
      </c>
      <c r="V8993" s="89" t="s">
        <v>1632</v>
      </c>
      <c r="W8993">
        <v>33031</v>
      </c>
    </row>
    <row r="8994" spans="7:23">
      <c r="G8994">
        <v>189669</v>
      </c>
      <c r="H8994" s="89" t="s">
        <v>2205</v>
      </c>
      <c r="I8994" s="89" t="s">
        <v>1699</v>
      </c>
      <c r="L8994">
        <v>60196</v>
      </c>
      <c r="M8994" s="89" t="s">
        <v>1546</v>
      </c>
      <c r="N8994" s="89" t="s">
        <v>322</v>
      </c>
      <c r="V8994" s="89" t="s">
        <v>1208</v>
      </c>
      <c r="W8994">
        <v>33032</v>
      </c>
    </row>
    <row r="8995" spans="7:23">
      <c r="G8995">
        <v>189680</v>
      </c>
      <c r="H8995" s="89" t="s">
        <v>2206</v>
      </c>
      <c r="I8995" s="89" t="s">
        <v>1699</v>
      </c>
      <c r="L8995">
        <v>60197</v>
      </c>
      <c r="M8995" s="89" t="s">
        <v>1546</v>
      </c>
      <c r="N8995" s="89" t="s">
        <v>316</v>
      </c>
      <c r="V8995" s="89" t="s">
        <v>1211</v>
      </c>
      <c r="W8995">
        <v>33033</v>
      </c>
    </row>
    <row r="8996" spans="7:23">
      <c r="G8996">
        <v>189691</v>
      </c>
      <c r="H8996" s="89" t="s">
        <v>2207</v>
      </c>
      <c r="I8996" s="89" t="s">
        <v>1699</v>
      </c>
      <c r="L8996">
        <v>60198</v>
      </c>
      <c r="M8996" s="89" t="s">
        <v>1546</v>
      </c>
      <c r="N8996" s="89" t="s">
        <v>1582</v>
      </c>
      <c r="V8996" s="89" t="s">
        <v>2199</v>
      </c>
      <c r="W8996">
        <v>101280</v>
      </c>
    </row>
    <row r="8997" spans="7:23">
      <c r="G8997">
        <v>189702</v>
      </c>
      <c r="H8997" s="89" t="s">
        <v>2208</v>
      </c>
      <c r="I8997" s="89" t="s">
        <v>1699</v>
      </c>
      <c r="L8997">
        <v>60199</v>
      </c>
      <c r="M8997" s="89" t="s">
        <v>1546</v>
      </c>
      <c r="N8997" s="89" t="s">
        <v>323</v>
      </c>
      <c r="V8997" s="89" t="s">
        <v>2200</v>
      </c>
      <c r="W8997">
        <v>101269</v>
      </c>
    </row>
    <row r="8998" spans="7:23">
      <c r="G8998">
        <v>189713</v>
      </c>
      <c r="H8998" s="89" t="s">
        <v>2209</v>
      </c>
      <c r="I8998" s="89" t="s">
        <v>1699</v>
      </c>
      <c r="L8998">
        <v>60200</v>
      </c>
      <c r="M8998" s="89" t="s">
        <v>1546</v>
      </c>
      <c r="N8998" s="89" t="s">
        <v>324</v>
      </c>
      <c r="V8998" s="89" t="s">
        <v>2203</v>
      </c>
      <c r="W8998">
        <v>182069</v>
      </c>
    </row>
    <row r="8999" spans="7:23">
      <c r="G8999">
        <v>199491</v>
      </c>
      <c r="H8999" s="89" t="s">
        <v>2570</v>
      </c>
      <c r="I8999" s="89" t="s">
        <v>1699</v>
      </c>
      <c r="L8999">
        <v>60201</v>
      </c>
      <c r="M8999" s="89" t="s">
        <v>1546</v>
      </c>
      <c r="N8999" s="89" t="s">
        <v>325</v>
      </c>
      <c r="V8999" s="89" t="s">
        <v>2204</v>
      </c>
      <c r="W8999">
        <v>189470</v>
      </c>
    </row>
    <row r="9000" spans="7:23">
      <c r="G9000">
        <v>199480</v>
      </c>
      <c r="H9000" s="89" t="s">
        <v>2211</v>
      </c>
      <c r="I9000" s="89" t="s">
        <v>1699</v>
      </c>
      <c r="L9000">
        <v>60202</v>
      </c>
      <c r="M9000" s="89" t="s">
        <v>1546</v>
      </c>
      <c r="N9000" s="89" t="s">
        <v>317</v>
      </c>
      <c r="V9000" s="89" t="s">
        <v>206</v>
      </c>
      <c r="W9000">
        <v>33034</v>
      </c>
    </row>
    <row r="9001" spans="7:23">
      <c r="G9001">
        <v>199469</v>
      </c>
      <c r="H9001" s="89" t="s">
        <v>2212</v>
      </c>
      <c r="I9001" s="89" t="s">
        <v>1699</v>
      </c>
      <c r="L9001">
        <v>60203</v>
      </c>
      <c r="M9001" s="89" t="s">
        <v>1546</v>
      </c>
      <c r="N9001" s="89" t="s">
        <v>1583</v>
      </c>
      <c r="V9001" s="89" t="s">
        <v>2573</v>
      </c>
      <c r="W9001">
        <v>55875</v>
      </c>
    </row>
    <row r="9002" spans="7:23">
      <c r="G9002">
        <v>217078</v>
      </c>
      <c r="H9002" s="89" t="s">
        <v>2213</v>
      </c>
      <c r="I9002" s="89" t="s">
        <v>1699</v>
      </c>
      <c r="L9002">
        <v>60204</v>
      </c>
      <c r="M9002" s="89" t="s">
        <v>1547</v>
      </c>
      <c r="N9002" s="89" t="s">
        <v>1290</v>
      </c>
      <c r="V9002" s="89" t="s">
        <v>2574</v>
      </c>
      <c r="W9002">
        <v>33020</v>
      </c>
    </row>
    <row r="9003" spans="7:23">
      <c r="G9003">
        <v>217675</v>
      </c>
      <c r="H9003" s="89" t="s">
        <v>2214</v>
      </c>
      <c r="I9003" s="89" t="s">
        <v>1699</v>
      </c>
      <c r="L9003">
        <v>60205</v>
      </c>
      <c r="M9003" s="89" t="s">
        <v>1547</v>
      </c>
      <c r="N9003" s="89" t="s">
        <v>320</v>
      </c>
      <c r="V9003" s="89" t="s">
        <v>2575</v>
      </c>
      <c r="W9003">
        <v>189503</v>
      </c>
    </row>
    <row r="9004" spans="7:23">
      <c r="G9004">
        <v>33011</v>
      </c>
      <c r="H9004" s="89" t="s">
        <v>204</v>
      </c>
      <c r="I9004" s="89" t="s">
        <v>1699</v>
      </c>
      <c r="L9004">
        <v>60206</v>
      </c>
      <c r="M9004" s="89" t="s">
        <v>1547</v>
      </c>
      <c r="N9004" s="89" t="s">
        <v>321</v>
      </c>
      <c r="V9004" s="89" t="s">
        <v>1633</v>
      </c>
      <c r="W9004">
        <v>33038</v>
      </c>
    </row>
    <row r="9005" spans="7:23">
      <c r="G9005">
        <v>33014</v>
      </c>
      <c r="H9005" s="89" t="s">
        <v>1191</v>
      </c>
      <c r="I9005" s="89" t="s">
        <v>1699</v>
      </c>
      <c r="L9005">
        <v>60207</v>
      </c>
      <c r="M9005" s="89" t="s">
        <v>1547</v>
      </c>
      <c r="N9005" s="89" t="s">
        <v>322</v>
      </c>
      <c r="V9005" s="89" t="s">
        <v>1634</v>
      </c>
      <c r="W9005">
        <v>33043</v>
      </c>
    </row>
    <row r="9006" spans="7:23">
      <c r="G9006">
        <v>33015</v>
      </c>
      <c r="H9006" s="89" t="s">
        <v>1192</v>
      </c>
      <c r="I9006" s="89" t="s">
        <v>1699</v>
      </c>
      <c r="L9006">
        <v>60208</v>
      </c>
      <c r="M9006" s="89" t="s">
        <v>1547</v>
      </c>
      <c r="N9006" s="89" t="s">
        <v>316</v>
      </c>
      <c r="V9006" s="89" t="s">
        <v>1635</v>
      </c>
      <c r="W9006">
        <v>33048</v>
      </c>
    </row>
    <row r="9007" spans="7:23">
      <c r="G9007">
        <v>33016</v>
      </c>
      <c r="H9007" s="89" t="s">
        <v>1193</v>
      </c>
      <c r="I9007" s="89" t="s">
        <v>1699</v>
      </c>
      <c r="L9007">
        <v>60209</v>
      </c>
      <c r="M9007" s="89" t="s">
        <v>1547</v>
      </c>
      <c r="N9007" s="89" t="s">
        <v>1582</v>
      </c>
      <c r="V9007" s="89" t="s">
        <v>1636</v>
      </c>
      <c r="W9007">
        <v>33053</v>
      </c>
    </row>
    <row r="9008" spans="7:23">
      <c r="G9008">
        <v>33017</v>
      </c>
      <c r="H9008" s="89" t="s">
        <v>1194</v>
      </c>
      <c r="I9008" s="89" t="s">
        <v>1699</v>
      </c>
      <c r="L9008">
        <v>60210</v>
      </c>
      <c r="M9008" s="89" t="s">
        <v>1547</v>
      </c>
      <c r="N9008" s="89" t="s">
        <v>323</v>
      </c>
      <c r="V9008" s="89" t="s">
        <v>1637</v>
      </c>
      <c r="W9008">
        <v>33054</v>
      </c>
    </row>
    <row r="9009" spans="7:23">
      <c r="G9009">
        <v>33018</v>
      </c>
      <c r="H9009" s="89" t="s">
        <v>1195</v>
      </c>
      <c r="I9009" s="89" t="s">
        <v>1699</v>
      </c>
      <c r="L9009">
        <v>60211</v>
      </c>
      <c r="M9009" s="89" t="s">
        <v>1547</v>
      </c>
      <c r="N9009" s="89" t="s">
        <v>324</v>
      </c>
      <c r="V9009" s="89" t="s">
        <v>1638</v>
      </c>
      <c r="W9009">
        <v>33055</v>
      </c>
    </row>
    <row r="9010" spans="7:23">
      <c r="G9010">
        <v>33019</v>
      </c>
      <c r="H9010" s="89" t="s">
        <v>1196</v>
      </c>
      <c r="I9010" s="89" t="s">
        <v>1699</v>
      </c>
      <c r="L9010">
        <v>60212</v>
      </c>
      <c r="M9010" s="89" t="s">
        <v>1547</v>
      </c>
      <c r="N9010" s="89" t="s">
        <v>325</v>
      </c>
      <c r="V9010" s="89" t="s">
        <v>1639</v>
      </c>
      <c r="W9010">
        <v>33056</v>
      </c>
    </row>
    <row r="9011" spans="7:23">
      <c r="G9011">
        <v>33021</v>
      </c>
      <c r="H9011" s="89" t="s">
        <v>1198</v>
      </c>
      <c r="I9011" s="89" t="s">
        <v>1699</v>
      </c>
      <c r="L9011">
        <v>60213</v>
      </c>
      <c r="M9011" s="89" t="s">
        <v>1547</v>
      </c>
      <c r="N9011" s="89" t="s">
        <v>317</v>
      </c>
      <c r="V9011" s="89" t="s">
        <v>1640</v>
      </c>
      <c r="W9011">
        <v>33057</v>
      </c>
    </row>
    <row r="9012" spans="7:23">
      <c r="G9012">
        <v>33022</v>
      </c>
      <c r="H9012" s="89" t="s">
        <v>1199</v>
      </c>
      <c r="I9012" s="89" t="s">
        <v>1699</v>
      </c>
      <c r="L9012">
        <v>60214</v>
      </c>
      <c r="M9012" s="89" t="s">
        <v>1547</v>
      </c>
      <c r="N9012" s="89" t="s">
        <v>1583</v>
      </c>
      <c r="V9012" s="89" t="s">
        <v>2576</v>
      </c>
      <c r="W9012">
        <v>33059</v>
      </c>
    </row>
    <row r="9013" spans="7:23">
      <c r="G9013">
        <v>33023</v>
      </c>
      <c r="H9013" s="89" t="s">
        <v>1200</v>
      </c>
      <c r="I9013" s="89" t="s">
        <v>1699</v>
      </c>
      <c r="L9013">
        <v>60215</v>
      </c>
      <c r="M9013" s="89" t="s">
        <v>1548</v>
      </c>
      <c r="N9013" s="89" t="s">
        <v>1290</v>
      </c>
      <c r="V9013" s="89" t="s">
        <v>2577</v>
      </c>
      <c r="W9013">
        <v>187557</v>
      </c>
    </row>
    <row r="9014" spans="7:23">
      <c r="G9014">
        <v>33024</v>
      </c>
      <c r="H9014" s="89" t="s">
        <v>1201</v>
      </c>
      <c r="I9014" s="89" t="s">
        <v>1699</v>
      </c>
      <c r="L9014">
        <v>60216</v>
      </c>
      <c r="M9014" s="89" t="s">
        <v>1548</v>
      </c>
      <c r="N9014" s="89" t="s">
        <v>320</v>
      </c>
      <c r="V9014" s="89" t="s">
        <v>2578</v>
      </c>
      <c r="W9014">
        <v>187968</v>
      </c>
    </row>
    <row r="9015" spans="7:23">
      <c r="G9015">
        <v>33025</v>
      </c>
      <c r="H9015" s="89" t="s">
        <v>1202</v>
      </c>
      <c r="I9015" s="89" t="s">
        <v>1699</v>
      </c>
      <c r="L9015">
        <v>60217</v>
      </c>
      <c r="M9015" s="89" t="s">
        <v>1548</v>
      </c>
      <c r="N9015" s="89" t="s">
        <v>321</v>
      </c>
      <c r="V9015" s="89" t="s">
        <v>1641</v>
      </c>
      <c r="W9015">
        <v>33062</v>
      </c>
    </row>
    <row r="9016" spans="7:23">
      <c r="G9016">
        <v>33026</v>
      </c>
      <c r="H9016" s="89" t="s">
        <v>1631</v>
      </c>
      <c r="I9016" s="89" t="s">
        <v>1699</v>
      </c>
      <c r="L9016">
        <v>60218</v>
      </c>
      <c r="M9016" s="89" t="s">
        <v>1548</v>
      </c>
      <c r="N9016" s="89" t="s">
        <v>322</v>
      </c>
      <c r="V9016" s="89" t="s">
        <v>1642</v>
      </c>
      <c r="W9016">
        <v>33063</v>
      </c>
    </row>
    <row r="9017" spans="7:23">
      <c r="G9017">
        <v>33027</v>
      </c>
      <c r="H9017" s="89" t="s">
        <v>1205</v>
      </c>
      <c r="I9017" s="89" t="s">
        <v>1699</v>
      </c>
      <c r="L9017">
        <v>60219</v>
      </c>
      <c r="M9017" s="89" t="s">
        <v>1548</v>
      </c>
      <c r="N9017" s="89" t="s">
        <v>316</v>
      </c>
      <c r="V9017" s="89" t="s">
        <v>1643</v>
      </c>
      <c r="W9017">
        <v>33064</v>
      </c>
    </row>
    <row r="9018" spans="7:23">
      <c r="G9018">
        <v>33028</v>
      </c>
      <c r="H9018" s="89" t="s">
        <v>2571</v>
      </c>
      <c r="I9018" s="89" t="s">
        <v>1699</v>
      </c>
      <c r="L9018">
        <v>60220</v>
      </c>
      <c r="M9018" s="89" t="s">
        <v>1548</v>
      </c>
      <c r="N9018" s="89" t="s">
        <v>1582</v>
      </c>
      <c r="V9018" s="89" t="s">
        <v>1644</v>
      </c>
      <c r="W9018">
        <v>33065</v>
      </c>
    </row>
    <row r="9019" spans="7:23">
      <c r="G9019">
        <v>33029</v>
      </c>
      <c r="H9019" s="89" t="s">
        <v>2572</v>
      </c>
      <c r="I9019" s="89" t="s">
        <v>1699</v>
      </c>
      <c r="L9019">
        <v>60221</v>
      </c>
      <c r="M9019" s="89" t="s">
        <v>1548</v>
      </c>
      <c r="N9019" s="89" t="s">
        <v>323</v>
      </c>
      <c r="V9019" s="89" t="s">
        <v>1645</v>
      </c>
      <c r="W9019">
        <v>33066</v>
      </c>
    </row>
    <row r="9020" spans="7:23">
      <c r="G9020">
        <v>33030</v>
      </c>
      <c r="H9020" s="89" t="s">
        <v>1207</v>
      </c>
      <c r="I9020" s="89" t="s">
        <v>1699</v>
      </c>
      <c r="L9020">
        <v>60222</v>
      </c>
      <c r="M9020" s="89" t="s">
        <v>1548</v>
      </c>
      <c r="N9020" s="89" t="s">
        <v>324</v>
      </c>
      <c r="V9020" s="89" t="s">
        <v>2579</v>
      </c>
      <c r="W9020">
        <v>33068</v>
      </c>
    </row>
    <row r="9021" spans="7:23">
      <c r="G9021">
        <v>33031</v>
      </c>
      <c r="H9021" s="89" t="s">
        <v>1632</v>
      </c>
      <c r="I9021" s="89" t="s">
        <v>1699</v>
      </c>
      <c r="L9021">
        <v>60223</v>
      </c>
      <c r="M9021" s="89" t="s">
        <v>1548</v>
      </c>
      <c r="N9021" s="89" t="s">
        <v>325</v>
      </c>
      <c r="V9021" s="89" t="s">
        <v>1646</v>
      </c>
      <c r="W9021">
        <v>33070</v>
      </c>
    </row>
    <row r="9022" spans="7:23">
      <c r="G9022">
        <v>33032</v>
      </c>
      <c r="H9022" s="89" t="s">
        <v>1208</v>
      </c>
      <c r="I9022" s="89" t="s">
        <v>1699</v>
      </c>
      <c r="L9022">
        <v>60224</v>
      </c>
      <c r="M9022" s="89" t="s">
        <v>1548</v>
      </c>
      <c r="N9022" s="89" t="s">
        <v>317</v>
      </c>
      <c r="V9022" s="89" t="s">
        <v>1487</v>
      </c>
      <c r="W9022">
        <v>33074</v>
      </c>
    </row>
    <row r="9023" spans="7:23">
      <c r="G9023">
        <v>33033</v>
      </c>
      <c r="H9023" s="89" t="s">
        <v>1211</v>
      </c>
      <c r="I9023" s="89" t="s">
        <v>1699</v>
      </c>
      <c r="L9023">
        <v>60225</v>
      </c>
      <c r="M9023" s="89" t="s">
        <v>1548</v>
      </c>
      <c r="N9023" s="89" t="s">
        <v>1583</v>
      </c>
      <c r="V9023" s="89" t="s">
        <v>2580</v>
      </c>
      <c r="W9023">
        <v>33077</v>
      </c>
    </row>
    <row r="9024" spans="7:23">
      <c r="G9024">
        <v>101280</v>
      </c>
      <c r="H9024" s="89" t="s">
        <v>2199</v>
      </c>
      <c r="I9024" s="89" t="s">
        <v>1699</v>
      </c>
      <c r="L9024">
        <v>60226</v>
      </c>
      <c r="M9024" s="89" t="s">
        <v>1549</v>
      </c>
      <c r="N9024" s="89" t="s">
        <v>1290</v>
      </c>
      <c r="V9024" s="89" t="s">
        <v>1650</v>
      </c>
      <c r="W9024">
        <v>33081</v>
      </c>
    </row>
    <row r="9025" spans="7:23">
      <c r="G9025">
        <v>101269</v>
      </c>
      <c r="H9025" s="89" t="s">
        <v>2200</v>
      </c>
      <c r="I9025" s="89" t="s">
        <v>1699</v>
      </c>
      <c r="L9025">
        <v>60227</v>
      </c>
      <c r="M9025" s="89" t="s">
        <v>1549</v>
      </c>
      <c r="N9025" s="89" t="s">
        <v>320</v>
      </c>
      <c r="V9025" s="89" t="s">
        <v>2581</v>
      </c>
      <c r="W9025">
        <v>163469</v>
      </c>
    </row>
    <row r="9026" spans="7:23">
      <c r="G9026">
        <v>182069</v>
      </c>
      <c r="H9026" s="89" t="s">
        <v>2203</v>
      </c>
      <c r="I9026" s="89" t="s">
        <v>1699</v>
      </c>
      <c r="L9026">
        <v>60228</v>
      </c>
      <c r="M9026" s="89" t="s">
        <v>1549</v>
      </c>
      <c r="N9026" s="89" t="s">
        <v>321</v>
      </c>
      <c r="V9026" s="89" t="s">
        <v>2582</v>
      </c>
      <c r="W9026">
        <v>201269</v>
      </c>
    </row>
    <row r="9027" spans="7:23">
      <c r="G9027">
        <v>189470</v>
      </c>
      <c r="H9027" s="89" t="s">
        <v>2204</v>
      </c>
      <c r="I9027" s="89" t="s">
        <v>1699</v>
      </c>
      <c r="L9027">
        <v>60229</v>
      </c>
      <c r="M9027" s="89" t="s">
        <v>1549</v>
      </c>
      <c r="N9027" s="89" t="s">
        <v>322</v>
      </c>
      <c r="V9027" s="89" t="s">
        <v>1647</v>
      </c>
      <c r="W9027">
        <v>33078</v>
      </c>
    </row>
    <row r="9028" spans="7:23">
      <c r="G9028">
        <v>33034</v>
      </c>
      <c r="H9028" s="89" t="s">
        <v>206</v>
      </c>
      <c r="I9028" s="89" t="s">
        <v>1699</v>
      </c>
      <c r="L9028">
        <v>60230</v>
      </c>
      <c r="M9028" s="89" t="s">
        <v>1549</v>
      </c>
      <c r="N9028" s="89" t="s">
        <v>316</v>
      </c>
      <c r="V9028" s="89" t="s">
        <v>1648</v>
      </c>
      <c r="W9028">
        <v>33079</v>
      </c>
    </row>
    <row r="9029" spans="7:23">
      <c r="G9029">
        <v>55875</v>
      </c>
      <c r="H9029" s="89" t="s">
        <v>2573</v>
      </c>
      <c r="I9029" s="89" t="s">
        <v>1699</v>
      </c>
      <c r="L9029">
        <v>60231</v>
      </c>
      <c r="M9029" s="89" t="s">
        <v>1549</v>
      </c>
      <c r="N9029" s="89" t="s">
        <v>1582</v>
      </c>
      <c r="V9029" s="89" t="s">
        <v>1649</v>
      </c>
      <c r="W9029">
        <v>33080</v>
      </c>
    </row>
    <row r="9030" spans="7:23">
      <c r="G9030">
        <v>33020</v>
      </c>
      <c r="H9030" s="89" t="s">
        <v>2574</v>
      </c>
      <c r="I9030" s="89" t="s">
        <v>1699</v>
      </c>
      <c r="L9030">
        <v>60232</v>
      </c>
      <c r="M9030" s="89" t="s">
        <v>1549</v>
      </c>
      <c r="N9030" s="89" t="s">
        <v>323</v>
      </c>
      <c r="V9030" s="89" t="s">
        <v>2583</v>
      </c>
      <c r="W9030">
        <v>201280</v>
      </c>
    </row>
    <row r="9031" spans="7:23">
      <c r="G9031">
        <v>189503</v>
      </c>
      <c r="H9031" s="89" t="s">
        <v>2575</v>
      </c>
      <c r="I9031" s="89" t="s">
        <v>1699</v>
      </c>
      <c r="L9031">
        <v>60233</v>
      </c>
      <c r="M9031" s="89" t="s">
        <v>1549</v>
      </c>
      <c r="N9031" s="89" t="s">
        <v>324</v>
      </c>
      <c r="V9031" s="89" t="s">
        <v>2584</v>
      </c>
      <c r="W9031">
        <v>174069</v>
      </c>
    </row>
    <row r="9032" spans="7:23">
      <c r="G9032">
        <v>33038</v>
      </c>
      <c r="H9032" s="89" t="s">
        <v>1633</v>
      </c>
      <c r="I9032" s="89" t="s">
        <v>1699</v>
      </c>
      <c r="L9032">
        <v>60234</v>
      </c>
      <c r="M9032" s="89" t="s">
        <v>1549</v>
      </c>
      <c r="N9032" s="89" t="s">
        <v>325</v>
      </c>
      <c r="V9032" s="89" t="s">
        <v>1656</v>
      </c>
      <c r="W9032">
        <v>33088</v>
      </c>
    </row>
    <row r="9033" spans="7:23">
      <c r="G9033">
        <v>33043</v>
      </c>
      <c r="H9033" s="89" t="s">
        <v>1634</v>
      </c>
      <c r="I9033" s="89" t="s">
        <v>1699</v>
      </c>
      <c r="L9033">
        <v>60235</v>
      </c>
      <c r="M9033" s="89" t="s">
        <v>1549</v>
      </c>
      <c r="N9033" s="89" t="s">
        <v>317</v>
      </c>
      <c r="V9033" s="89" t="s">
        <v>2585</v>
      </c>
      <c r="W9033">
        <v>201291</v>
      </c>
    </row>
    <row r="9034" spans="7:23">
      <c r="G9034">
        <v>33048</v>
      </c>
      <c r="H9034" s="89" t="s">
        <v>1635</v>
      </c>
      <c r="I9034" s="89" t="s">
        <v>1699</v>
      </c>
      <c r="L9034">
        <v>60236</v>
      </c>
      <c r="M9034" s="89" t="s">
        <v>1549</v>
      </c>
      <c r="N9034" s="89" t="s">
        <v>1583</v>
      </c>
      <c r="V9034" s="89" t="s">
        <v>1651</v>
      </c>
      <c r="W9034">
        <v>33082</v>
      </c>
    </row>
    <row r="9035" spans="7:23">
      <c r="G9035">
        <v>33053</v>
      </c>
      <c r="H9035" s="89" t="s">
        <v>1636</v>
      </c>
      <c r="I9035" s="89" t="s">
        <v>1699</v>
      </c>
      <c r="L9035">
        <v>60237</v>
      </c>
      <c r="M9035" s="89" t="s">
        <v>1550</v>
      </c>
      <c r="N9035" s="89" t="s">
        <v>1290</v>
      </c>
      <c r="V9035" s="89" t="s">
        <v>1652</v>
      </c>
      <c r="W9035">
        <v>33083</v>
      </c>
    </row>
    <row r="9036" spans="7:23">
      <c r="G9036">
        <v>33054</v>
      </c>
      <c r="H9036" s="89" t="s">
        <v>1637</v>
      </c>
      <c r="I9036" s="89" t="s">
        <v>1699</v>
      </c>
      <c r="L9036">
        <v>60238</v>
      </c>
      <c r="M9036" s="89" t="s">
        <v>1550</v>
      </c>
      <c r="N9036" s="89" t="s">
        <v>320</v>
      </c>
      <c r="V9036" s="89" t="s">
        <v>1653</v>
      </c>
      <c r="W9036">
        <v>33084</v>
      </c>
    </row>
    <row r="9037" spans="7:23">
      <c r="G9037">
        <v>33055</v>
      </c>
      <c r="H9037" s="89" t="s">
        <v>1638</v>
      </c>
      <c r="I9037" s="89" t="s">
        <v>1699</v>
      </c>
      <c r="L9037">
        <v>60239</v>
      </c>
      <c r="M9037" s="89" t="s">
        <v>1550</v>
      </c>
      <c r="N9037" s="89" t="s">
        <v>321</v>
      </c>
      <c r="V9037" s="89" t="s">
        <v>2586</v>
      </c>
      <c r="W9037">
        <v>192069</v>
      </c>
    </row>
    <row r="9038" spans="7:23">
      <c r="G9038">
        <v>33056</v>
      </c>
      <c r="H9038" s="89" t="s">
        <v>1639</v>
      </c>
      <c r="I9038" s="89" t="s">
        <v>1699</v>
      </c>
      <c r="L9038">
        <v>60240</v>
      </c>
      <c r="M9038" s="89" t="s">
        <v>1550</v>
      </c>
      <c r="N9038" s="89" t="s">
        <v>322</v>
      </c>
      <c r="V9038" s="89" t="s">
        <v>1654</v>
      </c>
      <c r="W9038">
        <v>33085</v>
      </c>
    </row>
    <row r="9039" spans="7:23">
      <c r="G9039">
        <v>33057</v>
      </c>
      <c r="H9039" s="89" t="s">
        <v>1640</v>
      </c>
      <c r="I9039" s="89" t="s">
        <v>1699</v>
      </c>
      <c r="L9039">
        <v>60241</v>
      </c>
      <c r="M9039" s="89" t="s">
        <v>1550</v>
      </c>
      <c r="N9039" s="89" t="s">
        <v>316</v>
      </c>
      <c r="V9039" s="89" t="s">
        <v>1655</v>
      </c>
      <c r="W9039">
        <v>33086</v>
      </c>
    </row>
    <row r="9040" spans="7:23">
      <c r="G9040">
        <v>33059</v>
      </c>
      <c r="H9040" s="89" t="s">
        <v>2576</v>
      </c>
      <c r="I9040" s="89" t="s">
        <v>1699</v>
      </c>
      <c r="L9040">
        <v>60242</v>
      </c>
      <c r="M9040" s="89" t="s">
        <v>1550</v>
      </c>
      <c r="N9040" s="89" t="s">
        <v>1582</v>
      </c>
      <c r="V9040" s="89" t="s">
        <v>2587</v>
      </c>
      <c r="W9040">
        <v>33087</v>
      </c>
    </row>
    <row r="9041" spans="7:23">
      <c r="G9041">
        <v>187557</v>
      </c>
      <c r="H9041" s="89" t="s">
        <v>2577</v>
      </c>
      <c r="I9041" s="89" t="s">
        <v>1699</v>
      </c>
      <c r="L9041">
        <v>60243</v>
      </c>
      <c r="M9041" s="89" t="s">
        <v>1550</v>
      </c>
      <c r="N9041" s="89" t="s">
        <v>323</v>
      </c>
      <c r="V9041" s="89" t="s">
        <v>1657</v>
      </c>
      <c r="W9041">
        <v>33089</v>
      </c>
    </row>
    <row r="9042" spans="7:23">
      <c r="G9042">
        <v>187968</v>
      </c>
      <c r="H9042" s="89" t="s">
        <v>2578</v>
      </c>
      <c r="I9042" s="89" t="s">
        <v>1699</v>
      </c>
      <c r="L9042">
        <v>60244</v>
      </c>
      <c r="M9042" s="89" t="s">
        <v>1550</v>
      </c>
      <c r="N9042" s="89" t="s">
        <v>324</v>
      </c>
      <c r="V9042" s="89" t="s">
        <v>2588</v>
      </c>
      <c r="W9042">
        <v>33092</v>
      </c>
    </row>
    <row r="9043" spans="7:23">
      <c r="G9043">
        <v>33062</v>
      </c>
      <c r="H9043" s="89" t="s">
        <v>1641</v>
      </c>
      <c r="I9043" s="89" t="s">
        <v>1699</v>
      </c>
      <c r="L9043">
        <v>60245</v>
      </c>
      <c r="M9043" s="89" t="s">
        <v>1550</v>
      </c>
      <c r="N9043" s="89" t="s">
        <v>325</v>
      </c>
      <c r="V9043" s="89" t="s">
        <v>1659</v>
      </c>
      <c r="W9043">
        <v>33094</v>
      </c>
    </row>
    <row r="9044" spans="7:23">
      <c r="G9044">
        <v>33063</v>
      </c>
      <c r="H9044" s="89" t="s">
        <v>1642</v>
      </c>
      <c r="I9044" s="89" t="s">
        <v>1699</v>
      </c>
      <c r="L9044">
        <v>60246</v>
      </c>
      <c r="M9044" s="89" t="s">
        <v>1550</v>
      </c>
      <c r="N9044" s="89" t="s">
        <v>317</v>
      </c>
      <c r="V9044" s="89" t="s">
        <v>1658</v>
      </c>
      <c r="W9044">
        <v>33093</v>
      </c>
    </row>
    <row r="9045" spans="7:23">
      <c r="G9045">
        <v>33064</v>
      </c>
      <c r="H9045" s="89" t="s">
        <v>1643</v>
      </c>
      <c r="I9045" s="89" t="s">
        <v>1699</v>
      </c>
      <c r="L9045">
        <v>60247</v>
      </c>
      <c r="M9045" s="89" t="s">
        <v>1550</v>
      </c>
      <c r="N9045" s="89" t="s">
        <v>1583</v>
      </c>
      <c r="V9045" s="89" t="s">
        <v>1660</v>
      </c>
      <c r="W9045">
        <v>33095</v>
      </c>
    </row>
    <row r="9046" spans="7:23">
      <c r="G9046">
        <v>33065</v>
      </c>
      <c r="H9046" s="89" t="s">
        <v>1644</v>
      </c>
      <c r="I9046" s="89" t="s">
        <v>1699</v>
      </c>
      <c r="L9046">
        <v>60248</v>
      </c>
      <c r="M9046" s="89" t="s">
        <v>1551</v>
      </c>
      <c r="N9046" s="89" t="s">
        <v>1290</v>
      </c>
      <c r="V9046" s="89" t="s">
        <v>1664</v>
      </c>
      <c r="W9046">
        <v>33100</v>
      </c>
    </row>
    <row r="9047" spans="7:23">
      <c r="G9047">
        <v>33066</v>
      </c>
      <c r="H9047" s="89" t="s">
        <v>1645</v>
      </c>
      <c r="I9047" s="89" t="s">
        <v>1699</v>
      </c>
      <c r="L9047">
        <v>60249</v>
      </c>
      <c r="M9047" s="89" t="s">
        <v>1551</v>
      </c>
      <c r="N9047" s="89" t="s">
        <v>320</v>
      </c>
      <c r="V9047" s="89" t="s">
        <v>2589</v>
      </c>
      <c r="W9047">
        <v>164071</v>
      </c>
    </row>
    <row r="9048" spans="7:23">
      <c r="G9048">
        <v>33068</v>
      </c>
      <c r="H9048" s="89" t="s">
        <v>2579</v>
      </c>
      <c r="I9048" s="89" t="s">
        <v>1699</v>
      </c>
      <c r="L9048">
        <v>60250</v>
      </c>
      <c r="M9048" s="89" t="s">
        <v>1551</v>
      </c>
      <c r="N9048" s="89" t="s">
        <v>321</v>
      </c>
      <c r="V9048" s="89" t="s">
        <v>1661</v>
      </c>
      <c r="W9048">
        <v>33096</v>
      </c>
    </row>
    <row r="9049" spans="7:23">
      <c r="G9049">
        <v>33070</v>
      </c>
      <c r="H9049" s="89" t="s">
        <v>1646</v>
      </c>
      <c r="I9049" s="89" t="s">
        <v>1699</v>
      </c>
      <c r="L9049">
        <v>60251</v>
      </c>
      <c r="M9049" s="89" t="s">
        <v>1551</v>
      </c>
      <c r="N9049" s="89" t="s">
        <v>322</v>
      </c>
      <c r="V9049" s="89" t="s">
        <v>2590</v>
      </c>
      <c r="W9049">
        <v>33098</v>
      </c>
    </row>
    <row r="9050" spans="7:23">
      <c r="G9050">
        <v>33074</v>
      </c>
      <c r="H9050" s="89" t="s">
        <v>1487</v>
      </c>
      <c r="I9050" s="89" t="s">
        <v>1699</v>
      </c>
      <c r="L9050">
        <v>60252</v>
      </c>
      <c r="M9050" s="89" t="s">
        <v>1551</v>
      </c>
      <c r="N9050" s="89" t="s">
        <v>316</v>
      </c>
      <c r="V9050" s="89" t="s">
        <v>2591</v>
      </c>
      <c r="W9050">
        <v>174080</v>
      </c>
    </row>
    <row r="9051" spans="7:23">
      <c r="G9051">
        <v>33077</v>
      </c>
      <c r="H9051" s="89" t="s">
        <v>2580</v>
      </c>
      <c r="I9051" s="89" t="s">
        <v>1699</v>
      </c>
      <c r="L9051">
        <v>60253</v>
      </c>
      <c r="M9051" s="89" t="s">
        <v>1551</v>
      </c>
      <c r="N9051" s="89" t="s">
        <v>1582</v>
      </c>
      <c r="V9051" s="89" t="s">
        <v>1673</v>
      </c>
      <c r="W9051">
        <v>72291</v>
      </c>
    </row>
    <row r="9052" spans="7:23">
      <c r="G9052">
        <v>33081</v>
      </c>
      <c r="H9052" s="89" t="s">
        <v>1650</v>
      </c>
      <c r="I9052" s="89" t="s">
        <v>1699</v>
      </c>
      <c r="L9052">
        <v>60254</v>
      </c>
      <c r="M9052" s="89" t="s">
        <v>1551</v>
      </c>
      <c r="N9052" s="89" t="s">
        <v>323</v>
      </c>
      <c r="V9052" s="89" t="s">
        <v>1674</v>
      </c>
      <c r="W9052">
        <v>72280</v>
      </c>
    </row>
    <row r="9053" spans="7:23">
      <c r="G9053">
        <v>163469</v>
      </c>
      <c r="H9053" s="89" t="s">
        <v>2581</v>
      </c>
      <c r="I9053" s="89" t="s">
        <v>1699</v>
      </c>
      <c r="L9053">
        <v>60255</v>
      </c>
      <c r="M9053" s="89" t="s">
        <v>1551</v>
      </c>
      <c r="N9053" s="89" t="s">
        <v>324</v>
      </c>
      <c r="V9053" s="89" t="s">
        <v>1675</v>
      </c>
      <c r="W9053">
        <v>72269</v>
      </c>
    </row>
    <row r="9054" spans="7:23">
      <c r="G9054">
        <v>201269</v>
      </c>
      <c r="H9054" s="89" t="s">
        <v>2582</v>
      </c>
      <c r="I9054" s="89" t="s">
        <v>1699</v>
      </c>
      <c r="L9054">
        <v>60256</v>
      </c>
      <c r="M9054" s="89" t="s">
        <v>1551</v>
      </c>
      <c r="N9054" s="89" t="s">
        <v>325</v>
      </c>
      <c r="V9054" s="89" t="s">
        <v>2592</v>
      </c>
      <c r="W9054">
        <v>192080</v>
      </c>
    </row>
    <row r="9055" spans="7:23">
      <c r="G9055">
        <v>33078</v>
      </c>
      <c r="H9055" s="89" t="s">
        <v>1647</v>
      </c>
      <c r="I9055" s="89" t="s">
        <v>1699</v>
      </c>
      <c r="L9055">
        <v>60257</v>
      </c>
      <c r="M9055" s="89" t="s">
        <v>1551</v>
      </c>
      <c r="N9055" s="89" t="s">
        <v>317</v>
      </c>
      <c r="V9055" s="89" t="s">
        <v>1665</v>
      </c>
      <c r="W9055">
        <v>33103</v>
      </c>
    </row>
    <row r="9056" spans="7:23">
      <c r="G9056">
        <v>33079</v>
      </c>
      <c r="H9056" s="89" t="s">
        <v>1648</v>
      </c>
      <c r="I9056" s="89" t="s">
        <v>1699</v>
      </c>
      <c r="L9056">
        <v>60258</v>
      </c>
      <c r="M9056" s="89" t="s">
        <v>1551</v>
      </c>
      <c r="N9056" s="89" t="s">
        <v>1583</v>
      </c>
      <c r="V9056" s="89" t="s">
        <v>1666</v>
      </c>
      <c r="W9056">
        <v>33104</v>
      </c>
    </row>
    <row r="9057" spans="7:23">
      <c r="G9057">
        <v>33080</v>
      </c>
      <c r="H9057" s="89" t="s">
        <v>1649</v>
      </c>
      <c r="I9057" s="89" t="s">
        <v>1699</v>
      </c>
      <c r="L9057">
        <v>60259</v>
      </c>
      <c r="M9057" s="89" t="s">
        <v>1552</v>
      </c>
      <c r="N9057" s="89" t="s">
        <v>1290</v>
      </c>
      <c r="V9057" s="89" t="s">
        <v>1667</v>
      </c>
      <c r="W9057">
        <v>33105</v>
      </c>
    </row>
    <row r="9058" spans="7:23">
      <c r="G9058">
        <v>201280</v>
      </c>
      <c r="H9058" s="89" t="s">
        <v>2583</v>
      </c>
      <c r="I9058" s="89" t="s">
        <v>1699</v>
      </c>
      <c r="L9058">
        <v>60260</v>
      </c>
      <c r="M9058" s="89" t="s">
        <v>1552</v>
      </c>
      <c r="N9058" s="89" t="s">
        <v>320</v>
      </c>
      <c r="V9058" s="89" t="s">
        <v>2593</v>
      </c>
      <c r="W9058">
        <v>200869</v>
      </c>
    </row>
    <row r="9059" spans="7:23">
      <c r="G9059">
        <v>174069</v>
      </c>
      <c r="H9059" s="89" t="s">
        <v>2584</v>
      </c>
      <c r="I9059" s="89" t="s">
        <v>1699</v>
      </c>
      <c r="L9059">
        <v>60261</v>
      </c>
      <c r="M9059" s="89" t="s">
        <v>1552</v>
      </c>
      <c r="N9059" s="89" t="s">
        <v>321</v>
      </c>
      <c r="V9059" s="89" t="s">
        <v>1668</v>
      </c>
      <c r="W9059">
        <v>33106</v>
      </c>
    </row>
    <row r="9060" spans="7:23">
      <c r="G9060">
        <v>33088</v>
      </c>
      <c r="H9060" s="89" t="s">
        <v>1656</v>
      </c>
      <c r="I9060" s="89" t="s">
        <v>1699</v>
      </c>
      <c r="L9060">
        <v>60262</v>
      </c>
      <c r="M9060" s="89" t="s">
        <v>1552</v>
      </c>
      <c r="N9060" s="89" t="s">
        <v>322</v>
      </c>
      <c r="V9060" s="89" t="s">
        <v>1663</v>
      </c>
      <c r="W9060">
        <v>33099</v>
      </c>
    </row>
    <row r="9061" spans="7:23">
      <c r="G9061">
        <v>201291</v>
      </c>
      <c r="H9061" s="89" t="s">
        <v>2585</v>
      </c>
      <c r="I9061" s="89" t="s">
        <v>1699</v>
      </c>
      <c r="L9061">
        <v>60263</v>
      </c>
      <c r="M9061" s="89" t="s">
        <v>1552</v>
      </c>
      <c r="N9061" s="89" t="s">
        <v>316</v>
      </c>
      <c r="V9061" s="89" t="s">
        <v>1670</v>
      </c>
      <c r="W9061">
        <v>33108</v>
      </c>
    </row>
    <row r="9062" spans="7:23">
      <c r="G9062">
        <v>33082</v>
      </c>
      <c r="H9062" s="89" t="s">
        <v>1651</v>
      </c>
      <c r="I9062" s="89" t="s">
        <v>1699</v>
      </c>
      <c r="L9062">
        <v>60264</v>
      </c>
      <c r="M9062" s="89" t="s">
        <v>1552</v>
      </c>
      <c r="N9062" s="89" t="s">
        <v>1582</v>
      </c>
      <c r="V9062" s="89" t="s">
        <v>1669</v>
      </c>
      <c r="W9062">
        <v>33107</v>
      </c>
    </row>
    <row r="9063" spans="7:23">
      <c r="G9063">
        <v>33083</v>
      </c>
      <c r="H9063" s="89" t="s">
        <v>1652</v>
      </c>
      <c r="I9063" s="89" t="s">
        <v>1699</v>
      </c>
      <c r="L9063">
        <v>60265</v>
      </c>
      <c r="M9063" s="89" t="s">
        <v>1552</v>
      </c>
      <c r="N9063" s="89" t="s">
        <v>323</v>
      </c>
      <c r="V9063" s="89" t="s">
        <v>1662</v>
      </c>
      <c r="W9063">
        <v>33097</v>
      </c>
    </row>
    <row r="9064" spans="7:23">
      <c r="G9064">
        <v>33084</v>
      </c>
      <c r="H9064" s="89" t="s">
        <v>1653</v>
      </c>
      <c r="I9064" s="89" t="s">
        <v>1699</v>
      </c>
      <c r="L9064">
        <v>60266</v>
      </c>
      <c r="M9064" s="89" t="s">
        <v>1552</v>
      </c>
      <c r="N9064" s="89" t="s">
        <v>324</v>
      </c>
      <c r="V9064" s="89" t="s">
        <v>1671</v>
      </c>
      <c r="W9064">
        <v>33109</v>
      </c>
    </row>
    <row r="9065" spans="7:23">
      <c r="G9065">
        <v>192069</v>
      </c>
      <c r="H9065" s="89" t="s">
        <v>2586</v>
      </c>
      <c r="I9065" s="89" t="s">
        <v>1699</v>
      </c>
      <c r="L9065">
        <v>60267</v>
      </c>
      <c r="M9065" s="89" t="s">
        <v>1552</v>
      </c>
      <c r="N9065" s="89" t="s">
        <v>325</v>
      </c>
      <c r="V9065" s="89" t="s">
        <v>2594</v>
      </c>
      <c r="W9065">
        <v>219469</v>
      </c>
    </row>
    <row r="9066" spans="7:23">
      <c r="G9066">
        <v>33085</v>
      </c>
      <c r="H9066" s="89" t="s">
        <v>1654</v>
      </c>
      <c r="I9066" s="89" t="s">
        <v>1699</v>
      </c>
      <c r="L9066">
        <v>60268</v>
      </c>
      <c r="M9066" s="89" t="s">
        <v>1552</v>
      </c>
      <c r="N9066" s="89" t="s">
        <v>317</v>
      </c>
      <c r="V9066" s="89" t="s">
        <v>1672</v>
      </c>
      <c r="W9066">
        <v>33110</v>
      </c>
    </row>
    <row r="9067" spans="7:23">
      <c r="G9067">
        <v>33086</v>
      </c>
      <c r="H9067" s="89" t="s">
        <v>1655</v>
      </c>
      <c r="I9067" s="89" t="s">
        <v>1699</v>
      </c>
      <c r="L9067">
        <v>60269</v>
      </c>
      <c r="M9067" s="89" t="s">
        <v>1552</v>
      </c>
      <c r="N9067" s="89" t="s">
        <v>1583</v>
      </c>
      <c r="V9067" s="89" t="s">
        <v>1289</v>
      </c>
      <c r="W9067">
        <v>33101</v>
      </c>
    </row>
    <row r="9068" spans="7:23">
      <c r="G9068">
        <v>33087</v>
      </c>
      <c r="H9068" s="89" t="s">
        <v>2587</v>
      </c>
      <c r="I9068" s="89" t="s">
        <v>1699</v>
      </c>
      <c r="L9068">
        <v>60270</v>
      </c>
      <c r="M9068" s="89" t="s">
        <v>1553</v>
      </c>
      <c r="N9068" s="89" t="s">
        <v>1290</v>
      </c>
      <c r="V9068" s="89" t="s">
        <v>2595</v>
      </c>
      <c r="W9068">
        <v>33102</v>
      </c>
    </row>
    <row r="9069" spans="7:23">
      <c r="G9069">
        <v>33089</v>
      </c>
      <c r="H9069" s="89" t="s">
        <v>1657</v>
      </c>
      <c r="I9069" s="89" t="s">
        <v>1699</v>
      </c>
      <c r="L9069">
        <v>60271</v>
      </c>
      <c r="M9069" s="89" t="s">
        <v>1553</v>
      </c>
      <c r="N9069" s="89" t="s">
        <v>320</v>
      </c>
      <c r="V9069" s="89" t="s">
        <v>2596</v>
      </c>
      <c r="W9069">
        <v>216724</v>
      </c>
    </row>
    <row r="9070" spans="7:23">
      <c r="G9070">
        <v>33092</v>
      </c>
      <c r="H9070" s="89" t="s">
        <v>2588</v>
      </c>
      <c r="I9070" s="89" t="s">
        <v>1699</v>
      </c>
      <c r="L9070">
        <v>60272</v>
      </c>
      <c r="M9070" s="89" t="s">
        <v>1553</v>
      </c>
      <c r="N9070" s="89" t="s">
        <v>321</v>
      </c>
      <c r="V9070" s="89" t="s">
        <v>2597</v>
      </c>
      <c r="W9070">
        <v>33111</v>
      </c>
    </row>
    <row r="9071" spans="7:23">
      <c r="G9071">
        <v>33094</v>
      </c>
      <c r="H9071" s="89" t="s">
        <v>1659</v>
      </c>
      <c r="I9071" s="89" t="s">
        <v>1699</v>
      </c>
      <c r="L9071">
        <v>60273</v>
      </c>
      <c r="M9071" s="89" t="s">
        <v>1553</v>
      </c>
      <c r="N9071" s="89" t="s">
        <v>322</v>
      </c>
      <c r="V9071" s="89" t="s">
        <v>2598</v>
      </c>
      <c r="W9071">
        <v>195125</v>
      </c>
    </row>
    <row r="9072" spans="7:23">
      <c r="G9072">
        <v>33093</v>
      </c>
      <c r="H9072" s="89" t="s">
        <v>1658</v>
      </c>
      <c r="I9072" s="89" t="s">
        <v>1699</v>
      </c>
      <c r="L9072">
        <v>60274</v>
      </c>
      <c r="M9072" s="89" t="s">
        <v>1553</v>
      </c>
      <c r="N9072" s="89" t="s">
        <v>316</v>
      </c>
      <c r="V9072" s="89" t="s">
        <v>2599</v>
      </c>
      <c r="W9072">
        <v>195114</v>
      </c>
    </row>
    <row r="9073" spans="7:23">
      <c r="G9073">
        <v>33095</v>
      </c>
      <c r="H9073" s="89" t="s">
        <v>1660</v>
      </c>
      <c r="I9073" s="89" t="s">
        <v>1699</v>
      </c>
      <c r="L9073">
        <v>60275</v>
      </c>
      <c r="M9073" s="89" t="s">
        <v>1553</v>
      </c>
      <c r="N9073" s="89" t="s">
        <v>1582</v>
      </c>
      <c r="V9073" s="89" t="s">
        <v>2600</v>
      </c>
      <c r="W9073">
        <v>195103</v>
      </c>
    </row>
    <row r="9074" spans="7:23">
      <c r="G9074">
        <v>33100</v>
      </c>
      <c r="H9074" s="89" t="s">
        <v>1664</v>
      </c>
      <c r="I9074" s="89" t="s">
        <v>1699</v>
      </c>
      <c r="L9074">
        <v>60276</v>
      </c>
      <c r="M9074" s="89" t="s">
        <v>1553</v>
      </c>
      <c r="N9074" s="89" t="s">
        <v>323</v>
      </c>
      <c r="V9074" s="89" t="s">
        <v>258</v>
      </c>
      <c r="W9074">
        <v>33113</v>
      </c>
    </row>
    <row r="9075" spans="7:23">
      <c r="G9075">
        <v>164071</v>
      </c>
      <c r="H9075" s="89" t="s">
        <v>2589</v>
      </c>
      <c r="I9075" s="89" t="s">
        <v>1699</v>
      </c>
      <c r="L9075">
        <v>60277</v>
      </c>
      <c r="M9075" s="89" t="s">
        <v>1553</v>
      </c>
      <c r="N9075" s="89" t="s">
        <v>324</v>
      </c>
      <c r="V9075" s="89" t="s">
        <v>1676</v>
      </c>
      <c r="W9075">
        <v>56925</v>
      </c>
    </row>
    <row r="9076" spans="7:23">
      <c r="G9076">
        <v>33096</v>
      </c>
      <c r="H9076" s="89" t="s">
        <v>1661</v>
      </c>
      <c r="I9076" s="89" t="s">
        <v>1699</v>
      </c>
      <c r="L9076">
        <v>60278</v>
      </c>
      <c r="M9076" s="89" t="s">
        <v>1553</v>
      </c>
      <c r="N9076" s="89" t="s">
        <v>325</v>
      </c>
      <c r="V9076" s="89" t="s">
        <v>2601</v>
      </c>
      <c r="W9076">
        <v>192469</v>
      </c>
    </row>
    <row r="9077" spans="7:23">
      <c r="G9077">
        <v>33098</v>
      </c>
      <c r="H9077" s="89" t="s">
        <v>2590</v>
      </c>
      <c r="I9077" s="89" t="s">
        <v>1699</v>
      </c>
      <c r="L9077">
        <v>60279</v>
      </c>
      <c r="M9077" s="89" t="s">
        <v>1553</v>
      </c>
      <c r="N9077" s="89" t="s">
        <v>317</v>
      </c>
      <c r="V9077" s="89" t="s">
        <v>1677</v>
      </c>
      <c r="W9077">
        <v>56947</v>
      </c>
    </row>
    <row r="9078" spans="7:23">
      <c r="G9078">
        <v>174080</v>
      </c>
      <c r="H9078" s="89" t="s">
        <v>2591</v>
      </c>
      <c r="I9078" s="89" t="s">
        <v>1699</v>
      </c>
      <c r="L9078">
        <v>60280</v>
      </c>
      <c r="M9078" s="89" t="s">
        <v>1553</v>
      </c>
      <c r="N9078" s="89" t="s">
        <v>1583</v>
      </c>
      <c r="V9078" s="89" t="s">
        <v>50</v>
      </c>
      <c r="W9078">
        <v>56892</v>
      </c>
    </row>
    <row r="9079" spans="7:23">
      <c r="G9079">
        <v>72291</v>
      </c>
      <c r="H9079" s="89" t="s">
        <v>1673</v>
      </c>
      <c r="I9079" s="89" t="s">
        <v>1699</v>
      </c>
      <c r="L9079">
        <v>60281</v>
      </c>
      <c r="M9079" s="89" t="s">
        <v>1554</v>
      </c>
      <c r="N9079" s="89" t="s">
        <v>1290</v>
      </c>
      <c r="V9079" s="89" t="s">
        <v>2602</v>
      </c>
      <c r="W9079">
        <v>198713</v>
      </c>
    </row>
    <row r="9080" spans="7:23">
      <c r="G9080">
        <v>72280</v>
      </c>
      <c r="H9080" s="89" t="s">
        <v>1674</v>
      </c>
      <c r="I9080" s="89" t="s">
        <v>1699</v>
      </c>
      <c r="L9080">
        <v>60282</v>
      </c>
      <c r="M9080" s="89" t="s">
        <v>1554</v>
      </c>
      <c r="N9080" s="89" t="s">
        <v>320</v>
      </c>
      <c r="V9080" s="89" t="s">
        <v>1678</v>
      </c>
      <c r="W9080">
        <v>54768</v>
      </c>
    </row>
    <row r="9081" spans="7:23">
      <c r="G9081">
        <v>72269</v>
      </c>
      <c r="H9081" s="89" t="s">
        <v>1675</v>
      </c>
      <c r="I9081" s="89" t="s">
        <v>1699</v>
      </c>
      <c r="L9081">
        <v>60283</v>
      </c>
      <c r="M9081" s="89" t="s">
        <v>1554</v>
      </c>
      <c r="N9081" s="89" t="s">
        <v>321</v>
      </c>
      <c r="V9081" s="89" t="s">
        <v>1679</v>
      </c>
      <c r="W9081">
        <v>54834</v>
      </c>
    </row>
    <row r="9082" spans="7:23">
      <c r="G9082">
        <v>192080</v>
      </c>
      <c r="H9082" s="89" t="s">
        <v>2592</v>
      </c>
      <c r="I9082" s="89" t="s">
        <v>1699</v>
      </c>
      <c r="L9082">
        <v>60284</v>
      </c>
      <c r="M9082" s="89" t="s">
        <v>1554</v>
      </c>
      <c r="N9082" s="89" t="s">
        <v>322</v>
      </c>
      <c r="V9082" s="89" t="s">
        <v>2603</v>
      </c>
      <c r="W9082">
        <v>214669</v>
      </c>
    </row>
    <row r="9083" spans="7:23">
      <c r="G9083">
        <v>33103</v>
      </c>
      <c r="H9083" s="89" t="s">
        <v>1665</v>
      </c>
      <c r="I9083" s="89" t="s">
        <v>1699</v>
      </c>
      <c r="L9083">
        <v>60285</v>
      </c>
      <c r="M9083" s="89" t="s">
        <v>1554</v>
      </c>
      <c r="N9083" s="89" t="s">
        <v>316</v>
      </c>
      <c r="V9083" s="89" t="s">
        <v>1680</v>
      </c>
      <c r="W9083">
        <v>54823</v>
      </c>
    </row>
    <row r="9084" spans="7:23">
      <c r="G9084">
        <v>33104</v>
      </c>
      <c r="H9084" s="89" t="s">
        <v>1666</v>
      </c>
      <c r="I9084" s="89" t="s">
        <v>1699</v>
      </c>
      <c r="L9084">
        <v>60286</v>
      </c>
      <c r="M9084" s="89" t="s">
        <v>1554</v>
      </c>
      <c r="N9084" s="89" t="s">
        <v>1582</v>
      </c>
      <c r="V9084" s="89" t="s">
        <v>1681</v>
      </c>
      <c r="W9084">
        <v>54812</v>
      </c>
    </row>
    <row r="9085" spans="7:23">
      <c r="G9085">
        <v>33105</v>
      </c>
      <c r="H9085" s="89" t="s">
        <v>1667</v>
      </c>
      <c r="I9085" s="89" t="s">
        <v>1699</v>
      </c>
      <c r="L9085">
        <v>60287</v>
      </c>
      <c r="M9085" s="89" t="s">
        <v>1554</v>
      </c>
      <c r="N9085" s="89" t="s">
        <v>323</v>
      </c>
      <c r="V9085" s="89" t="s">
        <v>1682</v>
      </c>
      <c r="W9085">
        <v>54801</v>
      </c>
    </row>
    <row r="9086" spans="7:23">
      <c r="G9086">
        <v>200869</v>
      </c>
      <c r="H9086" s="89" t="s">
        <v>2593</v>
      </c>
      <c r="I9086" s="89" t="s">
        <v>1699</v>
      </c>
      <c r="L9086">
        <v>60288</v>
      </c>
      <c r="M9086" s="89" t="s">
        <v>1554</v>
      </c>
      <c r="N9086" s="89" t="s">
        <v>324</v>
      </c>
      <c r="V9086" s="89" t="s">
        <v>1683</v>
      </c>
      <c r="W9086">
        <v>54790</v>
      </c>
    </row>
    <row r="9087" spans="7:23">
      <c r="G9087">
        <v>33106</v>
      </c>
      <c r="H9087" s="89" t="s">
        <v>1668</v>
      </c>
      <c r="I9087" s="89" t="s">
        <v>1699</v>
      </c>
      <c r="L9087">
        <v>60289</v>
      </c>
      <c r="M9087" s="89" t="s">
        <v>1554</v>
      </c>
      <c r="N9087" s="89" t="s">
        <v>325</v>
      </c>
      <c r="V9087" s="89" t="s">
        <v>1684</v>
      </c>
      <c r="W9087">
        <v>54779</v>
      </c>
    </row>
    <row r="9088" spans="7:23">
      <c r="G9088">
        <v>33099</v>
      </c>
      <c r="H9088" s="89" t="s">
        <v>1663</v>
      </c>
      <c r="I9088" s="89" t="s">
        <v>1699</v>
      </c>
      <c r="L9088">
        <v>60290</v>
      </c>
      <c r="M9088" s="89" t="s">
        <v>1554</v>
      </c>
      <c r="N9088" s="89" t="s">
        <v>317</v>
      </c>
      <c r="V9088" s="89" t="s">
        <v>1685</v>
      </c>
      <c r="W9088">
        <v>54867</v>
      </c>
    </row>
    <row r="9089" spans="7:23">
      <c r="G9089">
        <v>33108</v>
      </c>
      <c r="H9089" s="89" t="s">
        <v>1670</v>
      </c>
      <c r="I9089" s="89" t="s">
        <v>1699</v>
      </c>
      <c r="L9089">
        <v>60291</v>
      </c>
      <c r="M9089" s="89" t="s">
        <v>1554</v>
      </c>
      <c r="N9089" s="89" t="s">
        <v>1583</v>
      </c>
      <c r="V9089" s="89" t="s">
        <v>1686</v>
      </c>
      <c r="W9089">
        <v>54856</v>
      </c>
    </row>
    <row r="9090" spans="7:23">
      <c r="G9090">
        <v>33107</v>
      </c>
      <c r="H9090" s="89" t="s">
        <v>1669</v>
      </c>
      <c r="I9090" s="89" t="s">
        <v>1699</v>
      </c>
      <c r="L9090">
        <v>60292</v>
      </c>
      <c r="M9090" s="89" t="s">
        <v>1555</v>
      </c>
      <c r="N9090" s="89" t="s">
        <v>1290</v>
      </c>
      <c r="V9090" s="89" t="s">
        <v>2604</v>
      </c>
      <c r="W9090">
        <v>207074</v>
      </c>
    </row>
    <row r="9091" spans="7:23">
      <c r="G9091">
        <v>33097</v>
      </c>
      <c r="H9091" s="89" t="s">
        <v>1662</v>
      </c>
      <c r="I9091" s="89" t="s">
        <v>1699</v>
      </c>
      <c r="L9091">
        <v>60293</v>
      </c>
      <c r="M9091" s="89" t="s">
        <v>1555</v>
      </c>
      <c r="N9091" s="89" t="s">
        <v>320</v>
      </c>
      <c r="V9091" s="89" t="s">
        <v>2605</v>
      </c>
      <c r="W9091">
        <v>199269</v>
      </c>
    </row>
    <row r="9092" spans="7:23">
      <c r="G9092">
        <v>33109</v>
      </c>
      <c r="H9092" s="89" t="s">
        <v>1671</v>
      </c>
      <c r="I9092" s="89" t="s">
        <v>1699</v>
      </c>
      <c r="L9092">
        <v>60294</v>
      </c>
      <c r="M9092" s="89" t="s">
        <v>1555</v>
      </c>
      <c r="N9092" s="89" t="s">
        <v>321</v>
      </c>
      <c r="V9092" s="89" t="s">
        <v>1687</v>
      </c>
      <c r="W9092">
        <v>54845</v>
      </c>
    </row>
    <row r="9093" spans="7:23">
      <c r="G9093">
        <v>219469</v>
      </c>
      <c r="H9093" s="89" t="s">
        <v>2594</v>
      </c>
      <c r="I9093" s="89" t="s">
        <v>1699</v>
      </c>
      <c r="L9093">
        <v>60295</v>
      </c>
      <c r="M9093" s="89" t="s">
        <v>1555</v>
      </c>
      <c r="N9093" s="89" t="s">
        <v>322</v>
      </c>
      <c r="V9093" s="89" t="s">
        <v>1688</v>
      </c>
      <c r="W9093">
        <v>55269</v>
      </c>
    </row>
    <row r="9094" spans="7:23">
      <c r="G9094">
        <v>33110</v>
      </c>
      <c r="H9094" s="89" t="s">
        <v>1672</v>
      </c>
      <c r="I9094" s="89" t="s">
        <v>1699</v>
      </c>
      <c r="L9094">
        <v>60296</v>
      </c>
      <c r="M9094" s="89" t="s">
        <v>1555</v>
      </c>
      <c r="N9094" s="89" t="s">
        <v>316</v>
      </c>
      <c r="V9094" s="89" t="s">
        <v>1689</v>
      </c>
      <c r="W9094">
        <v>33116</v>
      </c>
    </row>
    <row r="9095" spans="7:23">
      <c r="G9095">
        <v>33101</v>
      </c>
      <c r="H9095" s="89" t="s">
        <v>1289</v>
      </c>
      <c r="I9095" s="89" t="s">
        <v>1699</v>
      </c>
      <c r="L9095">
        <v>60297</v>
      </c>
      <c r="M9095" s="89" t="s">
        <v>1555</v>
      </c>
      <c r="N9095" s="89" t="s">
        <v>1582</v>
      </c>
      <c r="V9095" s="89" t="s">
        <v>2606</v>
      </c>
      <c r="W9095">
        <v>207292</v>
      </c>
    </row>
    <row r="9096" spans="7:23">
      <c r="G9096">
        <v>33102</v>
      </c>
      <c r="H9096" s="89" t="s">
        <v>2595</v>
      </c>
      <c r="I9096" s="89" t="s">
        <v>1699</v>
      </c>
      <c r="L9096">
        <v>60298</v>
      </c>
      <c r="M9096" s="89" t="s">
        <v>1555</v>
      </c>
      <c r="N9096" s="89" t="s">
        <v>323</v>
      </c>
      <c r="V9096" s="89" t="s">
        <v>2607</v>
      </c>
      <c r="W9096">
        <v>207281</v>
      </c>
    </row>
    <row r="9097" spans="7:23">
      <c r="G9097">
        <v>216724</v>
      </c>
      <c r="H9097" s="89" t="s">
        <v>2596</v>
      </c>
      <c r="I9097" s="89" t="s">
        <v>1699</v>
      </c>
      <c r="L9097">
        <v>60299</v>
      </c>
      <c r="M9097" s="89" t="s">
        <v>1555</v>
      </c>
      <c r="N9097" s="89" t="s">
        <v>324</v>
      </c>
      <c r="V9097" s="89" t="s">
        <v>1690</v>
      </c>
      <c r="W9097">
        <v>33117</v>
      </c>
    </row>
    <row r="9098" spans="7:23">
      <c r="G9098">
        <v>33111</v>
      </c>
      <c r="H9098" s="89" t="s">
        <v>2597</v>
      </c>
      <c r="I9098" s="89" t="s">
        <v>1699</v>
      </c>
      <c r="L9098">
        <v>60300</v>
      </c>
      <c r="M9098" s="89" t="s">
        <v>1555</v>
      </c>
      <c r="N9098" s="89" t="s">
        <v>325</v>
      </c>
      <c r="V9098" s="89" t="s">
        <v>1691</v>
      </c>
      <c r="W9098">
        <v>33118</v>
      </c>
    </row>
    <row r="9099" spans="7:23">
      <c r="G9099">
        <v>195125</v>
      </c>
      <c r="H9099" s="89" t="s">
        <v>2598</v>
      </c>
      <c r="I9099" s="89" t="s">
        <v>1699</v>
      </c>
      <c r="L9099">
        <v>60301</v>
      </c>
      <c r="M9099" s="89" t="s">
        <v>1555</v>
      </c>
      <c r="N9099" s="89" t="s">
        <v>317</v>
      </c>
      <c r="V9099" s="89" t="s">
        <v>1692</v>
      </c>
      <c r="W9099">
        <v>33119</v>
      </c>
    </row>
    <row r="9100" spans="7:23">
      <c r="G9100">
        <v>195114</v>
      </c>
      <c r="H9100" s="89" t="s">
        <v>2599</v>
      </c>
      <c r="I9100" s="89" t="s">
        <v>1699</v>
      </c>
      <c r="L9100">
        <v>60302</v>
      </c>
      <c r="M9100" s="89" t="s">
        <v>1555</v>
      </c>
      <c r="N9100" s="89" t="s">
        <v>1583</v>
      </c>
      <c r="V9100" s="89" t="s">
        <v>1693</v>
      </c>
      <c r="W9100">
        <v>55302</v>
      </c>
    </row>
    <row r="9101" spans="7:23">
      <c r="G9101">
        <v>195103</v>
      </c>
      <c r="H9101" s="89" t="s">
        <v>2600</v>
      </c>
      <c r="I9101" s="89" t="s">
        <v>1699</v>
      </c>
      <c r="L9101">
        <v>60303</v>
      </c>
      <c r="M9101" s="89" t="s">
        <v>1556</v>
      </c>
      <c r="N9101" s="89" t="s">
        <v>1290</v>
      </c>
      <c r="V9101" s="89" t="s">
        <v>1694</v>
      </c>
      <c r="W9101">
        <v>55335</v>
      </c>
    </row>
    <row r="9102" spans="7:23">
      <c r="G9102">
        <v>33113</v>
      </c>
      <c r="H9102" s="89" t="s">
        <v>258</v>
      </c>
      <c r="I9102" s="89" t="s">
        <v>1699</v>
      </c>
      <c r="L9102">
        <v>60304</v>
      </c>
      <c r="M9102" s="89" t="s">
        <v>1556</v>
      </c>
      <c r="N9102" s="89" t="s">
        <v>320</v>
      </c>
      <c r="V9102" s="89" t="s">
        <v>1695</v>
      </c>
      <c r="W9102">
        <v>55346</v>
      </c>
    </row>
    <row r="9103" spans="7:23">
      <c r="G9103">
        <v>56925</v>
      </c>
      <c r="H9103" s="89" t="s">
        <v>1676</v>
      </c>
      <c r="I9103" s="89" t="s">
        <v>1699</v>
      </c>
      <c r="L9103">
        <v>60305</v>
      </c>
      <c r="M9103" s="89" t="s">
        <v>1556</v>
      </c>
      <c r="N9103" s="89" t="s">
        <v>321</v>
      </c>
      <c r="V9103" s="89" t="s">
        <v>1696</v>
      </c>
      <c r="W9103">
        <v>55357</v>
      </c>
    </row>
    <row r="9104" spans="7:23">
      <c r="G9104">
        <v>192469</v>
      </c>
      <c r="H9104" s="89" t="s">
        <v>2601</v>
      </c>
      <c r="I9104" s="89" t="s">
        <v>1699</v>
      </c>
      <c r="L9104">
        <v>60306</v>
      </c>
      <c r="M9104" s="89" t="s">
        <v>1556</v>
      </c>
      <c r="N9104" s="89" t="s">
        <v>322</v>
      </c>
      <c r="V9104" s="89" t="s">
        <v>1697</v>
      </c>
      <c r="W9104">
        <v>55368</v>
      </c>
    </row>
    <row r="9105" spans="7:23">
      <c r="G9105">
        <v>56947</v>
      </c>
      <c r="H9105" s="89" t="s">
        <v>1677</v>
      </c>
      <c r="I9105" s="89" t="s">
        <v>1699</v>
      </c>
      <c r="L9105">
        <v>60307</v>
      </c>
      <c r="M9105" s="89" t="s">
        <v>1556</v>
      </c>
      <c r="N9105" s="89" t="s">
        <v>316</v>
      </c>
      <c r="V9105" s="89" t="s">
        <v>2608</v>
      </c>
      <c r="W9105">
        <v>174291</v>
      </c>
    </row>
    <row r="9106" spans="7:23">
      <c r="G9106">
        <v>56892</v>
      </c>
      <c r="H9106" s="89" t="s">
        <v>50</v>
      </c>
      <c r="I9106" s="89" t="s">
        <v>1699</v>
      </c>
      <c r="L9106">
        <v>60308</v>
      </c>
      <c r="M9106" s="89" t="s">
        <v>1556</v>
      </c>
      <c r="N9106" s="89" t="s">
        <v>1582</v>
      </c>
      <c r="V9106" s="89" t="s">
        <v>2609</v>
      </c>
      <c r="W9106">
        <v>174280</v>
      </c>
    </row>
    <row r="9107" spans="7:23">
      <c r="G9107">
        <v>198713</v>
      </c>
      <c r="H9107" s="89" t="s">
        <v>2602</v>
      </c>
      <c r="I9107" s="89" t="s">
        <v>1699</v>
      </c>
      <c r="L9107">
        <v>60309</v>
      </c>
      <c r="M9107" s="89" t="s">
        <v>1556</v>
      </c>
      <c r="N9107" s="89" t="s">
        <v>323</v>
      </c>
      <c r="V9107" s="89" t="s">
        <v>2610</v>
      </c>
      <c r="W9107">
        <v>218291</v>
      </c>
    </row>
    <row r="9108" spans="7:23">
      <c r="G9108">
        <v>54768</v>
      </c>
      <c r="H9108" s="89" t="s">
        <v>1678</v>
      </c>
      <c r="I9108" s="89" t="s">
        <v>1699</v>
      </c>
      <c r="L9108">
        <v>60310</v>
      </c>
      <c r="M9108" s="89" t="s">
        <v>1556</v>
      </c>
      <c r="N9108" s="89" t="s">
        <v>324</v>
      </c>
      <c r="V9108" s="89" t="s">
        <v>2611</v>
      </c>
      <c r="W9108">
        <v>218335</v>
      </c>
    </row>
    <row r="9109" spans="7:23">
      <c r="G9109">
        <v>54834</v>
      </c>
      <c r="H9109" s="89" t="s">
        <v>1679</v>
      </c>
      <c r="I9109" s="89" t="s">
        <v>1699</v>
      </c>
      <c r="L9109">
        <v>60311</v>
      </c>
      <c r="M9109" s="89" t="s">
        <v>1556</v>
      </c>
      <c r="N9109" s="89" t="s">
        <v>325</v>
      </c>
      <c r="V9109" s="89" t="s">
        <v>2612</v>
      </c>
      <c r="W9109">
        <v>218280</v>
      </c>
    </row>
    <row r="9110" spans="7:23">
      <c r="G9110">
        <v>214669</v>
      </c>
      <c r="H9110" s="89" t="s">
        <v>2603</v>
      </c>
      <c r="I9110" s="89" t="s">
        <v>1699</v>
      </c>
      <c r="L9110">
        <v>60312</v>
      </c>
      <c r="M9110" s="89" t="s">
        <v>1556</v>
      </c>
      <c r="N9110" s="89" t="s">
        <v>317</v>
      </c>
      <c r="V9110" s="89" t="s">
        <v>2613</v>
      </c>
      <c r="W9110">
        <v>218146</v>
      </c>
    </row>
    <row r="9111" spans="7:23">
      <c r="G9111">
        <v>54823</v>
      </c>
      <c r="H9111" s="89" t="s">
        <v>1680</v>
      </c>
      <c r="I9111" s="89" t="s">
        <v>1699</v>
      </c>
      <c r="L9111">
        <v>60313</v>
      </c>
      <c r="M9111" s="89" t="s">
        <v>1556</v>
      </c>
      <c r="N9111" s="89" t="s">
        <v>1583</v>
      </c>
      <c r="V9111" s="89" t="s">
        <v>2614</v>
      </c>
      <c r="W9111">
        <v>218346</v>
      </c>
    </row>
    <row r="9112" spans="7:23">
      <c r="G9112">
        <v>54812</v>
      </c>
      <c r="H9112" s="89" t="s">
        <v>1681</v>
      </c>
      <c r="I9112" s="89" t="s">
        <v>1699</v>
      </c>
      <c r="L9112">
        <v>60314</v>
      </c>
      <c r="M9112" s="89" t="s">
        <v>1557</v>
      </c>
      <c r="N9112" s="89" t="s">
        <v>1290</v>
      </c>
      <c r="V9112" s="89" t="s">
        <v>2134</v>
      </c>
      <c r="W9112">
        <v>218357</v>
      </c>
    </row>
    <row r="9113" spans="7:23">
      <c r="G9113">
        <v>54801</v>
      </c>
      <c r="H9113" s="89" t="s">
        <v>1682</v>
      </c>
      <c r="I9113" s="89" t="s">
        <v>1699</v>
      </c>
      <c r="L9113">
        <v>60315</v>
      </c>
      <c r="M9113" s="89" t="s">
        <v>1557</v>
      </c>
      <c r="N9113" s="89" t="s">
        <v>320</v>
      </c>
      <c r="V9113" s="89" t="s">
        <v>2615</v>
      </c>
      <c r="W9113">
        <v>218135</v>
      </c>
    </row>
    <row r="9114" spans="7:23">
      <c r="G9114">
        <v>54790</v>
      </c>
      <c r="H9114" s="89" t="s">
        <v>1683</v>
      </c>
      <c r="I9114" s="89" t="s">
        <v>1699</v>
      </c>
      <c r="L9114">
        <v>60316</v>
      </c>
      <c r="M9114" s="89" t="s">
        <v>1557</v>
      </c>
      <c r="N9114" s="89" t="s">
        <v>321</v>
      </c>
      <c r="V9114" s="89" t="s">
        <v>2616</v>
      </c>
      <c r="W9114">
        <v>218669</v>
      </c>
    </row>
    <row r="9115" spans="7:23">
      <c r="G9115">
        <v>54779</v>
      </c>
      <c r="H9115" s="89" t="s">
        <v>1684</v>
      </c>
      <c r="I9115" s="89" t="s">
        <v>1699</v>
      </c>
      <c r="L9115">
        <v>60317</v>
      </c>
      <c r="M9115" s="89" t="s">
        <v>1557</v>
      </c>
      <c r="N9115" s="89" t="s">
        <v>322</v>
      </c>
      <c r="V9115" s="89" t="s">
        <v>2617</v>
      </c>
      <c r="W9115">
        <v>218702</v>
      </c>
    </row>
    <row r="9116" spans="7:23">
      <c r="G9116">
        <v>54867</v>
      </c>
      <c r="H9116" s="89" t="s">
        <v>1685</v>
      </c>
      <c r="I9116" s="89" t="s">
        <v>1699</v>
      </c>
      <c r="L9116">
        <v>60318</v>
      </c>
      <c r="M9116" s="89" t="s">
        <v>1557</v>
      </c>
      <c r="N9116" s="89" t="s">
        <v>316</v>
      </c>
      <c r="V9116" s="89" t="s">
        <v>2618</v>
      </c>
      <c r="W9116">
        <v>218124</v>
      </c>
    </row>
    <row r="9117" spans="7:23">
      <c r="G9117">
        <v>54856</v>
      </c>
      <c r="H9117" s="89" t="s">
        <v>1686</v>
      </c>
      <c r="I9117" s="89" t="s">
        <v>1699</v>
      </c>
      <c r="L9117">
        <v>60319</v>
      </c>
      <c r="M9117" s="89" t="s">
        <v>1557</v>
      </c>
      <c r="N9117" s="89" t="s">
        <v>1582</v>
      </c>
      <c r="V9117" s="89" t="s">
        <v>2619</v>
      </c>
      <c r="W9117">
        <v>218757</v>
      </c>
    </row>
    <row r="9118" spans="7:23">
      <c r="G9118">
        <v>207074</v>
      </c>
      <c r="H9118" s="89" t="s">
        <v>2604</v>
      </c>
      <c r="I9118" s="89" t="s">
        <v>1699</v>
      </c>
      <c r="L9118">
        <v>60320</v>
      </c>
      <c r="M9118" s="89" t="s">
        <v>1557</v>
      </c>
      <c r="N9118" s="89" t="s">
        <v>323</v>
      </c>
      <c r="V9118" s="89" t="s">
        <v>2136</v>
      </c>
      <c r="W9118">
        <v>218724</v>
      </c>
    </row>
    <row r="9119" spans="7:23">
      <c r="G9119">
        <v>199269</v>
      </c>
      <c r="H9119" s="89" t="s">
        <v>2605</v>
      </c>
      <c r="I9119" s="89" t="s">
        <v>1699</v>
      </c>
      <c r="L9119">
        <v>60321</v>
      </c>
      <c r="M9119" s="89" t="s">
        <v>1557</v>
      </c>
      <c r="N9119" s="89" t="s">
        <v>324</v>
      </c>
      <c r="V9119" s="89" t="s">
        <v>2620</v>
      </c>
      <c r="W9119">
        <v>218113</v>
      </c>
    </row>
    <row r="9120" spans="7:23">
      <c r="G9120">
        <v>54845</v>
      </c>
      <c r="H9120" s="89" t="s">
        <v>1687</v>
      </c>
      <c r="I9120" s="89" t="s">
        <v>1699</v>
      </c>
      <c r="L9120">
        <v>60322</v>
      </c>
      <c r="M9120" s="89" t="s">
        <v>1557</v>
      </c>
      <c r="N9120" s="89" t="s">
        <v>325</v>
      </c>
      <c r="V9120" s="89" t="s">
        <v>2621</v>
      </c>
      <c r="W9120">
        <v>218713</v>
      </c>
    </row>
    <row r="9121" spans="7:23">
      <c r="G9121">
        <v>55269</v>
      </c>
      <c r="H9121" s="89" t="s">
        <v>1688</v>
      </c>
      <c r="I9121" s="89" t="s">
        <v>1699</v>
      </c>
      <c r="L9121">
        <v>60323</v>
      </c>
      <c r="M9121" s="89" t="s">
        <v>1557</v>
      </c>
      <c r="N9121" s="89" t="s">
        <v>317</v>
      </c>
      <c r="V9121" s="89" t="s">
        <v>2137</v>
      </c>
      <c r="W9121">
        <v>218768</v>
      </c>
    </row>
    <row r="9122" spans="7:23">
      <c r="G9122">
        <v>33116</v>
      </c>
      <c r="H9122" s="89" t="s">
        <v>1689</v>
      </c>
      <c r="I9122" s="89" t="s">
        <v>1699</v>
      </c>
      <c r="L9122">
        <v>60324</v>
      </c>
      <c r="M9122" s="89" t="s">
        <v>1557</v>
      </c>
      <c r="N9122" s="89" t="s">
        <v>1583</v>
      </c>
      <c r="V9122" s="89" t="s">
        <v>2622</v>
      </c>
      <c r="W9122">
        <v>218102</v>
      </c>
    </row>
    <row r="9123" spans="7:23">
      <c r="G9123">
        <v>207292</v>
      </c>
      <c r="H9123" s="89" t="s">
        <v>2606</v>
      </c>
      <c r="I9123" s="89" t="s">
        <v>1699</v>
      </c>
      <c r="L9123">
        <v>60325</v>
      </c>
      <c r="M9123" s="89" t="s">
        <v>1378</v>
      </c>
      <c r="N9123" s="89" t="s">
        <v>1290</v>
      </c>
      <c r="V9123" s="89" t="s">
        <v>2623</v>
      </c>
      <c r="W9123">
        <v>218845</v>
      </c>
    </row>
    <row r="9124" spans="7:23">
      <c r="G9124">
        <v>207281</v>
      </c>
      <c r="H9124" s="89" t="s">
        <v>2607</v>
      </c>
      <c r="I9124" s="89" t="s">
        <v>1699</v>
      </c>
      <c r="L9124">
        <v>60326</v>
      </c>
      <c r="M9124" s="89" t="s">
        <v>1378</v>
      </c>
      <c r="N9124" s="89" t="s">
        <v>320</v>
      </c>
      <c r="V9124" s="89" t="s">
        <v>2138</v>
      </c>
      <c r="W9124">
        <v>218812</v>
      </c>
    </row>
    <row r="9125" spans="7:23">
      <c r="G9125">
        <v>33117</v>
      </c>
      <c r="H9125" s="89" t="s">
        <v>1690</v>
      </c>
      <c r="I9125" s="89" t="s">
        <v>1699</v>
      </c>
      <c r="L9125">
        <v>60327</v>
      </c>
      <c r="M9125" s="89" t="s">
        <v>1378</v>
      </c>
      <c r="N9125" s="89" t="s">
        <v>321</v>
      </c>
      <c r="V9125" s="89" t="s">
        <v>2624</v>
      </c>
      <c r="W9125">
        <v>218091</v>
      </c>
    </row>
    <row r="9126" spans="7:23">
      <c r="G9126">
        <v>33118</v>
      </c>
      <c r="H9126" s="89" t="s">
        <v>1691</v>
      </c>
      <c r="I9126" s="89" t="s">
        <v>1699</v>
      </c>
      <c r="L9126">
        <v>60328</v>
      </c>
      <c r="M9126" s="89" t="s">
        <v>1378</v>
      </c>
      <c r="N9126" s="89" t="s">
        <v>322</v>
      </c>
      <c r="V9126" s="89" t="s">
        <v>2625</v>
      </c>
      <c r="W9126">
        <v>218801</v>
      </c>
    </row>
    <row r="9127" spans="7:23">
      <c r="G9127">
        <v>33119</v>
      </c>
      <c r="H9127" s="89" t="s">
        <v>1692</v>
      </c>
      <c r="I9127" s="89" t="s">
        <v>1699</v>
      </c>
      <c r="L9127">
        <v>60329</v>
      </c>
      <c r="M9127" s="89" t="s">
        <v>1378</v>
      </c>
      <c r="N9127" s="89" t="s">
        <v>316</v>
      </c>
      <c r="V9127" s="89" t="s">
        <v>2139</v>
      </c>
      <c r="W9127">
        <v>218856</v>
      </c>
    </row>
    <row r="9128" spans="7:23">
      <c r="G9128">
        <v>55302</v>
      </c>
      <c r="H9128" s="89" t="s">
        <v>1693</v>
      </c>
      <c r="I9128" s="89" t="s">
        <v>1699</v>
      </c>
      <c r="L9128">
        <v>60330</v>
      </c>
      <c r="M9128" s="89" t="s">
        <v>1378</v>
      </c>
      <c r="N9128" s="89" t="s">
        <v>1582</v>
      </c>
      <c r="V9128" s="89" t="s">
        <v>2626</v>
      </c>
      <c r="W9128">
        <v>218080</v>
      </c>
    </row>
    <row r="9129" spans="7:23">
      <c r="G9129">
        <v>55335</v>
      </c>
      <c r="H9129" s="89" t="s">
        <v>1694</v>
      </c>
      <c r="I9129" s="89" t="s">
        <v>1699</v>
      </c>
      <c r="L9129">
        <v>60331</v>
      </c>
      <c r="M9129" s="89" t="s">
        <v>1378</v>
      </c>
      <c r="N9129" s="89" t="s">
        <v>323</v>
      </c>
      <c r="V9129" s="89" t="s">
        <v>2627</v>
      </c>
      <c r="W9129">
        <v>218889</v>
      </c>
    </row>
    <row r="9130" spans="7:23">
      <c r="G9130">
        <v>55346</v>
      </c>
      <c r="H9130" s="89" t="s">
        <v>1695</v>
      </c>
      <c r="I9130" s="89" t="s">
        <v>1699</v>
      </c>
      <c r="L9130">
        <v>60332</v>
      </c>
      <c r="M9130" s="89" t="s">
        <v>1378</v>
      </c>
      <c r="N9130" s="89" t="s">
        <v>324</v>
      </c>
      <c r="V9130" s="89" t="s">
        <v>2140</v>
      </c>
      <c r="W9130">
        <v>218900</v>
      </c>
    </row>
    <row r="9131" spans="7:23">
      <c r="G9131">
        <v>55357</v>
      </c>
      <c r="H9131" s="89" t="s">
        <v>1696</v>
      </c>
      <c r="I9131" s="89" t="s">
        <v>1699</v>
      </c>
      <c r="L9131">
        <v>60333</v>
      </c>
      <c r="M9131" s="89" t="s">
        <v>1378</v>
      </c>
      <c r="N9131" s="89" t="s">
        <v>325</v>
      </c>
      <c r="V9131" s="89" t="s">
        <v>2628</v>
      </c>
      <c r="W9131">
        <v>218069</v>
      </c>
    </row>
    <row r="9132" spans="7:23">
      <c r="G9132">
        <v>55368</v>
      </c>
      <c r="H9132" s="89" t="s">
        <v>1697</v>
      </c>
      <c r="I9132" s="89" t="s">
        <v>1699</v>
      </c>
      <c r="L9132">
        <v>60334</v>
      </c>
      <c r="M9132" s="89" t="s">
        <v>1378</v>
      </c>
      <c r="N9132" s="89" t="s">
        <v>317</v>
      </c>
      <c r="V9132" s="89" t="s">
        <v>2629</v>
      </c>
      <c r="W9132">
        <v>219021</v>
      </c>
    </row>
    <row r="9133" spans="7:23">
      <c r="G9133">
        <v>174291</v>
      </c>
      <c r="H9133" s="89" t="s">
        <v>2608</v>
      </c>
      <c r="I9133" s="89" t="s">
        <v>1699</v>
      </c>
      <c r="L9133">
        <v>60335</v>
      </c>
      <c r="M9133" s="89" t="s">
        <v>1378</v>
      </c>
      <c r="N9133" s="89" t="s">
        <v>1583</v>
      </c>
      <c r="V9133" s="89" t="s">
        <v>2141</v>
      </c>
      <c r="W9133">
        <v>218988</v>
      </c>
    </row>
    <row r="9134" spans="7:23">
      <c r="G9134">
        <v>174280</v>
      </c>
      <c r="H9134" s="89" t="s">
        <v>2609</v>
      </c>
      <c r="I9134" s="89" t="s">
        <v>1699</v>
      </c>
      <c r="L9134">
        <v>60667</v>
      </c>
      <c r="M9134" s="89" t="s">
        <v>2399</v>
      </c>
      <c r="N9134" s="89" t="s">
        <v>326</v>
      </c>
      <c r="V9134" s="89" t="s">
        <v>2144</v>
      </c>
      <c r="W9134">
        <v>219281</v>
      </c>
    </row>
    <row r="9135" spans="7:23">
      <c r="G9135">
        <v>218291</v>
      </c>
      <c r="H9135" s="89" t="s">
        <v>2610</v>
      </c>
      <c r="I9135" s="89" t="s">
        <v>1699</v>
      </c>
      <c r="L9135">
        <v>60668</v>
      </c>
      <c r="M9135" s="89" t="s">
        <v>2403</v>
      </c>
      <c r="N9135" s="89" t="s">
        <v>326</v>
      </c>
    </row>
    <row r="9136" spans="7:23">
      <c r="G9136">
        <v>218335</v>
      </c>
      <c r="H9136" s="89" t="s">
        <v>2611</v>
      </c>
      <c r="I9136" s="89" t="s">
        <v>1699</v>
      </c>
      <c r="L9136">
        <v>61076</v>
      </c>
      <c r="M9136" s="89" t="s">
        <v>1707</v>
      </c>
      <c r="N9136" s="89" t="s">
        <v>339</v>
      </c>
    </row>
    <row r="9137" spans="7:23">
      <c r="G9137">
        <v>218280</v>
      </c>
      <c r="H9137" s="89" t="s">
        <v>2612</v>
      </c>
      <c r="I9137" s="89" t="s">
        <v>1699</v>
      </c>
      <c r="L9137">
        <v>61987</v>
      </c>
      <c r="M9137" s="89" t="s">
        <v>2556</v>
      </c>
      <c r="N9137" s="89" t="s">
        <v>1584</v>
      </c>
      <c r="V9137" s="89" t="s">
        <v>1291</v>
      </c>
      <c r="W9137">
        <v>36013</v>
      </c>
    </row>
    <row r="9138" spans="7:23">
      <c r="G9138">
        <v>218146</v>
      </c>
      <c r="H9138" s="89" t="s">
        <v>2613</v>
      </c>
      <c r="I9138" s="89" t="s">
        <v>1699</v>
      </c>
      <c r="L9138">
        <v>61988</v>
      </c>
      <c r="M9138" s="89" t="s">
        <v>2556</v>
      </c>
      <c r="N9138" s="89" t="s">
        <v>1698</v>
      </c>
      <c r="V9138" s="89" t="s">
        <v>1292</v>
      </c>
      <c r="W9138">
        <v>68279</v>
      </c>
    </row>
    <row r="9139" spans="7:23">
      <c r="G9139">
        <v>218346</v>
      </c>
      <c r="H9139" s="89" t="s">
        <v>2614</v>
      </c>
      <c r="I9139" s="89" t="s">
        <v>1699</v>
      </c>
      <c r="L9139">
        <v>61990</v>
      </c>
      <c r="M9139" s="89" t="s">
        <v>2556</v>
      </c>
      <c r="N9139" s="89" t="s">
        <v>1699</v>
      </c>
      <c r="V9139" s="89" t="s">
        <v>1293</v>
      </c>
      <c r="W9139">
        <v>57481</v>
      </c>
    </row>
    <row r="9140" spans="7:23">
      <c r="G9140">
        <v>218357</v>
      </c>
      <c r="H9140" s="89" t="s">
        <v>2134</v>
      </c>
      <c r="I9140" s="89" t="s">
        <v>1699</v>
      </c>
      <c r="L9140">
        <v>61991</v>
      </c>
      <c r="M9140" s="89" t="s">
        <v>2556</v>
      </c>
      <c r="N9140" s="89" t="s">
        <v>312</v>
      </c>
      <c r="V9140" s="89" t="s">
        <v>1294</v>
      </c>
      <c r="W9140">
        <v>57470</v>
      </c>
    </row>
    <row r="9141" spans="7:23">
      <c r="G9141">
        <v>218135</v>
      </c>
      <c r="H9141" s="89" t="s">
        <v>2615</v>
      </c>
      <c r="I9141" s="89" t="s">
        <v>1699</v>
      </c>
      <c r="L9141">
        <v>61992</v>
      </c>
      <c r="M9141" s="89" t="s">
        <v>2556</v>
      </c>
      <c r="N9141" s="89" t="s">
        <v>1700</v>
      </c>
      <c r="V9141" s="89" t="s">
        <v>1295</v>
      </c>
      <c r="W9141">
        <v>36014</v>
      </c>
    </row>
    <row r="9142" spans="7:23">
      <c r="G9142">
        <v>218669</v>
      </c>
      <c r="H9142" s="89" t="s">
        <v>2616</v>
      </c>
      <c r="I9142" s="89" t="s">
        <v>1699</v>
      </c>
      <c r="L9142">
        <v>61993</v>
      </c>
      <c r="M9142" s="89" t="s">
        <v>2556</v>
      </c>
      <c r="N9142" s="89" t="s">
        <v>337</v>
      </c>
      <c r="V9142" s="89" t="s">
        <v>1296</v>
      </c>
      <c r="W9142">
        <v>67471</v>
      </c>
    </row>
    <row r="9143" spans="7:23">
      <c r="G9143">
        <v>218702</v>
      </c>
      <c r="H9143" s="89" t="s">
        <v>2617</v>
      </c>
      <c r="I9143" s="89" t="s">
        <v>1699</v>
      </c>
      <c r="L9143">
        <v>61994</v>
      </c>
      <c r="M9143" s="89" t="s">
        <v>2556</v>
      </c>
      <c r="N9143" s="89" t="s">
        <v>3595</v>
      </c>
      <c r="V9143" s="89" t="s">
        <v>1297</v>
      </c>
      <c r="W9143">
        <v>36015</v>
      </c>
    </row>
    <row r="9144" spans="7:23">
      <c r="G9144">
        <v>218124</v>
      </c>
      <c r="H9144" s="89" t="s">
        <v>2618</v>
      </c>
      <c r="I9144" s="89" t="s">
        <v>1699</v>
      </c>
      <c r="L9144">
        <v>61995</v>
      </c>
      <c r="M9144" s="89" t="s">
        <v>2556</v>
      </c>
      <c r="N9144" s="89" t="s">
        <v>338</v>
      </c>
      <c r="V9144" s="89" t="s">
        <v>1298</v>
      </c>
      <c r="W9144">
        <v>36016</v>
      </c>
    </row>
    <row r="9145" spans="7:23">
      <c r="G9145">
        <v>218757</v>
      </c>
      <c r="H9145" s="89" t="s">
        <v>2619</v>
      </c>
      <c r="I9145" s="89" t="s">
        <v>1699</v>
      </c>
      <c r="L9145">
        <v>61996</v>
      </c>
      <c r="M9145" s="89" t="s">
        <v>2556</v>
      </c>
      <c r="N9145" s="89" t="s">
        <v>313</v>
      </c>
      <c r="V9145" s="89" t="s">
        <v>1299</v>
      </c>
      <c r="W9145">
        <v>41276</v>
      </c>
    </row>
    <row r="9146" spans="7:23">
      <c r="G9146">
        <v>218724</v>
      </c>
      <c r="H9146" s="89" t="s">
        <v>2136</v>
      </c>
      <c r="I9146" s="89" t="s">
        <v>1699</v>
      </c>
      <c r="L9146">
        <v>61997</v>
      </c>
      <c r="M9146" s="89" t="s">
        <v>2556</v>
      </c>
      <c r="N9146" s="89" t="s">
        <v>339</v>
      </c>
      <c r="V9146" s="89" t="s">
        <v>1300</v>
      </c>
      <c r="W9146">
        <v>41268</v>
      </c>
    </row>
    <row r="9147" spans="7:23">
      <c r="G9147">
        <v>218113</v>
      </c>
      <c r="H9147" s="89" t="s">
        <v>2620</v>
      </c>
      <c r="I9147" s="89" t="s">
        <v>1699</v>
      </c>
      <c r="L9147">
        <v>63666</v>
      </c>
      <c r="M9147" s="89" t="s">
        <v>1336</v>
      </c>
      <c r="N9147" s="89" t="s">
        <v>1290</v>
      </c>
      <c r="V9147" s="89" t="s">
        <v>1234</v>
      </c>
      <c r="W9147">
        <v>175072</v>
      </c>
    </row>
    <row r="9148" spans="7:23">
      <c r="G9148">
        <v>218713</v>
      </c>
      <c r="H9148" s="89" t="s">
        <v>2621</v>
      </c>
      <c r="I9148" s="89" t="s">
        <v>1699</v>
      </c>
      <c r="L9148">
        <v>63667</v>
      </c>
      <c r="M9148" s="89" t="s">
        <v>1336</v>
      </c>
      <c r="N9148" s="89" t="s">
        <v>320</v>
      </c>
      <c r="V9148" s="89" t="s">
        <v>2329</v>
      </c>
      <c r="W9148">
        <v>199727</v>
      </c>
    </row>
    <row r="9149" spans="7:23">
      <c r="G9149">
        <v>218768</v>
      </c>
      <c r="H9149" s="89" t="s">
        <v>2137</v>
      </c>
      <c r="I9149" s="89" t="s">
        <v>1699</v>
      </c>
      <c r="L9149">
        <v>63668</v>
      </c>
      <c r="M9149" s="89" t="s">
        <v>1336</v>
      </c>
      <c r="N9149" s="89" t="s">
        <v>321</v>
      </c>
      <c r="V9149" s="89" t="s">
        <v>2330</v>
      </c>
      <c r="W9149">
        <v>199714</v>
      </c>
    </row>
    <row r="9150" spans="7:23">
      <c r="G9150">
        <v>218102</v>
      </c>
      <c r="H9150" s="89" t="s">
        <v>2622</v>
      </c>
      <c r="I9150" s="89" t="s">
        <v>1699</v>
      </c>
      <c r="L9150">
        <v>63669</v>
      </c>
      <c r="M9150" s="89" t="s">
        <v>1336</v>
      </c>
      <c r="N9150" s="89" t="s">
        <v>322</v>
      </c>
      <c r="V9150" s="89" t="s">
        <v>1235</v>
      </c>
      <c r="W9150">
        <v>199701</v>
      </c>
    </row>
    <row r="9151" spans="7:23">
      <c r="G9151">
        <v>218845</v>
      </c>
      <c r="H9151" s="89" t="s">
        <v>2623</v>
      </c>
      <c r="I9151" s="89" t="s">
        <v>1699</v>
      </c>
      <c r="L9151">
        <v>63670</v>
      </c>
      <c r="M9151" s="89" t="s">
        <v>1336</v>
      </c>
      <c r="N9151" s="89" t="s">
        <v>316</v>
      </c>
      <c r="V9151" s="89" t="s">
        <v>1236</v>
      </c>
      <c r="W9151">
        <v>199688</v>
      </c>
    </row>
    <row r="9152" spans="7:23">
      <c r="G9152">
        <v>218812</v>
      </c>
      <c r="H9152" s="89" t="s">
        <v>2138</v>
      </c>
      <c r="I9152" s="89" t="s">
        <v>1699</v>
      </c>
      <c r="L9152">
        <v>63671</v>
      </c>
      <c r="M9152" s="89" t="s">
        <v>1336</v>
      </c>
      <c r="N9152" s="89" t="s">
        <v>1582</v>
      </c>
      <c r="V9152" s="89" t="s">
        <v>1237</v>
      </c>
      <c r="W9152">
        <v>174885</v>
      </c>
    </row>
    <row r="9153" spans="7:23">
      <c r="G9153">
        <v>218091</v>
      </c>
      <c r="H9153" s="89" t="s">
        <v>2624</v>
      </c>
      <c r="I9153" s="89" t="s">
        <v>1699</v>
      </c>
      <c r="L9153">
        <v>63672</v>
      </c>
      <c r="M9153" s="89" t="s">
        <v>1336</v>
      </c>
      <c r="N9153" s="89" t="s">
        <v>323</v>
      </c>
      <c r="V9153" s="89" t="s">
        <v>1301</v>
      </c>
      <c r="W9153">
        <v>36020</v>
      </c>
    </row>
    <row r="9154" spans="7:23">
      <c r="G9154">
        <v>218801</v>
      </c>
      <c r="H9154" s="89" t="s">
        <v>2625</v>
      </c>
      <c r="I9154" s="89" t="s">
        <v>1699</v>
      </c>
      <c r="L9154">
        <v>63673</v>
      </c>
      <c r="M9154" s="89" t="s">
        <v>1336</v>
      </c>
      <c r="N9154" s="89" t="s">
        <v>324</v>
      </c>
      <c r="V9154" s="89" t="s">
        <v>2334</v>
      </c>
      <c r="W9154">
        <v>46468</v>
      </c>
    </row>
    <row r="9155" spans="7:23">
      <c r="G9155">
        <v>218856</v>
      </c>
      <c r="H9155" s="89" t="s">
        <v>2139</v>
      </c>
      <c r="I9155" s="89" t="s">
        <v>1699</v>
      </c>
      <c r="L9155">
        <v>63674</v>
      </c>
      <c r="M9155" s="89" t="s">
        <v>1336</v>
      </c>
      <c r="N9155" s="89" t="s">
        <v>325</v>
      </c>
      <c r="V9155" s="89" t="s">
        <v>2336</v>
      </c>
      <c r="W9155">
        <v>190072</v>
      </c>
    </row>
    <row r="9156" spans="7:23">
      <c r="G9156">
        <v>218080</v>
      </c>
      <c r="H9156" s="89" t="s">
        <v>2626</v>
      </c>
      <c r="I9156" s="89" t="s">
        <v>1699</v>
      </c>
      <c r="L9156">
        <v>63675</v>
      </c>
      <c r="M9156" s="89" t="s">
        <v>1336</v>
      </c>
      <c r="N9156" s="89" t="s">
        <v>317</v>
      </c>
      <c r="V9156" s="89" t="s">
        <v>2337</v>
      </c>
      <c r="W9156">
        <v>200672</v>
      </c>
    </row>
    <row r="9157" spans="7:23">
      <c r="G9157">
        <v>218889</v>
      </c>
      <c r="H9157" s="89" t="s">
        <v>2627</v>
      </c>
      <c r="I9157" s="89" t="s">
        <v>1699</v>
      </c>
      <c r="L9157">
        <v>63676</v>
      </c>
      <c r="M9157" s="89" t="s">
        <v>1336</v>
      </c>
      <c r="N9157" s="89" t="s">
        <v>1583</v>
      </c>
      <c r="V9157" s="89" t="s">
        <v>1302</v>
      </c>
      <c r="W9157">
        <v>36021</v>
      </c>
    </row>
    <row r="9158" spans="7:23">
      <c r="G9158">
        <v>218900</v>
      </c>
      <c r="H9158" s="89" t="s">
        <v>2140</v>
      </c>
      <c r="I9158" s="89" t="s">
        <v>1699</v>
      </c>
      <c r="L9158">
        <v>63677</v>
      </c>
      <c r="M9158" s="89" t="s">
        <v>1335</v>
      </c>
      <c r="N9158" s="89" t="s">
        <v>1290</v>
      </c>
      <c r="V9158" s="89" t="s">
        <v>2340</v>
      </c>
      <c r="W9158">
        <v>83872</v>
      </c>
    </row>
    <row r="9159" spans="7:23">
      <c r="G9159">
        <v>218069</v>
      </c>
      <c r="H9159" s="89" t="s">
        <v>2628</v>
      </c>
      <c r="I9159" s="89" t="s">
        <v>1699</v>
      </c>
      <c r="L9159">
        <v>63678</v>
      </c>
      <c r="M9159" s="89" t="s">
        <v>1335</v>
      </c>
      <c r="N9159" s="89" t="s">
        <v>320</v>
      </c>
      <c r="V9159" s="89" t="s">
        <v>2342</v>
      </c>
      <c r="W9159">
        <v>36022</v>
      </c>
    </row>
    <row r="9160" spans="7:23">
      <c r="G9160">
        <v>219021</v>
      </c>
      <c r="H9160" s="89" t="s">
        <v>2629</v>
      </c>
      <c r="I9160" s="89" t="s">
        <v>1699</v>
      </c>
      <c r="L9160">
        <v>63679</v>
      </c>
      <c r="M9160" s="89" t="s">
        <v>1335</v>
      </c>
      <c r="N9160" s="89" t="s">
        <v>321</v>
      </c>
      <c r="V9160" s="89" t="s">
        <v>2343</v>
      </c>
      <c r="W9160">
        <v>36023</v>
      </c>
    </row>
    <row r="9161" spans="7:23">
      <c r="G9161">
        <v>218988</v>
      </c>
      <c r="H9161" s="89" t="s">
        <v>2141</v>
      </c>
      <c r="I9161" s="89" t="s">
        <v>1699</v>
      </c>
      <c r="L9161">
        <v>63680</v>
      </c>
      <c r="M9161" s="89" t="s">
        <v>1335</v>
      </c>
      <c r="N9161" s="89" t="s">
        <v>322</v>
      </c>
      <c r="V9161" s="89" t="s">
        <v>1303</v>
      </c>
      <c r="W9161">
        <v>36024</v>
      </c>
    </row>
    <row r="9162" spans="7:23">
      <c r="G9162">
        <v>219281</v>
      </c>
      <c r="H9162" s="89" t="s">
        <v>2144</v>
      </c>
      <c r="I9162" s="89" t="s">
        <v>1699</v>
      </c>
      <c r="L9162">
        <v>63681</v>
      </c>
      <c r="M9162" s="89" t="s">
        <v>1335</v>
      </c>
      <c r="N9162" s="89" t="s">
        <v>316</v>
      </c>
      <c r="V9162" s="89" t="s">
        <v>2346</v>
      </c>
      <c r="W9162">
        <v>199672</v>
      </c>
    </row>
    <row r="9163" spans="7:23">
      <c r="G9163">
        <v>36007</v>
      </c>
      <c r="H9163" s="89" t="s">
        <v>316</v>
      </c>
      <c r="L9163">
        <v>63682</v>
      </c>
      <c r="M9163" s="89" t="s">
        <v>1335</v>
      </c>
      <c r="N9163" s="89" t="s">
        <v>1582</v>
      </c>
      <c r="V9163" s="89" t="s">
        <v>2348</v>
      </c>
      <c r="W9163">
        <v>200150</v>
      </c>
    </row>
    <row r="9164" spans="7:23">
      <c r="G9164">
        <v>36013</v>
      </c>
      <c r="H9164" s="89" t="s">
        <v>1291</v>
      </c>
      <c r="I9164" s="89" t="s">
        <v>316</v>
      </c>
      <c r="L9164">
        <v>63683</v>
      </c>
      <c r="M9164" s="89" t="s">
        <v>1335</v>
      </c>
      <c r="N9164" s="89" t="s">
        <v>323</v>
      </c>
      <c r="V9164" s="89" t="s">
        <v>1304</v>
      </c>
      <c r="W9164">
        <v>36027</v>
      </c>
    </row>
    <row r="9165" spans="7:23">
      <c r="G9165">
        <v>68279</v>
      </c>
      <c r="H9165" s="89" t="s">
        <v>1292</v>
      </c>
      <c r="I9165" s="89" t="s">
        <v>316</v>
      </c>
      <c r="L9165">
        <v>63684</v>
      </c>
      <c r="M9165" s="89" t="s">
        <v>1335</v>
      </c>
      <c r="N9165" s="89" t="s">
        <v>324</v>
      </c>
      <c r="V9165" s="89" t="s">
        <v>1305</v>
      </c>
      <c r="W9165">
        <v>36028</v>
      </c>
    </row>
    <row r="9166" spans="7:23">
      <c r="G9166">
        <v>57481</v>
      </c>
      <c r="H9166" s="89" t="s">
        <v>1293</v>
      </c>
      <c r="I9166" s="89" t="s">
        <v>316</v>
      </c>
      <c r="L9166">
        <v>63685</v>
      </c>
      <c r="M9166" s="89" t="s">
        <v>1335</v>
      </c>
      <c r="N9166" s="89" t="s">
        <v>325</v>
      </c>
      <c r="V9166" s="89" t="s">
        <v>1306</v>
      </c>
      <c r="W9166">
        <v>36029</v>
      </c>
    </row>
    <row r="9167" spans="7:23">
      <c r="G9167">
        <v>57470</v>
      </c>
      <c r="H9167" s="89" t="s">
        <v>1294</v>
      </c>
      <c r="I9167" s="89" t="s">
        <v>316</v>
      </c>
      <c r="L9167">
        <v>63686</v>
      </c>
      <c r="M9167" s="89" t="s">
        <v>1335</v>
      </c>
      <c r="N9167" s="89" t="s">
        <v>317</v>
      </c>
      <c r="V9167" s="89" t="s">
        <v>2353</v>
      </c>
      <c r="W9167">
        <v>205876</v>
      </c>
    </row>
    <row r="9168" spans="7:23">
      <c r="G9168">
        <v>36014</v>
      </c>
      <c r="H9168" s="89" t="s">
        <v>1295</v>
      </c>
      <c r="I9168" s="89" t="s">
        <v>316</v>
      </c>
      <c r="L9168">
        <v>63687</v>
      </c>
      <c r="M9168" s="89" t="s">
        <v>1335</v>
      </c>
      <c r="N9168" s="89" t="s">
        <v>1583</v>
      </c>
      <c r="V9168" s="89" t="s">
        <v>1307</v>
      </c>
      <c r="W9168">
        <v>36030</v>
      </c>
    </row>
    <row r="9169" spans="7:23">
      <c r="G9169">
        <v>67471</v>
      </c>
      <c r="H9169" s="89" t="s">
        <v>1296</v>
      </c>
      <c r="I9169" s="89" t="s">
        <v>316</v>
      </c>
      <c r="L9169">
        <v>63688</v>
      </c>
      <c r="M9169" s="89" t="s">
        <v>1334</v>
      </c>
      <c r="N9169" s="89" t="s">
        <v>1290</v>
      </c>
      <c r="V9169" s="89" t="s">
        <v>1308</v>
      </c>
      <c r="W9169">
        <v>36031</v>
      </c>
    </row>
    <row r="9170" spans="7:23">
      <c r="G9170">
        <v>36015</v>
      </c>
      <c r="H9170" s="89" t="s">
        <v>1297</v>
      </c>
      <c r="I9170" s="89" t="s">
        <v>316</v>
      </c>
      <c r="L9170">
        <v>63689</v>
      </c>
      <c r="M9170" s="89" t="s">
        <v>1334</v>
      </c>
      <c r="N9170" s="89" t="s">
        <v>320</v>
      </c>
      <c r="V9170" s="89" t="s">
        <v>1309</v>
      </c>
      <c r="W9170">
        <v>36032</v>
      </c>
    </row>
    <row r="9171" spans="7:23">
      <c r="G9171">
        <v>36016</v>
      </c>
      <c r="H9171" s="89" t="s">
        <v>1298</v>
      </c>
      <c r="I9171" s="89" t="s">
        <v>316</v>
      </c>
      <c r="L9171">
        <v>63690</v>
      </c>
      <c r="M9171" s="89" t="s">
        <v>1334</v>
      </c>
      <c r="N9171" s="89" t="s">
        <v>321</v>
      </c>
      <c r="V9171" s="89" t="s">
        <v>1310</v>
      </c>
      <c r="W9171">
        <v>36033</v>
      </c>
    </row>
    <row r="9172" spans="7:23">
      <c r="G9172">
        <v>41276</v>
      </c>
      <c r="H9172" s="89" t="s">
        <v>1299</v>
      </c>
      <c r="I9172" s="89" t="s">
        <v>316</v>
      </c>
      <c r="L9172">
        <v>63691</v>
      </c>
      <c r="M9172" s="89" t="s">
        <v>1334</v>
      </c>
      <c r="N9172" s="89" t="s">
        <v>322</v>
      </c>
      <c r="V9172" s="89" t="s">
        <v>2357</v>
      </c>
      <c r="W9172">
        <v>173685</v>
      </c>
    </row>
    <row r="9173" spans="7:23">
      <c r="G9173">
        <v>41268</v>
      </c>
      <c r="H9173" s="89" t="s">
        <v>1300</v>
      </c>
      <c r="I9173" s="89" t="s">
        <v>316</v>
      </c>
      <c r="L9173">
        <v>63692</v>
      </c>
      <c r="M9173" s="89" t="s">
        <v>1334</v>
      </c>
      <c r="N9173" s="89" t="s">
        <v>316</v>
      </c>
      <c r="V9173" s="89" t="s">
        <v>1311</v>
      </c>
      <c r="W9173">
        <v>36036</v>
      </c>
    </row>
    <row r="9174" spans="7:23">
      <c r="G9174">
        <v>175072</v>
      </c>
      <c r="H9174" s="89" t="s">
        <v>1234</v>
      </c>
      <c r="I9174" s="89" t="s">
        <v>316</v>
      </c>
      <c r="L9174">
        <v>63693</v>
      </c>
      <c r="M9174" s="89" t="s">
        <v>1334</v>
      </c>
      <c r="N9174" s="89" t="s">
        <v>1582</v>
      </c>
      <c r="V9174" s="89" t="s">
        <v>1312</v>
      </c>
      <c r="W9174">
        <v>36037</v>
      </c>
    </row>
    <row r="9175" spans="7:23">
      <c r="G9175">
        <v>199727</v>
      </c>
      <c r="H9175" s="89" t="s">
        <v>2329</v>
      </c>
      <c r="I9175" s="89" t="s">
        <v>316</v>
      </c>
      <c r="L9175">
        <v>63694</v>
      </c>
      <c r="M9175" s="89" t="s">
        <v>1334</v>
      </c>
      <c r="N9175" s="89" t="s">
        <v>323</v>
      </c>
      <c r="V9175" s="89" t="s">
        <v>1313</v>
      </c>
      <c r="W9175">
        <v>36038</v>
      </c>
    </row>
    <row r="9176" spans="7:23">
      <c r="G9176">
        <v>199714</v>
      </c>
      <c r="H9176" s="89" t="s">
        <v>2330</v>
      </c>
      <c r="I9176" s="89" t="s">
        <v>316</v>
      </c>
      <c r="L9176">
        <v>63695</v>
      </c>
      <c r="M9176" s="89" t="s">
        <v>1334</v>
      </c>
      <c r="N9176" s="89" t="s">
        <v>324</v>
      </c>
      <c r="V9176" s="89" t="s">
        <v>1314</v>
      </c>
      <c r="W9176">
        <v>36039</v>
      </c>
    </row>
    <row r="9177" spans="7:23">
      <c r="G9177">
        <v>199701</v>
      </c>
      <c r="H9177" s="89" t="s">
        <v>1235</v>
      </c>
      <c r="I9177" s="89" t="s">
        <v>316</v>
      </c>
      <c r="L9177">
        <v>63696</v>
      </c>
      <c r="M9177" s="89" t="s">
        <v>1334</v>
      </c>
      <c r="N9177" s="89" t="s">
        <v>325</v>
      </c>
      <c r="V9177" s="89" t="s">
        <v>1315</v>
      </c>
      <c r="W9177">
        <v>36040</v>
      </c>
    </row>
    <row r="9178" spans="7:23">
      <c r="G9178">
        <v>199688</v>
      </c>
      <c r="H9178" s="89" t="s">
        <v>1236</v>
      </c>
      <c r="I9178" s="89" t="s">
        <v>316</v>
      </c>
      <c r="L9178">
        <v>63697</v>
      </c>
      <c r="M9178" s="89" t="s">
        <v>1334</v>
      </c>
      <c r="N9178" s="89" t="s">
        <v>317</v>
      </c>
      <c r="V9178" s="89" t="s">
        <v>1316</v>
      </c>
      <c r="W9178">
        <v>36041</v>
      </c>
    </row>
    <row r="9179" spans="7:23">
      <c r="G9179">
        <v>174885</v>
      </c>
      <c r="H9179" s="89" t="s">
        <v>1237</v>
      </c>
      <c r="I9179" s="89" t="s">
        <v>316</v>
      </c>
      <c r="L9179">
        <v>63698</v>
      </c>
      <c r="M9179" s="89" t="s">
        <v>1334</v>
      </c>
      <c r="N9179" s="89" t="s">
        <v>1583</v>
      </c>
      <c r="V9179" s="89" t="s">
        <v>1317</v>
      </c>
      <c r="W9179">
        <v>36042</v>
      </c>
    </row>
    <row r="9180" spans="7:23">
      <c r="G9180">
        <v>36020</v>
      </c>
      <c r="H9180" s="89" t="s">
        <v>1301</v>
      </c>
      <c r="I9180" s="89" t="s">
        <v>316</v>
      </c>
      <c r="L9180">
        <v>63699</v>
      </c>
      <c r="M9180" s="89" t="s">
        <v>1333</v>
      </c>
      <c r="N9180" s="89" t="s">
        <v>1290</v>
      </c>
      <c r="V9180" s="89" t="s">
        <v>1318</v>
      </c>
      <c r="W9180">
        <v>36043</v>
      </c>
    </row>
    <row r="9181" spans="7:23">
      <c r="G9181">
        <v>46468</v>
      </c>
      <c r="H9181" s="89" t="s">
        <v>2334</v>
      </c>
      <c r="I9181" s="89" t="s">
        <v>316</v>
      </c>
      <c r="L9181">
        <v>63700</v>
      </c>
      <c r="M9181" s="89" t="s">
        <v>1333</v>
      </c>
      <c r="N9181" s="89" t="s">
        <v>320</v>
      </c>
      <c r="V9181" s="89" t="s">
        <v>1319</v>
      </c>
      <c r="W9181">
        <v>64070</v>
      </c>
    </row>
    <row r="9182" spans="7:23">
      <c r="G9182">
        <v>190072</v>
      </c>
      <c r="H9182" s="89" t="s">
        <v>2336</v>
      </c>
      <c r="I9182" s="89" t="s">
        <v>316</v>
      </c>
      <c r="L9182">
        <v>63701</v>
      </c>
      <c r="M9182" s="89" t="s">
        <v>1333</v>
      </c>
      <c r="N9182" s="89" t="s">
        <v>321</v>
      </c>
      <c r="V9182" s="89" t="s">
        <v>1320</v>
      </c>
      <c r="W9182">
        <v>36046</v>
      </c>
    </row>
    <row r="9183" spans="7:23">
      <c r="G9183">
        <v>200672</v>
      </c>
      <c r="H9183" s="89" t="s">
        <v>2337</v>
      </c>
      <c r="I9183" s="89" t="s">
        <v>316</v>
      </c>
      <c r="L9183">
        <v>63702</v>
      </c>
      <c r="M9183" s="89" t="s">
        <v>1333</v>
      </c>
      <c r="N9183" s="89" t="s">
        <v>322</v>
      </c>
      <c r="V9183" s="89" t="s">
        <v>1321</v>
      </c>
      <c r="W9183">
        <v>36047</v>
      </c>
    </row>
    <row r="9184" spans="7:23">
      <c r="G9184">
        <v>36021</v>
      </c>
      <c r="H9184" s="89" t="s">
        <v>1302</v>
      </c>
      <c r="I9184" s="89" t="s">
        <v>316</v>
      </c>
      <c r="L9184">
        <v>63703</v>
      </c>
      <c r="M9184" s="89" t="s">
        <v>1333</v>
      </c>
      <c r="N9184" s="89" t="s">
        <v>316</v>
      </c>
      <c r="V9184" s="89" t="s">
        <v>1322</v>
      </c>
      <c r="W9184">
        <v>36048</v>
      </c>
    </row>
    <row r="9185" spans="7:23">
      <c r="G9185">
        <v>83872</v>
      </c>
      <c r="H9185" s="89" t="s">
        <v>2340</v>
      </c>
      <c r="I9185" s="89" t="s">
        <v>316</v>
      </c>
      <c r="L9185">
        <v>63704</v>
      </c>
      <c r="M9185" s="89" t="s">
        <v>1333</v>
      </c>
      <c r="N9185" s="89" t="s">
        <v>1582</v>
      </c>
      <c r="V9185" s="89" t="s">
        <v>1323</v>
      </c>
      <c r="W9185">
        <v>36049</v>
      </c>
    </row>
    <row r="9186" spans="7:23">
      <c r="G9186">
        <v>36022</v>
      </c>
      <c r="H9186" s="89" t="s">
        <v>2342</v>
      </c>
      <c r="I9186" s="89" t="s">
        <v>316</v>
      </c>
      <c r="L9186">
        <v>63705</v>
      </c>
      <c r="M9186" s="89" t="s">
        <v>1333</v>
      </c>
      <c r="N9186" s="89" t="s">
        <v>323</v>
      </c>
      <c r="V9186" s="89" t="s">
        <v>1324</v>
      </c>
      <c r="W9186">
        <v>36050</v>
      </c>
    </row>
    <row r="9187" spans="7:23">
      <c r="G9187">
        <v>36023</v>
      </c>
      <c r="H9187" s="89" t="s">
        <v>2343</v>
      </c>
      <c r="I9187" s="89" t="s">
        <v>316</v>
      </c>
      <c r="L9187">
        <v>63706</v>
      </c>
      <c r="M9187" s="89" t="s">
        <v>1333</v>
      </c>
      <c r="N9187" s="89" t="s">
        <v>324</v>
      </c>
      <c r="V9187" s="89" t="s">
        <v>1325</v>
      </c>
      <c r="W9187">
        <v>36051</v>
      </c>
    </row>
    <row r="9188" spans="7:23">
      <c r="G9188">
        <v>36024</v>
      </c>
      <c r="H9188" s="89" t="s">
        <v>1303</v>
      </c>
      <c r="I9188" s="89" t="s">
        <v>316</v>
      </c>
      <c r="L9188">
        <v>63707</v>
      </c>
      <c r="M9188" s="89" t="s">
        <v>1333</v>
      </c>
      <c r="N9188" s="89" t="s">
        <v>325</v>
      </c>
      <c r="V9188" s="89" t="s">
        <v>1326</v>
      </c>
      <c r="W9188">
        <v>36052</v>
      </c>
    </row>
    <row r="9189" spans="7:23">
      <c r="G9189">
        <v>199672</v>
      </c>
      <c r="H9189" s="89" t="s">
        <v>2346</v>
      </c>
      <c r="I9189" s="89" t="s">
        <v>316</v>
      </c>
      <c r="L9189">
        <v>63708</v>
      </c>
      <c r="M9189" s="89" t="s">
        <v>1333</v>
      </c>
      <c r="N9189" s="89" t="s">
        <v>317</v>
      </c>
      <c r="V9189" s="89" t="s">
        <v>1327</v>
      </c>
      <c r="W9189">
        <v>36053</v>
      </c>
    </row>
    <row r="9190" spans="7:23">
      <c r="G9190">
        <v>200150</v>
      </c>
      <c r="H9190" s="89" t="s">
        <v>2348</v>
      </c>
      <c r="I9190" s="89" t="s">
        <v>316</v>
      </c>
      <c r="L9190">
        <v>63709</v>
      </c>
      <c r="M9190" s="89" t="s">
        <v>1333</v>
      </c>
      <c r="N9190" s="89" t="s">
        <v>1583</v>
      </c>
      <c r="V9190" s="89" t="s">
        <v>232</v>
      </c>
      <c r="W9190">
        <v>36054</v>
      </c>
    </row>
    <row r="9191" spans="7:23">
      <c r="G9191">
        <v>36027</v>
      </c>
      <c r="H9191" s="89" t="s">
        <v>1304</v>
      </c>
      <c r="I9191" s="89" t="s">
        <v>316</v>
      </c>
      <c r="L9191">
        <v>63710</v>
      </c>
      <c r="M9191" s="89" t="s">
        <v>1328</v>
      </c>
      <c r="N9191" s="89" t="s">
        <v>1290</v>
      </c>
      <c r="V9191" s="89" t="s">
        <v>2375</v>
      </c>
      <c r="W9191">
        <v>173698</v>
      </c>
    </row>
    <row r="9192" spans="7:23">
      <c r="G9192">
        <v>36028</v>
      </c>
      <c r="H9192" s="89" t="s">
        <v>1305</v>
      </c>
      <c r="I9192" s="89" t="s">
        <v>316</v>
      </c>
      <c r="L9192">
        <v>63711</v>
      </c>
      <c r="M9192" s="89" t="s">
        <v>1328</v>
      </c>
      <c r="N9192" s="89" t="s">
        <v>320</v>
      </c>
      <c r="V9192" s="89" t="s">
        <v>1328</v>
      </c>
      <c r="W9192">
        <v>63714</v>
      </c>
    </row>
    <row r="9193" spans="7:23">
      <c r="G9193">
        <v>36029</v>
      </c>
      <c r="H9193" s="89" t="s">
        <v>1306</v>
      </c>
      <c r="I9193" s="89" t="s">
        <v>316</v>
      </c>
      <c r="L9193">
        <v>63712</v>
      </c>
      <c r="M9193" s="89" t="s">
        <v>1328</v>
      </c>
      <c r="N9193" s="89" t="s">
        <v>321</v>
      </c>
      <c r="V9193" s="89" t="s">
        <v>1329</v>
      </c>
      <c r="W9193">
        <v>65270</v>
      </c>
    </row>
    <row r="9194" spans="7:23">
      <c r="G9194">
        <v>205876</v>
      </c>
      <c r="H9194" s="89" t="s">
        <v>2353</v>
      </c>
      <c r="I9194" s="89" t="s">
        <v>316</v>
      </c>
      <c r="L9194">
        <v>63713</v>
      </c>
      <c r="M9194" s="89" t="s">
        <v>1328</v>
      </c>
      <c r="N9194" s="89" t="s">
        <v>322</v>
      </c>
      <c r="V9194" s="89" t="s">
        <v>1330</v>
      </c>
      <c r="W9194">
        <v>65281</v>
      </c>
    </row>
    <row r="9195" spans="7:23">
      <c r="G9195">
        <v>36030</v>
      </c>
      <c r="H9195" s="89" t="s">
        <v>1307</v>
      </c>
      <c r="I9195" s="89" t="s">
        <v>316</v>
      </c>
      <c r="L9195">
        <v>63714</v>
      </c>
      <c r="M9195" s="89" t="s">
        <v>1328</v>
      </c>
      <c r="N9195" s="89" t="s">
        <v>316</v>
      </c>
      <c r="V9195" s="89" t="s">
        <v>1331</v>
      </c>
      <c r="W9195">
        <v>65292</v>
      </c>
    </row>
    <row r="9196" spans="7:23">
      <c r="G9196">
        <v>36031</v>
      </c>
      <c r="H9196" s="89" t="s">
        <v>1308</v>
      </c>
      <c r="I9196" s="89" t="s">
        <v>316</v>
      </c>
      <c r="L9196">
        <v>63715</v>
      </c>
      <c r="M9196" s="89" t="s">
        <v>1328</v>
      </c>
      <c r="N9196" s="89" t="s">
        <v>1582</v>
      </c>
      <c r="V9196" s="89" t="s">
        <v>1332</v>
      </c>
      <c r="W9196">
        <v>36057</v>
      </c>
    </row>
    <row r="9197" spans="7:23">
      <c r="G9197">
        <v>36032</v>
      </c>
      <c r="H9197" s="89" t="s">
        <v>1309</v>
      </c>
      <c r="I9197" s="89" t="s">
        <v>316</v>
      </c>
      <c r="L9197">
        <v>63716</v>
      </c>
      <c r="M9197" s="89" t="s">
        <v>1328</v>
      </c>
      <c r="N9197" s="89" t="s">
        <v>323</v>
      </c>
      <c r="V9197" s="89" t="s">
        <v>1333</v>
      </c>
      <c r="W9197">
        <v>63703</v>
      </c>
    </row>
    <row r="9198" spans="7:23">
      <c r="G9198">
        <v>36033</v>
      </c>
      <c r="H9198" s="89" t="s">
        <v>1310</v>
      </c>
      <c r="I9198" s="89" t="s">
        <v>316</v>
      </c>
      <c r="L9198">
        <v>63717</v>
      </c>
      <c r="M9198" s="89" t="s">
        <v>1328</v>
      </c>
      <c r="N9198" s="89" t="s">
        <v>324</v>
      </c>
      <c r="V9198" s="89" t="s">
        <v>1334</v>
      </c>
      <c r="W9198">
        <v>63692</v>
      </c>
    </row>
    <row r="9199" spans="7:23">
      <c r="G9199">
        <v>173685</v>
      </c>
      <c r="H9199" s="89" t="s">
        <v>2357</v>
      </c>
      <c r="I9199" s="89" t="s">
        <v>316</v>
      </c>
      <c r="L9199">
        <v>63718</v>
      </c>
      <c r="M9199" s="89" t="s">
        <v>1328</v>
      </c>
      <c r="N9199" s="89" t="s">
        <v>325</v>
      </c>
      <c r="V9199" s="89" t="s">
        <v>1335</v>
      </c>
      <c r="W9199">
        <v>63681</v>
      </c>
    </row>
    <row r="9200" spans="7:23">
      <c r="G9200">
        <v>36036</v>
      </c>
      <c r="H9200" s="89" t="s">
        <v>1311</v>
      </c>
      <c r="I9200" s="89" t="s">
        <v>316</v>
      </c>
      <c r="L9200">
        <v>63719</v>
      </c>
      <c r="M9200" s="89" t="s">
        <v>1328</v>
      </c>
      <c r="N9200" s="89" t="s">
        <v>317</v>
      </c>
      <c r="V9200" s="89" t="s">
        <v>1336</v>
      </c>
      <c r="W9200">
        <v>63670</v>
      </c>
    </row>
    <row r="9201" spans="7:23">
      <c r="G9201">
        <v>36037</v>
      </c>
      <c r="H9201" s="89" t="s">
        <v>1312</v>
      </c>
      <c r="I9201" s="89" t="s">
        <v>316</v>
      </c>
      <c r="L9201">
        <v>63720</v>
      </c>
      <c r="M9201" s="89" t="s">
        <v>1328</v>
      </c>
      <c r="N9201" s="89" t="s">
        <v>1583</v>
      </c>
      <c r="V9201" s="89" t="s">
        <v>1337</v>
      </c>
      <c r="W9201">
        <v>65314</v>
      </c>
    </row>
    <row r="9202" spans="7:23">
      <c r="G9202">
        <v>36038</v>
      </c>
      <c r="H9202" s="89" t="s">
        <v>1313</v>
      </c>
      <c r="I9202" s="89" t="s">
        <v>316</v>
      </c>
      <c r="L9202">
        <v>63721</v>
      </c>
      <c r="M9202" s="89" t="s">
        <v>1340</v>
      </c>
      <c r="N9202" s="89" t="s">
        <v>1290</v>
      </c>
      <c r="V9202" s="89" t="s">
        <v>1338</v>
      </c>
      <c r="W9202">
        <v>59639</v>
      </c>
    </row>
    <row r="9203" spans="7:23">
      <c r="G9203">
        <v>36039</v>
      </c>
      <c r="H9203" s="89" t="s">
        <v>1314</v>
      </c>
      <c r="I9203" s="89" t="s">
        <v>316</v>
      </c>
      <c r="L9203">
        <v>63722</v>
      </c>
      <c r="M9203" s="89" t="s">
        <v>1340</v>
      </c>
      <c r="N9203" s="89" t="s">
        <v>320</v>
      </c>
      <c r="V9203" s="89" t="s">
        <v>1339</v>
      </c>
      <c r="W9203">
        <v>63736</v>
      </c>
    </row>
    <row r="9204" spans="7:23">
      <c r="G9204">
        <v>36040</v>
      </c>
      <c r="H9204" s="89" t="s">
        <v>1315</v>
      </c>
      <c r="I9204" s="89" t="s">
        <v>316</v>
      </c>
      <c r="L9204">
        <v>63723</v>
      </c>
      <c r="M9204" s="89" t="s">
        <v>1340</v>
      </c>
      <c r="N9204" s="89" t="s">
        <v>321</v>
      </c>
      <c r="V9204" s="89" t="s">
        <v>1340</v>
      </c>
      <c r="W9204">
        <v>63725</v>
      </c>
    </row>
    <row r="9205" spans="7:23">
      <c r="G9205">
        <v>36041</v>
      </c>
      <c r="H9205" s="89" t="s">
        <v>1316</v>
      </c>
      <c r="I9205" s="89" t="s">
        <v>316</v>
      </c>
      <c r="L9205">
        <v>63724</v>
      </c>
      <c r="M9205" s="89" t="s">
        <v>1340</v>
      </c>
      <c r="N9205" s="89" t="s">
        <v>322</v>
      </c>
      <c r="V9205" s="89" t="s">
        <v>1341</v>
      </c>
      <c r="W9205">
        <v>65325</v>
      </c>
    </row>
    <row r="9206" spans="7:23">
      <c r="G9206">
        <v>36042</v>
      </c>
      <c r="H9206" s="89" t="s">
        <v>1317</v>
      </c>
      <c r="I9206" s="89" t="s">
        <v>316</v>
      </c>
      <c r="L9206">
        <v>63725</v>
      </c>
      <c r="M9206" s="89" t="s">
        <v>1340</v>
      </c>
      <c r="N9206" s="89" t="s">
        <v>316</v>
      </c>
      <c r="V9206" s="89" t="s">
        <v>1342</v>
      </c>
      <c r="W9206">
        <v>65336</v>
      </c>
    </row>
    <row r="9207" spans="7:23">
      <c r="G9207">
        <v>36043</v>
      </c>
      <c r="H9207" s="89" t="s">
        <v>1318</v>
      </c>
      <c r="I9207" s="89" t="s">
        <v>316</v>
      </c>
      <c r="L9207">
        <v>63726</v>
      </c>
      <c r="M9207" s="89" t="s">
        <v>1340</v>
      </c>
      <c r="N9207" s="89" t="s">
        <v>1582</v>
      </c>
      <c r="V9207" s="89" t="s">
        <v>1343</v>
      </c>
      <c r="W9207">
        <v>36058</v>
      </c>
    </row>
    <row r="9208" spans="7:23">
      <c r="G9208">
        <v>64070</v>
      </c>
      <c r="H9208" s="89" t="s">
        <v>1319</v>
      </c>
      <c r="I9208" s="89" t="s">
        <v>316</v>
      </c>
      <c r="L9208">
        <v>63727</v>
      </c>
      <c r="M9208" s="89" t="s">
        <v>1340</v>
      </c>
      <c r="N9208" s="89" t="s">
        <v>323</v>
      </c>
      <c r="V9208" s="89" t="s">
        <v>1344</v>
      </c>
      <c r="W9208">
        <v>36059</v>
      </c>
    </row>
    <row r="9209" spans="7:23">
      <c r="G9209">
        <v>36046</v>
      </c>
      <c r="H9209" s="89" t="s">
        <v>1320</v>
      </c>
      <c r="I9209" s="89" t="s">
        <v>316</v>
      </c>
      <c r="L9209">
        <v>63728</v>
      </c>
      <c r="M9209" s="89" t="s">
        <v>1340</v>
      </c>
      <c r="N9209" s="89" t="s">
        <v>324</v>
      </c>
      <c r="V9209" s="89" t="s">
        <v>1345</v>
      </c>
      <c r="W9209">
        <v>36060</v>
      </c>
    </row>
    <row r="9210" spans="7:23">
      <c r="G9210">
        <v>36047</v>
      </c>
      <c r="H9210" s="89" t="s">
        <v>1321</v>
      </c>
      <c r="I9210" s="89" t="s">
        <v>316</v>
      </c>
      <c r="L9210">
        <v>63729</v>
      </c>
      <c r="M9210" s="89" t="s">
        <v>1340</v>
      </c>
      <c r="N9210" s="89" t="s">
        <v>325</v>
      </c>
      <c r="V9210" s="89" t="s">
        <v>1346</v>
      </c>
      <c r="W9210">
        <v>36061</v>
      </c>
    </row>
    <row r="9211" spans="7:23">
      <c r="G9211">
        <v>36048</v>
      </c>
      <c r="H9211" s="89" t="s">
        <v>1322</v>
      </c>
      <c r="I9211" s="89" t="s">
        <v>316</v>
      </c>
      <c r="L9211">
        <v>63730</v>
      </c>
      <c r="M9211" s="89" t="s">
        <v>1340</v>
      </c>
      <c r="N9211" s="89" t="s">
        <v>317</v>
      </c>
      <c r="V9211" s="89" t="s">
        <v>1347</v>
      </c>
      <c r="W9211">
        <v>36062</v>
      </c>
    </row>
    <row r="9212" spans="7:23">
      <c r="G9212">
        <v>36049</v>
      </c>
      <c r="H9212" s="89" t="s">
        <v>1323</v>
      </c>
      <c r="I9212" s="89" t="s">
        <v>316</v>
      </c>
      <c r="L9212">
        <v>63731</v>
      </c>
      <c r="M9212" s="89" t="s">
        <v>1340</v>
      </c>
      <c r="N9212" s="89" t="s">
        <v>1583</v>
      </c>
      <c r="V9212" s="89" t="s">
        <v>1348</v>
      </c>
      <c r="W9212">
        <v>36063</v>
      </c>
    </row>
    <row r="9213" spans="7:23">
      <c r="G9213">
        <v>36050</v>
      </c>
      <c r="H9213" s="89" t="s">
        <v>1324</v>
      </c>
      <c r="I9213" s="89" t="s">
        <v>316</v>
      </c>
      <c r="L9213">
        <v>63732</v>
      </c>
      <c r="M9213" s="89" t="s">
        <v>1339</v>
      </c>
      <c r="N9213" s="89" t="s">
        <v>1290</v>
      </c>
      <c r="V9213" s="89" t="s">
        <v>1349</v>
      </c>
      <c r="W9213">
        <v>36064</v>
      </c>
    </row>
    <row r="9214" spans="7:23">
      <c r="G9214">
        <v>36051</v>
      </c>
      <c r="H9214" s="89" t="s">
        <v>1325</v>
      </c>
      <c r="I9214" s="89" t="s">
        <v>316</v>
      </c>
      <c r="L9214">
        <v>63733</v>
      </c>
      <c r="M9214" s="89" t="s">
        <v>1339</v>
      </c>
      <c r="N9214" s="89" t="s">
        <v>320</v>
      </c>
      <c r="V9214" s="89" t="s">
        <v>1350</v>
      </c>
      <c r="W9214">
        <v>36065</v>
      </c>
    </row>
    <row r="9215" spans="7:23">
      <c r="G9215">
        <v>36052</v>
      </c>
      <c r="H9215" s="89" t="s">
        <v>1326</v>
      </c>
      <c r="I9215" s="89" t="s">
        <v>316</v>
      </c>
      <c r="L9215">
        <v>63734</v>
      </c>
      <c r="M9215" s="89" t="s">
        <v>1339</v>
      </c>
      <c r="N9215" s="89" t="s">
        <v>321</v>
      </c>
      <c r="V9215" s="89" t="s">
        <v>1351</v>
      </c>
      <c r="W9215">
        <v>36066</v>
      </c>
    </row>
    <row r="9216" spans="7:23">
      <c r="G9216">
        <v>36053</v>
      </c>
      <c r="H9216" s="89" t="s">
        <v>1327</v>
      </c>
      <c r="I9216" s="89" t="s">
        <v>316</v>
      </c>
      <c r="L9216">
        <v>63735</v>
      </c>
      <c r="M9216" s="89" t="s">
        <v>1339</v>
      </c>
      <c r="N9216" s="89" t="s">
        <v>322</v>
      </c>
      <c r="V9216" s="89" t="s">
        <v>1352</v>
      </c>
      <c r="W9216">
        <v>36069</v>
      </c>
    </row>
    <row r="9217" spans="7:23">
      <c r="G9217">
        <v>36054</v>
      </c>
      <c r="H9217" s="89" t="s">
        <v>232</v>
      </c>
      <c r="I9217" s="89" t="s">
        <v>316</v>
      </c>
      <c r="L9217">
        <v>63736</v>
      </c>
      <c r="M9217" s="89" t="s">
        <v>1339</v>
      </c>
      <c r="N9217" s="89" t="s">
        <v>316</v>
      </c>
      <c r="V9217" s="89" t="s">
        <v>1353</v>
      </c>
      <c r="W9217">
        <v>36070</v>
      </c>
    </row>
    <row r="9218" spans="7:23">
      <c r="G9218">
        <v>173698</v>
      </c>
      <c r="H9218" s="89" t="s">
        <v>2375</v>
      </c>
      <c r="I9218" s="89" t="s">
        <v>316</v>
      </c>
      <c r="L9218">
        <v>63737</v>
      </c>
      <c r="M9218" s="89" t="s">
        <v>1339</v>
      </c>
      <c r="N9218" s="89" t="s">
        <v>1582</v>
      </c>
      <c r="V9218" s="89" t="s">
        <v>1354</v>
      </c>
      <c r="W9218">
        <v>36071</v>
      </c>
    </row>
    <row r="9219" spans="7:23">
      <c r="G9219">
        <v>63714</v>
      </c>
      <c r="H9219" s="89" t="s">
        <v>1328</v>
      </c>
      <c r="I9219" s="89" t="s">
        <v>316</v>
      </c>
      <c r="L9219">
        <v>63738</v>
      </c>
      <c r="M9219" s="89" t="s">
        <v>1339</v>
      </c>
      <c r="N9219" s="89" t="s">
        <v>323</v>
      </c>
      <c r="V9219" s="89" t="s">
        <v>1355</v>
      </c>
      <c r="W9219">
        <v>36072</v>
      </c>
    </row>
    <row r="9220" spans="7:23">
      <c r="G9220">
        <v>65270</v>
      </c>
      <c r="H9220" s="89" t="s">
        <v>1329</v>
      </c>
      <c r="I9220" s="89" t="s">
        <v>316</v>
      </c>
      <c r="L9220">
        <v>63739</v>
      </c>
      <c r="M9220" s="89" t="s">
        <v>1339</v>
      </c>
      <c r="N9220" s="89" t="s">
        <v>324</v>
      </c>
      <c r="V9220" s="89" t="s">
        <v>1356</v>
      </c>
      <c r="W9220">
        <v>36073</v>
      </c>
    </row>
    <row r="9221" spans="7:23">
      <c r="G9221">
        <v>65281</v>
      </c>
      <c r="H9221" s="89" t="s">
        <v>1330</v>
      </c>
      <c r="I9221" s="89" t="s">
        <v>316</v>
      </c>
      <c r="L9221">
        <v>63740</v>
      </c>
      <c r="M9221" s="89" t="s">
        <v>1339</v>
      </c>
      <c r="N9221" s="89" t="s">
        <v>325</v>
      </c>
      <c r="V9221" s="89" t="s">
        <v>1357</v>
      </c>
      <c r="W9221">
        <v>36074</v>
      </c>
    </row>
    <row r="9222" spans="7:23">
      <c r="G9222">
        <v>65292</v>
      </c>
      <c r="H9222" s="89" t="s">
        <v>1331</v>
      </c>
      <c r="I9222" s="89" t="s">
        <v>316</v>
      </c>
      <c r="L9222">
        <v>63741</v>
      </c>
      <c r="M9222" s="89" t="s">
        <v>1339</v>
      </c>
      <c r="N9222" s="89" t="s">
        <v>317</v>
      </c>
      <c r="V9222" s="89" t="s">
        <v>1358</v>
      </c>
      <c r="W9222">
        <v>36075</v>
      </c>
    </row>
    <row r="9223" spans="7:23">
      <c r="G9223">
        <v>36057</v>
      </c>
      <c r="H9223" s="89" t="s">
        <v>1332</v>
      </c>
      <c r="I9223" s="89" t="s">
        <v>316</v>
      </c>
      <c r="L9223">
        <v>63742</v>
      </c>
      <c r="M9223" s="89" t="s">
        <v>1339</v>
      </c>
      <c r="N9223" s="89" t="s">
        <v>1583</v>
      </c>
      <c r="V9223" s="89" t="s">
        <v>1359</v>
      </c>
      <c r="W9223">
        <v>36076</v>
      </c>
    </row>
    <row r="9224" spans="7:23">
      <c r="G9224">
        <v>63703</v>
      </c>
      <c r="H9224" s="89" t="s">
        <v>1333</v>
      </c>
      <c r="I9224" s="89" t="s">
        <v>316</v>
      </c>
      <c r="L9224">
        <v>63941</v>
      </c>
      <c r="M9224" s="89" t="s">
        <v>2443</v>
      </c>
      <c r="N9224" s="89" t="s">
        <v>326</v>
      </c>
      <c r="V9224" s="89" t="s">
        <v>1360</v>
      </c>
      <c r="W9224">
        <v>36077</v>
      </c>
    </row>
    <row r="9225" spans="7:23">
      <c r="G9225">
        <v>63692</v>
      </c>
      <c r="H9225" s="89" t="s">
        <v>1334</v>
      </c>
      <c r="I9225" s="89" t="s">
        <v>316</v>
      </c>
      <c r="L9225">
        <v>63942</v>
      </c>
      <c r="M9225" s="89" t="s">
        <v>2445</v>
      </c>
      <c r="N9225" s="89" t="s">
        <v>326</v>
      </c>
      <c r="V9225" s="89" t="s">
        <v>1361</v>
      </c>
      <c r="W9225">
        <v>36078</v>
      </c>
    </row>
    <row r="9226" spans="7:23">
      <c r="G9226">
        <v>63681</v>
      </c>
      <c r="H9226" s="89" t="s">
        <v>1335</v>
      </c>
      <c r="I9226" s="89" t="s">
        <v>316</v>
      </c>
      <c r="L9226">
        <v>63943</v>
      </c>
      <c r="M9226" s="89" t="s">
        <v>2447</v>
      </c>
      <c r="N9226" s="89" t="s">
        <v>326</v>
      </c>
      <c r="V9226" s="89" t="s">
        <v>1362</v>
      </c>
      <c r="W9226">
        <v>36079</v>
      </c>
    </row>
    <row r="9227" spans="7:23">
      <c r="G9227">
        <v>63670</v>
      </c>
      <c r="H9227" s="89" t="s">
        <v>1336</v>
      </c>
      <c r="I9227" s="89" t="s">
        <v>316</v>
      </c>
      <c r="L9227">
        <v>63944</v>
      </c>
      <c r="M9227" s="89" t="s">
        <v>1247</v>
      </c>
      <c r="N9227" s="89" t="s">
        <v>326</v>
      </c>
      <c r="V9227" s="89" t="s">
        <v>1363</v>
      </c>
      <c r="W9227">
        <v>36080</v>
      </c>
    </row>
    <row r="9228" spans="7:23">
      <c r="G9228">
        <v>65314</v>
      </c>
      <c r="H9228" s="89" t="s">
        <v>1337</v>
      </c>
      <c r="I9228" s="89" t="s">
        <v>316</v>
      </c>
      <c r="L9228">
        <v>63970</v>
      </c>
      <c r="M9228" s="89" t="s">
        <v>1723</v>
      </c>
      <c r="N9228" s="89" t="s">
        <v>1710</v>
      </c>
      <c r="V9228" s="89" t="s">
        <v>1364</v>
      </c>
      <c r="W9228">
        <v>36081</v>
      </c>
    </row>
    <row r="9229" spans="7:23">
      <c r="G9229">
        <v>59639</v>
      </c>
      <c r="H9229" s="89" t="s">
        <v>1338</v>
      </c>
      <c r="I9229" s="89" t="s">
        <v>316</v>
      </c>
      <c r="L9229">
        <v>63971</v>
      </c>
      <c r="M9229" s="89" t="s">
        <v>1723</v>
      </c>
      <c r="N9229" s="89" t="s">
        <v>1940</v>
      </c>
      <c r="V9229" s="89" t="s">
        <v>2400</v>
      </c>
      <c r="W9229">
        <v>173872</v>
      </c>
    </row>
    <row r="9230" spans="7:23">
      <c r="G9230">
        <v>63736</v>
      </c>
      <c r="H9230" s="89" t="s">
        <v>1339</v>
      </c>
      <c r="I9230" s="89" t="s">
        <v>316</v>
      </c>
      <c r="L9230">
        <v>63972</v>
      </c>
      <c r="M9230" s="89" t="s">
        <v>1723</v>
      </c>
      <c r="N9230" s="89" t="s">
        <v>1941</v>
      </c>
      <c r="V9230" s="89" t="s">
        <v>1365</v>
      </c>
      <c r="W9230">
        <v>59452</v>
      </c>
    </row>
    <row r="9231" spans="7:23">
      <c r="G9231">
        <v>63725</v>
      </c>
      <c r="H9231" s="89" t="s">
        <v>1340</v>
      </c>
      <c r="I9231" s="89" t="s">
        <v>316</v>
      </c>
      <c r="L9231">
        <v>63973</v>
      </c>
      <c r="M9231" s="89" t="s">
        <v>1723</v>
      </c>
      <c r="N9231" s="89" t="s">
        <v>1942</v>
      </c>
      <c r="V9231" s="89" t="s">
        <v>1366</v>
      </c>
      <c r="W9231">
        <v>59463</v>
      </c>
    </row>
    <row r="9232" spans="7:23">
      <c r="G9232">
        <v>65325</v>
      </c>
      <c r="H9232" s="89" t="s">
        <v>1341</v>
      </c>
      <c r="I9232" s="89" t="s">
        <v>316</v>
      </c>
      <c r="L9232">
        <v>63974</v>
      </c>
      <c r="M9232" s="89" t="s">
        <v>1723</v>
      </c>
      <c r="N9232" s="89" t="s">
        <v>314</v>
      </c>
      <c r="V9232" s="89" t="s">
        <v>1367</v>
      </c>
      <c r="W9232">
        <v>59474</v>
      </c>
    </row>
    <row r="9233" spans="7:23">
      <c r="G9233">
        <v>65336</v>
      </c>
      <c r="H9233" s="89" t="s">
        <v>1342</v>
      </c>
      <c r="I9233" s="89" t="s">
        <v>316</v>
      </c>
      <c r="L9233">
        <v>63975</v>
      </c>
      <c r="M9233" s="89" t="s">
        <v>1723</v>
      </c>
      <c r="N9233" s="89" t="s">
        <v>1943</v>
      </c>
      <c r="V9233" s="89" t="s">
        <v>1368</v>
      </c>
      <c r="W9233">
        <v>59485</v>
      </c>
    </row>
    <row r="9234" spans="7:23">
      <c r="G9234">
        <v>36058</v>
      </c>
      <c r="H9234" s="89" t="s">
        <v>1343</v>
      </c>
      <c r="I9234" s="89" t="s">
        <v>316</v>
      </c>
      <c r="L9234">
        <v>63976</v>
      </c>
      <c r="M9234" s="89" t="s">
        <v>1723</v>
      </c>
      <c r="N9234" s="89" t="s">
        <v>1944</v>
      </c>
      <c r="V9234" s="89" t="s">
        <v>1369</v>
      </c>
      <c r="W9234">
        <v>59496</v>
      </c>
    </row>
    <row r="9235" spans="7:23">
      <c r="G9235">
        <v>36059</v>
      </c>
      <c r="H9235" s="89" t="s">
        <v>1344</v>
      </c>
      <c r="I9235" s="89" t="s">
        <v>316</v>
      </c>
      <c r="L9235">
        <v>63977</v>
      </c>
      <c r="M9235" s="89" t="s">
        <v>1723</v>
      </c>
      <c r="N9235" s="89" t="s">
        <v>1945</v>
      </c>
      <c r="V9235" s="89" t="s">
        <v>1370</v>
      </c>
      <c r="W9235">
        <v>59507</v>
      </c>
    </row>
    <row r="9236" spans="7:23">
      <c r="G9236">
        <v>36060</v>
      </c>
      <c r="H9236" s="89" t="s">
        <v>1345</v>
      </c>
      <c r="I9236" s="89" t="s">
        <v>316</v>
      </c>
      <c r="L9236">
        <v>63978</v>
      </c>
      <c r="M9236" s="89" t="s">
        <v>1723</v>
      </c>
      <c r="N9236" s="89" t="s">
        <v>1946</v>
      </c>
      <c r="V9236" s="89" t="s">
        <v>1371</v>
      </c>
      <c r="W9236">
        <v>59518</v>
      </c>
    </row>
    <row r="9237" spans="7:23">
      <c r="G9237">
        <v>36061</v>
      </c>
      <c r="H9237" s="89" t="s">
        <v>1346</v>
      </c>
      <c r="I9237" s="89" t="s">
        <v>316</v>
      </c>
      <c r="L9237">
        <v>63979</v>
      </c>
      <c r="M9237" s="89" t="s">
        <v>1723</v>
      </c>
      <c r="N9237" s="89" t="s">
        <v>315</v>
      </c>
      <c r="V9237" s="89" t="s">
        <v>1372</v>
      </c>
      <c r="W9237">
        <v>59529</v>
      </c>
    </row>
    <row r="9238" spans="7:23">
      <c r="G9238">
        <v>36062</v>
      </c>
      <c r="H9238" s="89" t="s">
        <v>1347</v>
      </c>
      <c r="I9238" s="89" t="s">
        <v>316</v>
      </c>
      <c r="L9238">
        <v>63980</v>
      </c>
      <c r="M9238" s="89" t="s">
        <v>1723</v>
      </c>
      <c r="N9238" s="89" t="s">
        <v>1947</v>
      </c>
      <c r="V9238" s="89" t="s">
        <v>1373</v>
      </c>
      <c r="W9238">
        <v>59540</v>
      </c>
    </row>
    <row r="9239" spans="7:23">
      <c r="G9239">
        <v>36063</v>
      </c>
      <c r="H9239" s="89" t="s">
        <v>1348</v>
      </c>
      <c r="I9239" s="89" t="s">
        <v>316</v>
      </c>
      <c r="L9239">
        <v>64066</v>
      </c>
      <c r="M9239" s="89" t="s">
        <v>1319</v>
      </c>
      <c r="N9239" s="89" t="s">
        <v>1290</v>
      </c>
      <c r="V9239" s="89" t="s">
        <v>1374</v>
      </c>
      <c r="W9239">
        <v>59551</v>
      </c>
    </row>
    <row r="9240" spans="7:23">
      <c r="G9240">
        <v>36064</v>
      </c>
      <c r="H9240" s="89" t="s">
        <v>1349</v>
      </c>
      <c r="I9240" s="89" t="s">
        <v>316</v>
      </c>
      <c r="L9240">
        <v>64067</v>
      </c>
      <c r="M9240" s="89" t="s">
        <v>1319</v>
      </c>
      <c r="N9240" s="89" t="s">
        <v>320</v>
      </c>
      <c r="V9240" s="89" t="s">
        <v>1375</v>
      </c>
      <c r="W9240">
        <v>59562</v>
      </c>
    </row>
    <row r="9241" spans="7:23">
      <c r="G9241">
        <v>36065</v>
      </c>
      <c r="H9241" s="89" t="s">
        <v>1350</v>
      </c>
      <c r="I9241" s="89" t="s">
        <v>316</v>
      </c>
      <c r="L9241">
        <v>64068</v>
      </c>
      <c r="M9241" s="89" t="s">
        <v>1319</v>
      </c>
      <c r="N9241" s="89" t="s">
        <v>321</v>
      </c>
      <c r="V9241" s="89" t="s">
        <v>1376</v>
      </c>
      <c r="W9241">
        <v>59573</v>
      </c>
    </row>
    <row r="9242" spans="7:23">
      <c r="G9242">
        <v>36066</v>
      </c>
      <c r="H9242" s="89" t="s">
        <v>1351</v>
      </c>
      <c r="I9242" s="89" t="s">
        <v>316</v>
      </c>
      <c r="L9242">
        <v>64069</v>
      </c>
      <c r="M9242" s="89" t="s">
        <v>1319</v>
      </c>
      <c r="N9242" s="89" t="s">
        <v>322</v>
      </c>
      <c r="V9242" s="89" t="s">
        <v>1377</v>
      </c>
      <c r="W9242">
        <v>59584</v>
      </c>
    </row>
    <row r="9243" spans="7:23">
      <c r="G9243">
        <v>36069</v>
      </c>
      <c r="H9243" s="89" t="s">
        <v>1352</v>
      </c>
      <c r="I9243" s="89" t="s">
        <v>316</v>
      </c>
      <c r="L9243">
        <v>64070</v>
      </c>
      <c r="M9243" s="89" t="s">
        <v>1319</v>
      </c>
      <c r="N9243" s="89" t="s">
        <v>316</v>
      </c>
      <c r="V9243" s="89" t="s">
        <v>1378</v>
      </c>
      <c r="W9243">
        <v>59595</v>
      </c>
    </row>
    <row r="9244" spans="7:23">
      <c r="G9244">
        <v>36070</v>
      </c>
      <c r="H9244" s="89" t="s">
        <v>1353</v>
      </c>
      <c r="I9244" s="89" t="s">
        <v>316</v>
      </c>
      <c r="L9244">
        <v>64071</v>
      </c>
      <c r="M9244" s="89" t="s">
        <v>1319</v>
      </c>
      <c r="N9244" s="89" t="s">
        <v>1582</v>
      </c>
      <c r="V9244" s="89" t="s">
        <v>1379</v>
      </c>
      <c r="W9244">
        <v>36084</v>
      </c>
    </row>
    <row r="9245" spans="7:23">
      <c r="G9245">
        <v>36071</v>
      </c>
      <c r="H9245" s="89" t="s">
        <v>1354</v>
      </c>
      <c r="I9245" s="89" t="s">
        <v>316</v>
      </c>
      <c r="L9245">
        <v>64072</v>
      </c>
      <c r="M9245" s="89" t="s">
        <v>1319</v>
      </c>
      <c r="N9245" s="89" t="s">
        <v>323</v>
      </c>
      <c r="V9245" s="89" t="s">
        <v>1380</v>
      </c>
      <c r="W9245">
        <v>36085</v>
      </c>
    </row>
    <row r="9246" spans="7:23">
      <c r="G9246">
        <v>36072</v>
      </c>
      <c r="H9246" s="89" t="s">
        <v>1355</v>
      </c>
      <c r="I9246" s="89" t="s">
        <v>316</v>
      </c>
      <c r="L9246">
        <v>64073</v>
      </c>
      <c r="M9246" s="89" t="s">
        <v>1319</v>
      </c>
      <c r="N9246" s="89" t="s">
        <v>324</v>
      </c>
      <c r="V9246" s="89" t="s">
        <v>1381</v>
      </c>
      <c r="W9246">
        <v>36086</v>
      </c>
    </row>
    <row r="9247" spans="7:23">
      <c r="G9247">
        <v>36073</v>
      </c>
      <c r="H9247" s="89" t="s">
        <v>1356</v>
      </c>
      <c r="I9247" s="89" t="s">
        <v>316</v>
      </c>
      <c r="L9247">
        <v>64074</v>
      </c>
      <c r="M9247" s="89" t="s">
        <v>1319</v>
      </c>
      <c r="N9247" s="89" t="s">
        <v>325</v>
      </c>
      <c r="V9247" s="89" t="s">
        <v>1382</v>
      </c>
      <c r="W9247">
        <v>36087</v>
      </c>
    </row>
    <row r="9248" spans="7:23">
      <c r="G9248">
        <v>36074</v>
      </c>
      <c r="H9248" s="89" t="s">
        <v>1357</v>
      </c>
      <c r="I9248" s="89" t="s">
        <v>316</v>
      </c>
      <c r="L9248">
        <v>64075</v>
      </c>
      <c r="M9248" s="89" t="s">
        <v>1319</v>
      </c>
      <c r="N9248" s="89" t="s">
        <v>317</v>
      </c>
      <c r="V9248" s="89" t="s">
        <v>1383</v>
      </c>
      <c r="W9248">
        <v>36088</v>
      </c>
    </row>
    <row r="9249" spans="7:23">
      <c r="G9249">
        <v>36075</v>
      </c>
      <c r="H9249" s="89" t="s">
        <v>1358</v>
      </c>
      <c r="I9249" s="89" t="s">
        <v>316</v>
      </c>
      <c r="L9249">
        <v>64076</v>
      </c>
      <c r="M9249" s="89" t="s">
        <v>1319</v>
      </c>
      <c r="N9249" s="89" t="s">
        <v>1583</v>
      </c>
      <c r="V9249" s="89" t="s">
        <v>1384</v>
      </c>
      <c r="W9249">
        <v>36089</v>
      </c>
    </row>
    <row r="9250" spans="7:23">
      <c r="G9250">
        <v>36076</v>
      </c>
      <c r="H9250" s="89" t="s">
        <v>1359</v>
      </c>
      <c r="I9250" s="89" t="s">
        <v>316</v>
      </c>
      <c r="L9250">
        <v>64077</v>
      </c>
      <c r="M9250" s="89" t="s">
        <v>1408</v>
      </c>
      <c r="N9250" s="89" t="s">
        <v>1290</v>
      </c>
      <c r="V9250" s="89" t="s">
        <v>1385</v>
      </c>
      <c r="W9250">
        <v>36090</v>
      </c>
    </row>
    <row r="9251" spans="7:23">
      <c r="G9251">
        <v>36077</v>
      </c>
      <c r="H9251" s="89" t="s">
        <v>1360</v>
      </c>
      <c r="I9251" s="89" t="s">
        <v>316</v>
      </c>
      <c r="L9251">
        <v>64078</v>
      </c>
      <c r="M9251" s="89" t="s">
        <v>1408</v>
      </c>
      <c r="N9251" s="89" t="s">
        <v>320</v>
      </c>
      <c r="V9251" s="89" t="s">
        <v>1386</v>
      </c>
      <c r="W9251">
        <v>36091</v>
      </c>
    </row>
    <row r="9252" spans="7:23">
      <c r="G9252">
        <v>36078</v>
      </c>
      <c r="H9252" s="89" t="s">
        <v>1361</v>
      </c>
      <c r="I9252" s="89" t="s">
        <v>316</v>
      </c>
      <c r="L9252">
        <v>64079</v>
      </c>
      <c r="M9252" s="89" t="s">
        <v>1408</v>
      </c>
      <c r="N9252" s="89" t="s">
        <v>321</v>
      </c>
      <c r="V9252" s="89" t="s">
        <v>1387</v>
      </c>
      <c r="W9252">
        <v>36092</v>
      </c>
    </row>
    <row r="9253" spans="7:23">
      <c r="G9253">
        <v>36079</v>
      </c>
      <c r="H9253" s="89" t="s">
        <v>1362</v>
      </c>
      <c r="I9253" s="89" t="s">
        <v>316</v>
      </c>
      <c r="L9253">
        <v>64080</v>
      </c>
      <c r="M9253" s="89" t="s">
        <v>1408</v>
      </c>
      <c r="N9253" s="89" t="s">
        <v>322</v>
      </c>
      <c r="V9253" s="89" t="s">
        <v>1388</v>
      </c>
      <c r="W9253">
        <v>36093</v>
      </c>
    </row>
    <row r="9254" spans="7:23">
      <c r="G9254">
        <v>36080</v>
      </c>
      <c r="H9254" s="89" t="s">
        <v>1363</v>
      </c>
      <c r="I9254" s="89" t="s">
        <v>316</v>
      </c>
      <c r="L9254">
        <v>64081</v>
      </c>
      <c r="M9254" s="89" t="s">
        <v>1408</v>
      </c>
      <c r="N9254" s="89" t="s">
        <v>316</v>
      </c>
      <c r="V9254" s="89" t="s">
        <v>271</v>
      </c>
      <c r="W9254">
        <v>36094</v>
      </c>
    </row>
    <row r="9255" spans="7:23">
      <c r="G9255">
        <v>36081</v>
      </c>
      <c r="H9255" s="89" t="s">
        <v>1364</v>
      </c>
      <c r="I9255" s="89" t="s">
        <v>316</v>
      </c>
      <c r="L9255">
        <v>64082</v>
      </c>
      <c r="M9255" s="89" t="s">
        <v>1408</v>
      </c>
      <c r="N9255" s="89" t="s">
        <v>1582</v>
      </c>
      <c r="V9255" s="89" t="s">
        <v>2419</v>
      </c>
      <c r="W9255">
        <v>173898</v>
      </c>
    </row>
    <row r="9256" spans="7:23">
      <c r="G9256">
        <v>173872</v>
      </c>
      <c r="H9256" s="89" t="s">
        <v>2400</v>
      </c>
      <c r="I9256" s="89" t="s">
        <v>316</v>
      </c>
      <c r="L9256">
        <v>64083</v>
      </c>
      <c r="M9256" s="89" t="s">
        <v>1408</v>
      </c>
      <c r="N9256" s="89" t="s">
        <v>323</v>
      </c>
      <c r="V9256" s="89" t="s">
        <v>1389</v>
      </c>
      <c r="W9256">
        <v>36097</v>
      </c>
    </row>
    <row r="9257" spans="7:23">
      <c r="G9257">
        <v>59452</v>
      </c>
      <c r="H9257" s="89" t="s">
        <v>1365</v>
      </c>
      <c r="I9257" s="89" t="s">
        <v>316</v>
      </c>
      <c r="L9257">
        <v>64084</v>
      </c>
      <c r="M9257" s="89" t="s">
        <v>1408</v>
      </c>
      <c r="N9257" s="89" t="s">
        <v>324</v>
      </c>
      <c r="V9257" s="89" t="s">
        <v>1390</v>
      </c>
      <c r="W9257">
        <v>36099</v>
      </c>
    </row>
    <row r="9258" spans="7:23">
      <c r="G9258">
        <v>59463</v>
      </c>
      <c r="H9258" s="89" t="s">
        <v>1366</v>
      </c>
      <c r="I9258" s="89" t="s">
        <v>316</v>
      </c>
      <c r="L9258">
        <v>64085</v>
      </c>
      <c r="M9258" s="89" t="s">
        <v>1408</v>
      </c>
      <c r="N9258" s="89" t="s">
        <v>325</v>
      </c>
      <c r="V9258" s="89" t="s">
        <v>1391</v>
      </c>
      <c r="W9258">
        <v>36100</v>
      </c>
    </row>
    <row r="9259" spans="7:23">
      <c r="G9259">
        <v>59474</v>
      </c>
      <c r="H9259" s="89" t="s">
        <v>1367</v>
      </c>
      <c r="I9259" s="89" t="s">
        <v>316</v>
      </c>
      <c r="L9259">
        <v>64086</v>
      </c>
      <c r="M9259" s="89" t="s">
        <v>1408</v>
      </c>
      <c r="N9259" s="89" t="s">
        <v>317</v>
      </c>
      <c r="V9259" s="89" t="s">
        <v>1392</v>
      </c>
      <c r="W9259">
        <v>36101</v>
      </c>
    </row>
    <row r="9260" spans="7:23">
      <c r="G9260">
        <v>59485</v>
      </c>
      <c r="H9260" s="89" t="s">
        <v>1368</v>
      </c>
      <c r="I9260" s="89" t="s">
        <v>316</v>
      </c>
      <c r="L9260">
        <v>64087</v>
      </c>
      <c r="M9260" s="89" t="s">
        <v>1408</v>
      </c>
      <c r="N9260" s="89" t="s">
        <v>1583</v>
      </c>
      <c r="V9260" s="89" t="s">
        <v>1393</v>
      </c>
      <c r="W9260">
        <v>36105</v>
      </c>
    </row>
    <row r="9261" spans="7:23">
      <c r="G9261">
        <v>59496</v>
      </c>
      <c r="H9261" s="89" t="s">
        <v>1369</v>
      </c>
      <c r="I9261" s="89" t="s">
        <v>316</v>
      </c>
      <c r="L9261">
        <v>64088</v>
      </c>
      <c r="M9261" s="89" t="s">
        <v>1503</v>
      </c>
      <c r="N9261" s="89" t="s">
        <v>1290</v>
      </c>
      <c r="V9261" s="89" t="s">
        <v>1394</v>
      </c>
      <c r="W9261">
        <v>36106</v>
      </c>
    </row>
    <row r="9262" spans="7:23">
      <c r="G9262">
        <v>59507</v>
      </c>
      <c r="H9262" s="89" t="s">
        <v>1370</v>
      </c>
      <c r="I9262" s="89" t="s">
        <v>316</v>
      </c>
      <c r="L9262">
        <v>64089</v>
      </c>
      <c r="M9262" s="89" t="s">
        <v>1503</v>
      </c>
      <c r="N9262" s="89" t="s">
        <v>320</v>
      </c>
      <c r="V9262" s="89" t="s">
        <v>2429</v>
      </c>
      <c r="W9262">
        <v>83885</v>
      </c>
    </row>
    <row r="9263" spans="7:23">
      <c r="G9263">
        <v>59518</v>
      </c>
      <c r="H9263" s="89" t="s">
        <v>1371</v>
      </c>
      <c r="I9263" s="89" t="s">
        <v>316</v>
      </c>
      <c r="L9263">
        <v>64090</v>
      </c>
      <c r="M9263" s="89" t="s">
        <v>1503</v>
      </c>
      <c r="N9263" s="89" t="s">
        <v>321</v>
      </c>
      <c r="V9263" s="89" t="s">
        <v>2431</v>
      </c>
      <c r="W9263">
        <v>190085</v>
      </c>
    </row>
    <row r="9264" spans="7:23">
      <c r="G9264">
        <v>59529</v>
      </c>
      <c r="H9264" s="89" t="s">
        <v>1372</v>
      </c>
      <c r="I9264" s="89" t="s">
        <v>316</v>
      </c>
      <c r="L9264">
        <v>64091</v>
      </c>
      <c r="M9264" s="89" t="s">
        <v>1503</v>
      </c>
      <c r="N9264" s="89" t="s">
        <v>322</v>
      </c>
      <c r="V9264" s="89" t="s">
        <v>2433</v>
      </c>
      <c r="W9264">
        <v>200685</v>
      </c>
    </row>
    <row r="9265" spans="7:23">
      <c r="G9265">
        <v>59540</v>
      </c>
      <c r="H9265" s="89" t="s">
        <v>1373</v>
      </c>
      <c r="I9265" s="89" t="s">
        <v>316</v>
      </c>
      <c r="L9265">
        <v>64092</v>
      </c>
      <c r="M9265" s="89" t="s">
        <v>1503</v>
      </c>
      <c r="N9265" s="89" t="s">
        <v>316</v>
      </c>
      <c r="V9265" s="89" t="s">
        <v>2434</v>
      </c>
      <c r="W9265">
        <v>48868</v>
      </c>
    </row>
    <row r="9266" spans="7:23">
      <c r="G9266">
        <v>59551</v>
      </c>
      <c r="H9266" s="89" t="s">
        <v>1374</v>
      </c>
      <c r="I9266" s="89" t="s">
        <v>316</v>
      </c>
      <c r="L9266">
        <v>64093</v>
      </c>
      <c r="M9266" s="89" t="s">
        <v>1503</v>
      </c>
      <c r="N9266" s="89" t="s">
        <v>1582</v>
      </c>
      <c r="V9266" s="89" t="s">
        <v>2437</v>
      </c>
      <c r="W9266">
        <v>36107</v>
      </c>
    </row>
    <row r="9267" spans="7:23">
      <c r="G9267">
        <v>59562</v>
      </c>
      <c r="H9267" s="89" t="s">
        <v>1375</v>
      </c>
      <c r="I9267" s="89" t="s">
        <v>316</v>
      </c>
      <c r="L9267">
        <v>64094</v>
      </c>
      <c r="M9267" s="89" t="s">
        <v>1503</v>
      </c>
      <c r="N9267" s="89" t="s">
        <v>323</v>
      </c>
      <c r="V9267" s="89" t="s">
        <v>2439</v>
      </c>
      <c r="W9267">
        <v>36108</v>
      </c>
    </row>
    <row r="9268" spans="7:23">
      <c r="G9268">
        <v>59573</v>
      </c>
      <c r="H9268" s="89" t="s">
        <v>1376</v>
      </c>
      <c r="I9268" s="89" t="s">
        <v>316</v>
      </c>
      <c r="L9268">
        <v>64095</v>
      </c>
      <c r="M9268" s="89" t="s">
        <v>1503</v>
      </c>
      <c r="N9268" s="89" t="s">
        <v>324</v>
      </c>
      <c r="V9268" s="89" t="s">
        <v>1303</v>
      </c>
      <c r="W9268">
        <v>36109</v>
      </c>
    </row>
    <row r="9269" spans="7:23">
      <c r="G9269">
        <v>59584</v>
      </c>
      <c r="H9269" s="89" t="s">
        <v>1377</v>
      </c>
      <c r="I9269" s="89" t="s">
        <v>316</v>
      </c>
      <c r="L9269">
        <v>64096</v>
      </c>
      <c r="M9269" s="89" t="s">
        <v>1503</v>
      </c>
      <c r="N9269" s="89" t="s">
        <v>325</v>
      </c>
      <c r="V9269" s="89" t="s">
        <v>1395</v>
      </c>
      <c r="W9269">
        <v>36112</v>
      </c>
    </row>
    <row r="9270" spans="7:23">
      <c r="G9270">
        <v>59595</v>
      </c>
      <c r="H9270" s="89" t="s">
        <v>1378</v>
      </c>
      <c r="I9270" s="89" t="s">
        <v>316</v>
      </c>
      <c r="L9270">
        <v>64097</v>
      </c>
      <c r="M9270" s="89" t="s">
        <v>1503</v>
      </c>
      <c r="N9270" s="89" t="s">
        <v>317</v>
      </c>
      <c r="V9270" s="89" t="s">
        <v>1396</v>
      </c>
      <c r="W9270">
        <v>36113</v>
      </c>
    </row>
    <row r="9271" spans="7:23">
      <c r="G9271">
        <v>36084</v>
      </c>
      <c r="H9271" s="89" t="s">
        <v>1379</v>
      </c>
      <c r="I9271" s="89" t="s">
        <v>316</v>
      </c>
      <c r="L9271">
        <v>64098</v>
      </c>
      <c r="M9271" s="89" t="s">
        <v>1503</v>
      </c>
      <c r="N9271" s="89" t="s">
        <v>1583</v>
      </c>
      <c r="V9271" s="89" t="s">
        <v>1397</v>
      </c>
      <c r="W9271">
        <v>36114</v>
      </c>
    </row>
    <row r="9272" spans="7:23">
      <c r="G9272">
        <v>36085</v>
      </c>
      <c r="H9272" s="89" t="s">
        <v>1380</v>
      </c>
      <c r="I9272" s="89" t="s">
        <v>316</v>
      </c>
      <c r="L9272">
        <v>65066</v>
      </c>
      <c r="M9272" s="89" t="s">
        <v>1577</v>
      </c>
      <c r="N9272" s="89" t="s">
        <v>1290</v>
      </c>
      <c r="V9272" s="89" t="s">
        <v>2442</v>
      </c>
      <c r="W9272">
        <v>205889</v>
      </c>
    </row>
    <row r="9273" spans="7:23">
      <c r="G9273">
        <v>36086</v>
      </c>
      <c r="H9273" s="89" t="s">
        <v>1381</v>
      </c>
      <c r="I9273" s="89" t="s">
        <v>316</v>
      </c>
      <c r="L9273">
        <v>65067</v>
      </c>
      <c r="M9273" s="89" t="s">
        <v>1577</v>
      </c>
      <c r="N9273" s="89" t="s">
        <v>320</v>
      </c>
      <c r="V9273" s="89" t="s">
        <v>1398</v>
      </c>
      <c r="W9273">
        <v>36115</v>
      </c>
    </row>
    <row r="9274" spans="7:23">
      <c r="G9274">
        <v>36087</v>
      </c>
      <c r="H9274" s="89" t="s">
        <v>1382</v>
      </c>
      <c r="I9274" s="89" t="s">
        <v>316</v>
      </c>
      <c r="L9274">
        <v>65068</v>
      </c>
      <c r="M9274" s="89" t="s">
        <v>1577</v>
      </c>
      <c r="N9274" s="89" t="s">
        <v>321</v>
      </c>
      <c r="V9274" s="89" t="s">
        <v>1399</v>
      </c>
      <c r="W9274">
        <v>36116</v>
      </c>
    </row>
    <row r="9275" spans="7:23">
      <c r="G9275">
        <v>36088</v>
      </c>
      <c r="H9275" s="89" t="s">
        <v>1383</v>
      </c>
      <c r="I9275" s="89" t="s">
        <v>316</v>
      </c>
      <c r="L9275">
        <v>65069</v>
      </c>
      <c r="M9275" s="89" t="s">
        <v>1577</v>
      </c>
      <c r="N9275" s="89" t="s">
        <v>322</v>
      </c>
      <c r="V9275" s="89" t="s">
        <v>1400</v>
      </c>
      <c r="W9275">
        <v>36117</v>
      </c>
    </row>
    <row r="9276" spans="7:23">
      <c r="G9276">
        <v>36089</v>
      </c>
      <c r="H9276" s="89" t="s">
        <v>1384</v>
      </c>
      <c r="I9276" s="89" t="s">
        <v>316</v>
      </c>
      <c r="L9276">
        <v>65070</v>
      </c>
      <c r="M9276" s="89" t="s">
        <v>1577</v>
      </c>
      <c r="N9276" s="89" t="s">
        <v>316</v>
      </c>
      <c r="V9276" s="89" t="s">
        <v>1310</v>
      </c>
      <c r="W9276">
        <v>36118</v>
      </c>
    </row>
    <row r="9277" spans="7:23">
      <c r="G9277">
        <v>36090</v>
      </c>
      <c r="H9277" s="89" t="s">
        <v>1385</v>
      </c>
      <c r="I9277" s="89" t="s">
        <v>316</v>
      </c>
      <c r="L9277">
        <v>65071</v>
      </c>
      <c r="M9277" s="89" t="s">
        <v>1577</v>
      </c>
      <c r="N9277" s="89" t="s">
        <v>1582</v>
      </c>
      <c r="V9277" s="89" t="s">
        <v>2444</v>
      </c>
      <c r="W9277">
        <v>102872</v>
      </c>
    </row>
    <row r="9278" spans="7:23">
      <c r="G9278">
        <v>36091</v>
      </c>
      <c r="H9278" s="89" t="s">
        <v>1386</v>
      </c>
      <c r="I9278" s="89" t="s">
        <v>316</v>
      </c>
      <c r="L9278">
        <v>65072</v>
      </c>
      <c r="M9278" s="89" t="s">
        <v>1577</v>
      </c>
      <c r="N9278" s="89" t="s">
        <v>323</v>
      </c>
      <c r="V9278" s="89" t="s">
        <v>2446</v>
      </c>
      <c r="W9278">
        <v>102898</v>
      </c>
    </row>
    <row r="9279" spans="7:23">
      <c r="G9279">
        <v>36092</v>
      </c>
      <c r="H9279" s="89" t="s">
        <v>1387</v>
      </c>
      <c r="I9279" s="89" t="s">
        <v>316</v>
      </c>
      <c r="L9279">
        <v>65073</v>
      </c>
      <c r="M9279" s="89" t="s">
        <v>1577</v>
      </c>
      <c r="N9279" s="89" t="s">
        <v>324</v>
      </c>
      <c r="V9279" s="89" t="s">
        <v>1401</v>
      </c>
      <c r="W9279">
        <v>36121</v>
      </c>
    </row>
    <row r="9280" spans="7:23">
      <c r="G9280">
        <v>36093</v>
      </c>
      <c r="H9280" s="89" t="s">
        <v>1388</v>
      </c>
      <c r="I9280" s="89" t="s">
        <v>316</v>
      </c>
      <c r="L9280">
        <v>65074</v>
      </c>
      <c r="M9280" s="89" t="s">
        <v>1577</v>
      </c>
      <c r="N9280" s="89" t="s">
        <v>325</v>
      </c>
      <c r="V9280" s="89" t="s">
        <v>1402</v>
      </c>
      <c r="W9280">
        <v>36122</v>
      </c>
    </row>
    <row r="9281" spans="7:23">
      <c r="G9281">
        <v>36094</v>
      </c>
      <c r="H9281" s="89" t="s">
        <v>271</v>
      </c>
      <c r="I9281" s="89" t="s">
        <v>316</v>
      </c>
      <c r="L9281">
        <v>65075</v>
      </c>
      <c r="M9281" s="89" t="s">
        <v>1577</v>
      </c>
      <c r="N9281" s="89" t="s">
        <v>317</v>
      </c>
      <c r="V9281" s="89" t="s">
        <v>1403</v>
      </c>
      <c r="W9281">
        <v>36123</v>
      </c>
    </row>
    <row r="9282" spans="7:23">
      <c r="G9282">
        <v>173898</v>
      </c>
      <c r="H9282" s="89" t="s">
        <v>2419</v>
      </c>
      <c r="I9282" s="89" t="s">
        <v>316</v>
      </c>
      <c r="L9282">
        <v>65076</v>
      </c>
      <c r="M9282" s="89" t="s">
        <v>1577</v>
      </c>
      <c r="N9282" s="89" t="s">
        <v>1583</v>
      </c>
      <c r="V9282" s="89" t="s">
        <v>1404</v>
      </c>
      <c r="W9282">
        <v>36124</v>
      </c>
    </row>
    <row r="9283" spans="7:23">
      <c r="G9283">
        <v>36097</v>
      </c>
      <c r="H9283" s="89" t="s">
        <v>1389</v>
      </c>
      <c r="I9283" s="89" t="s">
        <v>316</v>
      </c>
      <c r="L9283">
        <v>65266</v>
      </c>
      <c r="M9283" s="89" t="s">
        <v>1329</v>
      </c>
      <c r="N9283" s="89" t="s">
        <v>1290</v>
      </c>
      <c r="V9283" s="89" t="s">
        <v>1405</v>
      </c>
      <c r="W9283">
        <v>36125</v>
      </c>
    </row>
    <row r="9284" spans="7:23">
      <c r="G9284">
        <v>36099</v>
      </c>
      <c r="H9284" s="89" t="s">
        <v>1390</v>
      </c>
      <c r="I9284" s="89" t="s">
        <v>316</v>
      </c>
      <c r="L9284">
        <v>65267</v>
      </c>
      <c r="M9284" s="89" t="s">
        <v>1329</v>
      </c>
      <c r="N9284" s="89" t="s">
        <v>320</v>
      </c>
      <c r="V9284" s="89" t="s">
        <v>1406</v>
      </c>
      <c r="W9284">
        <v>36126</v>
      </c>
    </row>
    <row r="9285" spans="7:23">
      <c r="G9285">
        <v>36100</v>
      </c>
      <c r="H9285" s="89" t="s">
        <v>1391</v>
      </c>
      <c r="I9285" s="89" t="s">
        <v>316</v>
      </c>
      <c r="L9285">
        <v>65268</v>
      </c>
      <c r="M9285" s="89" t="s">
        <v>1329</v>
      </c>
      <c r="N9285" s="89" t="s">
        <v>321</v>
      </c>
      <c r="V9285" s="89" t="s">
        <v>1407</v>
      </c>
      <c r="W9285">
        <v>36127</v>
      </c>
    </row>
    <row r="9286" spans="7:23">
      <c r="G9286">
        <v>36101</v>
      </c>
      <c r="H9286" s="89" t="s">
        <v>1392</v>
      </c>
      <c r="I9286" s="89" t="s">
        <v>316</v>
      </c>
      <c r="L9286">
        <v>65269</v>
      </c>
      <c r="M9286" s="89" t="s">
        <v>1329</v>
      </c>
      <c r="N9286" s="89" t="s">
        <v>322</v>
      </c>
      <c r="V9286" s="89" t="s">
        <v>1318</v>
      </c>
      <c r="W9286">
        <v>36128</v>
      </c>
    </row>
    <row r="9287" spans="7:23">
      <c r="G9287">
        <v>36105</v>
      </c>
      <c r="H9287" s="89" t="s">
        <v>1393</v>
      </c>
      <c r="I9287" s="89" t="s">
        <v>316</v>
      </c>
      <c r="L9287">
        <v>65270</v>
      </c>
      <c r="M9287" s="89" t="s">
        <v>1329</v>
      </c>
      <c r="N9287" s="89" t="s">
        <v>316</v>
      </c>
      <c r="V9287" s="89" t="s">
        <v>1408</v>
      </c>
      <c r="W9287">
        <v>64081</v>
      </c>
    </row>
    <row r="9288" spans="7:23">
      <c r="G9288">
        <v>36106</v>
      </c>
      <c r="H9288" s="89" t="s">
        <v>1394</v>
      </c>
      <c r="I9288" s="89" t="s">
        <v>316</v>
      </c>
      <c r="L9288">
        <v>65271</v>
      </c>
      <c r="M9288" s="89" t="s">
        <v>1329</v>
      </c>
      <c r="N9288" s="89" t="s">
        <v>1582</v>
      </c>
      <c r="V9288" s="89" t="s">
        <v>1409</v>
      </c>
      <c r="W9288">
        <v>36131</v>
      </c>
    </row>
    <row r="9289" spans="7:23">
      <c r="G9289">
        <v>83885</v>
      </c>
      <c r="H9289" s="89" t="s">
        <v>2429</v>
      </c>
      <c r="I9289" s="89" t="s">
        <v>316</v>
      </c>
      <c r="L9289">
        <v>65272</v>
      </c>
      <c r="M9289" s="89" t="s">
        <v>1329</v>
      </c>
      <c r="N9289" s="89" t="s">
        <v>323</v>
      </c>
      <c r="V9289" s="89" t="s">
        <v>1410</v>
      </c>
      <c r="W9289">
        <v>36132</v>
      </c>
    </row>
    <row r="9290" spans="7:23">
      <c r="G9290">
        <v>190085</v>
      </c>
      <c r="H9290" s="89" t="s">
        <v>2431</v>
      </c>
      <c r="I9290" s="89" t="s">
        <v>316</v>
      </c>
      <c r="L9290">
        <v>65273</v>
      </c>
      <c r="M9290" s="89" t="s">
        <v>1329</v>
      </c>
      <c r="N9290" s="89" t="s">
        <v>324</v>
      </c>
      <c r="V9290" s="89" t="s">
        <v>1411</v>
      </c>
      <c r="W9290">
        <v>36133</v>
      </c>
    </row>
    <row r="9291" spans="7:23">
      <c r="G9291">
        <v>200685</v>
      </c>
      <c r="H9291" s="89" t="s">
        <v>2433</v>
      </c>
      <c r="I9291" s="89" t="s">
        <v>316</v>
      </c>
      <c r="L9291">
        <v>65274</v>
      </c>
      <c r="M9291" s="89" t="s">
        <v>1329</v>
      </c>
      <c r="N9291" s="89" t="s">
        <v>325</v>
      </c>
      <c r="V9291" s="89" t="s">
        <v>1412</v>
      </c>
      <c r="W9291">
        <v>36134</v>
      </c>
    </row>
    <row r="9292" spans="7:23">
      <c r="G9292">
        <v>48868</v>
      </c>
      <c r="H9292" s="89" t="s">
        <v>2434</v>
      </c>
      <c r="I9292" s="89" t="s">
        <v>316</v>
      </c>
      <c r="L9292">
        <v>65275</v>
      </c>
      <c r="M9292" s="89" t="s">
        <v>1329</v>
      </c>
      <c r="N9292" s="89" t="s">
        <v>317</v>
      </c>
      <c r="V9292" s="89" t="s">
        <v>1413</v>
      </c>
      <c r="W9292">
        <v>36135</v>
      </c>
    </row>
    <row r="9293" spans="7:23">
      <c r="G9293">
        <v>36107</v>
      </c>
      <c r="H9293" s="89" t="s">
        <v>2437</v>
      </c>
      <c r="I9293" s="89" t="s">
        <v>316</v>
      </c>
      <c r="L9293">
        <v>65276</v>
      </c>
      <c r="M9293" s="89" t="s">
        <v>1329</v>
      </c>
      <c r="N9293" s="89" t="s">
        <v>1583</v>
      </c>
      <c r="V9293" s="89" t="s">
        <v>1414</v>
      </c>
      <c r="W9293">
        <v>36136</v>
      </c>
    </row>
    <row r="9294" spans="7:23">
      <c r="G9294">
        <v>36108</v>
      </c>
      <c r="H9294" s="89" t="s">
        <v>2439</v>
      </c>
      <c r="I9294" s="89" t="s">
        <v>316</v>
      </c>
      <c r="L9294">
        <v>65277</v>
      </c>
      <c r="M9294" s="89" t="s">
        <v>1330</v>
      </c>
      <c r="N9294" s="89" t="s">
        <v>1290</v>
      </c>
      <c r="V9294" s="89" t="s">
        <v>1415</v>
      </c>
      <c r="W9294">
        <v>36137</v>
      </c>
    </row>
    <row r="9295" spans="7:23">
      <c r="G9295">
        <v>36109</v>
      </c>
      <c r="H9295" s="89" t="s">
        <v>1303</v>
      </c>
      <c r="I9295" s="89" t="s">
        <v>316</v>
      </c>
      <c r="L9295">
        <v>65278</v>
      </c>
      <c r="M9295" s="89" t="s">
        <v>1330</v>
      </c>
      <c r="N9295" s="89" t="s">
        <v>320</v>
      </c>
      <c r="V9295" s="89" t="s">
        <v>1327</v>
      </c>
      <c r="W9295">
        <v>36138</v>
      </c>
    </row>
    <row r="9296" spans="7:23">
      <c r="G9296">
        <v>36112</v>
      </c>
      <c r="H9296" s="89" t="s">
        <v>1395</v>
      </c>
      <c r="I9296" s="89" t="s">
        <v>316</v>
      </c>
      <c r="L9296">
        <v>65279</v>
      </c>
      <c r="M9296" s="89" t="s">
        <v>1330</v>
      </c>
      <c r="N9296" s="89" t="s">
        <v>321</v>
      </c>
      <c r="V9296" s="89" t="s">
        <v>2453</v>
      </c>
      <c r="W9296">
        <v>102911</v>
      </c>
    </row>
    <row r="9297" spans="7:23">
      <c r="G9297">
        <v>36113</v>
      </c>
      <c r="H9297" s="89" t="s">
        <v>1396</v>
      </c>
      <c r="I9297" s="89" t="s">
        <v>316</v>
      </c>
      <c r="L9297">
        <v>65280</v>
      </c>
      <c r="M9297" s="89" t="s">
        <v>1330</v>
      </c>
      <c r="N9297" s="89" t="s">
        <v>322</v>
      </c>
      <c r="V9297" s="89" t="s">
        <v>2454</v>
      </c>
      <c r="W9297">
        <v>172285</v>
      </c>
    </row>
    <row r="9298" spans="7:23">
      <c r="G9298">
        <v>36114</v>
      </c>
      <c r="H9298" s="89" t="s">
        <v>1397</v>
      </c>
      <c r="I9298" s="89" t="s">
        <v>316</v>
      </c>
      <c r="L9298">
        <v>65281</v>
      </c>
      <c r="M9298" s="89" t="s">
        <v>1330</v>
      </c>
      <c r="N9298" s="89" t="s">
        <v>316</v>
      </c>
      <c r="V9298" s="89" t="s">
        <v>232</v>
      </c>
      <c r="W9298">
        <v>36139</v>
      </c>
    </row>
    <row r="9299" spans="7:23">
      <c r="G9299">
        <v>205889</v>
      </c>
      <c r="H9299" s="89" t="s">
        <v>2442</v>
      </c>
      <c r="I9299" s="89" t="s">
        <v>316</v>
      </c>
      <c r="L9299">
        <v>65282</v>
      </c>
      <c r="M9299" s="89" t="s">
        <v>1330</v>
      </c>
      <c r="N9299" s="89" t="s">
        <v>1582</v>
      </c>
      <c r="V9299" s="89" t="s">
        <v>2457</v>
      </c>
      <c r="W9299">
        <v>102937</v>
      </c>
    </row>
    <row r="9300" spans="7:23">
      <c r="G9300">
        <v>36115</v>
      </c>
      <c r="H9300" s="89" t="s">
        <v>1398</v>
      </c>
      <c r="I9300" s="89" t="s">
        <v>316</v>
      </c>
      <c r="L9300">
        <v>65283</v>
      </c>
      <c r="M9300" s="89" t="s">
        <v>1330</v>
      </c>
      <c r="N9300" s="89" t="s">
        <v>323</v>
      </c>
      <c r="V9300" s="89" t="s">
        <v>1416</v>
      </c>
      <c r="W9300">
        <v>65347</v>
      </c>
    </row>
    <row r="9301" spans="7:23">
      <c r="G9301">
        <v>36116</v>
      </c>
      <c r="H9301" s="89" t="s">
        <v>1399</v>
      </c>
      <c r="I9301" s="89" t="s">
        <v>316</v>
      </c>
      <c r="L9301">
        <v>65284</v>
      </c>
      <c r="M9301" s="89" t="s">
        <v>1330</v>
      </c>
      <c r="N9301" s="89" t="s">
        <v>324</v>
      </c>
      <c r="V9301" s="89" t="s">
        <v>1417</v>
      </c>
      <c r="W9301">
        <v>65358</v>
      </c>
    </row>
    <row r="9302" spans="7:23">
      <c r="G9302">
        <v>36117</v>
      </c>
      <c r="H9302" s="89" t="s">
        <v>1400</v>
      </c>
      <c r="I9302" s="89" t="s">
        <v>316</v>
      </c>
      <c r="L9302">
        <v>65285</v>
      </c>
      <c r="M9302" s="89" t="s">
        <v>1330</v>
      </c>
      <c r="N9302" s="89" t="s">
        <v>325</v>
      </c>
      <c r="V9302" s="89" t="s">
        <v>1418</v>
      </c>
      <c r="W9302">
        <v>65369</v>
      </c>
    </row>
    <row r="9303" spans="7:23">
      <c r="G9303">
        <v>36118</v>
      </c>
      <c r="H9303" s="89" t="s">
        <v>1310</v>
      </c>
      <c r="I9303" s="89" t="s">
        <v>316</v>
      </c>
      <c r="L9303">
        <v>65286</v>
      </c>
      <c r="M9303" s="89" t="s">
        <v>1330</v>
      </c>
      <c r="N9303" s="89" t="s">
        <v>317</v>
      </c>
      <c r="V9303" s="89" t="s">
        <v>1419</v>
      </c>
      <c r="W9303">
        <v>65380</v>
      </c>
    </row>
    <row r="9304" spans="7:23">
      <c r="G9304">
        <v>102872</v>
      </c>
      <c r="H9304" s="89" t="s">
        <v>2444</v>
      </c>
      <c r="I9304" s="89" t="s">
        <v>316</v>
      </c>
      <c r="L9304">
        <v>65287</v>
      </c>
      <c r="M9304" s="89" t="s">
        <v>1330</v>
      </c>
      <c r="N9304" s="89" t="s">
        <v>1583</v>
      </c>
      <c r="V9304" s="89" t="s">
        <v>1420</v>
      </c>
      <c r="W9304">
        <v>36142</v>
      </c>
    </row>
    <row r="9305" spans="7:23">
      <c r="G9305">
        <v>102898</v>
      </c>
      <c r="H9305" s="89" t="s">
        <v>2446</v>
      </c>
      <c r="I9305" s="89" t="s">
        <v>316</v>
      </c>
      <c r="L9305">
        <v>65288</v>
      </c>
      <c r="M9305" s="89" t="s">
        <v>1331</v>
      </c>
      <c r="N9305" s="89" t="s">
        <v>1290</v>
      </c>
      <c r="V9305" s="89" t="s">
        <v>1421</v>
      </c>
      <c r="W9305">
        <v>65435</v>
      </c>
    </row>
    <row r="9306" spans="7:23">
      <c r="G9306">
        <v>36121</v>
      </c>
      <c r="H9306" s="89" t="s">
        <v>1401</v>
      </c>
      <c r="I9306" s="89" t="s">
        <v>316</v>
      </c>
      <c r="L9306">
        <v>65289</v>
      </c>
      <c r="M9306" s="89" t="s">
        <v>1331</v>
      </c>
      <c r="N9306" s="89" t="s">
        <v>320</v>
      </c>
      <c r="V9306" s="89" t="s">
        <v>1422</v>
      </c>
      <c r="W9306">
        <v>65424</v>
      </c>
    </row>
    <row r="9307" spans="7:23">
      <c r="G9307">
        <v>36122</v>
      </c>
      <c r="H9307" s="89" t="s">
        <v>1402</v>
      </c>
      <c r="I9307" s="89" t="s">
        <v>316</v>
      </c>
      <c r="L9307">
        <v>65290</v>
      </c>
      <c r="M9307" s="89" t="s">
        <v>1331</v>
      </c>
      <c r="N9307" s="89" t="s">
        <v>321</v>
      </c>
      <c r="V9307" s="89" t="s">
        <v>1423</v>
      </c>
      <c r="W9307">
        <v>65413</v>
      </c>
    </row>
    <row r="9308" spans="7:23">
      <c r="G9308">
        <v>36123</v>
      </c>
      <c r="H9308" s="89" t="s">
        <v>1403</v>
      </c>
      <c r="I9308" s="89" t="s">
        <v>316</v>
      </c>
      <c r="L9308">
        <v>65291</v>
      </c>
      <c r="M9308" s="89" t="s">
        <v>1331</v>
      </c>
      <c r="N9308" s="89" t="s">
        <v>322</v>
      </c>
      <c r="V9308" s="89" t="s">
        <v>1424</v>
      </c>
      <c r="W9308">
        <v>65402</v>
      </c>
    </row>
    <row r="9309" spans="7:23">
      <c r="G9309">
        <v>36124</v>
      </c>
      <c r="H9309" s="89" t="s">
        <v>1404</v>
      </c>
      <c r="I9309" s="89" t="s">
        <v>316</v>
      </c>
      <c r="L9309">
        <v>65292</v>
      </c>
      <c r="M9309" s="89" t="s">
        <v>1331</v>
      </c>
      <c r="N9309" s="89" t="s">
        <v>316</v>
      </c>
      <c r="V9309" s="89" t="s">
        <v>1425</v>
      </c>
      <c r="W9309">
        <v>65391</v>
      </c>
    </row>
    <row r="9310" spans="7:23">
      <c r="G9310">
        <v>36125</v>
      </c>
      <c r="H9310" s="89" t="s">
        <v>1405</v>
      </c>
      <c r="I9310" s="89" t="s">
        <v>316</v>
      </c>
      <c r="L9310">
        <v>65293</v>
      </c>
      <c r="M9310" s="89" t="s">
        <v>1331</v>
      </c>
      <c r="N9310" s="89" t="s">
        <v>1582</v>
      </c>
      <c r="V9310" s="89" t="s">
        <v>1426</v>
      </c>
      <c r="W9310">
        <v>59671</v>
      </c>
    </row>
    <row r="9311" spans="7:23">
      <c r="G9311">
        <v>36126</v>
      </c>
      <c r="H9311" s="89" t="s">
        <v>1406</v>
      </c>
      <c r="I9311" s="89" t="s">
        <v>316</v>
      </c>
      <c r="L9311">
        <v>65294</v>
      </c>
      <c r="M9311" s="89" t="s">
        <v>1331</v>
      </c>
      <c r="N9311" s="89" t="s">
        <v>323</v>
      </c>
      <c r="V9311" s="89" t="s">
        <v>1427</v>
      </c>
      <c r="W9311">
        <v>65501</v>
      </c>
    </row>
    <row r="9312" spans="7:23">
      <c r="G9312">
        <v>36127</v>
      </c>
      <c r="H9312" s="89" t="s">
        <v>1407</v>
      </c>
      <c r="I9312" s="89" t="s">
        <v>316</v>
      </c>
      <c r="L9312">
        <v>65295</v>
      </c>
      <c r="M9312" s="89" t="s">
        <v>1331</v>
      </c>
      <c r="N9312" s="89" t="s">
        <v>324</v>
      </c>
      <c r="V9312" s="89" t="s">
        <v>1429</v>
      </c>
      <c r="W9312">
        <v>65479</v>
      </c>
    </row>
    <row r="9313" spans="7:23">
      <c r="G9313">
        <v>36128</v>
      </c>
      <c r="H9313" s="89" t="s">
        <v>1318</v>
      </c>
      <c r="I9313" s="89" t="s">
        <v>316</v>
      </c>
      <c r="L9313">
        <v>65296</v>
      </c>
      <c r="M9313" s="89" t="s">
        <v>1331</v>
      </c>
      <c r="N9313" s="89" t="s">
        <v>325</v>
      </c>
      <c r="V9313" s="89" t="s">
        <v>1430</v>
      </c>
      <c r="W9313">
        <v>65468</v>
      </c>
    </row>
    <row r="9314" spans="7:23">
      <c r="G9314">
        <v>64081</v>
      </c>
      <c r="H9314" s="89" t="s">
        <v>1408</v>
      </c>
      <c r="I9314" s="89" t="s">
        <v>316</v>
      </c>
      <c r="L9314">
        <v>65297</v>
      </c>
      <c r="M9314" s="89" t="s">
        <v>1331</v>
      </c>
      <c r="N9314" s="89" t="s">
        <v>317</v>
      </c>
      <c r="V9314" s="89" t="s">
        <v>1431</v>
      </c>
      <c r="W9314">
        <v>36143</v>
      </c>
    </row>
    <row r="9315" spans="7:23">
      <c r="G9315">
        <v>36131</v>
      </c>
      <c r="H9315" s="89" t="s">
        <v>1409</v>
      </c>
      <c r="I9315" s="89" t="s">
        <v>316</v>
      </c>
      <c r="L9315">
        <v>65298</v>
      </c>
      <c r="M9315" s="89" t="s">
        <v>1331</v>
      </c>
      <c r="N9315" s="89" t="s">
        <v>1583</v>
      </c>
      <c r="V9315" s="89" t="s">
        <v>1432</v>
      </c>
      <c r="W9315">
        <v>36144</v>
      </c>
    </row>
    <row r="9316" spans="7:23">
      <c r="G9316">
        <v>36132</v>
      </c>
      <c r="H9316" s="89" t="s">
        <v>1410</v>
      </c>
      <c r="I9316" s="89" t="s">
        <v>316</v>
      </c>
      <c r="L9316">
        <v>65310</v>
      </c>
      <c r="M9316" s="89" t="s">
        <v>1337</v>
      </c>
      <c r="N9316" s="89" t="s">
        <v>1290</v>
      </c>
      <c r="V9316" s="89" t="s">
        <v>1433</v>
      </c>
      <c r="W9316">
        <v>36145</v>
      </c>
    </row>
    <row r="9317" spans="7:23">
      <c r="G9317">
        <v>36133</v>
      </c>
      <c r="H9317" s="89" t="s">
        <v>1411</v>
      </c>
      <c r="I9317" s="89" t="s">
        <v>316</v>
      </c>
      <c r="L9317">
        <v>65311</v>
      </c>
      <c r="M9317" s="89" t="s">
        <v>1337</v>
      </c>
      <c r="N9317" s="89" t="s">
        <v>320</v>
      </c>
      <c r="V9317" s="89" t="s">
        <v>1434</v>
      </c>
      <c r="W9317">
        <v>36146</v>
      </c>
    </row>
    <row r="9318" spans="7:23">
      <c r="G9318">
        <v>36134</v>
      </c>
      <c r="H9318" s="89" t="s">
        <v>1412</v>
      </c>
      <c r="I9318" s="89" t="s">
        <v>316</v>
      </c>
      <c r="L9318">
        <v>65312</v>
      </c>
      <c r="M9318" s="89" t="s">
        <v>1337</v>
      </c>
      <c r="N9318" s="89" t="s">
        <v>321</v>
      </c>
      <c r="V9318" s="89" t="s">
        <v>1435</v>
      </c>
      <c r="W9318">
        <v>36147</v>
      </c>
    </row>
    <row r="9319" spans="7:23">
      <c r="G9319">
        <v>36135</v>
      </c>
      <c r="H9319" s="89" t="s">
        <v>1413</v>
      </c>
      <c r="I9319" s="89" t="s">
        <v>316</v>
      </c>
      <c r="L9319">
        <v>65313</v>
      </c>
      <c r="M9319" s="89" t="s">
        <v>1337</v>
      </c>
      <c r="N9319" s="89" t="s">
        <v>322</v>
      </c>
      <c r="V9319" s="89" t="s">
        <v>1436</v>
      </c>
      <c r="W9319">
        <v>36148</v>
      </c>
    </row>
    <row r="9320" spans="7:23">
      <c r="G9320">
        <v>36136</v>
      </c>
      <c r="H9320" s="89" t="s">
        <v>1414</v>
      </c>
      <c r="I9320" s="89" t="s">
        <v>316</v>
      </c>
      <c r="L9320">
        <v>65314</v>
      </c>
      <c r="M9320" s="89" t="s">
        <v>1337</v>
      </c>
      <c r="N9320" s="89" t="s">
        <v>316</v>
      </c>
      <c r="V9320" s="89" t="s">
        <v>1437</v>
      </c>
      <c r="W9320">
        <v>36149</v>
      </c>
    </row>
    <row r="9321" spans="7:23">
      <c r="G9321">
        <v>36137</v>
      </c>
      <c r="H9321" s="89" t="s">
        <v>1415</v>
      </c>
      <c r="I9321" s="89" t="s">
        <v>316</v>
      </c>
      <c r="L9321">
        <v>65315</v>
      </c>
      <c r="M9321" s="89" t="s">
        <v>1337</v>
      </c>
      <c r="N9321" s="89" t="s">
        <v>1582</v>
      </c>
      <c r="V9321" s="89" t="s">
        <v>1438</v>
      </c>
      <c r="W9321">
        <v>36150</v>
      </c>
    </row>
    <row r="9322" spans="7:23">
      <c r="G9322">
        <v>36138</v>
      </c>
      <c r="H9322" s="89" t="s">
        <v>1327</v>
      </c>
      <c r="I9322" s="89" t="s">
        <v>316</v>
      </c>
      <c r="L9322">
        <v>65316</v>
      </c>
      <c r="M9322" s="89" t="s">
        <v>1337</v>
      </c>
      <c r="N9322" s="89" t="s">
        <v>323</v>
      </c>
      <c r="V9322" s="89" t="s">
        <v>2469</v>
      </c>
      <c r="W9322">
        <v>36151</v>
      </c>
    </row>
    <row r="9323" spans="7:23">
      <c r="G9323">
        <v>102911</v>
      </c>
      <c r="H9323" s="89" t="s">
        <v>2453</v>
      </c>
      <c r="I9323" s="89" t="s">
        <v>316</v>
      </c>
      <c r="L9323">
        <v>65317</v>
      </c>
      <c r="M9323" s="89" t="s">
        <v>1337</v>
      </c>
      <c r="N9323" s="89" t="s">
        <v>324</v>
      </c>
      <c r="V9323" s="89" t="s">
        <v>1428</v>
      </c>
      <c r="W9323">
        <v>65490</v>
      </c>
    </row>
    <row r="9324" spans="7:23">
      <c r="G9324">
        <v>172285</v>
      </c>
      <c r="H9324" s="89" t="s">
        <v>2454</v>
      </c>
      <c r="I9324" s="89" t="s">
        <v>316</v>
      </c>
      <c r="L9324">
        <v>65318</v>
      </c>
      <c r="M9324" s="89" t="s">
        <v>1337</v>
      </c>
      <c r="N9324" s="89" t="s">
        <v>325</v>
      </c>
      <c r="V9324" s="89" t="s">
        <v>2471</v>
      </c>
      <c r="W9324">
        <v>220311</v>
      </c>
    </row>
    <row r="9325" spans="7:23">
      <c r="G9325">
        <v>36139</v>
      </c>
      <c r="H9325" s="89" t="s">
        <v>232</v>
      </c>
      <c r="I9325" s="89" t="s">
        <v>316</v>
      </c>
      <c r="L9325">
        <v>65319</v>
      </c>
      <c r="M9325" s="89" t="s">
        <v>1337</v>
      </c>
      <c r="N9325" s="89" t="s">
        <v>317</v>
      </c>
      <c r="V9325" s="89" t="s">
        <v>1439</v>
      </c>
      <c r="W9325">
        <v>36154</v>
      </c>
    </row>
    <row r="9326" spans="7:23">
      <c r="G9326">
        <v>102937</v>
      </c>
      <c r="H9326" s="89" t="s">
        <v>2457</v>
      </c>
      <c r="I9326" s="89" t="s">
        <v>316</v>
      </c>
      <c r="L9326">
        <v>65320</v>
      </c>
      <c r="M9326" s="89" t="s">
        <v>1337</v>
      </c>
      <c r="N9326" s="89" t="s">
        <v>1583</v>
      </c>
      <c r="V9326" s="89" t="s">
        <v>1440</v>
      </c>
      <c r="W9326">
        <v>36155</v>
      </c>
    </row>
    <row r="9327" spans="7:23">
      <c r="G9327">
        <v>65347</v>
      </c>
      <c r="H9327" s="89" t="s">
        <v>1416</v>
      </c>
      <c r="I9327" s="89" t="s">
        <v>316</v>
      </c>
      <c r="L9327">
        <v>65321</v>
      </c>
      <c r="M9327" s="89" t="s">
        <v>1341</v>
      </c>
      <c r="N9327" s="89" t="s">
        <v>1290</v>
      </c>
      <c r="V9327" s="89" t="s">
        <v>1441</v>
      </c>
      <c r="W9327">
        <v>36156</v>
      </c>
    </row>
    <row r="9328" spans="7:23">
      <c r="G9328">
        <v>65358</v>
      </c>
      <c r="H9328" s="89" t="s">
        <v>1417</v>
      </c>
      <c r="I9328" s="89" t="s">
        <v>316</v>
      </c>
      <c r="L9328">
        <v>65322</v>
      </c>
      <c r="M9328" s="89" t="s">
        <v>1341</v>
      </c>
      <c r="N9328" s="89" t="s">
        <v>320</v>
      </c>
      <c r="V9328" s="89" t="s">
        <v>1442</v>
      </c>
      <c r="W9328">
        <v>36157</v>
      </c>
    </row>
    <row r="9329" spans="7:23">
      <c r="G9329">
        <v>65369</v>
      </c>
      <c r="H9329" s="89" t="s">
        <v>1418</v>
      </c>
      <c r="I9329" s="89" t="s">
        <v>316</v>
      </c>
      <c r="L9329">
        <v>65323</v>
      </c>
      <c r="M9329" s="89" t="s">
        <v>1341</v>
      </c>
      <c r="N9329" s="89" t="s">
        <v>321</v>
      </c>
      <c r="V9329" s="89" t="s">
        <v>1443</v>
      </c>
      <c r="W9329">
        <v>36158</v>
      </c>
    </row>
    <row r="9330" spans="7:23">
      <c r="G9330">
        <v>65380</v>
      </c>
      <c r="H9330" s="89" t="s">
        <v>1419</v>
      </c>
      <c r="I9330" s="89" t="s">
        <v>316</v>
      </c>
      <c r="L9330">
        <v>65324</v>
      </c>
      <c r="M9330" s="89" t="s">
        <v>1341</v>
      </c>
      <c r="N9330" s="89" t="s">
        <v>322</v>
      </c>
      <c r="V9330" s="89" t="s">
        <v>1444</v>
      </c>
      <c r="W9330">
        <v>36159</v>
      </c>
    </row>
    <row r="9331" spans="7:23">
      <c r="G9331">
        <v>36142</v>
      </c>
      <c r="H9331" s="89" t="s">
        <v>1420</v>
      </c>
      <c r="I9331" s="89" t="s">
        <v>316</v>
      </c>
      <c r="L9331">
        <v>65325</v>
      </c>
      <c r="M9331" s="89" t="s">
        <v>1341</v>
      </c>
      <c r="N9331" s="89" t="s">
        <v>316</v>
      </c>
      <c r="V9331" s="89" t="s">
        <v>1445</v>
      </c>
      <c r="W9331">
        <v>36160</v>
      </c>
    </row>
    <row r="9332" spans="7:23">
      <c r="G9332">
        <v>65435</v>
      </c>
      <c r="H9332" s="89" t="s">
        <v>1421</v>
      </c>
      <c r="I9332" s="89" t="s">
        <v>316</v>
      </c>
      <c r="L9332">
        <v>65326</v>
      </c>
      <c r="M9332" s="89" t="s">
        <v>1341</v>
      </c>
      <c r="N9332" s="89" t="s">
        <v>1582</v>
      </c>
      <c r="V9332" s="89" t="s">
        <v>1446</v>
      </c>
      <c r="W9332">
        <v>36161</v>
      </c>
    </row>
    <row r="9333" spans="7:23">
      <c r="G9333">
        <v>65424</v>
      </c>
      <c r="H9333" s="89" t="s">
        <v>1422</v>
      </c>
      <c r="I9333" s="89" t="s">
        <v>316</v>
      </c>
      <c r="L9333">
        <v>65327</v>
      </c>
      <c r="M9333" s="89" t="s">
        <v>1341</v>
      </c>
      <c r="N9333" s="89" t="s">
        <v>323</v>
      </c>
      <c r="V9333" s="89" t="s">
        <v>1447</v>
      </c>
      <c r="W9333">
        <v>36162</v>
      </c>
    </row>
    <row r="9334" spans="7:23">
      <c r="G9334">
        <v>65413</v>
      </c>
      <c r="H9334" s="89" t="s">
        <v>1423</v>
      </c>
      <c r="I9334" s="89" t="s">
        <v>316</v>
      </c>
      <c r="L9334">
        <v>65328</v>
      </c>
      <c r="M9334" s="89" t="s">
        <v>1341</v>
      </c>
      <c r="N9334" s="89" t="s">
        <v>324</v>
      </c>
      <c r="V9334" s="89" t="s">
        <v>1448</v>
      </c>
      <c r="W9334">
        <v>36163</v>
      </c>
    </row>
    <row r="9335" spans="7:23">
      <c r="G9335">
        <v>65402</v>
      </c>
      <c r="H9335" s="89" t="s">
        <v>1424</v>
      </c>
      <c r="I9335" s="89" t="s">
        <v>316</v>
      </c>
      <c r="L9335">
        <v>65329</v>
      </c>
      <c r="M9335" s="89" t="s">
        <v>1341</v>
      </c>
      <c r="N9335" s="89" t="s">
        <v>325</v>
      </c>
      <c r="V9335" s="89" t="s">
        <v>1449</v>
      </c>
      <c r="W9335">
        <v>36164</v>
      </c>
    </row>
    <row r="9336" spans="7:23">
      <c r="G9336">
        <v>65391</v>
      </c>
      <c r="H9336" s="89" t="s">
        <v>1425</v>
      </c>
      <c r="I9336" s="89" t="s">
        <v>316</v>
      </c>
      <c r="L9336">
        <v>65330</v>
      </c>
      <c r="M9336" s="89" t="s">
        <v>1341</v>
      </c>
      <c r="N9336" s="89" t="s">
        <v>317</v>
      </c>
      <c r="V9336" s="89" t="s">
        <v>1450</v>
      </c>
      <c r="W9336">
        <v>36165</v>
      </c>
    </row>
    <row r="9337" spans="7:23">
      <c r="G9337">
        <v>59671</v>
      </c>
      <c r="H9337" s="89" t="s">
        <v>1426</v>
      </c>
      <c r="I9337" s="89" t="s">
        <v>316</v>
      </c>
      <c r="L9337">
        <v>65331</v>
      </c>
      <c r="M9337" s="89" t="s">
        <v>1341</v>
      </c>
      <c r="N9337" s="89" t="s">
        <v>1583</v>
      </c>
      <c r="V9337" s="89" t="s">
        <v>2480</v>
      </c>
      <c r="W9337">
        <v>36166</v>
      </c>
    </row>
    <row r="9338" spans="7:23">
      <c r="G9338">
        <v>65501</v>
      </c>
      <c r="H9338" s="89" t="s">
        <v>1427</v>
      </c>
      <c r="I9338" s="89" t="s">
        <v>316</v>
      </c>
      <c r="L9338">
        <v>65332</v>
      </c>
      <c r="M9338" s="89" t="s">
        <v>1342</v>
      </c>
      <c r="N9338" s="89" t="s">
        <v>1290</v>
      </c>
      <c r="V9338" s="89" t="s">
        <v>2481</v>
      </c>
      <c r="W9338">
        <v>102885</v>
      </c>
    </row>
    <row r="9339" spans="7:23">
      <c r="G9339">
        <v>65479</v>
      </c>
      <c r="H9339" s="89" t="s">
        <v>1429</v>
      </c>
      <c r="I9339" s="89" t="s">
        <v>316</v>
      </c>
      <c r="L9339">
        <v>65333</v>
      </c>
      <c r="M9339" s="89" t="s">
        <v>1342</v>
      </c>
      <c r="N9339" s="89" t="s">
        <v>320</v>
      </c>
      <c r="V9339" s="89" t="s">
        <v>2482</v>
      </c>
      <c r="W9339">
        <v>102924</v>
      </c>
    </row>
    <row r="9340" spans="7:23">
      <c r="G9340">
        <v>65468</v>
      </c>
      <c r="H9340" s="89" t="s">
        <v>1430</v>
      </c>
      <c r="I9340" s="89" t="s">
        <v>316</v>
      </c>
      <c r="L9340">
        <v>65334</v>
      </c>
      <c r="M9340" s="89" t="s">
        <v>1342</v>
      </c>
      <c r="N9340" s="89" t="s">
        <v>321</v>
      </c>
      <c r="V9340" s="89" t="s">
        <v>1451</v>
      </c>
      <c r="W9340">
        <v>59737</v>
      </c>
    </row>
    <row r="9341" spans="7:23">
      <c r="G9341">
        <v>36143</v>
      </c>
      <c r="H9341" s="89" t="s">
        <v>1431</v>
      </c>
      <c r="I9341" s="89" t="s">
        <v>316</v>
      </c>
      <c r="L9341">
        <v>65335</v>
      </c>
      <c r="M9341" s="89" t="s">
        <v>1342</v>
      </c>
      <c r="N9341" s="89" t="s">
        <v>322</v>
      </c>
      <c r="V9341" s="89" t="s">
        <v>1452</v>
      </c>
      <c r="W9341">
        <v>59748</v>
      </c>
    </row>
    <row r="9342" spans="7:23">
      <c r="G9342">
        <v>36144</v>
      </c>
      <c r="H9342" s="89" t="s">
        <v>1432</v>
      </c>
      <c r="I9342" s="89" t="s">
        <v>316</v>
      </c>
      <c r="L9342">
        <v>65336</v>
      </c>
      <c r="M9342" s="89" t="s">
        <v>1342</v>
      </c>
      <c r="N9342" s="89" t="s">
        <v>316</v>
      </c>
      <c r="V9342" s="89" t="s">
        <v>1453</v>
      </c>
      <c r="W9342">
        <v>59759</v>
      </c>
    </row>
    <row r="9343" spans="7:23">
      <c r="G9343">
        <v>36145</v>
      </c>
      <c r="H9343" s="89" t="s">
        <v>1433</v>
      </c>
      <c r="I9343" s="89" t="s">
        <v>316</v>
      </c>
      <c r="L9343">
        <v>65337</v>
      </c>
      <c r="M9343" s="89" t="s">
        <v>1342</v>
      </c>
      <c r="N9343" s="89" t="s">
        <v>1582</v>
      </c>
      <c r="V9343" s="89" t="s">
        <v>1454</v>
      </c>
      <c r="W9343">
        <v>59770</v>
      </c>
    </row>
    <row r="9344" spans="7:23">
      <c r="G9344">
        <v>36146</v>
      </c>
      <c r="H9344" s="89" t="s">
        <v>1434</v>
      </c>
      <c r="I9344" s="89" t="s">
        <v>316</v>
      </c>
      <c r="L9344">
        <v>65338</v>
      </c>
      <c r="M9344" s="89" t="s">
        <v>1342</v>
      </c>
      <c r="N9344" s="89" t="s">
        <v>323</v>
      </c>
      <c r="V9344" s="89" t="s">
        <v>1455</v>
      </c>
      <c r="W9344">
        <v>59781</v>
      </c>
    </row>
    <row r="9345" spans="7:23">
      <c r="G9345">
        <v>36147</v>
      </c>
      <c r="H9345" s="89" t="s">
        <v>1435</v>
      </c>
      <c r="I9345" s="89" t="s">
        <v>316</v>
      </c>
      <c r="L9345">
        <v>65339</v>
      </c>
      <c r="M9345" s="89" t="s">
        <v>1342</v>
      </c>
      <c r="N9345" s="89" t="s">
        <v>324</v>
      </c>
      <c r="V9345" s="89" t="s">
        <v>1456</v>
      </c>
      <c r="W9345">
        <v>59792</v>
      </c>
    </row>
    <row r="9346" spans="7:23">
      <c r="G9346">
        <v>36148</v>
      </c>
      <c r="H9346" s="89" t="s">
        <v>1436</v>
      </c>
      <c r="I9346" s="89" t="s">
        <v>316</v>
      </c>
      <c r="L9346">
        <v>65340</v>
      </c>
      <c r="M9346" s="89" t="s">
        <v>1342</v>
      </c>
      <c r="N9346" s="89" t="s">
        <v>325</v>
      </c>
      <c r="V9346" s="89" t="s">
        <v>1457</v>
      </c>
      <c r="W9346">
        <v>59803</v>
      </c>
    </row>
    <row r="9347" spans="7:23">
      <c r="G9347">
        <v>36149</v>
      </c>
      <c r="H9347" s="89" t="s">
        <v>1437</v>
      </c>
      <c r="I9347" s="89" t="s">
        <v>316</v>
      </c>
      <c r="L9347">
        <v>65341</v>
      </c>
      <c r="M9347" s="89" t="s">
        <v>1342</v>
      </c>
      <c r="N9347" s="89" t="s">
        <v>317</v>
      </c>
      <c r="V9347" s="89" t="s">
        <v>1458</v>
      </c>
      <c r="W9347">
        <v>59814</v>
      </c>
    </row>
    <row r="9348" spans="7:23">
      <c r="G9348">
        <v>36150</v>
      </c>
      <c r="H9348" s="89" t="s">
        <v>1438</v>
      </c>
      <c r="I9348" s="89" t="s">
        <v>316</v>
      </c>
      <c r="L9348">
        <v>65342</v>
      </c>
      <c r="M9348" s="89" t="s">
        <v>1342</v>
      </c>
      <c r="N9348" s="89" t="s">
        <v>1583</v>
      </c>
      <c r="V9348" s="89" t="s">
        <v>1459</v>
      </c>
      <c r="W9348">
        <v>59825</v>
      </c>
    </row>
    <row r="9349" spans="7:23">
      <c r="G9349">
        <v>36151</v>
      </c>
      <c r="H9349" s="89" t="s">
        <v>2469</v>
      </c>
      <c r="I9349" s="89" t="s">
        <v>316</v>
      </c>
      <c r="L9349">
        <v>65343</v>
      </c>
      <c r="M9349" s="89" t="s">
        <v>1416</v>
      </c>
      <c r="N9349" s="89" t="s">
        <v>1290</v>
      </c>
      <c r="V9349" s="89" t="s">
        <v>1460</v>
      </c>
      <c r="W9349">
        <v>59836</v>
      </c>
    </row>
    <row r="9350" spans="7:23">
      <c r="G9350">
        <v>65490</v>
      </c>
      <c r="H9350" s="89" t="s">
        <v>1428</v>
      </c>
      <c r="I9350" s="89" t="s">
        <v>316</v>
      </c>
      <c r="L9350">
        <v>65344</v>
      </c>
      <c r="M9350" s="89" t="s">
        <v>1416</v>
      </c>
      <c r="N9350" s="89" t="s">
        <v>320</v>
      </c>
      <c r="V9350" s="89" t="s">
        <v>1461</v>
      </c>
      <c r="W9350">
        <v>59847</v>
      </c>
    </row>
    <row r="9351" spans="7:23">
      <c r="G9351">
        <v>220311</v>
      </c>
      <c r="H9351" s="89" t="s">
        <v>2471</v>
      </c>
      <c r="I9351" s="89" t="s">
        <v>316</v>
      </c>
      <c r="L9351">
        <v>65345</v>
      </c>
      <c r="M9351" s="89" t="s">
        <v>1416</v>
      </c>
      <c r="N9351" s="89" t="s">
        <v>321</v>
      </c>
      <c r="V9351" s="89" t="s">
        <v>1462</v>
      </c>
      <c r="W9351">
        <v>59858</v>
      </c>
    </row>
    <row r="9352" spans="7:23">
      <c r="G9352">
        <v>36154</v>
      </c>
      <c r="H9352" s="89" t="s">
        <v>1439</v>
      </c>
      <c r="I9352" s="89" t="s">
        <v>316</v>
      </c>
      <c r="L9352">
        <v>65346</v>
      </c>
      <c r="M9352" s="89" t="s">
        <v>1416</v>
      </c>
      <c r="N9352" s="89" t="s">
        <v>322</v>
      </c>
      <c r="V9352" s="89" t="s">
        <v>1463</v>
      </c>
      <c r="W9352">
        <v>59869</v>
      </c>
    </row>
    <row r="9353" spans="7:23">
      <c r="G9353">
        <v>36155</v>
      </c>
      <c r="H9353" s="89" t="s">
        <v>1440</v>
      </c>
      <c r="I9353" s="89" t="s">
        <v>316</v>
      </c>
      <c r="L9353">
        <v>65347</v>
      </c>
      <c r="M9353" s="89" t="s">
        <v>1416</v>
      </c>
      <c r="N9353" s="89" t="s">
        <v>316</v>
      </c>
      <c r="V9353" s="89" t="s">
        <v>1378</v>
      </c>
      <c r="W9353">
        <v>59880</v>
      </c>
    </row>
    <row r="9354" spans="7:23">
      <c r="G9354">
        <v>36156</v>
      </c>
      <c r="H9354" s="89" t="s">
        <v>1441</v>
      </c>
      <c r="I9354" s="89" t="s">
        <v>316</v>
      </c>
      <c r="L9354">
        <v>65348</v>
      </c>
      <c r="M9354" s="89" t="s">
        <v>1416</v>
      </c>
      <c r="N9354" s="89" t="s">
        <v>1582</v>
      </c>
      <c r="V9354" s="89" t="s">
        <v>1464</v>
      </c>
      <c r="W9354">
        <v>36169</v>
      </c>
    </row>
    <row r="9355" spans="7:23">
      <c r="G9355">
        <v>36157</v>
      </c>
      <c r="H9355" s="89" t="s">
        <v>1442</v>
      </c>
      <c r="I9355" s="89" t="s">
        <v>316</v>
      </c>
      <c r="L9355">
        <v>65349</v>
      </c>
      <c r="M9355" s="89" t="s">
        <v>1416</v>
      </c>
      <c r="N9355" s="89" t="s">
        <v>323</v>
      </c>
      <c r="V9355" s="89" t="s">
        <v>1465</v>
      </c>
      <c r="W9355">
        <v>36170</v>
      </c>
    </row>
    <row r="9356" spans="7:23">
      <c r="G9356">
        <v>36158</v>
      </c>
      <c r="H9356" s="89" t="s">
        <v>1443</v>
      </c>
      <c r="I9356" s="89" t="s">
        <v>316</v>
      </c>
      <c r="L9356">
        <v>65350</v>
      </c>
      <c r="M9356" s="89" t="s">
        <v>1416</v>
      </c>
      <c r="N9356" s="89" t="s">
        <v>324</v>
      </c>
      <c r="V9356" s="89" t="s">
        <v>1466</v>
      </c>
      <c r="W9356">
        <v>36171</v>
      </c>
    </row>
    <row r="9357" spans="7:23">
      <c r="G9357">
        <v>36159</v>
      </c>
      <c r="H9357" s="89" t="s">
        <v>1444</v>
      </c>
      <c r="I9357" s="89" t="s">
        <v>316</v>
      </c>
      <c r="L9357">
        <v>65351</v>
      </c>
      <c r="M9357" s="89" t="s">
        <v>1416</v>
      </c>
      <c r="N9357" s="89" t="s">
        <v>325</v>
      </c>
      <c r="V9357" s="89" t="s">
        <v>1467</v>
      </c>
      <c r="W9357">
        <v>36172</v>
      </c>
    </row>
    <row r="9358" spans="7:23">
      <c r="G9358">
        <v>36160</v>
      </c>
      <c r="H9358" s="89" t="s">
        <v>1445</v>
      </c>
      <c r="I9358" s="89" t="s">
        <v>316</v>
      </c>
      <c r="L9358">
        <v>65352</v>
      </c>
      <c r="M9358" s="89" t="s">
        <v>1416</v>
      </c>
      <c r="N9358" s="89" t="s">
        <v>317</v>
      </c>
      <c r="V9358" s="89" t="s">
        <v>1468</v>
      </c>
      <c r="W9358">
        <v>36173</v>
      </c>
    </row>
    <row r="9359" spans="7:23">
      <c r="G9359">
        <v>36161</v>
      </c>
      <c r="H9359" s="89" t="s">
        <v>1446</v>
      </c>
      <c r="I9359" s="89" t="s">
        <v>316</v>
      </c>
      <c r="L9359">
        <v>65353</v>
      </c>
      <c r="M9359" s="89" t="s">
        <v>1416</v>
      </c>
      <c r="N9359" s="89" t="s">
        <v>1583</v>
      </c>
      <c r="V9359" s="89" t="s">
        <v>1469</v>
      </c>
      <c r="W9359">
        <v>36174</v>
      </c>
    </row>
    <row r="9360" spans="7:23">
      <c r="G9360">
        <v>36162</v>
      </c>
      <c r="H9360" s="89" t="s">
        <v>1447</v>
      </c>
      <c r="I9360" s="89" t="s">
        <v>316</v>
      </c>
      <c r="L9360">
        <v>65354</v>
      </c>
      <c r="M9360" s="89" t="s">
        <v>1417</v>
      </c>
      <c r="N9360" s="89" t="s">
        <v>1290</v>
      </c>
      <c r="V9360" s="89" t="s">
        <v>1470</v>
      </c>
      <c r="W9360">
        <v>36175</v>
      </c>
    </row>
    <row r="9361" spans="7:23">
      <c r="G9361">
        <v>36163</v>
      </c>
      <c r="H9361" s="89" t="s">
        <v>1448</v>
      </c>
      <c r="I9361" s="89" t="s">
        <v>316</v>
      </c>
      <c r="L9361">
        <v>65355</v>
      </c>
      <c r="M9361" s="89" t="s">
        <v>1417</v>
      </c>
      <c r="N9361" s="89" t="s">
        <v>320</v>
      </c>
      <c r="V9361" s="89" t="s">
        <v>1471</v>
      </c>
      <c r="W9361">
        <v>36176</v>
      </c>
    </row>
    <row r="9362" spans="7:23">
      <c r="G9362">
        <v>36164</v>
      </c>
      <c r="H9362" s="89" t="s">
        <v>1449</v>
      </c>
      <c r="I9362" s="89" t="s">
        <v>316</v>
      </c>
      <c r="L9362">
        <v>65356</v>
      </c>
      <c r="M9362" s="89" t="s">
        <v>1417</v>
      </c>
      <c r="N9362" s="89" t="s">
        <v>321</v>
      </c>
      <c r="V9362" s="89" t="s">
        <v>1472</v>
      </c>
      <c r="W9362">
        <v>36177</v>
      </c>
    </row>
    <row r="9363" spans="7:23">
      <c r="G9363">
        <v>36165</v>
      </c>
      <c r="H9363" s="89" t="s">
        <v>1450</v>
      </c>
      <c r="I9363" s="89" t="s">
        <v>316</v>
      </c>
      <c r="L9363">
        <v>65357</v>
      </c>
      <c r="M9363" s="89" t="s">
        <v>1417</v>
      </c>
      <c r="N9363" s="89" t="s">
        <v>322</v>
      </c>
      <c r="V9363" s="89" t="s">
        <v>1473</v>
      </c>
      <c r="W9363">
        <v>36178</v>
      </c>
    </row>
    <row r="9364" spans="7:23">
      <c r="G9364">
        <v>36166</v>
      </c>
      <c r="H9364" s="89" t="s">
        <v>2480</v>
      </c>
      <c r="I9364" s="89" t="s">
        <v>316</v>
      </c>
      <c r="L9364">
        <v>65358</v>
      </c>
      <c r="M9364" s="89" t="s">
        <v>1417</v>
      </c>
      <c r="N9364" s="89" t="s">
        <v>316</v>
      </c>
      <c r="V9364" s="89" t="s">
        <v>271</v>
      </c>
      <c r="W9364">
        <v>36179</v>
      </c>
    </row>
    <row r="9365" spans="7:23">
      <c r="G9365">
        <v>102885</v>
      </c>
      <c r="H9365" s="89" t="s">
        <v>2481</v>
      </c>
      <c r="I9365" s="89" t="s">
        <v>316</v>
      </c>
      <c r="L9365">
        <v>65359</v>
      </c>
      <c r="M9365" s="89" t="s">
        <v>1417</v>
      </c>
      <c r="N9365" s="89" t="s">
        <v>1582</v>
      </c>
      <c r="V9365" s="89" t="s">
        <v>2489</v>
      </c>
      <c r="W9365">
        <v>108472</v>
      </c>
    </row>
    <row r="9366" spans="7:23">
      <c r="G9366">
        <v>102924</v>
      </c>
      <c r="H9366" s="89" t="s">
        <v>2482</v>
      </c>
      <c r="I9366" s="89" t="s">
        <v>316</v>
      </c>
      <c r="L9366">
        <v>65360</v>
      </c>
      <c r="M9366" s="89" t="s">
        <v>1417</v>
      </c>
      <c r="N9366" s="89" t="s">
        <v>323</v>
      </c>
      <c r="V9366" s="89" t="s">
        <v>2490</v>
      </c>
      <c r="W9366">
        <v>108485</v>
      </c>
    </row>
    <row r="9367" spans="7:23">
      <c r="G9367">
        <v>59737</v>
      </c>
      <c r="H9367" s="89" t="s">
        <v>1451</v>
      </c>
      <c r="I9367" s="89" t="s">
        <v>316</v>
      </c>
      <c r="L9367">
        <v>65361</v>
      </c>
      <c r="M9367" s="89" t="s">
        <v>1417</v>
      </c>
      <c r="N9367" s="89" t="s">
        <v>324</v>
      </c>
      <c r="V9367" s="89" t="s">
        <v>2491</v>
      </c>
      <c r="W9367">
        <v>175272</v>
      </c>
    </row>
    <row r="9368" spans="7:23">
      <c r="G9368">
        <v>59748</v>
      </c>
      <c r="H9368" s="89" t="s">
        <v>1452</v>
      </c>
      <c r="I9368" s="89" t="s">
        <v>316</v>
      </c>
      <c r="L9368">
        <v>65362</v>
      </c>
      <c r="M9368" s="89" t="s">
        <v>1417</v>
      </c>
      <c r="N9368" s="89" t="s">
        <v>325</v>
      </c>
      <c r="V9368" s="89" t="s">
        <v>1474</v>
      </c>
      <c r="W9368">
        <v>48468</v>
      </c>
    </row>
    <row r="9369" spans="7:23">
      <c r="G9369">
        <v>59759</v>
      </c>
      <c r="H9369" s="89" t="s">
        <v>1453</v>
      </c>
      <c r="I9369" s="89" t="s">
        <v>316</v>
      </c>
      <c r="L9369">
        <v>65363</v>
      </c>
      <c r="M9369" s="89" t="s">
        <v>1417</v>
      </c>
      <c r="N9369" s="89" t="s">
        <v>317</v>
      </c>
      <c r="V9369" s="89" t="s">
        <v>1475</v>
      </c>
      <c r="W9369">
        <v>47670</v>
      </c>
    </row>
    <row r="9370" spans="7:23">
      <c r="G9370">
        <v>59770</v>
      </c>
      <c r="H9370" s="89" t="s">
        <v>1454</v>
      </c>
      <c r="I9370" s="89" t="s">
        <v>316</v>
      </c>
      <c r="L9370">
        <v>65364</v>
      </c>
      <c r="M9370" s="89" t="s">
        <v>1417</v>
      </c>
      <c r="N9370" s="89" t="s">
        <v>1583</v>
      </c>
      <c r="V9370" s="89" t="s">
        <v>1389</v>
      </c>
      <c r="W9370">
        <v>36182</v>
      </c>
    </row>
    <row r="9371" spans="7:23">
      <c r="G9371">
        <v>59781</v>
      </c>
      <c r="H9371" s="89" t="s">
        <v>1455</v>
      </c>
      <c r="I9371" s="89" t="s">
        <v>316</v>
      </c>
      <c r="L9371">
        <v>65365</v>
      </c>
      <c r="M9371" s="89" t="s">
        <v>1418</v>
      </c>
      <c r="N9371" s="89" t="s">
        <v>1290</v>
      </c>
      <c r="V9371" s="89" t="s">
        <v>1476</v>
      </c>
      <c r="W9371">
        <v>36185</v>
      </c>
    </row>
    <row r="9372" spans="7:23">
      <c r="G9372">
        <v>59792</v>
      </c>
      <c r="H9372" s="89" t="s">
        <v>1456</v>
      </c>
      <c r="I9372" s="89" t="s">
        <v>316</v>
      </c>
      <c r="L9372">
        <v>65366</v>
      </c>
      <c r="M9372" s="89" t="s">
        <v>1418</v>
      </c>
      <c r="N9372" s="89" t="s">
        <v>320</v>
      </c>
      <c r="V9372" s="89" t="s">
        <v>1477</v>
      </c>
      <c r="W9372">
        <v>36186</v>
      </c>
    </row>
    <row r="9373" spans="7:23">
      <c r="G9373">
        <v>59803</v>
      </c>
      <c r="H9373" s="89" t="s">
        <v>1457</v>
      </c>
      <c r="I9373" s="89" t="s">
        <v>316</v>
      </c>
      <c r="L9373">
        <v>65367</v>
      </c>
      <c r="M9373" s="89" t="s">
        <v>1418</v>
      </c>
      <c r="N9373" s="89" t="s">
        <v>321</v>
      </c>
      <c r="V9373" s="89" t="s">
        <v>1478</v>
      </c>
      <c r="W9373">
        <v>36187</v>
      </c>
    </row>
    <row r="9374" spans="7:23">
      <c r="G9374">
        <v>59814</v>
      </c>
      <c r="H9374" s="89" t="s">
        <v>1458</v>
      </c>
      <c r="I9374" s="89" t="s">
        <v>316</v>
      </c>
      <c r="L9374">
        <v>65368</v>
      </c>
      <c r="M9374" s="89" t="s">
        <v>1418</v>
      </c>
      <c r="N9374" s="89" t="s">
        <v>322</v>
      </c>
      <c r="V9374" s="89" t="s">
        <v>2496</v>
      </c>
      <c r="W9374">
        <v>36188</v>
      </c>
    </row>
    <row r="9375" spans="7:23">
      <c r="G9375">
        <v>59825</v>
      </c>
      <c r="H9375" s="89" t="s">
        <v>1459</v>
      </c>
      <c r="I9375" s="89" t="s">
        <v>316</v>
      </c>
      <c r="L9375">
        <v>65369</v>
      </c>
      <c r="M9375" s="89" t="s">
        <v>1418</v>
      </c>
      <c r="N9375" s="89" t="s">
        <v>316</v>
      </c>
      <c r="V9375" s="89" t="s">
        <v>1479</v>
      </c>
      <c r="W9375">
        <v>36189</v>
      </c>
    </row>
    <row r="9376" spans="7:23">
      <c r="G9376">
        <v>59836</v>
      </c>
      <c r="H9376" s="89" t="s">
        <v>1460</v>
      </c>
      <c r="I9376" s="89" t="s">
        <v>316</v>
      </c>
      <c r="L9376">
        <v>65370</v>
      </c>
      <c r="M9376" s="89" t="s">
        <v>1418</v>
      </c>
      <c r="N9376" s="89" t="s">
        <v>1582</v>
      </c>
      <c r="V9376" s="89" t="s">
        <v>2497</v>
      </c>
      <c r="W9376">
        <v>59935</v>
      </c>
    </row>
    <row r="9377" spans="7:23">
      <c r="G9377">
        <v>59847</v>
      </c>
      <c r="H9377" s="89" t="s">
        <v>1461</v>
      </c>
      <c r="I9377" s="89" t="s">
        <v>316</v>
      </c>
      <c r="L9377">
        <v>65371</v>
      </c>
      <c r="M9377" s="89" t="s">
        <v>1418</v>
      </c>
      <c r="N9377" s="89" t="s">
        <v>323</v>
      </c>
      <c r="V9377" s="89" t="s">
        <v>1480</v>
      </c>
      <c r="W9377">
        <v>36190</v>
      </c>
    </row>
    <row r="9378" spans="7:23">
      <c r="G9378">
        <v>59858</v>
      </c>
      <c r="H9378" s="89" t="s">
        <v>1462</v>
      </c>
      <c r="I9378" s="89" t="s">
        <v>316</v>
      </c>
      <c r="L9378">
        <v>65372</v>
      </c>
      <c r="M9378" s="89" t="s">
        <v>1418</v>
      </c>
      <c r="N9378" s="89" t="s">
        <v>324</v>
      </c>
      <c r="V9378" s="89" t="s">
        <v>2498</v>
      </c>
      <c r="W9378">
        <v>174872</v>
      </c>
    </row>
    <row r="9379" spans="7:23">
      <c r="G9379">
        <v>59869</v>
      </c>
      <c r="H9379" s="89" t="s">
        <v>1463</v>
      </c>
      <c r="I9379" s="89" t="s">
        <v>316</v>
      </c>
      <c r="L9379">
        <v>65373</v>
      </c>
      <c r="M9379" s="89" t="s">
        <v>1418</v>
      </c>
      <c r="N9379" s="89" t="s">
        <v>325</v>
      </c>
      <c r="V9379" s="89" t="s">
        <v>1481</v>
      </c>
      <c r="W9379">
        <v>36191</v>
      </c>
    </row>
    <row r="9380" spans="7:23">
      <c r="G9380">
        <v>59880</v>
      </c>
      <c r="H9380" s="89" t="s">
        <v>1378</v>
      </c>
      <c r="I9380" s="89" t="s">
        <v>316</v>
      </c>
      <c r="L9380">
        <v>65374</v>
      </c>
      <c r="M9380" s="89" t="s">
        <v>1418</v>
      </c>
      <c r="N9380" s="89" t="s">
        <v>317</v>
      </c>
      <c r="V9380" s="89" t="s">
        <v>1482</v>
      </c>
      <c r="W9380">
        <v>36193</v>
      </c>
    </row>
    <row r="9381" spans="7:23">
      <c r="G9381">
        <v>36169</v>
      </c>
      <c r="H9381" s="89" t="s">
        <v>1464</v>
      </c>
      <c r="I9381" s="89" t="s">
        <v>316</v>
      </c>
      <c r="L9381">
        <v>65375</v>
      </c>
      <c r="M9381" s="89" t="s">
        <v>1418</v>
      </c>
      <c r="N9381" s="89" t="s">
        <v>1583</v>
      </c>
      <c r="V9381" s="89" t="s">
        <v>2501</v>
      </c>
      <c r="W9381">
        <v>172072</v>
      </c>
    </row>
    <row r="9382" spans="7:23">
      <c r="G9382">
        <v>36170</v>
      </c>
      <c r="H9382" s="89" t="s">
        <v>1465</v>
      </c>
      <c r="I9382" s="89" t="s">
        <v>316</v>
      </c>
      <c r="L9382">
        <v>65376</v>
      </c>
      <c r="M9382" s="89" t="s">
        <v>1419</v>
      </c>
      <c r="N9382" s="89" t="s">
        <v>1290</v>
      </c>
      <c r="V9382" s="89" t="s">
        <v>2502</v>
      </c>
      <c r="W9382">
        <v>172085</v>
      </c>
    </row>
    <row r="9383" spans="7:23">
      <c r="G9383">
        <v>36171</v>
      </c>
      <c r="H9383" s="89" t="s">
        <v>1466</v>
      </c>
      <c r="I9383" s="89" t="s">
        <v>316</v>
      </c>
      <c r="L9383">
        <v>65377</v>
      </c>
      <c r="M9383" s="89" t="s">
        <v>1419</v>
      </c>
      <c r="N9383" s="89" t="s">
        <v>320</v>
      </c>
      <c r="V9383" s="89" t="s">
        <v>2503</v>
      </c>
      <c r="W9383">
        <v>172311</v>
      </c>
    </row>
    <row r="9384" spans="7:23">
      <c r="G9384">
        <v>36172</v>
      </c>
      <c r="H9384" s="89" t="s">
        <v>1467</v>
      </c>
      <c r="I9384" s="89" t="s">
        <v>316</v>
      </c>
      <c r="L9384">
        <v>65378</v>
      </c>
      <c r="M9384" s="89" t="s">
        <v>1419</v>
      </c>
      <c r="N9384" s="89" t="s">
        <v>321</v>
      </c>
      <c r="V9384" s="89" t="s">
        <v>2504</v>
      </c>
      <c r="W9384">
        <v>172298</v>
      </c>
    </row>
    <row r="9385" spans="7:23">
      <c r="G9385">
        <v>36173</v>
      </c>
      <c r="H9385" s="89" t="s">
        <v>1468</v>
      </c>
      <c r="I9385" s="89" t="s">
        <v>316</v>
      </c>
      <c r="L9385">
        <v>65379</v>
      </c>
      <c r="M9385" s="89" t="s">
        <v>1419</v>
      </c>
      <c r="N9385" s="89" t="s">
        <v>322</v>
      </c>
      <c r="V9385" s="89" t="s">
        <v>2505</v>
      </c>
      <c r="W9385">
        <v>172098</v>
      </c>
    </row>
    <row r="9386" spans="7:23">
      <c r="G9386">
        <v>36174</v>
      </c>
      <c r="H9386" s="89" t="s">
        <v>1469</v>
      </c>
      <c r="I9386" s="89" t="s">
        <v>316</v>
      </c>
      <c r="L9386">
        <v>65380</v>
      </c>
      <c r="M9386" s="89" t="s">
        <v>1419</v>
      </c>
      <c r="N9386" s="89" t="s">
        <v>316</v>
      </c>
      <c r="V9386" s="89" t="s">
        <v>2506</v>
      </c>
      <c r="W9386">
        <v>174472</v>
      </c>
    </row>
    <row r="9387" spans="7:23">
      <c r="G9387">
        <v>36175</v>
      </c>
      <c r="H9387" s="89" t="s">
        <v>1470</v>
      </c>
      <c r="I9387" s="89" t="s">
        <v>316</v>
      </c>
      <c r="L9387">
        <v>65381</v>
      </c>
      <c r="M9387" s="89" t="s">
        <v>1419</v>
      </c>
      <c r="N9387" s="89" t="s">
        <v>1582</v>
      </c>
      <c r="V9387" s="89" t="s">
        <v>2507</v>
      </c>
      <c r="W9387">
        <v>172124</v>
      </c>
    </row>
    <row r="9388" spans="7:23">
      <c r="G9388">
        <v>36176</v>
      </c>
      <c r="H9388" s="89" t="s">
        <v>1471</v>
      </c>
      <c r="I9388" s="89" t="s">
        <v>316</v>
      </c>
      <c r="L9388">
        <v>65382</v>
      </c>
      <c r="M9388" s="89" t="s">
        <v>1419</v>
      </c>
      <c r="N9388" s="89" t="s">
        <v>323</v>
      </c>
      <c r="V9388" s="89" t="s">
        <v>2509</v>
      </c>
      <c r="W9388">
        <v>171872</v>
      </c>
    </row>
    <row r="9389" spans="7:23">
      <c r="G9389">
        <v>36177</v>
      </c>
      <c r="H9389" s="89" t="s">
        <v>1472</v>
      </c>
      <c r="I9389" s="89" t="s">
        <v>316</v>
      </c>
      <c r="L9389">
        <v>65383</v>
      </c>
      <c r="M9389" s="89" t="s">
        <v>1419</v>
      </c>
      <c r="N9389" s="89" t="s">
        <v>324</v>
      </c>
      <c r="V9389" s="89" t="s">
        <v>2511</v>
      </c>
      <c r="W9389">
        <v>174672</v>
      </c>
    </row>
    <row r="9390" spans="7:23">
      <c r="G9390">
        <v>36178</v>
      </c>
      <c r="H9390" s="89" t="s">
        <v>1473</v>
      </c>
      <c r="I9390" s="89" t="s">
        <v>316</v>
      </c>
      <c r="L9390">
        <v>65384</v>
      </c>
      <c r="M9390" s="89" t="s">
        <v>1419</v>
      </c>
      <c r="N9390" s="89" t="s">
        <v>325</v>
      </c>
      <c r="V9390" s="89" t="s">
        <v>2512</v>
      </c>
      <c r="W9390">
        <v>36192</v>
      </c>
    </row>
    <row r="9391" spans="7:23">
      <c r="G9391">
        <v>36179</v>
      </c>
      <c r="H9391" s="89" t="s">
        <v>271</v>
      </c>
      <c r="I9391" s="89" t="s">
        <v>316</v>
      </c>
      <c r="L9391">
        <v>65385</v>
      </c>
      <c r="M9391" s="89" t="s">
        <v>1419</v>
      </c>
      <c r="N9391" s="89" t="s">
        <v>317</v>
      </c>
      <c r="V9391" s="89" t="s">
        <v>2516</v>
      </c>
      <c r="W9391">
        <v>202272</v>
      </c>
    </row>
    <row r="9392" spans="7:23">
      <c r="G9392">
        <v>108472</v>
      </c>
      <c r="H9392" s="89" t="s">
        <v>2489</v>
      </c>
      <c r="I9392" s="89" t="s">
        <v>316</v>
      </c>
      <c r="L9392">
        <v>65386</v>
      </c>
      <c r="M9392" s="89" t="s">
        <v>1419</v>
      </c>
      <c r="N9392" s="89" t="s">
        <v>1583</v>
      </c>
      <c r="V9392" s="89" t="s">
        <v>2517</v>
      </c>
      <c r="W9392">
        <v>202285</v>
      </c>
    </row>
    <row r="9393" spans="7:23">
      <c r="G9393">
        <v>108485</v>
      </c>
      <c r="H9393" s="89" t="s">
        <v>2490</v>
      </c>
      <c r="I9393" s="89" t="s">
        <v>316</v>
      </c>
      <c r="L9393">
        <v>65387</v>
      </c>
      <c r="M9393" s="89" t="s">
        <v>1425</v>
      </c>
      <c r="N9393" s="89" t="s">
        <v>1290</v>
      </c>
      <c r="V9393" s="89" t="s">
        <v>2518</v>
      </c>
      <c r="W9393">
        <v>202298</v>
      </c>
    </row>
    <row r="9394" spans="7:23">
      <c r="G9394">
        <v>175272</v>
      </c>
      <c r="H9394" s="89" t="s">
        <v>2491</v>
      </c>
      <c r="I9394" s="89" t="s">
        <v>316</v>
      </c>
      <c r="L9394">
        <v>65388</v>
      </c>
      <c r="M9394" s="89" t="s">
        <v>1425</v>
      </c>
      <c r="N9394" s="89" t="s">
        <v>320</v>
      </c>
      <c r="V9394" s="89" t="s">
        <v>2519</v>
      </c>
      <c r="W9394">
        <v>202311</v>
      </c>
    </row>
    <row r="9395" spans="7:23">
      <c r="G9395">
        <v>48468</v>
      </c>
      <c r="H9395" s="89" t="s">
        <v>1474</v>
      </c>
      <c r="I9395" s="89" t="s">
        <v>316</v>
      </c>
      <c r="L9395">
        <v>65389</v>
      </c>
      <c r="M9395" s="89" t="s">
        <v>1425</v>
      </c>
      <c r="N9395" s="89" t="s">
        <v>321</v>
      </c>
      <c r="V9395" s="89" t="s">
        <v>2520</v>
      </c>
      <c r="W9395">
        <v>220324</v>
      </c>
    </row>
    <row r="9396" spans="7:23">
      <c r="G9396">
        <v>47670</v>
      </c>
      <c r="H9396" s="89" t="s">
        <v>1475</v>
      </c>
      <c r="I9396" s="89" t="s">
        <v>316</v>
      </c>
      <c r="L9396">
        <v>65390</v>
      </c>
      <c r="M9396" s="89" t="s">
        <v>1425</v>
      </c>
      <c r="N9396" s="89" t="s">
        <v>322</v>
      </c>
      <c r="V9396" s="89" t="s">
        <v>2521</v>
      </c>
      <c r="W9396">
        <v>36198</v>
      </c>
    </row>
    <row r="9397" spans="7:23">
      <c r="G9397">
        <v>36182</v>
      </c>
      <c r="H9397" s="89" t="s">
        <v>1389</v>
      </c>
      <c r="I9397" s="89" t="s">
        <v>316</v>
      </c>
      <c r="L9397">
        <v>65391</v>
      </c>
      <c r="M9397" s="89" t="s">
        <v>1425</v>
      </c>
      <c r="N9397" s="89" t="s">
        <v>316</v>
      </c>
      <c r="V9397" s="89" t="s">
        <v>2522</v>
      </c>
      <c r="W9397">
        <v>202473</v>
      </c>
    </row>
    <row r="9398" spans="7:23">
      <c r="G9398">
        <v>36185</v>
      </c>
      <c r="H9398" s="89" t="s">
        <v>1476</v>
      </c>
      <c r="I9398" s="89" t="s">
        <v>316</v>
      </c>
      <c r="L9398">
        <v>65392</v>
      </c>
      <c r="M9398" s="89" t="s">
        <v>1425</v>
      </c>
      <c r="N9398" s="89" t="s">
        <v>1582</v>
      </c>
      <c r="V9398" s="89" t="s">
        <v>1484</v>
      </c>
      <c r="W9398">
        <v>36197</v>
      </c>
    </row>
    <row r="9399" spans="7:23">
      <c r="G9399">
        <v>36186</v>
      </c>
      <c r="H9399" s="89" t="s">
        <v>1477</v>
      </c>
      <c r="I9399" s="89" t="s">
        <v>316</v>
      </c>
      <c r="L9399">
        <v>65393</v>
      </c>
      <c r="M9399" s="89" t="s">
        <v>1425</v>
      </c>
      <c r="N9399" s="89" t="s">
        <v>323</v>
      </c>
      <c r="V9399" s="89" t="s">
        <v>1486</v>
      </c>
      <c r="W9399">
        <v>36200</v>
      </c>
    </row>
    <row r="9400" spans="7:23">
      <c r="G9400">
        <v>36187</v>
      </c>
      <c r="H9400" s="89" t="s">
        <v>1478</v>
      </c>
      <c r="I9400" s="89" t="s">
        <v>316</v>
      </c>
      <c r="L9400">
        <v>65394</v>
      </c>
      <c r="M9400" s="89" t="s">
        <v>1425</v>
      </c>
      <c r="N9400" s="89" t="s">
        <v>324</v>
      </c>
      <c r="V9400" s="89" t="s">
        <v>1485</v>
      </c>
      <c r="W9400">
        <v>36199</v>
      </c>
    </row>
    <row r="9401" spans="7:23">
      <c r="G9401">
        <v>36188</v>
      </c>
      <c r="H9401" s="89" t="s">
        <v>2496</v>
      </c>
      <c r="I9401" s="89" t="s">
        <v>316</v>
      </c>
      <c r="L9401">
        <v>65395</v>
      </c>
      <c r="M9401" s="89" t="s">
        <v>1425</v>
      </c>
      <c r="N9401" s="89" t="s">
        <v>325</v>
      </c>
      <c r="V9401" s="89" t="s">
        <v>1483</v>
      </c>
      <c r="W9401">
        <v>36196</v>
      </c>
    </row>
    <row r="9402" spans="7:23">
      <c r="G9402">
        <v>36189</v>
      </c>
      <c r="H9402" s="89" t="s">
        <v>1479</v>
      </c>
      <c r="I9402" s="89" t="s">
        <v>316</v>
      </c>
      <c r="L9402">
        <v>65396</v>
      </c>
      <c r="M9402" s="89" t="s">
        <v>1425</v>
      </c>
      <c r="N9402" s="89" t="s">
        <v>317</v>
      </c>
      <c r="V9402" s="89" t="s">
        <v>1487</v>
      </c>
      <c r="W9402">
        <v>36202</v>
      </c>
    </row>
    <row r="9403" spans="7:23">
      <c r="G9403">
        <v>59935</v>
      </c>
      <c r="H9403" s="89" t="s">
        <v>2497</v>
      </c>
      <c r="I9403" s="89" t="s">
        <v>316</v>
      </c>
      <c r="L9403">
        <v>65397</v>
      </c>
      <c r="M9403" s="89" t="s">
        <v>1425</v>
      </c>
      <c r="N9403" s="89" t="s">
        <v>1583</v>
      </c>
      <c r="V9403" s="89" t="s">
        <v>1488</v>
      </c>
      <c r="W9403">
        <v>44704</v>
      </c>
    </row>
    <row r="9404" spans="7:23">
      <c r="G9404">
        <v>36190</v>
      </c>
      <c r="H9404" s="89" t="s">
        <v>1480</v>
      </c>
      <c r="I9404" s="89" t="s">
        <v>316</v>
      </c>
      <c r="L9404">
        <v>65398</v>
      </c>
      <c r="M9404" s="89" t="s">
        <v>1424</v>
      </c>
      <c r="N9404" s="89" t="s">
        <v>1290</v>
      </c>
      <c r="V9404" s="89" t="s">
        <v>2524</v>
      </c>
      <c r="W9404">
        <v>83898</v>
      </c>
    </row>
    <row r="9405" spans="7:23">
      <c r="G9405">
        <v>174872</v>
      </c>
      <c r="H9405" s="89" t="s">
        <v>2498</v>
      </c>
      <c r="I9405" s="89" t="s">
        <v>316</v>
      </c>
      <c r="L9405">
        <v>65399</v>
      </c>
      <c r="M9405" s="89" t="s">
        <v>1424</v>
      </c>
      <c r="N9405" s="89" t="s">
        <v>320</v>
      </c>
      <c r="V9405" s="89" t="s">
        <v>2525</v>
      </c>
      <c r="W9405">
        <v>190098</v>
      </c>
    </row>
    <row r="9406" spans="7:23">
      <c r="G9406">
        <v>36191</v>
      </c>
      <c r="H9406" s="89" t="s">
        <v>1481</v>
      </c>
      <c r="I9406" s="89" t="s">
        <v>316</v>
      </c>
      <c r="L9406">
        <v>65400</v>
      </c>
      <c r="M9406" s="89" t="s">
        <v>1424</v>
      </c>
      <c r="N9406" s="89" t="s">
        <v>321</v>
      </c>
      <c r="V9406" s="89" t="s">
        <v>2526</v>
      </c>
      <c r="W9406">
        <v>200699</v>
      </c>
    </row>
    <row r="9407" spans="7:23">
      <c r="G9407">
        <v>36193</v>
      </c>
      <c r="H9407" s="89" t="s">
        <v>1482</v>
      </c>
      <c r="I9407" s="89" t="s">
        <v>316</v>
      </c>
      <c r="L9407">
        <v>65401</v>
      </c>
      <c r="M9407" s="89" t="s">
        <v>1424</v>
      </c>
      <c r="N9407" s="89" t="s">
        <v>322</v>
      </c>
      <c r="V9407" s="89" t="s">
        <v>1489</v>
      </c>
      <c r="W9407">
        <v>44713</v>
      </c>
    </row>
    <row r="9408" spans="7:23">
      <c r="G9408">
        <v>172072</v>
      </c>
      <c r="H9408" s="89" t="s">
        <v>2501</v>
      </c>
      <c r="I9408" s="89" t="s">
        <v>316</v>
      </c>
      <c r="L9408">
        <v>65402</v>
      </c>
      <c r="M9408" s="89" t="s">
        <v>1424</v>
      </c>
      <c r="N9408" s="89" t="s">
        <v>316</v>
      </c>
      <c r="V9408" s="89" t="s">
        <v>2528</v>
      </c>
      <c r="W9408">
        <v>58047</v>
      </c>
    </row>
    <row r="9409" spans="7:23">
      <c r="G9409">
        <v>172085</v>
      </c>
      <c r="H9409" s="89" t="s">
        <v>2502</v>
      </c>
      <c r="I9409" s="89" t="s">
        <v>316</v>
      </c>
      <c r="L9409">
        <v>65403</v>
      </c>
      <c r="M9409" s="89" t="s">
        <v>1424</v>
      </c>
      <c r="N9409" s="89" t="s">
        <v>1582</v>
      </c>
      <c r="V9409" s="89" t="s">
        <v>2529</v>
      </c>
      <c r="W9409">
        <v>44722</v>
      </c>
    </row>
    <row r="9410" spans="7:23">
      <c r="G9410">
        <v>172311</v>
      </c>
      <c r="H9410" s="89" t="s">
        <v>2503</v>
      </c>
      <c r="I9410" s="89" t="s">
        <v>316</v>
      </c>
      <c r="L9410">
        <v>65404</v>
      </c>
      <c r="M9410" s="89" t="s">
        <v>1424</v>
      </c>
      <c r="N9410" s="89" t="s">
        <v>323</v>
      </c>
      <c r="V9410" s="89" t="s">
        <v>2530</v>
      </c>
      <c r="W9410">
        <v>44731</v>
      </c>
    </row>
    <row r="9411" spans="7:23">
      <c r="G9411">
        <v>172298</v>
      </c>
      <c r="H9411" s="89" t="s">
        <v>2504</v>
      </c>
      <c r="I9411" s="89" t="s">
        <v>316</v>
      </c>
      <c r="L9411">
        <v>65405</v>
      </c>
      <c r="M9411" s="89" t="s">
        <v>1424</v>
      </c>
      <c r="N9411" s="89" t="s">
        <v>324</v>
      </c>
      <c r="V9411" s="89" t="s">
        <v>1303</v>
      </c>
      <c r="W9411">
        <v>44740</v>
      </c>
    </row>
    <row r="9412" spans="7:23">
      <c r="G9412">
        <v>172098</v>
      </c>
      <c r="H9412" s="89" t="s">
        <v>2505</v>
      </c>
      <c r="I9412" s="89" t="s">
        <v>316</v>
      </c>
      <c r="L9412">
        <v>65406</v>
      </c>
      <c r="M9412" s="89" t="s">
        <v>1424</v>
      </c>
      <c r="N9412" s="89" t="s">
        <v>325</v>
      </c>
      <c r="V9412" s="89" t="s">
        <v>1490</v>
      </c>
      <c r="W9412">
        <v>44767</v>
      </c>
    </row>
    <row r="9413" spans="7:23">
      <c r="G9413">
        <v>174472</v>
      </c>
      <c r="H9413" s="89" t="s">
        <v>2506</v>
      </c>
      <c r="I9413" s="89" t="s">
        <v>316</v>
      </c>
      <c r="L9413">
        <v>65407</v>
      </c>
      <c r="M9413" s="89" t="s">
        <v>1424</v>
      </c>
      <c r="N9413" s="89" t="s">
        <v>317</v>
      </c>
      <c r="V9413" s="89" t="s">
        <v>1491</v>
      </c>
      <c r="W9413">
        <v>44776</v>
      </c>
    </row>
    <row r="9414" spans="7:23">
      <c r="G9414">
        <v>172124</v>
      </c>
      <c r="H9414" s="89" t="s">
        <v>2507</v>
      </c>
      <c r="I9414" s="89" t="s">
        <v>316</v>
      </c>
      <c r="L9414">
        <v>65408</v>
      </c>
      <c r="M9414" s="89" t="s">
        <v>1424</v>
      </c>
      <c r="N9414" s="89" t="s">
        <v>1583</v>
      </c>
      <c r="V9414" s="89" t="s">
        <v>1492</v>
      </c>
      <c r="W9414">
        <v>44785</v>
      </c>
    </row>
    <row r="9415" spans="7:23">
      <c r="G9415">
        <v>171872</v>
      </c>
      <c r="H9415" s="89" t="s">
        <v>2509</v>
      </c>
      <c r="I9415" s="89" t="s">
        <v>316</v>
      </c>
      <c r="L9415">
        <v>65409</v>
      </c>
      <c r="M9415" s="89" t="s">
        <v>1423</v>
      </c>
      <c r="N9415" s="89" t="s">
        <v>1290</v>
      </c>
      <c r="V9415" s="89" t="s">
        <v>2538</v>
      </c>
      <c r="W9415">
        <v>205902</v>
      </c>
    </row>
    <row r="9416" spans="7:23">
      <c r="G9416">
        <v>174672</v>
      </c>
      <c r="H9416" s="89" t="s">
        <v>2511</v>
      </c>
      <c r="I9416" s="89" t="s">
        <v>316</v>
      </c>
      <c r="L9416">
        <v>65410</v>
      </c>
      <c r="M9416" s="89" t="s">
        <v>1423</v>
      </c>
      <c r="N9416" s="89" t="s">
        <v>320</v>
      </c>
      <c r="V9416" s="89" t="s">
        <v>1493</v>
      </c>
      <c r="W9416">
        <v>44794</v>
      </c>
    </row>
    <row r="9417" spans="7:23">
      <c r="G9417">
        <v>36192</v>
      </c>
      <c r="H9417" s="89" t="s">
        <v>2512</v>
      </c>
      <c r="I9417" s="89" t="s">
        <v>316</v>
      </c>
      <c r="L9417">
        <v>65411</v>
      </c>
      <c r="M9417" s="89" t="s">
        <v>1423</v>
      </c>
      <c r="N9417" s="89" t="s">
        <v>321</v>
      </c>
      <c r="V9417" s="89" t="s">
        <v>1494</v>
      </c>
      <c r="W9417">
        <v>44803</v>
      </c>
    </row>
    <row r="9418" spans="7:23">
      <c r="G9418">
        <v>202272</v>
      </c>
      <c r="H9418" s="89" t="s">
        <v>2516</v>
      </c>
      <c r="I9418" s="89" t="s">
        <v>316</v>
      </c>
      <c r="L9418">
        <v>65412</v>
      </c>
      <c r="M9418" s="89" t="s">
        <v>1423</v>
      </c>
      <c r="N9418" s="89" t="s">
        <v>322</v>
      </c>
      <c r="V9418" s="89" t="s">
        <v>1495</v>
      </c>
      <c r="W9418">
        <v>44812</v>
      </c>
    </row>
    <row r="9419" spans="7:23">
      <c r="G9419">
        <v>202285</v>
      </c>
      <c r="H9419" s="89" t="s">
        <v>2517</v>
      </c>
      <c r="I9419" s="89" t="s">
        <v>316</v>
      </c>
      <c r="L9419">
        <v>65413</v>
      </c>
      <c r="M9419" s="89" t="s">
        <v>1423</v>
      </c>
      <c r="N9419" s="89" t="s">
        <v>316</v>
      </c>
      <c r="V9419" s="89" t="s">
        <v>1310</v>
      </c>
      <c r="W9419">
        <v>44821</v>
      </c>
    </row>
    <row r="9420" spans="7:23">
      <c r="G9420">
        <v>202298</v>
      </c>
      <c r="H9420" s="89" t="s">
        <v>2518</v>
      </c>
      <c r="I9420" s="89" t="s">
        <v>316</v>
      </c>
      <c r="L9420">
        <v>65414</v>
      </c>
      <c r="M9420" s="89" t="s">
        <v>1423</v>
      </c>
      <c r="N9420" s="89" t="s">
        <v>1582</v>
      </c>
      <c r="V9420" s="89" t="s">
        <v>1496</v>
      </c>
      <c r="W9420">
        <v>44848</v>
      </c>
    </row>
    <row r="9421" spans="7:23">
      <c r="G9421">
        <v>202311</v>
      </c>
      <c r="H9421" s="89" t="s">
        <v>2519</v>
      </c>
      <c r="I9421" s="89" t="s">
        <v>316</v>
      </c>
      <c r="L9421">
        <v>65415</v>
      </c>
      <c r="M9421" s="89" t="s">
        <v>1423</v>
      </c>
      <c r="N9421" s="89" t="s">
        <v>323</v>
      </c>
      <c r="V9421" s="89" t="s">
        <v>1497</v>
      </c>
      <c r="W9421">
        <v>44857</v>
      </c>
    </row>
    <row r="9422" spans="7:23">
      <c r="G9422">
        <v>220324</v>
      </c>
      <c r="H9422" s="89" t="s">
        <v>2520</v>
      </c>
      <c r="I9422" s="89" t="s">
        <v>316</v>
      </c>
      <c r="L9422">
        <v>65416</v>
      </c>
      <c r="M9422" s="89" t="s">
        <v>1423</v>
      </c>
      <c r="N9422" s="89" t="s">
        <v>324</v>
      </c>
      <c r="V9422" s="89" t="s">
        <v>1498</v>
      </c>
      <c r="W9422">
        <v>44866</v>
      </c>
    </row>
    <row r="9423" spans="7:23">
      <c r="G9423">
        <v>36198</v>
      </c>
      <c r="H9423" s="89" t="s">
        <v>2521</v>
      </c>
      <c r="I9423" s="89" t="s">
        <v>316</v>
      </c>
      <c r="L9423">
        <v>65417</v>
      </c>
      <c r="M9423" s="89" t="s">
        <v>1423</v>
      </c>
      <c r="N9423" s="89" t="s">
        <v>325</v>
      </c>
      <c r="V9423" s="89" t="s">
        <v>1499</v>
      </c>
      <c r="W9423">
        <v>44875</v>
      </c>
    </row>
    <row r="9424" spans="7:23">
      <c r="G9424">
        <v>202473</v>
      </c>
      <c r="H9424" s="89" t="s">
        <v>2522</v>
      </c>
      <c r="I9424" s="89" t="s">
        <v>316</v>
      </c>
      <c r="L9424">
        <v>65418</v>
      </c>
      <c r="M9424" s="89" t="s">
        <v>1423</v>
      </c>
      <c r="N9424" s="89" t="s">
        <v>317</v>
      </c>
      <c r="V9424" s="89" t="s">
        <v>1500</v>
      </c>
      <c r="W9424">
        <v>44884</v>
      </c>
    </row>
    <row r="9425" spans="7:23">
      <c r="G9425">
        <v>36197</v>
      </c>
      <c r="H9425" s="89" t="s">
        <v>1484</v>
      </c>
      <c r="I9425" s="89" t="s">
        <v>316</v>
      </c>
      <c r="L9425">
        <v>65419</v>
      </c>
      <c r="M9425" s="89" t="s">
        <v>1423</v>
      </c>
      <c r="N9425" s="89" t="s">
        <v>1583</v>
      </c>
      <c r="V9425" s="89" t="s">
        <v>1501</v>
      </c>
      <c r="W9425">
        <v>44893</v>
      </c>
    </row>
    <row r="9426" spans="7:23">
      <c r="G9426">
        <v>36200</v>
      </c>
      <c r="H9426" s="89" t="s">
        <v>1486</v>
      </c>
      <c r="I9426" s="89" t="s">
        <v>316</v>
      </c>
      <c r="L9426">
        <v>65420</v>
      </c>
      <c r="M9426" s="89" t="s">
        <v>1422</v>
      </c>
      <c r="N9426" s="89" t="s">
        <v>1290</v>
      </c>
      <c r="V9426" s="89" t="s">
        <v>1502</v>
      </c>
      <c r="W9426">
        <v>44902</v>
      </c>
    </row>
    <row r="9427" spans="7:23">
      <c r="G9427">
        <v>36199</v>
      </c>
      <c r="H9427" s="89" t="s">
        <v>1485</v>
      </c>
      <c r="I9427" s="89" t="s">
        <v>316</v>
      </c>
      <c r="L9427">
        <v>65421</v>
      </c>
      <c r="M9427" s="89" t="s">
        <v>1422</v>
      </c>
      <c r="N9427" s="89" t="s">
        <v>320</v>
      </c>
      <c r="V9427" s="89" t="s">
        <v>1318</v>
      </c>
      <c r="W9427">
        <v>44911</v>
      </c>
    </row>
    <row r="9428" spans="7:23">
      <c r="G9428">
        <v>36196</v>
      </c>
      <c r="H9428" s="89" t="s">
        <v>1483</v>
      </c>
      <c r="I9428" s="89" t="s">
        <v>316</v>
      </c>
      <c r="L9428">
        <v>65422</v>
      </c>
      <c r="M9428" s="89" t="s">
        <v>1422</v>
      </c>
      <c r="N9428" s="89" t="s">
        <v>321</v>
      </c>
      <c r="V9428" s="89" t="s">
        <v>1503</v>
      </c>
      <c r="W9428">
        <v>64092</v>
      </c>
    </row>
    <row r="9429" spans="7:23">
      <c r="G9429">
        <v>36202</v>
      </c>
      <c r="H9429" s="89" t="s">
        <v>1487</v>
      </c>
      <c r="I9429" s="89" t="s">
        <v>316</v>
      </c>
      <c r="L9429">
        <v>65423</v>
      </c>
      <c r="M9429" s="89" t="s">
        <v>1422</v>
      </c>
      <c r="N9429" s="89" t="s">
        <v>322</v>
      </c>
      <c r="V9429" s="89" t="s">
        <v>1504</v>
      </c>
      <c r="W9429">
        <v>44938</v>
      </c>
    </row>
    <row r="9430" spans="7:23">
      <c r="G9430">
        <v>44704</v>
      </c>
      <c r="H9430" s="89" t="s">
        <v>1488</v>
      </c>
      <c r="I9430" s="89" t="s">
        <v>316</v>
      </c>
      <c r="L9430">
        <v>65424</v>
      </c>
      <c r="M9430" s="89" t="s">
        <v>1422</v>
      </c>
      <c r="N9430" s="89" t="s">
        <v>316</v>
      </c>
      <c r="V9430" s="89" t="s">
        <v>1505</v>
      </c>
      <c r="W9430">
        <v>44947</v>
      </c>
    </row>
    <row r="9431" spans="7:23">
      <c r="G9431">
        <v>83898</v>
      </c>
      <c r="H9431" s="89" t="s">
        <v>2524</v>
      </c>
      <c r="I9431" s="89" t="s">
        <v>316</v>
      </c>
      <c r="L9431">
        <v>65425</v>
      </c>
      <c r="M9431" s="89" t="s">
        <v>1422</v>
      </c>
      <c r="N9431" s="89" t="s">
        <v>1582</v>
      </c>
      <c r="V9431" s="89" t="s">
        <v>1506</v>
      </c>
      <c r="W9431">
        <v>44956</v>
      </c>
    </row>
    <row r="9432" spans="7:23">
      <c r="G9432">
        <v>190098</v>
      </c>
      <c r="H9432" s="89" t="s">
        <v>2525</v>
      </c>
      <c r="I9432" s="89" t="s">
        <v>316</v>
      </c>
      <c r="L9432">
        <v>65426</v>
      </c>
      <c r="M9432" s="89" t="s">
        <v>1422</v>
      </c>
      <c r="N9432" s="89" t="s">
        <v>323</v>
      </c>
      <c r="V9432" s="89" t="s">
        <v>1507</v>
      </c>
      <c r="W9432">
        <v>44965</v>
      </c>
    </row>
    <row r="9433" spans="7:23">
      <c r="G9433">
        <v>200699</v>
      </c>
      <c r="H9433" s="89" t="s">
        <v>2526</v>
      </c>
      <c r="I9433" s="89" t="s">
        <v>316</v>
      </c>
      <c r="L9433">
        <v>65427</v>
      </c>
      <c r="M9433" s="89" t="s">
        <v>1422</v>
      </c>
      <c r="N9433" s="89" t="s">
        <v>324</v>
      </c>
      <c r="V9433" s="89" t="s">
        <v>1508</v>
      </c>
      <c r="W9433">
        <v>44974</v>
      </c>
    </row>
    <row r="9434" spans="7:23">
      <c r="G9434">
        <v>44713</v>
      </c>
      <c r="H9434" s="89" t="s">
        <v>1489</v>
      </c>
      <c r="I9434" s="89" t="s">
        <v>316</v>
      </c>
      <c r="L9434">
        <v>65428</v>
      </c>
      <c r="M9434" s="89" t="s">
        <v>1422</v>
      </c>
      <c r="N9434" s="89" t="s">
        <v>325</v>
      </c>
      <c r="V9434" s="89" t="s">
        <v>1509</v>
      </c>
      <c r="W9434">
        <v>44983</v>
      </c>
    </row>
    <row r="9435" spans="7:23">
      <c r="G9435">
        <v>58047</v>
      </c>
      <c r="H9435" s="89" t="s">
        <v>2528</v>
      </c>
      <c r="I9435" s="89" t="s">
        <v>316</v>
      </c>
      <c r="L9435">
        <v>65429</v>
      </c>
      <c r="M9435" s="89" t="s">
        <v>1422</v>
      </c>
      <c r="N9435" s="89" t="s">
        <v>317</v>
      </c>
      <c r="V9435" s="89" t="s">
        <v>1510</v>
      </c>
      <c r="W9435">
        <v>44992</v>
      </c>
    </row>
    <row r="9436" spans="7:23">
      <c r="G9436">
        <v>44722</v>
      </c>
      <c r="H9436" s="89" t="s">
        <v>2529</v>
      </c>
      <c r="I9436" s="89" t="s">
        <v>316</v>
      </c>
      <c r="L9436">
        <v>65430</v>
      </c>
      <c r="M9436" s="89" t="s">
        <v>1422</v>
      </c>
      <c r="N9436" s="89" t="s">
        <v>1583</v>
      </c>
      <c r="V9436" s="89" t="s">
        <v>1327</v>
      </c>
      <c r="W9436">
        <v>45001</v>
      </c>
    </row>
    <row r="9437" spans="7:23">
      <c r="G9437">
        <v>44731</v>
      </c>
      <c r="H9437" s="89" t="s">
        <v>2530</v>
      </c>
      <c r="I9437" s="89" t="s">
        <v>316</v>
      </c>
      <c r="L9437">
        <v>65431</v>
      </c>
      <c r="M9437" s="89" t="s">
        <v>1421</v>
      </c>
      <c r="N9437" s="89" t="s">
        <v>1290</v>
      </c>
      <c r="V9437" s="89" t="s">
        <v>232</v>
      </c>
      <c r="W9437">
        <v>45010</v>
      </c>
    </row>
    <row r="9438" spans="7:23">
      <c r="G9438">
        <v>44740</v>
      </c>
      <c r="H9438" s="89" t="s">
        <v>1303</v>
      </c>
      <c r="I9438" s="89" t="s">
        <v>316</v>
      </c>
      <c r="L9438">
        <v>65432</v>
      </c>
      <c r="M9438" s="89" t="s">
        <v>1421</v>
      </c>
      <c r="N9438" s="89" t="s">
        <v>320</v>
      </c>
      <c r="V9438" s="89" t="s">
        <v>1511</v>
      </c>
      <c r="W9438">
        <v>65600</v>
      </c>
    </row>
    <row r="9439" spans="7:23">
      <c r="G9439">
        <v>44767</v>
      </c>
      <c r="H9439" s="89" t="s">
        <v>1490</v>
      </c>
      <c r="I9439" s="89" t="s">
        <v>316</v>
      </c>
      <c r="L9439">
        <v>65433</v>
      </c>
      <c r="M9439" s="89" t="s">
        <v>1421</v>
      </c>
      <c r="N9439" s="89" t="s">
        <v>321</v>
      </c>
      <c r="V9439" s="89" t="s">
        <v>1512</v>
      </c>
      <c r="W9439">
        <v>65589</v>
      </c>
    </row>
    <row r="9440" spans="7:23">
      <c r="G9440">
        <v>44776</v>
      </c>
      <c r="H9440" s="89" t="s">
        <v>1491</v>
      </c>
      <c r="I9440" s="89" t="s">
        <v>316</v>
      </c>
      <c r="L9440">
        <v>65434</v>
      </c>
      <c r="M9440" s="89" t="s">
        <v>1421</v>
      </c>
      <c r="N9440" s="89" t="s">
        <v>322</v>
      </c>
      <c r="V9440" s="89" t="s">
        <v>1513</v>
      </c>
      <c r="W9440">
        <v>65578</v>
      </c>
    </row>
    <row r="9441" spans="7:23">
      <c r="G9441">
        <v>44785</v>
      </c>
      <c r="H9441" s="89" t="s">
        <v>1492</v>
      </c>
      <c r="I9441" s="89" t="s">
        <v>316</v>
      </c>
      <c r="L9441">
        <v>65435</v>
      </c>
      <c r="M9441" s="89" t="s">
        <v>1421</v>
      </c>
      <c r="N9441" s="89" t="s">
        <v>316</v>
      </c>
      <c r="V9441" s="89" t="s">
        <v>1514</v>
      </c>
      <c r="W9441">
        <v>65567</v>
      </c>
    </row>
    <row r="9442" spans="7:23">
      <c r="G9442">
        <v>205902</v>
      </c>
      <c r="H9442" s="89" t="s">
        <v>2538</v>
      </c>
      <c r="I9442" s="89" t="s">
        <v>316</v>
      </c>
      <c r="L9442">
        <v>65436</v>
      </c>
      <c r="M9442" s="89" t="s">
        <v>1421</v>
      </c>
      <c r="N9442" s="89" t="s">
        <v>1582</v>
      </c>
      <c r="V9442" s="89" t="s">
        <v>1515</v>
      </c>
      <c r="W9442">
        <v>45037</v>
      </c>
    </row>
    <row r="9443" spans="7:23">
      <c r="G9443">
        <v>44794</v>
      </c>
      <c r="H9443" s="89" t="s">
        <v>1493</v>
      </c>
      <c r="I9443" s="89" t="s">
        <v>316</v>
      </c>
      <c r="L9443">
        <v>65437</v>
      </c>
      <c r="M9443" s="89" t="s">
        <v>1421</v>
      </c>
      <c r="N9443" s="89" t="s">
        <v>323</v>
      </c>
      <c r="V9443" s="89" t="s">
        <v>1516</v>
      </c>
      <c r="W9443">
        <v>65545</v>
      </c>
    </row>
    <row r="9444" spans="7:23">
      <c r="G9444">
        <v>44803</v>
      </c>
      <c r="H9444" s="89" t="s">
        <v>1494</v>
      </c>
      <c r="I9444" s="89" t="s">
        <v>316</v>
      </c>
      <c r="L9444">
        <v>65438</v>
      </c>
      <c r="M9444" s="89" t="s">
        <v>1421</v>
      </c>
      <c r="N9444" s="89" t="s">
        <v>324</v>
      </c>
      <c r="V9444" s="89" t="s">
        <v>1517</v>
      </c>
      <c r="W9444">
        <v>65512</v>
      </c>
    </row>
    <row r="9445" spans="7:23">
      <c r="G9445">
        <v>44812</v>
      </c>
      <c r="H9445" s="89" t="s">
        <v>1495</v>
      </c>
      <c r="I9445" s="89" t="s">
        <v>316</v>
      </c>
      <c r="L9445">
        <v>65439</v>
      </c>
      <c r="M9445" s="89" t="s">
        <v>1421</v>
      </c>
      <c r="N9445" s="89" t="s">
        <v>325</v>
      </c>
      <c r="V9445" s="89" t="s">
        <v>1518</v>
      </c>
      <c r="W9445">
        <v>65523</v>
      </c>
    </row>
    <row r="9446" spans="7:23">
      <c r="G9446">
        <v>44821</v>
      </c>
      <c r="H9446" s="89" t="s">
        <v>1310</v>
      </c>
      <c r="I9446" s="89" t="s">
        <v>316</v>
      </c>
      <c r="L9446">
        <v>65440</v>
      </c>
      <c r="M9446" s="89" t="s">
        <v>1421</v>
      </c>
      <c r="N9446" s="89" t="s">
        <v>317</v>
      </c>
      <c r="V9446" s="89" t="s">
        <v>1519</v>
      </c>
      <c r="W9446">
        <v>65534</v>
      </c>
    </row>
    <row r="9447" spans="7:23">
      <c r="G9447">
        <v>44848</v>
      </c>
      <c r="H9447" s="89" t="s">
        <v>1496</v>
      </c>
      <c r="I9447" s="89" t="s">
        <v>316</v>
      </c>
      <c r="L9447">
        <v>65441</v>
      </c>
      <c r="M9447" s="89" t="s">
        <v>1421</v>
      </c>
      <c r="N9447" s="89" t="s">
        <v>1583</v>
      </c>
      <c r="V9447" s="89" t="s">
        <v>1520</v>
      </c>
      <c r="W9447">
        <v>65556</v>
      </c>
    </row>
    <row r="9448" spans="7:23">
      <c r="G9448">
        <v>44857</v>
      </c>
      <c r="H9448" s="89" t="s">
        <v>1497</v>
      </c>
      <c r="I9448" s="89" t="s">
        <v>316</v>
      </c>
      <c r="L9448">
        <v>65464</v>
      </c>
      <c r="M9448" s="89" t="s">
        <v>1430</v>
      </c>
      <c r="N9448" s="89" t="s">
        <v>1290</v>
      </c>
      <c r="V9448" s="89" t="s">
        <v>1521</v>
      </c>
      <c r="W9448">
        <v>60131</v>
      </c>
    </row>
    <row r="9449" spans="7:23">
      <c r="G9449">
        <v>44866</v>
      </c>
      <c r="H9449" s="89" t="s">
        <v>1498</v>
      </c>
      <c r="I9449" s="89" t="s">
        <v>316</v>
      </c>
      <c r="L9449">
        <v>65465</v>
      </c>
      <c r="M9449" s="89" t="s">
        <v>1430</v>
      </c>
      <c r="N9449" s="89" t="s">
        <v>320</v>
      </c>
      <c r="V9449" s="89" t="s">
        <v>1522</v>
      </c>
      <c r="W9449">
        <v>65644</v>
      </c>
    </row>
    <row r="9450" spans="7:23">
      <c r="G9450">
        <v>44875</v>
      </c>
      <c r="H9450" s="89" t="s">
        <v>1499</v>
      </c>
      <c r="I9450" s="89" t="s">
        <v>316</v>
      </c>
      <c r="L9450">
        <v>65466</v>
      </c>
      <c r="M9450" s="89" t="s">
        <v>1430</v>
      </c>
      <c r="N9450" s="89" t="s">
        <v>321</v>
      </c>
      <c r="V9450" s="89" t="s">
        <v>1524</v>
      </c>
      <c r="W9450">
        <v>65622</v>
      </c>
    </row>
    <row r="9451" spans="7:23">
      <c r="G9451">
        <v>44884</v>
      </c>
      <c r="H9451" s="89" t="s">
        <v>1500</v>
      </c>
      <c r="I9451" s="89" t="s">
        <v>316</v>
      </c>
      <c r="L9451">
        <v>65467</v>
      </c>
      <c r="M9451" s="89" t="s">
        <v>1430</v>
      </c>
      <c r="N9451" s="89" t="s">
        <v>322</v>
      </c>
      <c r="V9451" s="89" t="s">
        <v>1525</v>
      </c>
      <c r="W9451">
        <v>65611</v>
      </c>
    </row>
    <row r="9452" spans="7:23">
      <c r="G9452">
        <v>44893</v>
      </c>
      <c r="H9452" s="89" t="s">
        <v>1501</v>
      </c>
      <c r="I9452" s="89" t="s">
        <v>316</v>
      </c>
      <c r="L9452">
        <v>65468</v>
      </c>
      <c r="M9452" s="89" t="s">
        <v>1430</v>
      </c>
      <c r="N9452" s="89" t="s">
        <v>316</v>
      </c>
      <c r="V9452" s="89" t="s">
        <v>2541</v>
      </c>
      <c r="W9452">
        <v>45046</v>
      </c>
    </row>
    <row r="9453" spans="7:23">
      <c r="G9453">
        <v>44902</v>
      </c>
      <c r="H9453" s="89" t="s">
        <v>1502</v>
      </c>
      <c r="I9453" s="89" t="s">
        <v>316</v>
      </c>
      <c r="L9453">
        <v>65469</v>
      </c>
      <c r="M9453" s="89" t="s">
        <v>1430</v>
      </c>
      <c r="N9453" s="89" t="s">
        <v>1582</v>
      </c>
      <c r="V9453" s="89" t="s">
        <v>1526</v>
      </c>
      <c r="W9453">
        <v>45055</v>
      </c>
    </row>
    <row r="9454" spans="7:23">
      <c r="G9454">
        <v>44911</v>
      </c>
      <c r="H9454" s="89" t="s">
        <v>1318</v>
      </c>
      <c r="I9454" s="89" t="s">
        <v>316</v>
      </c>
      <c r="L9454">
        <v>65470</v>
      </c>
      <c r="M9454" s="89" t="s">
        <v>1430</v>
      </c>
      <c r="N9454" s="89" t="s">
        <v>323</v>
      </c>
      <c r="V9454" s="89" t="s">
        <v>1527</v>
      </c>
      <c r="W9454">
        <v>45064</v>
      </c>
    </row>
    <row r="9455" spans="7:23">
      <c r="G9455">
        <v>64092</v>
      </c>
      <c r="H9455" s="89" t="s">
        <v>1503</v>
      </c>
      <c r="I9455" s="89" t="s">
        <v>316</v>
      </c>
      <c r="L9455">
        <v>65471</v>
      </c>
      <c r="M9455" s="89" t="s">
        <v>1430</v>
      </c>
      <c r="N9455" s="89" t="s">
        <v>324</v>
      </c>
      <c r="V9455" s="89" t="s">
        <v>1528</v>
      </c>
      <c r="W9455">
        <v>45073</v>
      </c>
    </row>
    <row r="9456" spans="7:23">
      <c r="G9456">
        <v>44938</v>
      </c>
      <c r="H9456" s="89" t="s">
        <v>1504</v>
      </c>
      <c r="I9456" s="89" t="s">
        <v>316</v>
      </c>
      <c r="L9456">
        <v>65472</v>
      </c>
      <c r="M9456" s="89" t="s">
        <v>1430</v>
      </c>
      <c r="N9456" s="89" t="s">
        <v>325</v>
      </c>
      <c r="V9456" s="89" t="s">
        <v>1529</v>
      </c>
      <c r="W9456">
        <v>45082</v>
      </c>
    </row>
    <row r="9457" spans="7:23">
      <c r="G9457">
        <v>44947</v>
      </c>
      <c r="H9457" s="89" t="s">
        <v>1505</v>
      </c>
      <c r="I9457" s="89" t="s">
        <v>316</v>
      </c>
      <c r="L9457">
        <v>65473</v>
      </c>
      <c r="M9457" s="89" t="s">
        <v>1430</v>
      </c>
      <c r="N9457" s="89" t="s">
        <v>317</v>
      </c>
      <c r="V9457" s="89" t="s">
        <v>1530</v>
      </c>
      <c r="W9457">
        <v>45091</v>
      </c>
    </row>
    <row r="9458" spans="7:23">
      <c r="G9458">
        <v>44956</v>
      </c>
      <c r="H9458" s="89" t="s">
        <v>1506</v>
      </c>
      <c r="I9458" s="89" t="s">
        <v>316</v>
      </c>
      <c r="L9458">
        <v>65474</v>
      </c>
      <c r="M9458" s="89" t="s">
        <v>1430</v>
      </c>
      <c r="N9458" s="89" t="s">
        <v>1583</v>
      </c>
      <c r="V9458" s="89" t="s">
        <v>1531</v>
      </c>
      <c r="W9458">
        <v>45100</v>
      </c>
    </row>
    <row r="9459" spans="7:23">
      <c r="G9459">
        <v>44965</v>
      </c>
      <c r="H9459" s="89" t="s">
        <v>1507</v>
      </c>
      <c r="I9459" s="89" t="s">
        <v>316</v>
      </c>
      <c r="L9459">
        <v>65475</v>
      </c>
      <c r="M9459" s="89" t="s">
        <v>1429</v>
      </c>
      <c r="N9459" s="89" t="s">
        <v>1290</v>
      </c>
      <c r="V9459" s="89" t="s">
        <v>1532</v>
      </c>
      <c r="W9459">
        <v>45109</v>
      </c>
    </row>
    <row r="9460" spans="7:23">
      <c r="G9460">
        <v>44974</v>
      </c>
      <c r="H9460" s="89" t="s">
        <v>1508</v>
      </c>
      <c r="I9460" s="89" t="s">
        <v>316</v>
      </c>
      <c r="L9460">
        <v>65476</v>
      </c>
      <c r="M9460" s="89" t="s">
        <v>1429</v>
      </c>
      <c r="N9460" s="89" t="s">
        <v>320</v>
      </c>
      <c r="V9460" s="89" t="s">
        <v>2542</v>
      </c>
      <c r="W9460">
        <v>45118</v>
      </c>
    </row>
    <row r="9461" spans="7:23">
      <c r="G9461">
        <v>44983</v>
      </c>
      <c r="H9461" s="89" t="s">
        <v>1509</v>
      </c>
      <c r="I9461" s="89" t="s">
        <v>316</v>
      </c>
      <c r="L9461">
        <v>65477</v>
      </c>
      <c r="M9461" s="89" t="s">
        <v>1429</v>
      </c>
      <c r="N9461" s="89" t="s">
        <v>321</v>
      </c>
      <c r="V9461" s="89" t="s">
        <v>1523</v>
      </c>
      <c r="W9461">
        <v>220285</v>
      </c>
    </row>
    <row r="9462" spans="7:23">
      <c r="G9462">
        <v>44992</v>
      </c>
      <c r="H9462" s="89" t="s">
        <v>1510</v>
      </c>
      <c r="I9462" s="89" t="s">
        <v>316</v>
      </c>
      <c r="L9462">
        <v>65478</v>
      </c>
      <c r="M9462" s="89" t="s">
        <v>1429</v>
      </c>
      <c r="N9462" s="89" t="s">
        <v>322</v>
      </c>
      <c r="V9462" s="89" t="s">
        <v>2543</v>
      </c>
      <c r="W9462">
        <v>65633</v>
      </c>
    </row>
    <row r="9463" spans="7:23">
      <c r="G9463">
        <v>45001</v>
      </c>
      <c r="H9463" s="89" t="s">
        <v>1327</v>
      </c>
      <c r="I9463" s="89" t="s">
        <v>316</v>
      </c>
      <c r="L9463">
        <v>65479</v>
      </c>
      <c r="M9463" s="89" t="s">
        <v>1429</v>
      </c>
      <c r="N9463" s="89" t="s">
        <v>316</v>
      </c>
      <c r="V9463" s="89" t="s">
        <v>1533</v>
      </c>
      <c r="W9463">
        <v>45145</v>
      </c>
    </row>
    <row r="9464" spans="7:23">
      <c r="G9464">
        <v>45010</v>
      </c>
      <c r="H9464" s="89" t="s">
        <v>232</v>
      </c>
      <c r="I9464" s="89" t="s">
        <v>316</v>
      </c>
      <c r="L9464">
        <v>65480</v>
      </c>
      <c r="M9464" s="89" t="s">
        <v>1429</v>
      </c>
      <c r="N9464" s="89" t="s">
        <v>1582</v>
      </c>
      <c r="V9464" s="89" t="s">
        <v>1534</v>
      </c>
      <c r="W9464">
        <v>45154</v>
      </c>
    </row>
    <row r="9465" spans="7:23">
      <c r="G9465">
        <v>65600</v>
      </c>
      <c r="H9465" s="89" t="s">
        <v>1511</v>
      </c>
      <c r="I9465" s="89" t="s">
        <v>316</v>
      </c>
      <c r="L9465">
        <v>65481</v>
      </c>
      <c r="M9465" s="89" t="s">
        <v>1429</v>
      </c>
      <c r="N9465" s="89" t="s">
        <v>323</v>
      </c>
      <c r="V9465" s="89" t="s">
        <v>1535</v>
      </c>
      <c r="W9465">
        <v>45163</v>
      </c>
    </row>
    <row r="9466" spans="7:23">
      <c r="G9466">
        <v>65589</v>
      </c>
      <c r="H9466" s="89" t="s">
        <v>1512</v>
      </c>
      <c r="I9466" s="89" t="s">
        <v>316</v>
      </c>
      <c r="L9466">
        <v>65482</v>
      </c>
      <c r="M9466" s="89" t="s">
        <v>1429</v>
      </c>
      <c r="N9466" s="89" t="s">
        <v>324</v>
      </c>
      <c r="V9466" s="89" t="s">
        <v>1536</v>
      </c>
      <c r="W9466">
        <v>45172</v>
      </c>
    </row>
    <row r="9467" spans="7:23">
      <c r="G9467">
        <v>65578</v>
      </c>
      <c r="H9467" s="89" t="s">
        <v>1513</v>
      </c>
      <c r="I9467" s="89" t="s">
        <v>316</v>
      </c>
      <c r="L9467">
        <v>65483</v>
      </c>
      <c r="M9467" s="89" t="s">
        <v>1429</v>
      </c>
      <c r="N9467" s="89" t="s">
        <v>325</v>
      </c>
      <c r="V9467" s="89" t="s">
        <v>1537</v>
      </c>
      <c r="W9467">
        <v>45181</v>
      </c>
    </row>
    <row r="9468" spans="7:23">
      <c r="G9468">
        <v>65567</v>
      </c>
      <c r="H9468" s="89" t="s">
        <v>1514</v>
      </c>
      <c r="I9468" s="89" t="s">
        <v>316</v>
      </c>
      <c r="L9468">
        <v>65484</v>
      </c>
      <c r="M9468" s="89" t="s">
        <v>1429</v>
      </c>
      <c r="N9468" s="89" t="s">
        <v>317</v>
      </c>
      <c r="V9468" s="89" t="s">
        <v>1538</v>
      </c>
      <c r="W9468">
        <v>45190</v>
      </c>
    </row>
    <row r="9469" spans="7:23">
      <c r="G9469">
        <v>45037</v>
      </c>
      <c r="H9469" s="89" t="s">
        <v>1515</v>
      </c>
      <c r="I9469" s="89" t="s">
        <v>316</v>
      </c>
      <c r="L9469">
        <v>65485</v>
      </c>
      <c r="M9469" s="89" t="s">
        <v>1429</v>
      </c>
      <c r="N9469" s="89" t="s">
        <v>1583</v>
      </c>
      <c r="V9469" s="89" t="s">
        <v>1539</v>
      </c>
      <c r="W9469">
        <v>45199</v>
      </c>
    </row>
    <row r="9470" spans="7:23">
      <c r="G9470">
        <v>65545</v>
      </c>
      <c r="H9470" s="89" t="s">
        <v>1516</v>
      </c>
      <c r="I9470" s="89" t="s">
        <v>316</v>
      </c>
      <c r="L9470">
        <v>65486</v>
      </c>
      <c r="M9470" s="89" t="s">
        <v>1428</v>
      </c>
      <c r="N9470" s="89" t="s">
        <v>1290</v>
      </c>
      <c r="V9470" s="89" t="s">
        <v>1540</v>
      </c>
      <c r="W9470">
        <v>45208</v>
      </c>
    </row>
    <row r="9471" spans="7:23">
      <c r="G9471">
        <v>65512</v>
      </c>
      <c r="H9471" s="89" t="s">
        <v>1517</v>
      </c>
      <c r="I9471" s="89" t="s">
        <v>316</v>
      </c>
      <c r="L9471">
        <v>65487</v>
      </c>
      <c r="M9471" s="89" t="s">
        <v>1428</v>
      </c>
      <c r="N9471" s="89" t="s">
        <v>320</v>
      </c>
      <c r="V9471" s="89" t="s">
        <v>1541</v>
      </c>
      <c r="W9471">
        <v>45217</v>
      </c>
    </row>
    <row r="9472" spans="7:23">
      <c r="G9472">
        <v>65523</v>
      </c>
      <c r="H9472" s="89" t="s">
        <v>1518</v>
      </c>
      <c r="I9472" s="89" t="s">
        <v>316</v>
      </c>
      <c r="L9472">
        <v>65488</v>
      </c>
      <c r="M9472" s="89" t="s">
        <v>1428</v>
      </c>
      <c r="N9472" s="89" t="s">
        <v>321</v>
      </c>
      <c r="V9472" s="89" t="s">
        <v>1542</v>
      </c>
      <c r="W9472">
        <v>45226</v>
      </c>
    </row>
    <row r="9473" spans="7:23">
      <c r="G9473">
        <v>65534</v>
      </c>
      <c r="H9473" s="89" t="s">
        <v>1519</v>
      </c>
      <c r="I9473" s="89" t="s">
        <v>316</v>
      </c>
      <c r="L9473">
        <v>65489</v>
      </c>
      <c r="M9473" s="89" t="s">
        <v>1428</v>
      </c>
      <c r="N9473" s="89" t="s">
        <v>322</v>
      </c>
      <c r="V9473" s="89" t="s">
        <v>1543</v>
      </c>
      <c r="W9473">
        <v>45235</v>
      </c>
    </row>
    <row r="9474" spans="7:23">
      <c r="G9474">
        <v>65556</v>
      </c>
      <c r="H9474" s="89" t="s">
        <v>1520</v>
      </c>
      <c r="I9474" s="89" t="s">
        <v>316</v>
      </c>
      <c r="L9474">
        <v>65490</v>
      </c>
      <c r="M9474" s="89" t="s">
        <v>1428</v>
      </c>
      <c r="N9474" s="89" t="s">
        <v>316</v>
      </c>
      <c r="V9474" s="89" t="s">
        <v>1544</v>
      </c>
      <c r="W9474">
        <v>45244</v>
      </c>
    </row>
    <row r="9475" spans="7:23">
      <c r="G9475">
        <v>60131</v>
      </c>
      <c r="H9475" s="89" t="s">
        <v>1521</v>
      </c>
      <c r="I9475" s="89" t="s">
        <v>316</v>
      </c>
      <c r="L9475">
        <v>65491</v>
      </c>
      <c r="M9475" s="89" t="s">
        <v>1428</v>
      </c>
      <c r="N9475" s="89" t="s">
        <v>1582</v>
      </c>
      <c r="V9475" s="89" t="s">
        <v>1364</v>
      </c>
      <c r="W9475">
        <v>45253</v>
      </c>
    </row>
    <row r="9476" spans="7:23">
      <c r="G9476">
        <v>65644</v>
      </c>
      <c r="H9476" s="89" t="s">
        <v>1522</v>
      </c>
      <c r="I9476" s="89" t="s">
        <v>316</v>
      </c>
      <c r="L9476">
        <v>65492</v>
      </c>
      <c r="M9476" s="89" t="s">
        <v>1428</v>
      </c>
      <c r="N9476" s="89" t="s">
        <v>323</v>
      </c>
      <c r="V9476" s="89" t="s">
        <v>1545</v>
      </c>
      <c r="W9476">
        <v>60186</v>
      </c>
    </row>
    <row r="9477" spans="7:23">
      <c r="G9477">
        <v>65622</v>
      </c>
      <c r="H9477" s="89" t="s">
        <v>1524</v>
      </c>
      <c r="I9477" s="89" t="s">
        <v>316</v>
      </c>
      <c r="L9477">
        <v>65493</v>
      </c>
      <c r="M9477" s="89" t="s">
        <v>1428</v>
      </c>
      <c r="N9477" s="89" t="s">
        <v>324</v>
      </c>
      <c r="V9477" s="89" t="s">
        <v>1546</v>
      </c>
      <c r="W9477">
        <v>60197</v>
      </c>
    </row>
    <row r="9478" spans="7:23">
      <c r="G9478">
        <v>65611</v>
      </c>
      <c r="H9478" s="89" t="s">
        <v>1525</v>
      </c>
      <c r="I9478" s="89" t="s">
        <v>316</v>
      </c>
      <c r="L9478">
        <v>65494</v>
      </c>
      <c r="M9478" s="89" t="s">
        <v>1428</v>
      </c>
      <c r="N9478" s="89" t="s">
        <v>325</v>
      </c>
      <c r="V9478" s="89" t="s">
        <v>1547</v>
      </c>
      <c r="W9478">
        <v>60208</v>
      </c>
    </row>
    <row r="9479" spans="7:23">
      <c r="G9479">
        <v>45046</v>
      </c>
      <c r="H9479" s="89" t="s">
        <v>2541</v>
      </c>
      <c r="I9479" s="89" t="s">
        <v>316</v>
      </c>
      <c r="L9479">
        <v>65495</v>
      </c>
      <c r="M9479" s="89" t="s">
        <v>1428</v>
      </c>
      <c r="N9479" s="89" t="s">
        <v>317</v>
      </c>
      <c r="V9479" s="89" t="s">
        <v>1548</v>
      </c>
      <c r="W9479">
        <v>60219</v>
      </c>
    </row>
    <row r="9480" spans="7:23">
      <c r="G9480">
        <v>45055</v>
      </c>
      <c r="H9480" s="89" t="s">
        <v>1526</v>
      </c>
      <c r="I9480" s="89" t="s">
        <v>316</v>
      </c>
      <c r="L9480">
        <v>65496</v>
      </c>
      <c r="M9480" s="89" t="s">
        <v>1428</v>
      </c>
      <c r="N9480" s="89" t="s">
        <v>1583</v>
      </c>
      <c r="V9480" s="89" t="s">
        <v>1549</v>
      </c>
      <c r="W9480">
        <v>60230</v>
      </c>
    </row>
    <row r="9481" spans="7:23">
      <c r="G9481">
        <v>45064</v>
      </c>
      <c r="H9481" s="89" t="s">
        <v>1527</v>
      </c>
      <c r="I9481" s="89" t="s">
        <v>316</v>
      </c>
      <c r="L9481">
        <v>65497</v>
      </c>
      <c r="M9481" s="89" t="s">
        <v>1427</v>
      </c>
      <c r="N9481" s="89" t="s">
        <v>1290</v>
      </c>
      <c r="V9481" s="89" t="s">
        <v>1550</v>
      </c>
      <c r="W9481">
        <v>60241</v>
      </c>
    </row>
    <row r="9482" spans="7:23">
      <c r="G9482">
        <v>45073</v>
      </c>
      <c r="H9482" s="89" t="s">
        <v>1528</v>
      </c>
      <c r="I9482" s="89" t="s">
        <v>316</v>
      </c>
      <c r="L9482">
        <v>65498</v>
      </c>
      <c r="M9482" s="89" t="s">
        <v>1427</v>
      </c>
      <c r="N9482" s="89" t="s">
        <v>320</v>
      </c>
      <c r="V9482" s="89" t="s">
        <v>1551</v>
      </c>
      <c r="W9482">
        <v>60252</v>
      </c>
    </row>
    <row r="9483" spans="7:23">
      <c r="G9483">
        <v>45082</v>
      </c>
      <c r="H9483" s="89" t="s">
        <v>1529</v>
      </c>
      <c r="I9483" s="89" t="s">
        <v>316</v>
      </c>
      <c r="L9483">
        <v>65499</v>
      </c>
      <c r="M9483" s="89" t="s">
        <v>1427</v>
      </c>
      <c r="N9483" s="89" t="s">
        <v>321</v>
      </c>
      <c r="V9483" s="89" t="s">
        <v>1552</v>
      </c>
      <c r="W9483">
        <v>60263</v>
      </c>
    </row>
    <row r="9484" spans="7:23">
      <c r="G9484">
        <v>45091</v>
      </c>
      <c r="H9484" s="89" t="s">
        <v>1530</v>
      </c>
      <c r="I9484" s="89" t="s">
        <v>316</v>
      </c>
      <c r="L9484">
        <v>65500</v>
      </c>
      <c r="M9484" s="89" t="s">
        <v>1427</v>
      </c>
      <c r="N9484" s="89" t="s">
        <v>322</v>
      </c>
      <c r="V9484" s="89" t="s">
        <v>1553</v>
      </c>
      <c r="W9484">
        <v>60274</v>
      </c>
    </row>
    <row r="9485" spans="7:23">
      <c r="G9485">
        <v>45100</v>
      </c>
      <c r="H9485" s="89" t="s">
        <v>1531</v>
      </c>
      <c r="I9485" s="89" t="s">
        <v>316</v>
      </c>
      <c r="L9485">
        <v>65501</v>
      </c>
      <c r="M9485" s="89" t="s">
        <v>1427</v>
      </c>
      <c r="N9485" s="89" t="s">
        <v>316</v>
      </c>
      <c r="V9485" s="89" t="s">
        <v>1554</v>
      </c>
      <c r="W9485">
        <v>60285</v>
      </c>
    </row>
    <row r="9486" spans="7:23">
      <c r="G9486">
        <v>45109</v>
      </c>
      <c r="H9486" s="89" t="s">
        <v>1532</v>
      </c>
      <c r="I9486" s="89" t="s">
        <v>316</v>
      </c>
      <c r="L9486">
        <v>65502</v>
      </c>
      <c r="M9486" s="89" t="s">
        <v>1427</v>
      </c>
      <c r="N9486" s="89" t="s">
        <v>1582</v>
      </c>
      <c r="V9486" s="89" t="s">
        <v>1555</v>
      </c>
      <c r="W9486">
        <v>60296</v>
      </c>
    </row>
    <row r="9487" spans="7:23">
      <c r="G9487">
        <v>45118</v>
      </c>
      <c r="H9487" s="89" t="s">
        <v>2542</v>
      </c>
      <c r="I9487" s="89" t="s">
        <v>316</v>
      </c>
      <c r="L9487">
        <v>65503</v>
      </c>
      <c r="M9487" s="89" t="s">
        <v>1427</v>
      </c>
      <c r="N9487" s="89" t="s">
        <v>323</v>
      </c>
      <c r="V9487" s="89" t="s">
        <v>1556</v>
      </c>
      <c r="W9487">
        <v>60307</v>
      </c>
    </row>
    <row r="9488" spans="7:23">
      <c r="G9488">
        <v>220285</v>
      </c>
      <c r="H9488" s="89" t="s">
        <v>1523</v>
      </c>
      <c r="I9488" s="89" t="s">
        <v>316</v>
      </c>
      <c r="L9488">
        <v>65504</v>
      </c>
      <c r="M9488" s="89" t="s">
        <v>1427</v>
      </c>
      <c r="N9488" s="89" t="s">
        <v>324</v>
      </c>
      <c r="V9488" s="89" t="s">
        <v>1557</v>
      </c>
      <c r="W9488">
        <v>60318</v>
      </c>
    </row>
    <row r="9489" spans="7:23">
      <c r="G9489">
        <v>65633</v>
      </c>
      <c r="H9489" s="89" t="s">
        <v>2543</v>
      </c>
      <c r="I9489" s="89" t="s">
        <v>316</v>
      </c>
      <c r="L9489">
        <v>65505</v>
      </c>
      <c r="M9489" s="89" t="s">
        <v>1427</v>
      </c>
      <c r="N9489" s="89" t="s">
        <v>325</v>
      </c>
      <c r="V9489" s="89" t="s">
        <v>1378</v>
      </c>
      <c r="W9489">
        <v>60329</v>
      </c>
    </row>
    <row r="9490" spans="7:23">
      <c r="G9490">
        <v>45145</v>
      </c>
      <c r="H9490" s="89" t="s">
        <v>1533</v>
      </c>
      <c r="I9490" s="89" t="s">
        <v>316</v>
      </c>
      <c r="L9490">
        <v>65506</v>
      </c>
      <c r="M9490" s="89" t="s">
        <v>1427</v>
      </c>
      <c r="N9490" s="89" t="s">
        <v>317</v>
      </c>
      <c r="V9490" s="89" t="s">
        <v>1558</v>
      </c>
      <c r="W9490">
        <v>45280</v>
      </c>
    </row>
    <row r="9491" spans="7:23">
      <c r="G9491">
        <v>45154</v>
      </c>
      <c r="H9491" s="89" t="s">
        <v>1534</v>
      </c>
      <c r="I9491" s="89" t="s">
        <v>316</v>
      </c>
      <c r="L9491">
        <v>65507</v>
      </c>
      <c r="M9491" s="89" t="s">
        <v>1427</v>
      </c>
      <c r="N9491" s="89" t="s">
        <v>1583</v>
      </c>
      <c r="V9491" s="89" t="s">
        <v>1559</v>
      </c>
      <c r="W9491">
        <v>45289</v>
      </c>
    </row>
    <row r="9492" spans="7:23">
      <c r="G9492">
        <v>45163</v>
      </c>
      <c r="H9492" s="89" t="s">
        <v>1535</v>
      </c>
      <c r="I9492" s="89" t="s">
        <v>316</v>
      </c>
      <c r="L9492">
        <v>65508</v>
      </c>
      <c r="M9492" s="89" t="s">
        <v>1517</v>
      </c>
      <c r="N9492" s="89" t="s">
        <v>1290</v>
      </c>
      <c r="V9492" s="89" t="s">
        <v>1560</v>
      </c>
      <c r="W9492">
        <v>45298</v>
      </c>
    </row>
    <row r="9493" spans="7:23">
      <c r="G9493">
        <v>45172</v>
      </c>
      <c r="H9493" s="89" t="s">
        <v>1536</v>
      </c>
      <c r="I9493" s="89" t="s">
        <v>316</v>
      </c>
      <c r="L9493">
        <v>65509</v>
      </c>
      <c r="M9493" s="89" t="s">
        <v>1517</v>
      </c>
      <c r="N9493" s="89" t="s">
        <v>320</v>
      </c>
      <c r="V9493" s="89" t="s">
        <v>2544</v>
      </c>
      <c r="W9493">
        <v>45307</v>
      </c>
    </row>
    <row r="9494" spans="7:23">
      <c r="G9494">
        <v>45181</v>
      </c>
      <c r="H9494" s="89" t="s">
        <v>1537</v>
      </c>
      <c r="I9494" s="89" t="s">
        <v>316</v>
      </c>
      <c r="L9494">
        <v>65510</v>
      </c>
      <c r="M9494" s="89" t="s">
        <v>1517</v>
      </c>
      <c r="N9494" s="89" t="s">
        <v>321</v>
      </c>
      <c r="V9494" s="89" t="s">
        <v>1561</v>
      </c>
      <c r="W9494">
        <v>45316</v>
      </c>
    </row>
    <row r="9495" spans="7:23">
      <c r="G9495">
        <v>45190</v>
      </c>
      <c r="H9495" s="89" t="s">
        <v>1538</v>
      </c>
      <c r="I9495" s="89" t="s">
        <v>316</v>
      </c>
      <c r="L9495">
        <v>65511</v>
      </c>
      <c r="M9495" s="89" t="s">
        <v>1517</v>
      </c>
      <c r="N9495" s="89" t="s">
        <v>322</v>
      </c>
      <c r="V9495" s="89" t="s">
        <v>1562</v>
      </c>
      <c r="W9495">
        <v>45325</v>
      </c>
    </row>
    <row r="9496" spans="7:23">
      <c r="G9496">
        <v>45199</v>
      </c>
      <c r="H9496" s="89" t="s">
        <v>1539</v>
      </c>
      <c r="I9496" s="89" t="s">
        <v>316</v>
      </c>
      <c r="L9496">
        <v>65512</v>
      </c>
      <c r="M9496" s="89" t="s">
        <v>1517</v>
      </c>
      <c r="N9496" s="89" t="s">
        <v>316</v>
      </c>
      <c r="V9496" s="89" t="s">
        <v>1563</v>
      </c>
      <c r="W9496">
        <v>45334</v>
      </c>
    </row>
    <row r="9497" spans="7:23">
      <c r="G9497">
        <v>45208</v>
      </c>
      <c r="H9497" s="89" t="s">
        <v>1540</v>
      </c>
      <c r="I9497" s="89" t="s">
        <v>316</v>
      </c>
      <c r="L9497">
        <v>65513</v>
      </c>
      <c r="M9497" s="89" t="s">
        <v>1517</v>
      </c>
      <c r="N9497" s="89" t="s">
        <v>1582</v>
      </c>
      <c r="V9497" s="89" t="s">
        <v>1564</v>
      </c>
      <c r="W9497">
        <v>45343</v>
      </c>
    </row>
    <row r="9498" spans="7:23">
      <c r="G9498">
        <v>45217</v>
      </c>
      <c r="H9498" s="89" t="s">
        <v>1541</v>
      </c>
      <c r="I9498" s="89" t="s">
        <v>316</v>
      </c>
      <c r="L9498">
        <v>65514</v>
      </c>
      <c r="M9498" s="89" t="s">
        <v>1517</v>
      </c>
      <c r="N9498" s="89" t="s">
        <v>323</v>
      </c>
      <c r="V9498" s="89" t="s">
        <v>1565</v>
      </c>
      <c r="W9498">
        <v>45352</v>
      </c>
    </row>
    <row r="9499" spans="7:23">
      <c r="G9499">
        <v>45226</v>
      </c>
      <c r="H9499" s="89" t="s">
        <v>1542</v>
      </c>
      <c r="I9499" s="89" t="s">
        <v>316</v>
      </c>
      <c r="L9499">
        <v>65515</v>
      </c>
      <c r="M9499" s="89" t="s">
        <v>1517</v>
      </c>
      <c r="N9499" s="89" t="s">
        <v>324</v>
      </c>
      <c r="V9499" s="89" t="s">
        <v>1566</v>
      </c>
      <c r="W9499">
        <v>45361</v>
      </c>
    </row>
    <row r="9500" spans="7:23">
      <c r="G9500">
        <v>45235</v>
      </c>
      <c r="H9500" s="89" t="s">
        <v>1543</v>
      </c>
      <c r="I9500" s="89" t="s">
        <v>316</v>
      </c>
      <c r="L9500">
        <v>65516</v>
      </c>
      <c r="M9500" s="89" t="s">
        <v>1517</v>
      </c>
      <c r="N9500" s="89" t="s">
        <v>325</v>
      </c>
      <c r="V9500" s="89" t="s">
        <v>271</v>
      </c>
      <c r="W9500">
        <v>45370</v>
      </c>
    </row>
    <row r="9501" spans="7:23">
      <c r="G9501">
        <v>45244</v>
      </c>
      <c r="H9501" s="89" t="s">
        <v>1544</v>
      </c>
      <c r="I9501" s="89" t="s">
        <v>316</v>
      </c>
      <c r="L9501">
        <v>65517</v>
      </c>
      <c r="M9501" s="89" t="s">
        <v>1517</v>
      </c>
      <c r="N9501" s="89" t="s">
        <v>317</v>
      </c>
      <c r="V9501" s="89" t="s">
        <v>1567</v>
      </c>
      <c r="W9501">
        <v>57882</v>
      </c>
    </row>
    <row r="9502" spans="7:23">
      <c r="G9502">
        <v>45253</v>
      </c>
      <c r="H9502" s="89" t="s">
        <v>1364</v>
      </c>
      <c r="I9502" s="89" t="s">
        <v>316</v>
      </c>
      <c r="L9502">
        <v>65518</v>
      </c>
      <c r="M9502" s="89" t="s">
        <v>1517</v>
      </c>
      <c r="N9502" s="89" t="s">
        <v>1583</v>
      </c>
      <c r="V9502" s="89" t="s">
        <v>2545</v>
      </c>
      <c r="W9502">
        <v>141072</v>
      </c>
    </row>
    <row r="9503" spans="7:23">
      <c r="G9503">
        <v>60186</v>
      </c>
      <c r="H9503" s="89" t="s">
        <v>1545</v>
      </c>
      <c r="I9503" s="89" t="s">
        <v>316</v>
      </c>
      <c r="L9503">
        <v>65519</v>
      </c>
      <c r="M9503" s="89" t="s">
        <v>1518</v>
      </c>
      <c r="N9503" s="89" t="s">
        <v>1290</v>
      </c>
      <c r="V9503" s="89" t="s">
        <v>2546</v>
      </c>
      <c r="W9503">
        <v>57871</v>
      </c>
    </row>
    <row r="9504" spans="7:23">
      <c r="G9504">
        <v>60197</v>
      </c>
      <c r="H9504" s="89" t="s">
        <v>1546</v>
      </c>
      <c r="I9504" s="89" t="s">
        <v>316</v>
      </c>
      <c r="L9504">
        <v>65520</v>
      </c>
      <c r="M9504" s="89" t="s">
        <v>1518</v>
      </c>
      <c r="N9504" s="89" t="s">
        <v>320</v>
      </c>
      <c r="V9504" s="89" t="s">
        <v>1389</v>
      </c>
      <c r="W9504">
        <v>45397</v>
      </c>
    </row>
    <row r="9505" spans="7:23">
      <c r="G9505">
        <v>60208</v>
      </c>
      <c r="H9505" s="89" t="s">
        <v>1547</v>
      </c>
      <c r="I9505" s="89" t="s">
        <v>316</v>
      </c>
      <c r="L9505">
        <v>65521</v>
      </c>
      <c r="M9505" s="89" t="s">
        <v>1518</v>
      </c>
      <c r="N9505" s="89" t="s">
        <v>321</v>
      </c>
      <c r="V9505" s="89" t="s">
        <v>1568</v>
      </c>
      <c r="W9505">
        <v>45415</v>
      </c>
    </row>
    <row r="9506" spans="7:23">
      <c r="G9506">
        <v>60219</v>
      </c>
      <c r="H9506" s="89" t="s">
        <v>1548</v>
      </c>
      <c r="I9506" s="89" t="s">
        <v>316</v>
      </c>
      <c r="L9506">
        <v>65522</v>
      </c>
      <c r="M9506" s="89" t="s">
        <v>1518</v>
      </c>
      <c r="N9506" s="89" t="s">
        <v>322</v>
      </c>
      <c r="V9506" s="89" t="s">
        <v>1569</v>
      </c>
      <c r="W9506">
        <v>57948</v>
      </c>
    </row>
    <row r="9507" spans="7:23">
      <c r="G9507">
        <v>60230</v>
      </c>
      <c r="H9507" s="89" t="s">
        <v>1549</v>
      </c>
      <c r="I9507" s="89" t="s">
        <v>316</v>
      </c>
      <c r="L9507">
        <v>65523</v>
      </c>
      <c r="M9507" s="89" t="s">
        <v>1518</v>
      </c>
      <c r="N9507" s="89" t="s">
        <v>316</v>
      </c>
      <c r="V9507" s="89" t="s">
        <v>1570</v>
      </c>
      <c r="W9507">
        <v>57959</v>
      </c>
    </row>
    <row r="9508" spans="7:23">
      <c r="G9508">
        <v>60241</v>
      </c>
      <c r="H9508" s="89" t="s">
        <v>1550</v>
      </c>
      <c r="I9508" s="89" t="s">
        <v>316</v>
      </c>
      <c r="L9508">
        <v>65524</v>
      </c>
      <c r="M9508" s="89" t="s">
        <v>1518</v>
      </c>
      <c r="N9508" s="89" t="s">
        <v>1582</v>
      </c>
      <c r="V9508" s="89" t="s">
        <v>1571</v>
      </c>
      <c r="W9508">
        <v>58003</v>
      </c>
    </row>
    <row r="9509" spans="7:23">
      <c r="G9509">
        <v>60252</v>
      </c>
      <c r="H9509" s="89" t="s">
        <v>1551</v>
      </c>
      <c r="I9509" s="89" t="s">
        <v>316</v>
      </c>
      <c r="L9509">
        <v>65525</v>
      </c>
      <c r="M9509" s="89" t="s">
        <v>1518</v>
      </c>
      <c r="N9509" s="89" t="s">
        <v>323</v>
      </c>
      <c r="V9509" s="89" t="s">
        <v>2547</v>
      </c>
      <c r="W9509">
        <v>58014</v>
      </c>
    </row>
    <row r="9510" spans="7:23">
      <c r="G9510">
        <v>60263</v>
      </c>
      <c r="H9510" s="89" t="s">
        <v>1552</v>
      </c>
      <c r="I9510" s="89" t="s">
        <v>316</v>
      </c>
      <c r="L9510">
        <v>65526</v>
      </c>
      <c r="M9510" s="89" t="s">
        <v>1518</v>
      </c>
      <c r="N9510" s="89" t="s">
        <v>324</v>
      </c>
      <c r="V9510" s="89" t="s">
        <v>1572</v>
      </c>
      <c r="W9510">
        <v>66077</v>
      </c>
    </row>
    <row r="9511" spans="7:23">
      <c r="G9511">
        <v>60274</v>
      </c>
      <c r="H9511" s="89" t="s">
        <v>1553</v>
      </c>
      <c r="I9511" s="89" t="s">
        <v>316</v>
      </c>
      <c r="L9511">
        <v>65527</v>
      </c>
      <c r="M9511" s="89" t="s">
        <v>1518</v>
      </c>
      <c r="N9511" s="89" t="s">
        <v>325</v>
      </c>
      <c r="V9511" s="89" t="s">
        <v>2548</v>
      </c>
      <c r="W9511">
        <v>67683</v>
      </c>
    </row>
    <row r="9512" spans="7:23">
      <c r="G9512">
        <v>60285</v>
      </c>
      <c r="H9512" s="89" t="s">
        <v>1554</v>
      </c>
      <c r="I9512" s="89" t="s">
        <v>316</v>
      </c>
      <c r="L9512">
        <v>65528</v>
      </c>
      <c r="M9512" s="89" t="s">
        <v>1518</v>
      </c>
      <c r="N9512" s="89" t="s">
        <v>317</v>
      </c>
      <c r="V9512" s="89" t="s">
        <v>2549</v>
      </c>
      <c r="W9512">
        <v>76672</v>
      </c>
    </row>
    <row r="9513" spans="7:23">
      <c r="G9513">
        <v>60296</v>
      </c>
      <c r="H9513" s="89" t="s">
        <v>1555</v>
      </c>
      <c r="I9513" s="89" t="s">
        <v>316</v>
      </c>
      <c r="L9513">
        <v>65529</v>
      </c>
      <c r="M9513" s="89" t="s">
        <v>1518</v>
      </c>
      <c r="N9513" s="89" t="s">
        <v>1583</v>
      </c>
      <c r="V9513" s="89" t="s">
        <v>2550</v>
      </c>
      <c r="W9513">
        <v>88072</v>
      </c>
    </row>
    <row r="9514" spans="7:23">
      <c r="G9514">
        <v>60307</v>
      </c>
      <c r="H9514" s="89" t="s">
        <v>1556</v>
      </c>
      <c r="I9514" s="89" t="s">
        <v>316</v>
      </c>
      <c r="L9514">
        <v>65530</v>
      </c>
      <c r="M9514" s="89" t="s">
        <v>1519</v>
      </c>
      <c r="N9514" s="89" t="s">
        <v>1290</v>
      </c>
      <c r="V9514" s="89" t="s">
        <v>1573</v>
      </c>
      <c r="W9514">
        <v>67671</v>
      </c>
    </row>
    <row r="9515" spans="7:23">
      <c r="G9515">
        <v>60318</v>
      </c>
      <c r="H9515" s="89" t="s">
        <v>1557</v>
      </c>
      <c r="I9515" s="89" t="s">
        <v>316</v>
      </c>
      <c r="L9515">
        <v>65531</v>
      </c>
      <c r="M9515" s="89" t="s">
        <v>1519</v>
      </c>
      <c r="N9515" s="89" t="s">
        <v>320</v>
      </c>
      <c r="V9515" s="89" t="s">
        <v>1574</v>
      </c>
      <c r="W9515">
        <v>57981</v>
      </c>
    </row>
    <row r="9516" spans="7:23">
      <c r="G9516">
        <v>60329</v>
      </c>
      <c r="H9516" s="89" t="s">
        <v>1378</v>
      </c>
      <c r="I9516" s="89" t="s">
        <v>316</v>
      </c>
      <c r="L9516">
        <v>65532</v>
      </c>
      <c r="M9516" s="89" t="s">
        <v>1519</v>
      </c>
      <c r="N9516" s="89" t="s">
        <v>321</v>
      </c>
      <c r="V9516" s="89" t="s">
        <v>1575</v>
      </c>
      <c r="W9516">
        <v>57970</v>
      </c>
    </row>
    <row r="9517" spans="7:23">
      <c r="G9517">
        <v>45280</v>
      </c>
      <c r="H9517" s="89" t="s">
        <v>1558</v>
      </c>
      <c r="I9517" s="89" t="s">
        <v>316</v>
      </c>
      <c r="L9517">
        <v>65533</v>
      </c>
      <c r="M9517" s="89" t="s">
        <v>1519</v>
      </c>
      <c r="N9517" s="89" t="s">
        <v>322</v>
      </c>
      <c r="V9517" s="89" t="s">
        <v>1576</v>
      </c>
      <c r="W9517">
        <v>45469</v>
      </c>
    </row>
    <row r="9518" spans="7:23">
      <c r="G9518">
        <v>45289</v>
      </c>
      <c r="H9518" s="89" t="s">
        <v>1559</v>
      </c>
      <c r="I9518" s="89" t="s">
        <v>316</v>
      </c>
      <c r="L9518">
        <v>65534</v>
      </c>
      <c r="M9518" s="89" t="s">
        <v>1519</v>
      </c>
      <c r="N9518" s="89" t="s">
        <v>316</v>
      </c>
      <c r="V9518" s="89" t="s">
        <v>1577</v>
      </c>
      <c r="W9518">
        <v>65070</v>
      </c>
    </row>
    <row r="9519" spans="7:23">
      <c r="G9519">
        <v>45298</v>
      </c>
      <c r="H9519" s="89" t="s">
        <v>1560</v>
      </c>
      <c r="I9519" s="89" t="s">
        <v>316</v>
      </c>
      <c r="L9519">
        <v>65535</v>
      </c>
      <c r="M9519" s="89" t="s">
        <v>1519</v>
      </c>
      <c r="N9519" s="89" t="s">
        <v>1582</v>
      </c>
      <c r="V9519" s="89" t="s">
        <v>1578</v>
      </c>
      <c r="W9519">
        <v>58036</v>
      </c>
    </row>
    <row r="9520" spans="7:23">
      <c r="G9520">
        <v>45307</v>
      </c>
      <c r="H9520" s="89" t="s">
        <v>2544</v>
      </c>
      <c r="I9520" s="89" t="s">
        <v>316</v>
      </c>
      <c r="L9520">
        <v>65536</v>
      </c>
      <c r="M9520" s="89" t="s">
        <v>1519</v>
      </c>
      <c r="N9520" s="89" t="s">
        <v>323</v>
      </c>
      <c r="V9520" s="89" t="s">
        <v>2551</v>
      </c>
      <c r="W9520">
        <v>141085</v>
      </c>
    </row>
    <row r="9521" spans="7:23">
      <c r="G9521">
        <v>45316</v>
      </c>
      <c r="H9521" s="89" t="s">
        <v>1561</v>
      </c>
      <c r="I9521" s="89" t="s">
        <v>316</v>
      </c>
      <c r="L9521">
        <v>65537</v>
      </c>
      <c r="M9521" s="89" t="s">
        <v>1519</v>
      </c>
      <c r="N9521" s="89" t="s">
        <v>324</v>
      </c>
      <c r="V9521" s="89" t="s">
        <v>2552</v>
      </c>
      <c r="W9521">
        <v>57992</v>
      </c>
    </row>
    <row r="9522" spans="7:23">
      <c r="G9522">
        <v>45325</v>
      </c>
      <c r="H9522" s="89" t="s">
        <v>1562</v>
      </c>
      <c r="I9522" s="89" t="s">
        <v>316</v>
      </c>
      <c r="L9522">
        <v>65538</v>
      </c>
      <c r="M9522" s="89" t="s">
        <v>1519</v>
      </c>
      <c r="N9522" s="89" t="s">
        <v>325</v>
      </c>
      <c r="V9522" s="89" t="s">
        <v>1580</v>
      </c>
      <c r="W9522">
        <v>45505</v>
      </c>
    </row>
    <row r="9523" spans="7:23">
      <c r="G9523">
        <v>45334</v>
      </c>
      <c r="H9523" s="89" t="s">
        <v>1563</v>
      </c>
      <c r="I9523" s="89" t="s">
        <v>316</v>
      </c>
      <c r="L9523">
        <v>65539</v>
      </c>
      <c r="M9523" s="89" t="s">
        <v>1519</v>
      </c>
      <c r="N9523" s="89" t="s">
        <v>317</v>
      </c>
      <c r="V9523" s="89" t="s">
        <v>2553</v>
      </c>
      <c r="W9523">
        <v>202072</v>
      </c>
    </row>
    <row r="9524" spans="7:23">
      <c r="G9524">
        <v>45343</v>
      </c>
      <c r="H9524" s="89" t="s">
        <v>1564</v>
      </c>
      <c r="I9524" s="89" t="s">
        <v>316</v>
      </c>
      <c r="L9524">
        <v>65540</v>
      </c>
      <c r="M9524" s="89" t="s">
        <v>1519</v>
      </c>
      <c r="N9524" s="89" t="s">
        <v>1583</v>
      </c>
      <c r="V9524" s="89" t="s">
        <v>2554</v>
      </c>
      <c r="W9524">
        <v>202098</v>
      </c>
    </row>
    <row r="9525" spans="7:23">
      <c r="G9525">
        <v>45352</v>
      </c>
      <c r="H9525" s="89" t="s">
        <v>1565</v>
      </c>
      <c r="I9525" s="89" t="s">
        <v>316</v>
      </c>
      <c r="L9525">
        <v>65541</v>
      </c>
      <c r="M9525" s="89" t="s">
        <v>1516</v>
      </c>
      <c r="N9525" s="89" t="s">
        <v>1290</v>
      </c>
      <c r="V9525" s="89" t="s">
        <v>2555</v>
      </c>
      <c r="W9525">
        <v>202085</v>
      </c>
    </row>
    <row r="9526" spans="7:23">
      <c r="G9526">
        <v>45361</v>
      </c>
      <c r="H9526" s="89" t="s">
        <v>1566</v>
      </c>
      <c r="I9526" s="89" t="s">
        <v>316</v>
      </c>
      <c r="L9526">
        <v>65542</v>
      </c>
      <c r="M9526" s="89" t="s">
        <v>1516</v>
      </c>
      <c r="N9526" s="89" t="s">
        <v>320</v>
      </c>
      <c r="V9526" s="89" t="s">
        <v>1581</v>
      </c>
      <c r="W9526">
        <v>45424</v>
      </c>
    </row>
    <row r="9527" spans="7:23">
      <c r="G9527">
        <v>45370</v>
      </c>
      <c r="H9527" s="89" t="s">
        <v>271</v>
      </c>
      <c r="I9527" s="89" t="s">
        <v>316</v>
      </c>
      <c r="L9527">
        <v>65543</v>
      </c>
      <c r="M9527" s="89" t="s">
        <v>1516</v>
      </c>
      <c r="N9527" s="89" t="s">
        <v>321</v>
      </c>
    </row>
    <row r="9528" spans="7:23">
      <c r="G9528">
        <v>57882</v>
      </c>
      <c r="H9528" s="89" t="s">
        <v>1567</v>
      </c>
      <c r="I9528" s="89" t="s">
        <v>316</v>
      </c>
      <c r="L9528">
        <v>65544</v>
      </c>
      <c r="M9528" s="89" t="s">
        <v>1516</v>
      </c>
      <c r="N9528" s="89" t="s">
        <v>322</v>
      </c>
    </row>
    <row r="9529" spans="7:23">
      <c r="G9529">
        <v>141072</v>
      </c>
      <c r="H9529" s="89" t="s">
        <v>2545</v>
      </c>
      <c r="I9529" s="89" t="s">
        <v>316</v>
      </c>
      <c r="L9529">
        <v>65545</v>
      </c>
      <c r="M9529" s="89" t="s">
        <v>1516</v>
      </c>
      <c r="N9529" s="89" t="s">
        <v>316</v>
      </c>
      <c r="V9529" s="89" t="s">
        <v>1291</v>
      </c>
      <c r="W9529">
        <v>36207</v>
      </c>
    </row>
    <row r="9530" spans="7:23">
      <c r="G9530">
        <v>57871</v>
      </c>
      <c r="H9530" s="89" t="s">
        <v>2546</v>
      </c>
      <c r="I9530" s="89" t="s">
        <v>316</v>
      </c>
      <c r="L9530">
        <v>65546</v>
      </c>
      <c r="M9530" s="89" t="s">
        <v>1516</v>
      </c>
      <c r="N9530" s="89" t="s">
        <v>1582</v>
      </c>
      <c r="V9530" s="89" t="s">
        <v>1292</v>
      </c>
      <c r="W9530">
        <v>68284</v>
      </c>
    </row>
    <row r="9531" spans="7:23">
      <c r="G9531">
        <v>45397</v>
      </c>
      <c r="H9531" s="89" t="s">
        <v>1389</v>
      </c>
      <c r="I9531" s="89" t="s">
        <v>316</v>
      </c>
      <c r="L9531">
        <v>65547</v>
      </c>
      <c r="M9531" s="89" t="s">
        <v>1516</v>
      </c>
      <c r="N9531" s="89" t="s">
        <v>323</v>
      </c>
      <c r="V9531" s="89" t="s">
        <v>1293</v>
      </c>
      <c r="W9531">
        <v>57486</v>
      </c>
    </row>
    <row r="9532" spans="7:23">
      <c r="G9532">
        <v>45415</v>
      </c>
      <c r="H9532" s="89" t="s">
        <v>1568</v>
      </c>
      <c r="I9532" s="89" t="s">
        <v>316</v>
      </c>
      <c r="L9532">
        <v>65548</v>
      </c>
      <c r="M9532" s="89" t="s">
        <v>1516</v>
      </c>
      <c r="N9532" s="89" t="s">
        <v>324</v>
      </c>
      <c r="V9532" s="89" t="s">
        <v>1294</v>
      </c>
      <c r="W9532">
        <v>57475</v>
      </c>
    </row>
    <row r="9533" spans="7:23">
      <c r="G9533">
        <v>57948</v>
      </c>
      <c r="H9533" s="89" t="s">
        <v>1569</v>
      </c>
      <c r="I9533" s="89" t="s">
        <v>316</v>
      </c>
      <c r="L9533">
        <v>65549</v>
      </c>
      <c r="M9533" s="89" t="s">
        <v>1516</v>
      </c>
      <c r="N9533" s="89" t="s">
        <v>325</v>
      </c>
      <c r="V9533" s="89" t="s">
        <v>1295</v>
      </c>
      <c r="W9533">
        <v>36208</v>
      </c>
    </row>
    <row r="9534" spans="7:23">
      <c r="G9534">
        <v>57959</v>
      </c>
      <c r="H9534" s="89" t="s">
        <v>1570</v>
      </c>
      <c r="I9534" s="89" t="s">
        <v>316</v>
      </c>
      <c r="L9534">
        <v>65550</v>
      </c>
      <c r="M9534" s="89" t="s">
        <v>1516</v>
      </c>
      <c r="N9534" s="89" t="s">
        <v>317</v>
      </c>
      <c r="V9534" s="89" t="s">
        <v>1296</v>
      </c>
      <c r="W9534">
        <v>67476</v>
      </c>
    </row>
    <row r="9535" spans="7:23">
      <c r="G9535">
        <v>58003</v>
      </c>
      <c r="H9535" s="89" t="s">
        <v>1571</v>
      </c>
      <c r="I9535" s="89" t="s">
        <v>316</v>
      </c>
      <c r="L9535">
        <v>65551</v>
      </c>
      <c r="M9535" s="89" t="s">
        <v>1516</v>
      </c>
      <c r="N9535" s="89" t="s">
        <v>1583</v>
      </c>
      <c r="V9535" s="89" t="s">
        <v>1297</v>
      </c>
      <c r="W9535">
        <v>36209</v>
      </c>
    </row>
    <row r="9536" spans="7:23">
      <c r="G9536">
        <v>58014</v>
      </c>
      <c r="H9536" s="89" t="s">
        <v>2547</v>
      </c>
      <c r="I9536" s="89" t="s">
        <v>316</v>
      </c>
      <c r="L9536">
        <v>65552</v>
      </c>
      <c r="M9536" s="89" t="s">
        <v>1520</v>
      </c>
      <c r="N9536" s="89" t="s">
        <v>1290</v>
      </c>
      <c r="V9536" s="89" t="s">
        <v>1298</v>
      </c>
      <c r="W9536">
        <v>36210</v>
      </c>
    </row>
    <row r="9537" spans="7:23">
      <c r="G9537">
        <v>66077</v>
      </c>
      <c r="H9537" s="89" t="s">
        <v>1572</v>
      </c>
      <c r="I9537" s="89" t="s">
        <v>316</v>
      </c>
      <c r="L9537">
        <v>65553</v>
      </c>
      <c r="M9537" s="89" t="s">
        <v>1520</v>
      </c>
      <c r="N9537" s="89" t="s">
        <v>320</v>
      </c>
      <c r="V9537" s="89" t="s">
        <v>1299</v>
      </c>
      <c r="W9537">
        <v>41280</v>
      </c>
    </row>
    <row r="9538" spans="7:23">
      <c r="G9538">
        <v>67683</v>
      </c>
      <c r="H9538" s="89" t="s">
        <v>2548</v>
      </c>
      <c r="I9538" s="89" t="s">
        <v>316</v>
      </c>
      <c r="L9538">
        <v>65554</v>
      </c>
      <c r="M9538" s="89" t="s">
        <v>1520</v>
      </c>
      <c r="N9538" s="89" t="s">
        <v>321</v>
      </c>
      <c r="V9538" s="89" t="s">
        <v>1300</v>
      </c>
      <c r="W9538">
        <v>41272</v>
      </c>
    </row>
    <row r="9539" spans="7:23">
      <c r="G9539">
        <v>76672</v>
      </c>
      <c r="H9539" s="89" t="s">
        <v>2549</v>
      </c>
      <c r="I9539" s="89" t="s">
        <v>316</v>
      </c>
      <c r="L9539">
        <v>65555</v>
      </c>
      <c r="M9539" s="89" t="s">
        <v>1520</v>
      </c>
      <c r="N9539" s="89" t="s">
        <v>322</v>
      </c>
      <c r="V9539" s="89" t="s">
        <v>1234</v>
      </c>
      <c r="W9539">
        <v>175077</v>
      </c>
    </row>
    <row r="9540" spans="7:23">
      <c r="G9540">
        <v>88072</v>
      </c>
      <c r="H9540" s="89" t="s">
        <v>2550</v>
      </c>
      <c r="I9540" s="89" t="s">
        <v>316</v>
      </c>
      <c r="L9540">
        <v>65556</v>
      </c>
      <c r="M9540" s="89" t="s">
        <v>1520</v>
      </c>
      <c r="N9540" s="89" t="s">
        <v>316</v>
      </c>
      <c r="V9540" s="89" t="s">
        <v>2329</v>
      </c>
      <c r="W9540">
        <v>199732</v>
      </c>
    </row>
    <row r="9541" spans="7:23">
      <c r="G9541">
        <v>67671</v>
      </c>
      <c r="H9541" s="89" t="s">
        <v>1573</v>
      </c>
      <c r="I9541" s="89" t="s">
        <v>316</v>
      </c>
      <c r="L9541">
        <v>65557</v>
      </c>
      <c r="M9541" s="89" t="s">
        <v>1520</v>
      </c>
      <c r="N9541" s="89" t="s">
        <v>1582</v>
      </c>
      <c r="V9541" s="89" t="s">
        <v>2330</v>
      </c>
      <c r="W9541">
        <v>199719</v>
      </c>
    </row>
    <row r="9542" spans="7:23">
      <c r="G9542">
        <v>57981</v>
      </c>
      <c r="H9542" s="89" t="s">
        <v>1574</v>
      </c>
      <c r="I9542" s="89" t="s">
        <v>316</v>
      </c>
      <c r="L9542">
        <v>65558</v>
      </c>
      <c r="M9542" s="89" t="s">
        <v>1520</v>
      </c>
      <c r="N9542" s="89" t="s">
        <v>323</v>
      </c>
      <c r="V9542" s="89" t="s">
        <v>1235</v>
      </c>
      <c r="W9542">
        <v>199706</v>
      </c>
    </row>
    <row r="9543" spans="7:23">
      <c r="G9543">
        <v>57970</v>
      </c>
      <c r="H9543" s="89" t="s">
        <v>1575</v>
      </c>
      <c r="I9543" s="89" t="s">
        <v>316</v>
      </c>
      <c r="L9543">
        <v>65559</v>
      </c>
      <c r="M9543" s="89" t="s">
        <v>1520</v>
      </c>
      <c r="N9543" s="89" t="s">
        <v>324</v>
      </c>
      <c r="V9543" s="89" t="s">
        <v>1236</v>
      </c>
      <c r="W9543">
        <v>199693</v>
      </c>
    </row>
    <row r="9544" spans="7:23">
      <c r="G9544">
        <v>45469</v>
      </c>
      <c r="H9544" s="89" t="s">
        <v>1576</v>
      </c>
      <c r="I9544" s="89" t="s">
        <v>316</v>
      </c>
      <c r="L9544">
        <v>65560</v>
      </c>
      <c r="M9544" s="89" t="s">
        <v>1520</v>
      </c>
      <c r="N9544" s="89" t="s">
        <v>325</v>
      </c>
      <c r="V9544" s="89" t="s">
        <v>1237</v>
      </c>
      <c r="W9544">
        <v>174890</v>
      </c>
    </row>
    <row r="9545" spans="7:23">
      <c r="G9545">
        <v>65070</v>
      </c>
      <c r="H9545" s="89" t="s">
        <v>1577</v>
      </c>
      <c r="I9545" s="89" t="s">
        <v>316</v>
      </c>
      <c r="L9545">
        <v>65561</v>
      </c>
      <c r="M9545" s="89" t="s">
        <v>1520</v>
      </c>
      <c r="N9545" s="89" t="s">
        <v>317</v>
      </c>
      <c r="V9545" s="89" t="s">
        <v>1301</v>
      </c>
      <c r="W9545">
        <v>36214</v>
      </c>
    </row>
    <row r="9546" spans="7:23">
      <c r="G9546">
        <v>58036</v>
      </c>
      <c r="H9546" s="89" t="s">
        <v>1578</v>
      </c>
      <c r="I9546" s="89" t="s">
        <v>316</v>
      </c>
      <c r="L9546">
        <v>65562</v>
      </c>
      <c r="M9546" s="89" t="s">
        <v>1520</v>
      </c>
      <c r="N9546" s="89" t="s">
        <v>1583</v>
      </c>
      <c r="V9546" s="89" t="s">
        <v>2334</v>
      </c>
      <c r="W9546">
        <v>46473</v>
      </c>
    </row>
    <row r="9547" spans="7:23">
      <c r="G9547">
        <v>141085</v>
      </c>
      <c r="H9547" s="89" t="s">
        <v>2551</v>
      </c>
      <c r="I9547" s="89" t="s">
        <v>316</v>
      </c>
      <c r="L9547">
        <v>65563</v>
      </c>
      <c r="M9547" s="89" t="s">
        <v>1514</v>
      </c>
      <c r="N9547" s="89" t="s">
        <v>1290</v>
      </c>
      <c r="V9547" s="89" t="s">
        <v>2336</v>
      </c>
      <c r="W9547">
        <v>190077</v>
      </c>
    </row>
    <row r="9548" spans="7:23">
      <c r="G9548">
        <v>57992</v>
      </c>
      <c r="H9548" s="89" t="s">
        <v>2552</v>
      </c>
      <c r="I9548" s="89" t="s">
        <v>316</v>
      </c>
      <c r="L9548">
        <v>65564</v>
      </c>
      <c r="M9548" s="89" t="s">
        <v>1514</v>
      </c>
      <c r="N9548" s="89" t="s">
        <v>320</v>
      </c>
      <c r="V9548" s="89" t="s">
        <v>2337</v>
      </c>
      <c r="W9548">
        <v>200677</v>
      </c>
    </row>
    <row r="9549" spans="7:23">
      <c r="G9549">
        <v>45505</v>
      </c>
      <c r="H9549" s="89" t="s">
        <v>1580</v>
      </c>
      <c r="I9549" s="89" t="s">
        <v>316</v>
      </c>
      <c r="L9549">
        <v>65565</v>
      </c>
      <c r="M9549" s="89" t="s">
        <v>1514</v>
      </c>
      <c r="N9549" s="89" t="s">
        <v>321</v>
      </c>
      <c r="V9549" s="89" t="s">
        <v>1302</v>
      </c>
      <c r="W9549">
        <v>36215</v>
      </c>
    </row>
    <row r="9550" spans="7:23">
      <c r="G9550">
        <v>202072</v>
      </c>
      <c r="H9550" s="89" t="s">
        <v>2553</v>
      </c>
      <c r="I9550" s="89" t="s">
        <v>316</v>
      </c>
      <c r="L9550">
        <v>65566</v>
      </c>
      <c r="M9550" s="89" t="s">
        <v>1514</v>
      </c>
      <c r="N9550" s="89" t="s">
        <v>322</v>
      </c>
      <c r="V9550" s="89" t="s">
        <v>2340</v>
      </c>
      <c r="W9550">
        <v>83877</v>
      </c>
    </row>
    <row r="9551" spans="7:23">
      <c r="G9551">
        <v>202098</v>
      </c>
      <c r="H9551" s="89" t="s">
        <v>2554</v>
      </c>
      <c r="I9551" s="89" t="s">
        <v>316</v>
      </c>
      <c r="L9551">
        <v>65567</v>
      </c>
      <c r="M9551" s="89" t="s">
        <v>1514</v>
      </c>
      <c r="N9551" s="89" t="s">
        <v>316</v>
      </c>
      <c r="V9551" s="89" t="s">
        <v>2342</v>
      </c>
      <c r="W9551">
        <v>36216</v>
      </c>
    </row>
    <row r="9552" spans="7:23">
      <c r="G9552">
        <v>202085</v>
      </c>
      <c r="H9552" s="89" t="s">
        <v>2555</v>
      </c>
      <c r="I9552" s="89" t="s">
        <v>316</v>
      </c>
      <c r="L9552">
        <v>65568</v>
      </c>
      <c r="M9552" s="89" t="s">
        <v>1514</v>
      </c>
      <c r="N9552" s="89" t="s">
        <v>1582</v>
      </c>
      <c r="V9552" s="89" t="s">
        <v>2343</v>
      </c>
      <c r="W9552">
        <v>36217</v>
      </c>
    </row>
    <row r="9553" spans="7:23">
      <c r="G9553">
        <v>45424</v>
      </c>
      <c r="H9553" s="89" t="s">
        <v>1581</v>
      </c>
      <c r="I9553" s="89" t="s">
        <v>316</v>
      </c>
      <c r="L9553">
        <v>65569</v>
      </c>
      <c r="M9553" s="89" t="s">
        <v>1514</v>
      </c>
      <c r="N9553" s="89" t="s">
        <v>323</v>
      </c>
      <c r="V9553" s="89" t="s">
        <v>1303</v>
      </c>
      <c r="W9553">
        <v>36218</v>
      </c>
    </row>
    <row r="9554" spans="7:23">
      <c r="G9554">
        <v>36009</v>
      </c>
      <c r="H9554" s="89" t="s">
        <v>317</v>
      </c>
      <c r="L9554">
        <v>65570</v>
      </c>
      <c r="M9554" s="89" t="s">
        <v>1514</v>
      </c>
      <c r="N9554" s="89" t="s">
        <v>324</v>
      </c>
      <c r="V9554" s="89" t="s">
        <v>2346</v>
      </c>
      <c r="W9554">
        <v>199677</v>
      </c>
    </row>
    <row r="9555" spans="7:23">
      <c r="G9555">
        <v>36207</v>
      </c>
      <c r="H9555" s="89" t="s">
        <v>1291</v>
      </c>
      <c r="I9555" s="89" t="s">
        <v>317</v>
      </c>
      <c r="L9555">
        <v>65571</v>
      </c>
      <c r="M9555" s="89" t="s">
        <v>1514</v>
      </c>
      <c r="N9555" s="89" t="s">
        <v>325</v>
      </c>
      <c r="V9555" s="89" t="s">
        <v>2348</v>
      </c>
      <c r="W9555">
        <v>200155</v>
      </c>
    </row>
    <row r="9556" spans="7:23">
      <c r="G9556">
        <v>68284</v>
      </c>
      <c r="H9556" s="89" t="s">
        <v>1292</v>
      </c>
      <c r="I9556" s="89" t="s">
        <v>317</v>
      </c>
      <c r="L9556">
        <v>65572</v>
      </c>
      <c r="M9556" s="89" t="s">
        <v>1514</v>
      </c>
      <c r="N9556" s="89" t="s">
        <v>317</v>
      </c>
      <c r="V9556" s="89" t="s">
        <v>1304</v>
      </c>
      <c r="W9556">
        <v>36221</v>
      </c>
    </row>
    <row r="9557" spans="7:23">
      <c r="G9557">
        <v>57486</v>
      </c>
      <c r="H9557" s="89" t="s">
        <v>1293</v>
      </c>
      <c r="I9557" s="89" t="s">
        <v>317</v>
      </c>
      <c r="L9557">
        <v>65573</v>
      </c>
      <c r="M9557" s="89" t="s">
        <v>1514</v>
      </c>
      <c r="N9557" s="89" t="s">
        <v>1583</v>
      </c>
      <c r="V9557" s="89" t="s">
        <v>1305</v>
      </c>
      <c r="W9557">
        <v>36222</v>
      </c>
    </row>
    <row r="9558" spans="7:23">
      <c r="G9558">
        <v>57475</v>
      </c>
      <c r="H9558" s="89" t="s">
        <v>1294</v>
      </c>
      <c r="I9558" s="89" t="s">
        <v>317</v>
      </c>
      <c r="L9558">
        <v>65574</v>
      </c>
      <c r="M9558" s="89" t="s">
        <v>1513</v>
      </c>
      <c r="N9558" s="89" t="s">
        <v>1290</v>
      </c>
      <c r="V9558" s="89" t="s">
        <v>1306</v>
      </c>
      <c r="W9558">
        <v>36223</v>
      </c>
    </row>
    <row r="9559" spans="7:23">
      <c r="G9559">
        <v>36208</v>
      </c>
      <c r="H9559" s="89" t="s">
        <v>1295</v>
      </c>
      <c r="I9559" s="89" t="s">
        <v>317</v>
      </c>
      <c r="L9559">
        <v>65575</v>
      </c>
      <c r="M9559" s="89" t="s">
        <v>1513</v>
      </c>
      <c r="N9559" s="89" t="s">
        <v>320</v>
      </c>
      <c r="V9559" s="89" t="s">
        <v>2353</v>
      </c>
      <c r="W9559">
        <v>205881</v>
      </c>
    </row>
    <row r="9560" spans="7:23">
      <c r="G9560">
        <v>67476</v>
      </c>
      <c r="H9560" s="89" t="s">
        <v>1296</v>
      </c>
      <c r="I9560" s="89" t="s">
        <v>317</v>
      </c>
      <c r="L9560">
        <v>65576</v>
      </c>
      <c r="M9560" s="89" t="s">
        <v>1513</v>
      </c>
      <c r="N9560" s="89" t="s">
        <v>321</v>
      </c>
      <c r="V9560" s="89" t="s">
        <v>1307</v>
      </c>
      <c r="W9560">
        <v>36224</v>
      </c>
    </row>
    <row r="9561" spans="7:23">
      <c r="G9561">
        <v>36209</v>
      </c>
      <c r="H9561" s="89" t="s">
        <v>1297</v>
      </c>
      <c r="I9561" s="89" t="s">
        <v>317</v>
      </c>
      <c r="L9561">
        <v>65577</v>
      </c>
      <c r="M9561" s="89" t="s">
        <v>1513</v>
      </c>
      <c r="N9561" s="89" t="s">
        <v>322</v>
      </c>
      <c r="V9561" s="89" t="s">
        <v>1308</v>
      </c>
      <c r="W9561">
        <v>36225</v>
      </c>
    </row>
    <row r="9562" spans="7:23">
      <c r="G9562">
        <v>36210</v>
      </c>
      <c r="H9562" s="89" t="s">
        <v>1298</v>
      </c>
      <c r="I9562" s="89" t="s">
        <v>317</v>
      </c>
      <c r="L9562">
        <v>65578</v>
      </c>
      <c r="M9562" s="89" t="s">
        <v>1513</v>
      </c>
      <c r="N9562" s="89" t="s">
        <v>316</v>
      </c>
      <c r="V9562" s="89" t="s">
        <v>1309</v>
      </c>
      <c r="W9562">
        <v>36226</v>
      </c>
    </row>
    <row r="9563" spans="7:23">
      <c r="G9563">
        <v>41280</v>
      </c>
      <c r="H9563" s="89" t="s">
        <v>1299</v>
      </c>
      <c r="I9563" s="89" t="s">
        <v>317</v>
      </c>
      <c r="L9563">
        <v>65579</v>
      </c>
      <c r="M9563" s="89" t="s">
        <v>1513</v>
      </c>
      <c r="N9563" s="89" t="s">
        <v>1582</v>
      </c>
      <c r="V9563" s="89" t="s">
        <v>1310</v>
      </c>
      <c r="W9563">
        <v>36227</v>
      </c>
    </row>
    <row r="9564" spans="7:23">
      <c r="G9564">
        <v>41272</v>
      </c>
      <c r="H9564" s="89" t="s">
        <v>1300</v>
      </c>
      <c r="I9564" s="89" t="s">
        <v>317</v>
      </c>
      <c r="L9564">
        <v>65580</v>
      </c>
      <c r="M9564" s="89" t="s">
        <v>1513</v>
      </c>
      <c r="N9564" s="89" t="s">
        <v>323</v>
      </c>
      <c r="V9564" s="89" t="s">
        <v>2357</v>
      </c>
      <c r="W9564">
        <v>173690</v>
      </c>
    </row>
    <row r="9565" spans="7:23">
      <c r="G9565">
        <v>175077</v>
      </c>
      <c r="H9565" s="89" t="s">
        <v>1234</v>
      </c>
      <c r="I9565" s="89" t="s">
        <v>317</v>
      </c>
      <c r="L9565">
        <v>65581</v>
      </c>
      <c r="M9565" s="89" t="s">
        <v>1513</v>
      </c>
      <c r="N9565" s="89" t="s">
        <v>324</v>
      </c>
      <c r="V9565" s="89" t="s">
        <v>1311</v>
      </c>
      <c r="W9565">
        <v>36230</v>
      </c>
    </row>
    <row r="9566" spans="7:23">
      <c r="G9566">
        <v>199732</v>
      </c>
      <c r="H9566" s="89" t="s">
        <v>2329</v>
      </c>
      <c r="I9566" s="89" t="s">
        <v>317</v>
      </c>
      <c r="L9566">
        <v>65582</v>
      </c>
      <c r="M9566" s="89" t="s">
        <v>1513</v>
      </c>
      <c r="N9566" s="89" t="s">
        <v>325</v>
      </c>
      <c r="V9566" s="89" t="s">
        <v>1312</v>
      </c>
      <c r="W9566">
        <v>36231</v>
      </c>
    </row>
    <row r="9567" spans="7:23">
      <c r="G9567">
        <v>199719</v>
      </c>
      <c r="H9567" s="89" t="s">
        <v>2330</v>
      </c>
      <c r="I9567" s="89" t="s">
        <v>317</v>
      </c>
      <c r="L9567">
        <v>65583</v>
      </c>
      <c r="M9567" s="89" t="s">
        <v>1513</v>
      </c>
      <c r="N9567" s="89" t="s">
        <v>317</v>
      </c>
      <c r="V9567" s="89" t="s">
        <v>1313</v>
      </c>
      <c r="W9567">
        <v>36232</v>
      </c>
    </row>
    <row r="9568" spans="7:23">
      <c r="G9568">
        <v>199706</v>
      </c>
      <c r="H9568" s="89" t="s">
        <v>1235</v>
      </c>
      <c r="I9568" s="89" t="s">
        <v>317</v>
      </c>
      <c r="L9568">
        <v>65584</v>
      </c>
      <c r="M9568" s="89" t="s">
        <v>1513</v>
      </c>
      <c r="N9568" s="89" t="s">
        <v>1583</v>
      </c>
      <c r="V9568" s="89" t="s">
        <v>1314</v>
      </c>
      <c r="W9568">
        <v>36233</v>
      </c>
    </row>
    <row r="9569" spans="7:23">
      <c r="G9569">
        <v>199693</v>
      </c>
      <c r="H9569" s="89" t="s">
        <v>1236</v>
      </c>
      <c r="I9569" s="89" t="s">
        <v>317</v>
      </c>
      <c r="L9569">
        <v>65585</v>
      </c>
      <c r="M9569" s="89" t="s">
        <v>1512</v>
      </c>
      <c r="N9569" s="89" t="s">
        <v>1290</v>
      </c>
      <c r="V9569" s="89" t="s">
        <v>1315</v>
      </c>
      <c r="W9569">
        <v>36234</v>
      </c>
    </row>
    <row r="9570" spans="7:23">
      <c r="G9570">
        <v>174890</v>
      </c>
      <c r="H9570" s="89" t="s">
        <v>1237</v>
      </c>
      <c r="I9570" s="89" t="s">
        <v>317</v>
      </c>
      <c r="L9570">
        <v>65586</v>
      </c>
      <c r="M9570" s="89" t="s">
        <v>1512</v>
      </c>
      <c r="N9570" s="89" t="s">
        <v>320</v>
      </c>
      <c r="V9570" s="89" t="s">
        <v>1316</v>
      </c>
      <c r="W9570">
        <v>36235</v>
      </c>
    </row>
    <row r="9571" spans="7:23">
      <c r="G9571">
        <v>36214</v>
      </c>
      <c r="H9571" s="89" t="s">
        <v>1301</v>
      </c>
      <c r="I9571" s="89" t="s">
        <v>317</v>
      </c>
      <c r="L9571">
        <v>65587</v>
      </c>
      <c r="M9571" s="89" t="s">
        <v>1512</v>
      </c>
      <c r="N9571" s="89" t="s">
        <v>321</v>
      </c>
      <c r="V9571" s="89" t="s">
        <v>1317</v>
      </c>
      <c r="W9571">
        <v>36236</v>
      </c>
    </row>
    <row r="9572" spans="7:23">
      <c r="G9572">
        <v>46473</v>
      </c>
      <c r="H9572" s="89" t="s">
        <v>2334</v>
      </c>
      <c r="I9572" s="89" t="s">
        <v>317</v>
      </c>
      <c r="L9572">
        <v>65588</v>
      </c>
      <c r="M9572" s="89" t="s">
        <v>1512</v>
      </c>
      <c r="N9572" s="89" t="s">
        <v>322</v>
      </c>
      <c r="V9572" s="89" t="s">
        <v>1318</v>
      </c>
      <c r="W9572">
        <v>36237</v>
      </c>
    </row>
    <row r="9573" spans="7:23">
      <c r="G9573">
        <v>190077</v>
      </c>
      <c r="H9573" s="89" t="s">
        <v>2336</v>
      </c>
      <c r="I9573" s="89" t="s">
        <v>317</v>
      </c>
      <c r="L9573">
        <v>65589</v>
      </c>
      <c r="M9573" s="89" t="s">
        <v>1512</v>
      </c>
      <c r="N9573" s="89" t="s">
        <v>316</v>
      </c>
      <c r="V9573" s="89" t="s">
        <v>1319</v>
      </c>
      <c r="W9573">
        <v>64075</v>
      </c>
    </row>
    <row r="9574" spans="7:23">
      <c r="G9574">
        <v>200677</v>
      </c>
      <c r="H9574" s="89" t="s">
        <v>2337</v>
      </c>
      <c r="I9574" s="89" t="s">
        <v>317</v>
      </c>
      <c r="L9574">
        <v>65590</v>
      </c>
      <c r="M9574" s="89" t="s">
        <v>1512</v>
      </c>
      <c r="N9574" s="89" t="s">
        <v>1582</v>
      </c>
      <c r="V9574" s="89" t="s">
        <v>1320</v>
      </c>
      <c r="W9574">
        <v>36240</v>
      </c>
    </row>
    <row r="9575" spans="7:23">
      <c r="G9575">
        <v>36215</v>
      </c>
      <c r="H9575" s="89" t="s">
        <v>1302</v>
      </c>
      <c r="I9575" s="89" t="s">
        <v>317</v>
      </c>
      <c r="L9575">
        <v>65591</v>
      </c>
      <c r="M9575" s="89" t="s">
        <v>1512</v>
      </c>
      <c r="N9575" s="89" t="s">
        <v>323</v>
      </c>
      <c r="V9575" s="89" t="s">
        <v>1321</v>
      </c>
      <c r="W9575">
        <v>36241</v>
      </c>
    </row>
    <row r="9576" spans="7:23">
      <c r="G9576">
        <v>83877</v>
      </c>
      <c r="H9576" s="89" t="s">
        <v>2340</v>
      </c>
      <c r="I9576" s="89" t="s">
        <v>317</v>
      </c>
      <c r="L9576">
        <v>65592</v>
      </c>
      <c r="M9576" s="89" t="s">
        <v>1512</v>
      </c>
      <c r="N9576" s="89" t="s">
        <v>324</v>
      </c>
      <c r="V9576" s="89" t="s">
        <v>1322</v>
      </c>
      <c r="W9576">
        <v>36242</v>
      </c>
    </row>
    <row r="9577" spans="7:23">
      <c r="G9577">
        <v>36216</v>
      </c>
      <c r="H9577" s="89" t="s">
        <v>2342</v>
      </c>
      <c r="I9577" s="89" t="s">
        <v>317</v>
      </c>
      <c r="L9577">
        <v>65593</v>
      </c>
      <c r="M9577" s="89" t="s">
        <v>1512</v>
      </c>
      <c r="N9577" s="89" t="s">
        <v>325</v>
      </c>
      <c r="V9577" s="89" t="s">
        <v>1323</v>
      </c>
      <c r="W9577">
        <v>36243</v>
      </c>
    </row>
    <row r="9578" spans="7:23">
      <c r="G9578">
        <v>36217</v>
      </c>
      <c r="H9578" s="89" t="s">
        <v>2343</v>
      </c>
      <c r="I9578" s="89" t="s">
        <v>317</v>
      </c>
      <c r="L9578">
        <v>65594</v>
      </c>
      <c r="M9578" s="89" t="s">
        <v>1512</v>
      </c>
      <c r="N9578" s="89" t="s">
        <v>317</v>
      </c>
      <c r="V9578" s="89" t="s">
        <v>1324</v>
      </c>
      <c r="W9578">
        <v>36244</v>
      </c>
    </row>
    <row r="9579" spans="7:23">
      <c r="G9579">
        <v>36218</v>
      </c>
      <c r="H9579" s="89" t="s">
        <v>1303</v>
      </c>
      <c r="I9579" s="89" t="s">
        <v>317</v>
      </c>
      <c r="L9579">
        <v>65595</v>
      </c>
      <c r="M9579" s="89" t="s">
        <v>1512</v>
      </c>
      <c r="N9579" s="89" t="s">
        <v>1583</v>
      </c>
      <c r="V9579" s="89" t="s">
        <v>1325</v>
      </c>
      <c r="W9579">
        <v>36245</v>
      </c>
    </row>
    <row r="9580" spans="7:23">
      <c r="G9580">
        <v>199677</v>
      </c>
      <c r="H9580" s="89" t="s">
        <v>2346</v>
      </c>
      <c r="I9580" s="89" t="s">
        <v>317</v>
      </c>
      <c r="L9580">
        <v>65596</v>
      </c>
      <c r="M9580" s="89" t="s">
        <v>1511</v>
      </c>
      <c r="N9580" s="89" t="s">
        <v>1290</v>
      </c>
      <c r="V9580" s="89" t="s">
        <v>1326</v>
      </c>
      <c r="W9580">
        <v>36246</v>
      </c>
    </row>
    <row r="9581" spans="7:23">
      <c r="G9581">
        <v>200155</v>
      </c>
      <c r="H9581" s="89" t="s">
        <v>2348</v>
      </c>
      <c r="I9581" s="89" t="s">
        <v>317</v>
      </c>
      <c r="L9581">
        <v>65597</v>
      </c>
      <c r="M9581" s="89" t="s">
        <v>1511</v>
      </c>
      <c r="N9581" s="89" t="s">
        <v>320</v>
      </c>
      <c r="V9581" s="89" t="s">
        <v>1327</v>
      </c>
      <c r="W9581">
        <v>36247</v>
      </c>
    </row>
    <row r="9582" spans="7:23">
      <c r="G9582">
        <v>36221</v>
      </c>
      <c r="H9582" s="89" t="s">
        <v>1304</v>
      </c>
      <c r="I9582" s="89" t="s">
        <v>317</v>
      </c>
      <c r="L9582">
        <v>65598</v>
      </c>
      <c r="M9582" s="89" t="s">
        <v>1511</v>
      </c>
      <c r="N9582" s="89" t="s">
        <v>321</v>
      </c>
      <c r="V9582" s="89" t="s">
        <v>232</v>
      </c>
      <c r="W9582">
        <v>36248</v>
      </c>
    </row>
    <row r="9583" spans="7:23">
      <c r="G9583">
        <v>36222</v>
      </c>
      <c r="H9583" s="89" t="s">
        <v>1305</v>
      </c>
      <c r="I9583" s="89" t="s">
        <v>317</v>
      </c>
      <c r="L9583">
        <v>65599</v>
      </c>
      <c r="M9583" s="89" t="s">
        <v>1511</v>
      </c>
      <c r="N9583" s="89" t="s">
        <v>322</v>
      </c>
      <c r="V9583" s="89" t="s">
        <v>2375</v>
      </c>
      <c r="W9583">
        <v>173703</v>
      </c>
    </row>
    <row r="9584" spans="7:23">
      <c r="G9584">
        <v>36223</v>
      </c>
      <c r="H9584" s="89" t="s">
        <v>1306</v>
      </c>
      <c r="I9584" s="89" t="s">
        <v>317</v>
      </c>
      <c r="L9584">
        <v>65600</v>
      </c>
      <c r="M9584" s="89" t="s">
        <v>1511</v>
      </c>
      <c r="N9584" s="89" t="s">
        <v>316</v>
      </c>
      <c r="V9584" s="89" t="s">
        <v>1328</v>
      </c>
      <c r="W9584">
        <v>63719</v>
      </c>
    </row>
    <row r="9585" spans="7:23">
      <c r="G9585">
        <v>205881</v>
      </c>
      <c r="H9585" s="89" t="s">
        <v>2353</v>
      </c>
      <c r="I9585" s="89" t="s">
        <v>317</v>
      </c>
      <c r="L9585">
        <v>65601</v>
      </c>
      <c r="M9585" s="89" t="s">
        <v>1511</v>
      </c>
      <c r="N9585" s="89" t="s">
        <v>1582</v>
      </c>
      <c r="V9585" s="89" t="s">
        <v>1329</v>
      </c>
      <c r="W9585">
        <v>65275</v>
      </c>
    </row>
    <row r="9586" spans="7:23">
      <c r="G9586">
        <v>36224</v>
      </c>
      <c r="H9586" s="89" t="s">
        <v>1307</v>
      </c>
      <c r="I9586" s="89" t="s">
        <v>317</v>
      </c>
      <c r="L9586">
        <v>65602</v>
      </c>
      <c r="M9586" s="89" t="s">
        <v>1511</v>
      </c>
      <c r="N9586" s="89" t="s">
        <v>323</v>
      </c>
      <c r="V9586" s="89" t="s">
        <v>1330</v>
      </c>
      <c r="W9586">
        <v>65286</v>
      </c>
    </row>
    <row r="9587" spans="7:23">
      <c r="G9587">
        <v>36225</v>
      </c>
      <c r="H9587" s="89" t="s">
        <v>1308</v>
      </c>
      <c r="I9587" s="89" t="s">
        <v>317</v>
      </c>
      <c r="L9587">
        <v>65603</v>
      </c>
      <c r="M9587" s="89" t="s">
        <v>1511</v>
      </c>
      <c r="N9587" s="89" t="s">
        <v>324</v>
      </c>
      <c r="V9587" s="89" t="s">
        <v>1331</v>
      </c>
      <c r="W9587">
        <v>65297</v>
      </c>
    </row>
    <row r="9588" spans="7:23">
      <c r="G9588">
        <v>36226</v>
      </c>
      <c r="H9588" s="89" t="s">
        <v>1309</v>
      </c>
      <c r="I9588" s="89" t="s">
        <v>317</v>
      </c>
      <c r="L9588">
        <v>65604</v>
      </c>
      <c r="M9588" s="89" t="s">
        <v>1511</v>
      </c>
      <c r="N9588" s="89" t="s">
        <v>325</v>
      </c>
      <c r="V9588" s="89" t="s">
        <v>1332</v>
      </c>
      <c r="W9588">
        <v>36251</v>
      </c>
    </row>
    <row r="9589" spans="7:23">
      <c r="G9589">
        <v>36227</v>
      </c>
      <c r="H9589" s="89" t="s">
        <v>1310</v>
      </c>
      <c r="I9589" s="89" t="s">
        <v>317</v>
      </c>
      <c r="L9589">
        <v>65605</v>
      </c>
      <c r="M9589" s="89" t="s">
        <v>1511</v>
      </c>
      <c r="N9589" s="89" t="s">
        <v>317</v>
      </c>
      <c r="V9589" s="89" t="s">
        <v>1333</v>
      </c>
      <c r="W9589">
        <v>63708</v>
      </c>
    </row>
    <row r="9590" spans="7:23">
      <c r="G9590">
        <v>173690</v>
      </c>
      <c r="H9590" s="89" t="s">
        <v>2357</v>
      </c>
      <c r="I9590" s="89" t="s">
        <v>317</v>
      </c>
      <c r="L9590">
        <v>65606</v>
      </c>
      <c r="M9590" s="89" t="s">
        <v>1511</v>
      </c>
      <c r="N9590" s="89" t="s">
        <v>1583</v>
      </c>
      <c r="V9590" s="89" t="s">
        <v>1334</v>
      </c>
      <c r="W9590">
        <v>63697</v>
      </c>
    </row>
    <row r="9591" spans="7:23">
      <c r="G9591">
        <v>36230</v>
      </c>
      <c r="H9591" s="89" t="s">
        <v>1311</v>
      </c>
      <c r="I9591" s="89" t="s">
        <v>317</v>
      </c>
      <c r="L9591">
        <v>65607</v>
      </c>
      <c r="M9591" s="89" t="s">
        <v>1525</v>
      </c>
      <c r="N9591" s="89" t="s">
        <v>1290</v>
      </c>
      <c r="V9591" s="89" t="s">
        <v>1335</v>
      </c>
      <c r="W9591">
        <v>63686</v>
      </c>
    </row>
    <row r="9592" spans="7:23">
      <c r="G9592">
        <v>36231</v>
      </c>
      <c r="H9592" s="89" t="s">
        <v>1312</v>
      </c>
      <c r="I9592" s="89" t="s">
        <v>317</v>
      </c>
      <c r="L9592">
        <v>65608</v>
      </c>
      <c r="M9592" s="89" t="s">
        <v>1525</v>
      </c>
      <c r="N9592" s="89" t="s">
        <v>320</v>
      </c>
      <c r="V9592" s="89" t="s">
        <v>1336</v>
      </c>
      <c r="W9592">
        <v>63675</v>
      </c>
    </row>
    <row r="9593" spans="7:23">
      <c r="G9593">
        <v>36232</v>
      </c>
      <c r="H9593" s="89" t="s">
        <v>1313</v>
      </c>
      <c r="I9593" s="89" t="s">
        <v>317</v>
      </c>
      <c r="L9593">
        <v>65609</v>
      </c>
      <c r="M9593" s="89" t="s">
        <v>1525</v>
      </c>
      <c r="N9593" s="89" t="s">
        <v>321</v>
      </c>
      <c r="V9593" s="89" t="s">
        <v>1337</v>
      </c>
      <c r="W9593">
        <v>65319</v>
      </c>
    </row>
    <row r="9594" spans="7:23">
      <c r="G9594">
        <v>36233</v>
      </c>
      <c r="H9594" s="89" t="s">
        <v>1314</v>
      </c>
      <c r="I9594" s="89" t="s">
        <v>317</v>
      </c>
      <c r="L9594">
        <v>65610</v>
      </c>
      <c r="M9594" s="89" t="s">
        <v>1525</v>
      </c>
      <c r="N9594" s="89" t="s">
        <v>322</v>
      </c>
      <c r="V9594" s="89" t="s">
        <v>1338</v>
      </c>
      <c r="W9594">
        <v>59644</v>
      </c>
    </row>
    <row r="9595" spans="7:23">
      <c r="G9595">
        <v>36234</v>
      </c>
      <c r="H9595" s="89" t="s">
        <v>1315</v>
      </c>
      <c r="I9595" s="89" t="s">
        <v>317</v>
      </c>
      <c r="L9595">
        <v>65611</v>
      </c>
      <c r="M9595" s="89" t="s">
        <v>1525</v>
      </c>
      <c r="N9595" s="89" t="s">
        <v>316</v>
      </c>
      <c r="V9595" s="89" t="s">
        <v>1339</v>
      </c>
      <c r="W9595">
        <v>63741</v>
      </c>
    </row>
    <row r="9596" spans="7:23">
      <c r="G9596">
        <v>36235</v>
      </c>
      <c r="H9596" s="89" t="s">
        <v>1316</v>
      </c>
      <c r="I9596" s="89" t="s">
        <v>317</v>
      </c>
      <c r="L9596">
        <v>65612</v>
      </c>
      <c r="M9596" s="89" t="s">
        <v>1525</v>
      </c>
      <c r="N9596" s="89" t="s">
        <v>1582</v>
      </c>
      <c r="V9596" s="89" t="s">
        <v>1340</v>
      </c>
      <c r="W9596">
        <v>63730</v>
      </c>
    </row>
    <row r="9597" spans="7:23">
      <c r="G9597">
        <v>36236</v>
      </c>
      <c r="H9597" s="89" t="s">
        <v>1317</v>
      </c>
      <c r="I9597" s="89" t="s">
        <v>317</v>
      </c>
      <c r="L9597">
        <v>65613</v>
      </c>
      <c r="M9597" s="89" t="s">
        <v>1525</v>
      </c>
      <c r="N9597" s="89" t="s">
        <v>323</v>
      </c>
      <c r="V9597" s="89" t="s">
        <v>1341</v>
      </c>
      <c r="W9597">
        <v>65330</v>
      </c>
    </row>
    <row r="9598" spans="7:23">
      <c r="G9598">
        <v>36237</v>
      </c>
      <c r="H9598" s="89" t="s">
        <v>1318</v>
      </c>
      <c r="I9598" s="89" t="s">
        <v>317</v>
      </c>
      <c r="L9598">
        <v>65614</v>
      </c>
      <c r="M9598" s="89" t="s">
        <v>1525</v>
      </c>
      <c r="N9598" s="89" t="s">
        <v>324</v>
      </c>
      <c r="V9598" s="89" t="s">
        <v>1342</v>
      </c>
      <c r="W9598">
        <v>65341</v>
      </c>
    </row>
    <row r="9599" spans="7:23">
      <c r="G9599">
        <v>64075</v>
      </c>
      <c r="H9599" s="89" t="s">
        <v>1319</v>
      </c>
      <c r="I9599" s="89" t="s">
        <v>317</v>
      </c>
      <c r="L9599">
        <v>65615</v>
      </c>
      <c r="M9599" s="89" t="s">
        <v>1525</v>
      </c>
      <c r="N9599" s="89" t="s">
        <v>325</v>
      </c>
      <c r="V9599" s="89" t="s">
        <v>1343</v>
      </c>
      <c r="W9599">
        <v>36252</v>
      </c>
    </row>
    <row r="9600" spans="7:23">
      <c r="G9600">
        <v>36240</v>
      </c>
      <c r="H9600" s="89" t="s">
        <v>1320</v>
      </c>
      <c r="I9600" s="89" t="s">
        <v>317</v>
      </c>
      <c r="L9600">
        <v>65616</v>
      </c>
      <c r="M9600" s="89" t="s">
        <v>1525</v>
      </c>
      <c r="N9600" s="89" t="s">
        <v>317</v>
      </c>
      <c r="V9600" s="89" t="s">
        <v>1344</v>
      </c>
      <c r="W9600">
        <v>36253</v>
      </c>
    </row>
    <row r="9601" spans="7:23">
      <c r="G9601">
        <v>36241</v>
      </c>
      <c r="H9601" s="89" t="s">
        <v>1321</v>
      </c>
      <c r="I9601" s="89" t="s">
        <v>317</v>
      </c>
      <c r="L9601">
        <v>65617</v>
      </c>
      <c r="M9601" s="89" t="s">
        <v>1525</v>
      </c>
      <c r="N9601" s="89" t="s">
        <v>1583</v>
      </c>
      <c r="V9601" s="89" t="s">
        <v>1345</v>
      </c>
      <c r="W9601">
        <v>36254</v>
      </c>
    </row>
    <row r="9602" spans="7:23">
      <c r="G9602">
        <v>36242</v>
      </c>
      <c r="H9602" s="89" t="s">
        <v>1322</v>
      </c>
      <c r="I9602" s="89" t="s">
        <v>317</v>
      </c>
      <c r="L9602">
        <v>65618</v>
      </c>
      <c r="M9602" s="89" t="s">
        <v>1524</v>
      </c>
      <c r="N9602" s="89" t="s">
        <v>1290</v>
      </c>
      <c r="V9602" s="89" t="s">
        <v>1346</v>
      </c>
      <c r="W9602">
        <v>36255</v>
      </c>
    </row>
    <row r="9603" spans="7:23">
      <c r="G9603">
        <v>36243</v>
      </c>
      <c r="H9603" s="89" t="s">
        <v>1323</v>
      </c>
      <c r="I9603" s="89" t="s">
        <v>317</v>
      </c>
      <c r="L9603">
        <v>65619</v>
      </c>
      <c r="M9603" s="89" t="s">
        <v>1524</v>
      </c>
      <c r="N9603" s="89" t="s">
        <v>320</v>
      </c>
      <c r="V9603" s="89" t="s">
        <v>1347</v>
      </c>
      <c r="W9603">
        <v>36256</v>
      </c>
    </row>
    <row r="9604" spans="7:23">
      <c r="G9604">
        <v>36244</v>
      </c>
      <c r="H9604" s="89" t="s">
        <v>1324</v>
      </c>
      <c r="I9604" s="89" t="s">
        <v>317</v>
      </c>
      <c r="L9604">
        <v>65620</v>
      </c>
      <c r="M9604" s="89" t="s">
        <v>1524</v>
      </c>
      <c r="N9604" s="89" t="s">
        <v>321</v>
      </c>
      <c r="V9604" s="89" t="s">
        <v>1348</v>
      </c>
      <c r="W9604">
        <v>36257</v>
      </c>
    </row>
    <row r="9605" spans="7:23">
      <c r="G9605">
        <v>36245</v>
      </c>
      <c r="H9605" s="89" t="s">
        <v>1325</v>
      </c>
      <c r="I9605" s="89" t="s">
        <v>317</v>
      </c>
      <c r="L9605">
        <v>65621</v>
      </c>
      <c r="M9605" s="89" t="s">
        <v>1524</v>
      </c>
      <c r="N9605" s="89" t="s">
        <v>322</v>
      </c>
      <c r="V9605" s="89" t="s">
        <v>1349</v>
      </c>
      <c r="W9605">
        <v>36258</v>
      </c>
    </row>
    <row r="9606" spans="7:23">
      <c r="G9606">
        <v>36246</v>
      </c>
      <c r="H9606" s="89" t="s">
        <v>1326</v>
      </c>
      <c r="I9606" s="89" t="s">
        <v>317</v>
      </c>
      <c r="L9606">
        <v>65622</v>
      </c>
      <c r="M9606" s="89" t="s">
        <v>1524</v>
      </c>
      <c r="N9606" s="89" t="s">
        <v>316</v>
      </c>
      <c r="V9606" s="89" t="s">
        <v>1350</v>
      </c>
      <c r="W9606">
        <v>36259</v>
      </c>
    </row>
    <row r="9607" spans="7:23">
      <c r="G9607">
        <v>36247</v>
      </c>
      <c r="H9607" s="89" t="s">
        <v>1327</v>
      </c>
      <c r="I9607" s="89" t="s">
        <v>317</v>
      </c>
      <c r="L9607">
        <v>65623</v>
      </c>
      <c r="M9607" s="89" t="s">
        <v>1524</v>
      </c>
      <c r="N9607" s="89" t="s">
        <v>1582</v>
      </c>
      <c r="V9607" s="89" t="s">
        <v>1351</v>
      </c>
      <c r="W9607">
        <v>36260</v>
      </c>
    </row>
    <row r="9608" spans="7:23">
      <c r="G9608">
        <v>36248</v>
      </c>
      <c r="H9608" s="89" t="s">
        <v>232</v>
      </c>
      <c r="I9608" s="89" t="s">
        <v>317</v>
      </c>
      <c r="L9608">
        <v>65624</v>
      </c>
      <c r="M9608" s="89" t="s">
        <v>1524</v>
      </c>
      <c r="N9608" s="89" t="s">
        <v>323</v>
      </c>
      <c r="V9608" s="89" t="s">
        <v>1352</v>
      </c>
      <c r="W9608">
        <v>36263</v>
      </c>
    </row>
    <row r="9609" spans="7:23">
      <c r="G9609">
        <v>173703</v>
      </c>
      <c r="H9609" s="89" t="s">
        <v>2375</v>
      </c>
      <c r="I9609" s="89" t="s">
        <v>317</v>
      </c>
      <c r="L9609">
        <v>65625</v>
      </c>
      <c r="M9609" s="89" t="s">
        <v>1524</v>
      </c>
      <c r="N9609" s="89" t="s">
        <v>324</v>
      </c>
      <c r="V9609" s="89" t="s">
        <v>1353</v>
      </c>
      <c r="W9609">
        <v>36264</v>
      </c>
    </row>
    <row r="9610" spans="7:23">
      <c r="G9610">
        <v>63719</v>
      </c>
      <c r="H9610" s="89" t="s">
        <v>1328</v>
      </c>
      <c r="I9610" s="89" t="s">
        <v>317</v>
      </c>
      <c r="L9610">
        <v>65626</v>
      </c>
      <c r="M9610" s="89" t="s">
        <v>1524</v>
      </c>
      <c r="N9610" s="89" t="s">
        <v>325</v>
      </c>
      <c r="V9610" s="89" t="s">
        <v>1354</v>
      </c>
      <c r="W9610">
        <v>36265</v>
      </c>
    </row>
    <row r="9611" spans="7:23">
      <c r="G9611">
        <v>65275</v>
      </c>
      <c r="H9611" s="89" t="s">
        <v>1329</v>
      </c>
      <c r="I9611" s="89" t="s">
        <v>317</v>
      </c>
      <c r="L9611">
        <v>65627</v>
      </c>
      <c r="M9611" s="89" t="s">
        <v>1524</v>
      </c>
      <c r="N9611" s="89" t="s">
        <v>317</v>
      </c>
      <c r="V9611" s="89" t="s">
        <v>1355</v>
      </c>
      <c r="W9611">
        <v>36266</v>
      </c>
    </row>
    <row r="9612" spans="7:23">
      <c r="G9612">
        <v>65286</v>
      </c>
      <c r="H9612" s="89" t="s">
        <v>1330</v>
      </c>
      <c r="I9612" s="89" t="s">
        <v>317</v>
      </c>
      <c r="L9612">
        <v>65628</v>
      </c>
      <c r="M9612" s="89" t="s">
        <v>1524</v>
      </c>
      <c r="N9612" s="89" t="s">
        <v>1583</v>
      </c>
      <c r="V9612" s="89" t="s">
        <v>1356</v>
      </c>
      <c r="W9612">
        <v>36267</v>
      </c>
    </row>
    <row r="9613" spans="7:23">
      <c r="G9613">
        <v>65297</v>
      </c>
      <c r="H9613" s="89" t="s">
        <v>1331</v>
      </c>
      <c r="I9613" s="89" t="s">
        <v>317</v>
      </c>
      <c r="L9613">
        <v>65629</v>
      </c>
      <c r="M9613" s="89" t="s">
        <v>2543</v>
      </c>
      <c r="N9613" s="89" t="s">
        <v>1290</v>
      </c>
      <c r="V9613" s="89" t="s">
        <v>1357</v>
      </c>
      <c r="W9613">
        <v>36268</v>
      </c>
    </row>
    <row r="9614" spans="7:23">
      <c r="G9614">
        <v>36251</v>
      </c>
      <c r="H9614" s="89" t="s">
        <v>1332</v>
      </c>
      <c r="I9614" s="89" t="s">
        <v>317</v>
      </c>
      <c r="L9614">
        <v>65630</v>
      </c>
      <c r="M9614" s="89" t="s">
        <v>2543</v>
      </c>
      <c r="N9614" s="89" t="s">
        <v>320</v>
      </c>
      <c r="V9614" s="89" t="s">
        <v>1358</v>
      </c>
      <c r="W9614">
        <v>36269</v>
      </c>
    </row>
    <row r="9615" spans="7:23">
      <c r="G9615">
        <v>63708</v>
      </c>
      <c r="H9615" s="89" t="s">
        <v>1333</v>
      </c>
      <c r="I9615" s="89" t="s">
        <v>317</v>
      </c>
      <c r="L9615">
        <v>65631</v>
      </c>
      <c r="M9615" s="89" t="s">
        <v>2543</v>
      </c>
      <c r="N9615" s="89" t="s">
        <v>321</v>
      </c>
      <c r="V9615" s="89" t="s">
        <v>1359</v>
      </c>
      <c r="W9615">
        <v>36270</v>
      </c>
    </row>
    <row r="9616" spans="7:23">
      <c r="G9616">
        <v>63697</v>
      </c>
      <c r="H9616" s="89" t="s">
        <v>1334</v>
      </c>
      <c r="I9616" s="89" t="s">
        <v>317</v>
      </c>
      <c r="L9616">
        <v>65632</v>
      </c>
      <c r="M9616" s="89" t="s">
        <v>2543</v>
      </c>
      <c r="N9616" s="89" t="s">
        <v>322</v>
      </c>
      <c r="V9616" s="89" t="s">
        <v>1360</v>
      </c>
      <c r="W9616">
        <v>36271</v>
      </c>
    </row>
    <row r="9617" spans="7:23">
      <c r="G9617">
        <v>63686</v>
      </c>
      <c r="H9617" s="89" t="s">
        <v>1335</v>
      </c>
      <c r="I9617" s="89" t="s">
        <v>317</v>
      </c>
      <c r="L9617">
        <v>65633</v>
      </c>
      <c r="M9617" s="89" t="s">
        <v>2543</v>
      </c>
      <c r="N9617" s="89" t="s">
        <v>316</v>
      </c>
      <c r="V9617" s="89" t="s">
        <v>1361</v>
      </c>
      <c r="W9617">
        <v>36272</v>
      </c>
    </row>
    <row r="9618" spans="7:23">
      <c r="G9618">
        <v>63675</v>
      </c>
      <c r="H9618" s="89" t="s">
        <v>1336</v>
      </c>
      <c r="I9618" s="89" t="s">
        <v>317</v>
      </c>
      <c r="L9618">
        <v>65634</v>
      </c>
      <c r="M9618" s="89" t="s">
        <v>2543</v>
      </c>
      <c r="N9618" s="89" t="s">
        <v>1582</v>
      </c>
      <c r="V9618" s="89" t="s">
        <v>1362</v>
      </c>
      <c r="W9618">
        <v>36273</v>
      </c>
    </row>
    <row r="9619" spans="7:23">
      <c r="G9619">
        <v>65319</v>
      </c>
      <c r="H9619" s="89" t="s">
        <v>1337</v>
      </c>
      <c r="I9619" s="89" t="s">
        <v>317</v>
      </c>
      <c r="L9619">
        <v>65635</v>
      </c>
      <c r="M9619" s="89" t="s">
        <v>2543</v>
      </c>
      <c r="N9619" s="89" t="s">
        <v>323</v>
      </c>
      <c r="V9619" s="89" t="s">
        <v>1363</v>
      </c>
      <c r="W9619">
        <v>36274</v>
      </c>
    </row>
    <row r="9620" spans="7:23">
      <c r="G9620">
        <v>59644</v>
      </c>
      <c r="H9620" s="89" t="s">
        <v>1338</v>
      </c>
      <c r="I9620" s="89" t="s">
        <v>317</v>
      </c>
      <c r="L9620">
        <v>65636</v>
      </c>
      <c r="M9620" s="89" t="s">
        <v>2543</v>
      </c>
      <c r="N9620" s="89" t="s">
        <v>324</v>
      </c>
      <c r="V9620" s="89" t="s">
        <v>1364</v>
      </c>
      <c r="W9620">
        <v>36275</v>
      </c>
    </row>
    <row r="9621" spans="7:23">
      <c r="G9621">
        <v>63741</v>
      </c>
      <c r="H9621" s="89" t="s">
        <v>1339</v>
      </c>
      <c r="I9621" s="89" t="s">
        <v>317</v>
      </c>
      <c r="L9621">
        <v>65637</v>
      </c>
      <c r="M9621" s="89" t="s">
        <v>2543</v>
      </c>
      <c r="N9621" s="89" t="s">
        <v>325</v>
      </c>
      <c r="V9621" s="89" t="s">
        <v>2400</v>
      </c>
      <c r="W9621">
        <v>173877</v>
      </c>
    </row>
    <row r="9622" spans="7:23">
      <c r="G9622">
        <v>63730</v>
      </c>
      <c r="H9622" s="89" t="s">
        <v>1340</v>
      </c>
      <c r="I9622" s="89" t="s">
        <v>317</v>
      </c>
      <c r="L9622">
        <v>65638</v>
      </c>
      <c r="M9622" s="89" t="s">
        <v>2543</v>
      </c>
      <c r="N9622" s="89" t="s">
        <v>317</v>
      </c>
      <c r="V9622" s="89" t="s">
        <v>1365</v>
      </c>
      <c r="W9622">
        <v>59457</v>
      </c>
    </row>
    <row r="9623" spans="7:23">
      <c r="G9623">
        <v>65330</v>
      </c>
      <c r="H9623" s="89" t="s">
        <v>1341</v>
      </c>
      <c r="I9623" s="89" t="s">
        <v>317</v>
      </c>
      <c r="L9623">
        <v>65639</v>
      </c>
      <c r="M9623" s="89" t="s">
        <v>2543</v>
      </c>
      <c r="N9623" s="89" t="s">
        <v>1583</v>
      </c>
      <c r="V9623" s="89" t="s">
        <v>1366</v>
      </c>
      <c r="W9623">
        <v>59468</v>
      </c>
    </row>
    <row r="9624" spans="7:23">
      <c r="G9624">
        <v>65341</v>
      </c>
      <c r="H9624" s="89" t="s">
        <v>1342</v>
      </c>
      <c r="I9624" s="89" t="s">
        <v>317</v>
      </c>
      <c r="L9624">
        <v>65640</v>
      </c>
      <c r="M9624" s="89" t="s">
        <v>1522</v>
      </c>
      <c r="N9624" s="89" t="s">
        <v>1290</v>
      </c>
      <c r="V9624" s="89" t="s">
        <v>1367</v>
      </c>
      <c r="W9624">
        <v>59479</v>
      </c>
    </row>
    <row r="9625" spans="7:23">
      <c r="G9625">
        <v>36252</v>
      </c>
      <c r="H9625" s="89" t="s">
        <v>1343</v>
      </c>
      <c r="I9625" s="89" t="s">
        <v>317</v>
      </c>
      <c r="L9625">
        <v>65641</v>
      </c>
      <c r="M9625" s="89" t="s">
        <v>1522</v>
      </c>
      <c r="N9625" s="89" t="s">
        <v>320</v>
      </c>
      <c r="V9625" s="89" t="s">
        <v>1368</v>
      </c>
      <c r="W9625">
        <v>59490</v>
      </c>
    </row>
    <row r="9626" spans="7:23">
      <c r="G9626">
        <v>36253</v>
      </c>
      <c r="H9626" s="89" t="s">
        <v>1344</v>
      </c>
      <c r="I9626" s="89" t="s">
        <v>317</v>
      </c>
      <c r="L9626">
        <v>65642</v>
      </c>
      <c r="M9626" s="89" t="s">
        <v>1522</v>
      </c>
      <c r="N9626" s="89" t="s">
        <v>321</v>
      </c>
      <c r="V9626" s="89" t="s">
        <v>1369</v>
      </c>
      <c r="W9626">
        <v>59501</v>
      </c>
    </row>
    <row r="9627" spans="7:23">
      <c r="G9627">
        <v>36254</v>
      </c>
      <c r="H9627" s="89" t="s">
        <v>1345</v>
      </c>
      <c r="I9627" s="89" t="s">
        <v>317</v>
      </c>
      <c r="L9627">
        <v>65643</v>
      </c>
      <c r="M9627" s="89" t="s">
        <v>1522</v>
      </c>
      <c r="N9627" s="89" t="s">
        <v>322</v>
      </c>
      <c r="V9627" s="89" t="s">
        <v>1370</v>
      </c>
      <c r="W9627">
        <v>59512</v>
      </c>
    </row>
    <row r="9628" spans="7:23">
      <c r="G9628">
        <v>36255</v>
      </c>
      <c r="H9628" s="89" t="s">
        <v>1346</v>
      </c>
      <c r="I9628" s="89" t="s">
        <v>317</v>
      </c>
      <c r="L9628">
        <v>65644</v>
      </c>
      <c r="M9628" s="89" t="s">
        <v>1522</v>
      </c>
      <c r="N9628" s="89" t="s">
        <v>316</v>
      </c>
      <c r="V9628" s="89" t="s">
        <v>1371</v>
      </c>
      <c r="W9628">
        <v>59523</v>
      </c>
    </row>
    <row r="9629" spans="7:23">
      <c r="G9629">
        <v>36256</v>
      </c>
      <c r="H9629" s="89" t="s">
        <v>1347</v>
      </c>
      <c r="I9629" s="89" t="s">
        <v>317</v>
      </c>
      <c r="L9629">
        <v>65645</v>
      </c>
      <c r="M9629" s="89" t="s">
        <v>1522</v>
      </c>
      <c r="N9629" s="89" t="s">
        <v>1582</v>
      </c>
      <c r="V9629" s="89" t="s">
        <v>1372</v>
      </c>
      <c r="W9629">
        <v>59534</v>
      </c>
    </row>
    <row r="9630" spans="7:23">
      <c r="G9630">
        <v>36257</v>
      </c>
      <c r="H9630" s="89" t="s">
        <v>1348</v>
      </c>
      <c r="I9630" s="89" t="s">
        <v>317</v>
      </c>
      <c r="L9630">
        <v>65646</v>
      </c>
      <c r="M9630" s="89" t="s">
        <v>1522</v>
      </c>
      <c r="N9630" s="89" t="s">
        <v>323</v>
      </c>
      <c r="V9630" s="89" t="s">
        <v>1373</v>
      </c>
      <c r="W9630">
        <v>59545</v>
      </c>
    </row>
    <row r="9631" spans="7:23">
      <c r="G9631">
        <v>36258</v>
      </c>
      <c r="H9631" s="89" t="s">
        <v>1349</v>
      </c>
      <c r="I9631" s="89" t="s">
        <v>317</v>
      </c>
      <c r="L9631">
        <v>65647</v>
      </c>
      <c r="M9631" s="89" t="s">
        <v>1522</v>
      </c>
      <c r="N9631" s="89" t="s">
        <v>324</v>
      </c>
      <c r="V9631" s="89" t="s">
        <v>1374</v>
      </c>
      <c r="W9631">
        <v>59556</v>
      </c>
    </row>
    <row r="9632" spans="7:23">
      <c r="G9632">
        <v>36259</v>
      </c>
      <c r="H9632" s="89" t="s">
        <v>1350</v>
      </c>
      <c r="I9632" s="89" t="s">
        <v>317</v>
      </c>
      <c r="L9632">
        <v>65648</v>
      </c>
      <c r="M9632" s="89" t="s">
        <v>1522</v>
      </c>
      <c r="N9632" s="89" t="s">
        <v>325</v>
      </c>
      <c r="V9632" s="89" t="s">
        <v>1375</v>
      </c>
      <c r="W9632">
        <v>59567</v>
      </c>
    </row>
    <row r="9633" spans="7:23">
      <c r="G9633">
        <v>36260</v>
      </c>
      <c r="H9633" s="89" t="s">
        <v>1351</v>
      </c>
      <c r="I9633" s="89" t="s">
        <v>317</v>
      </c>
      <c r="L9633">
        <v>65649</v>
      </c>
      <c r="M9633" s="89" t="s">
        <v>1522</v>
      </c>
      <c r="N9633" s="89" t="s">
        <v>317</v>
      </c>
      <c r="V9633" s="89" t="s">
        <v>1376</v>
      </c>
      <c r="W9633">
        <v>59578</v>
      </c>
    </row>
    <row r="9634" spans="7:23">
      <c r="G9634">
        <v>36263</v>
      </c>
      <c r="H9634" s="89" t="s">
        <v>1352</v>
      </c>
      <c r="I9634" s="89" t="s">
        <v>317</v>
      </c>
      <c r="L9634">
        <v>65650</v>
      </c>
      <c r="M9634" s="89" t="s">
        <v>1522</v>
      </c>
      <c r="N9634" s="89" t="s">
        <v>1583</v>
      </c>
      <c r="V9634" s="89" t="s">
        <v>1377</v>
      </c>
      <c r="W9634">
        <v>59589</v>
      </c>
    </row>
    <row r="9635" spans="7:23">
      <c r="G9635">
        <v>36264</v>
      </c>
      <c r="H9635" s="89" t="s">
        <v>1353</v>
      </c>
      <c r="I9635" s="89" t="s">
        <v>317</v>
      </c>
      <c r="L9635">
        <v>65668</v>
      </c>
      <c r="M9635" s="89" t="s">
        <v>2389</v>
      </c>
      <c r="N9635" s="89" t="s">
        <v>326</v>
      </c>
      <c r="V9635" s="89" t="s">
        <v>1378</v>
      </c>
      <c r="W9635">
        <v>59600</v>
      </c>
    </row>
    <row r="9636" spans="7:23">
      <c r="G9636">
        <v>36265</v>
      </c>
      <c r="H9636" s="89" t="s">
        <v>1354</v>
      </c>
      <c r="I9636" s="89" t="s">
        <v>317</v>
      </c>
      <c r="L9636">
        <v>65669</v>
      </c>
      <c r="M9636" s="89" t="s">
        <v>2388</v>
      </c>
      <c r="N9636" s="89" t="s">
        <v>326</v>
      </c>
      <c r="V9636" s="89" t="s">
        <v>1379</v>
      </c>
      <c r="W9636">
        <v>36278</v>
      </c>
    </row>
    <row r="9637" spans="7:23">
      <c r="G9637">
        <v>36266</v>
      </c>
      <c r="H9637" s="89" t="s">
        <v>1355</v>
      </c>
      <c r="I9637" s="89" t="s">
        <v>317</v>
      </c>
      <c r="L9637">
        <v>65671</v>
      </c>
      <c r="M9637" s="89" t="s">
        <v>1241</v>
      </c>
      <c r="N9637" s="89" t="s">
        <v>326</v>
      </c>
      <c r="V9637" s="89" t="s">
        <v>1380</v>
      </c>
      <c r="W9637">
        <v>36279</v>
      </c>
    </row>
    <row r="9638" spans="7:23">
      <c r="G9638">
        <v>36267</v>
      </c>
      <c r="H9638" s="89" t="s">
        <v>1356</v>
      </c>
      <c r="I9638" s="89" t="s">
        <v>317</v>
      </c>
      <c r="L9638">
        <v>65672</v>
      </c>
      <c r="M9638" s="89" t="s">
        <v>1237</v>
      </c>
      <c r="N9638" s="89" t="s">
        <v>326</v>
      </c>
      <c r="V9638" s="89" t="s">
        <v>1381</v>
      </c>
      <c r="W9638">
        <v>36280</v>
      </c>
    </row>
    <row r="9639" spans="7:23">
      <c r="G9639">
        <v>36268</v>
      </c>
      <c r="H9639" s="89" t="s">
        <v>1357</v>
      </c>
      <c r="I9639" s="89" t="s">
        <v>317</v>
      </c>
      <c r="L9639">
        <v>65673</v>
      </c>
      <c r="M9639" s="89" t="s">
        <v>1234</v>
      </c>
      <c r="N9639" s="89" t="s">
        <v>326</v>
      </c>
      <c r="V9639" s="89" t="s">
        <v>1382</v>
      </c>
      <c r="W9639">
        <v>36281</v>
      </c>
    </row>
    <row r="9640" spans="7:23">
      <c r="G9640">
        <v>36269</v>
      </c>
      <c r="H9640" s="89" t="s">
        <v>1358</v>
      </c>
      <c r="I9640" s="89" t="s">
        <v>317</v>
      </c>
      <c r="L9640">
        <v>65681</v>
      </c>
      <c r="M9640" s="89" t="s">
        <v>2492</v>
      </c>
      <c r="N9640" s="89" t="s">
        <v>326</v>
      </c>
      <c r="V9640" s="89" t="s">
        <v>1383</v>
      </c>
      <c r="W9640">
        <v>36282</v>
      </c>
    </row>
    <row r="9641" spans="7:23">
      <c r="G9641">
        <v>36270</v>
      </c>
      <c r="H9641" s="89" t="s">
        <v>1359</v>
      </c>
      <c r="I9641" s="89" t="s">
        <v>317</v>
      </c>
      <c r="L9641">
        <v>65686</v>
      </c>
      <c r="M9641" s="89" t="s">
        <v>1236</v>
      </c>
      <c r="N9641" s="89" t="s">
        <v>326</v>
      </c>
      <c r="V9641" s="89" t="s">
        <v>1384</v>
      </c>
      <c r="W9641">
        <v>36283</v>
      </c>
    </row>
    <row r="9642" spans="7:23">
      <c r="G9642">
        <v>36271</v>
      </c>
      <c r="H9642" s="89" t="s">
        <v>1360</v>
      </c>
      <c r="I9642" s="89" t="s">
        <v>317</v>
      </c>
      <c r="L9642">
        <v>65694</v>
      </c>
      <c r="M9642" s="89" t="s">
        <v>1268</v>
      </c>
      <c r="N9642" s="89" t="s">
        <v>326</v>
      </c>
      <c r="V9642" s="89" t="s">
        <v>1385</v>
      </c>
      <c r="W9642">
        <v>36284</v>
      </c>
    </row>
    <row r="9643" spans="7:23">
      <c r="G9643">
        <v>36272</v>
      </c>
      <c r="H9643" s="89" t="s">
        <v>1361</v>
      </c>
      <c r="I9643" s="89" t="s">
        <v>317</v>
      </c>
      <c r="L9643">
        <v>65698</v>
      </c>
      <c r="M9643" s="89" t="s">
        <v>1268</v>
      </c>
      <c r="N9643" s="89" t="s">
        <v>326</v>
      </c>
      <c r="V9643" s="89" t="s">
        <v>1386</v>
      </c>
      <c r="W9643">
        <v>36285</v>
      </c>
    </row>
    <row r="9644" spans="7:23">
      <c r="G9644">
        <v>36273</v>
      </c>
      <c r="H9644" s="89" t="s">
        <v>1362</v>
      </c>
      <c r="I9644" s="89" t="s">
        <v>317</v>
      </c>
      <c r="L9644">
        <v>65866</v>
      </c>
      <c r="M9644" s="89" t="s">
        <v>1288</v>
      </c>
      <c r="N9644" s="89" t="s">
        <v>326</v>
      </c>
      <c r="V9644" s="89" t="s">
        <v>1387</v>
      </c>
      <c r="W9644">
        <v>36286</v>
      </c>
    </row>
    <row r="9645" spans="7:23">
      <c r="G9645">
        <v>36274</v>
      </c>
      <c r="H9645" s="89" t="s">
        <v>1363</v>
      </c>
      <c r="I9645" s="89" t="s">
        <v>317</v>
      </c>
      <c r="L9645">
        <v>65867</v>
      </c>
      <c r="M9645" s="89" t="s">
        <v>1268</v>
      </c>
      <c r="N9645" s="89" t="s">
        <v>326</v>
      </c>
      <c r="V9645" s="89" t="s">
        <v>1388</v>
      </c>
      <c r="W9645">
        <v>36287</v>
      </c>
    </row>
    <row r="9646" spans="7:23">
      <c r="G9646">
        <v>36275</v>
      </c>
      <c r="H9646" s="89" t="s">
        <v>1364</v>
      </c>
      <c r="I9646" s="89" t="s">
        <v>317</v>
      </c>
      <c r="L9646">
        <v>65868</v>
      </c>
      <c r="M9646" s="89" t="s">
        <v>1230</v>
      </c>
      <c r="N9646" s="89" t="s">
        <v>326</v>
      </c>
      <c r="V9646" s="89" t="s">
        <v>271</v>
      </c>
      <c r="W9646">
        <v>36288</v>
      </c>
    </row>
    <row r="9647" spans="7:23">
      <c r="G9647">
        <v>173877</v>
      </c>
      <c r="H9647" s="89" t="s">
        <v>2400</v>
      </c>
      <c r="I9647" s="89" t="s">
        <v>317</v>
      </c>
      <c r="L9647">
        <v>66067</v>
      </c>
      <c r="M9647" s="89" t="s">
        <v>2415</v>
      </c>
      <c r="N9647" s="89" t="s">
        <v>326</v>
      </c>
      <c r="V9647" s="89" t="s">
        <v>2419</v>
      </c>
      <c r="W9647">
        <v>173903</v>
      </c>
    </row>
    <row r="9648" spans="7:23">
      <c r="G9648">
        <v>59457</v>
      </c>
      <c r="H9648" s="89" t="s">
        <v>1365</v>
      </c>
      <c r="I9648" s="89" t="s">
        <v>317</v>
      </c>
      <c r="L9648">
        <v>66068</v>
      </c>
      <c r="M9648" s="89" t="s">
        <v>2414</v>
      </c>
      <c r="N9648" s="89" t="s">
        <v>326</v>
      </c>
      <c r="V9648" s="89" t="s">
        <v>1389</v>
      </c>
      <c r="W9648">
        <v>36291</v>
      </c>
    </row>
    <row r="9649" spans="7:23">
      <c r="G9649">
        <v>59468</v>
      </c>
      <c r="H9649" s="89" t="s">
        <v>1366</v>
      </c>
      <c r="I9649" s="89" t="s">
        <v>317</v>
      </c>
      <c r="L9649">
        <v>66069</v>
      </c>
      <c r="M9649" s="89" t="s">
        <v>2404</v>
      </c>
      <c r="N9649" s="89" t="s">
        <v>326</v>
      </c>
      <c r="V9649" s="89" t="s">
        <v>1390</v>
      </c>
      <c r="W9649">
        <v>36293</v>
      </c>
    </row>
    <row r="9650" spans="7:23">
      <c r="G9650">
        <v>59479</v>
      </c>
      <c r="H9650" s="89" t="s">
        <v>1367</v>
      </c>
      <c r="I9650" s="89" t="s">
        <v>317</v>
      </c>
      <c r="L9650">
        <v>66073</v>
      </c>
      <c r="M9650" s="89" t="s">
        <v>1572</v>
      </c>
      <c r="N9650" s="89" t="s">
        <v>1290</v>
      </c>
      <c r="V9650" s="89" t="s">
        <v>1391</v>
      </c>
      <c r="W9650">
        <v>36294</v>
      </c>
    </row>
    <row r="9651" spans="7:23">
      <c r="G9651">
        <v>59490</v>
      </c>
      <c r="H9651" s="89" t="s">
        <v>1368</v>
      </c>
      <c r="I9651" s="89" t="s">
        <v>317</v>
      </c>
      <c r="L9651">
        <v>66074</v>
      </c>
      <c r="M9651" s="89" t="s">
        <v>1572</v>
      </c>
      <c r="N9651" s="89" t="s">
        <v>320</v>
      </c>
      <c r="V9651" s="89" t="s">
        <v>1392</v>
      </c>
      <c r="W9651">
        <v>36295</v>
      </c>
    </row>
    <row r="9652" spans="7:23">
      <c r="G9652">
        <v>59501</v>
      </c>
      <c r="H9652" s="89" t="s">
        <v>1369</v>
      </c>
      <c r="I9652" s="89" t="s">
        <v>317</v>
      </c>
      <c r="L9652">
        <v>66075</v>
      </c>
      <c r="M9652" s="89" t="s">
        <v>1572</v>
      </c>
      <c r="N9652" s="89" t="s">
        <v>321</v>
      </c>
      <c r="V9652" s="89" t="s">
        <v>1393</v>
      </c>
      <c r="W9652">
        <v>36299</v>
      </c>
    </row>
    <row r="9653" spans="7:23">
      <c r="G9653">
        <v>59512</v>
      </c>
      <c r="H9653" s="89" t="s">
        <v>1370</v>
      </c>
      <c r="I9653" s="89" t="s">
        <v>317</v>
      </c>
      <c r="L9653">
        <v>66076</v>
      </c>
      <c r="M9653" s="89" t="s">
        <v>1572</v>
      </c>
      <c r="N9653" s="89" t="s">
        <v>322</v>
      </c>
      <c r="V9653" s="89" t="s">
        <v>1394</v>
      </c>
      <c r="W9653">
        <v>36300</v>
      </c>
    </row>
    <row r="9654" spans="7:23">
      <c r="G9654">
        <v>59523</v>
      </c>
      <c r="H9654" s="89" t="s">
        <v>1371</v>
      </c>
      <c r="I9654" s="89" t="s">
        <v>317</v>
      </c>
      <c r="L9654">
        <v>66077</v>
      </c>
      <c r="M9654" s="89" t="s">
        <v>1572</v>
      </c>
      <c r="N9654" s="89" t="s">
        <v>316</v>
      </c>
      <c r="V9654" s="89" t="s">
        <v>2429</v>
      </c>
      <c r="W9654">
        <v>83890</v>
      </c>
    </row>
    <row r="9655" spans="7:23">
      <c r="G9655">
        <v>59534</v>
      </c>
      <c r="H9655" s="89" t="s">
        <v>1372</v>
      </c>
      <c r="I9655" s="89" t="s">
        <v>317</v>
      </c>
      <c r="L9655">
        <v>66078</v>
      </c>
      <c r="M9655" s="89" t="s">
        <v>1572</v>
      </c>
      <c r="N9655" s="89" t="s">
        <v>1582</v>
      </c>
      <c r="V9655" s="89" t="s">
        <v>2431</v>
      </c>
      <c r="W9655">
        <v>190090</v>
      </c>
    </row>
    <row r="9656" spans="7:23">
      <c r="G9656">
        <v>59545</v>
      </c>
      <c r="H9656" s="89" t="s">
        <v>1373</v>
      </c>
      <c r="I9656" s="89" t="s">
        <v>317</v>
      </c>
      <c r="L9656">
        <v>66079</v>
      </c>
      <c r="M9656" s="89" t="s">
        <v>1572</v>
      </c>
      <c r="N9656" s="89" t="s">
        <v>323</v>
      </c>
      <c r="V9656" s="89" t="s">
        <v>2433</v>
      </c>
      <c r="W9656">
        <v>200690</v>
      </c>
    </row>
    <row r="9657" spans="7:23">
      <c r="G9657">
        <v>59556</v>
      </c>
      <c r="H9657" s="89" t="s">
        <v>1374</v>
      </c>
      <c r="I9657" s="89" t="s">
        <v>317</v>
      </c>
      <c r="L9657">
        <v>66080</v>
      </c>
      <c r="M9657" s="89" t="s">
        <v>1572</v>
      </c>
      <c r="N9657" s="89" t="s">
        <v>324</v>
      </c>
      <c r="V9657" s="89" t="s">
        <v>2434</v>
      </c>
      <c r="W9657">
        <v>48873</v>
      </c>
    </row>
    <row r="9658" spans="7:23">
      <c r="G9658">
        <v>59567</v>
      </c>
      <c r="H9658" s="89" t="s">
        <v>1375</v>
      </c>
      <c r="I9658" s="89" t="s">
        <v>317</v>
      </c>
      <c r="L9658">
        <v>66081</v>
      </c>
      <c r="M9658" s="89" t="s">
        <v>1572</v>
      </c>
      <c r="N9658" s="89" t="s">
        <v>325</v>
      </c>
      <c r="V9658" s="89" t="s">
        <v>2437</v>
      </c>
      <c r="W9658">
        <v>36301</v>
      </c>
    </row>
    <row r="9659" spans="7:23">
      <c r="G9659">
        <v>59578</v>
      </c>
      <c r="H9659" s="89" t="s">
        <v>1376</v>
      </c>
      <c r="I9659" s="89" t="s">
        <v>317</v>
      </c>
      <c r="L9659">
        <v>66082</v>
      </c>
      <c r="M9659" s="89" t="s">
        <v>1572</v>
      </c>
      <c r="N9659" s="89" t="s">
        <v>317</v>
      </c>
      <c r="V9659" s="89" t="s">
        <v>2439</v>
      </c>
      <c r="W9659">
        <v>36302</v>
      </c>
    </row>
    <row r="9660" spans="7:23">
      <c r="G9660">
        <v>59589</v>
      </c>
      <c r="H9660" s="89" t="s">
        <v>1377</v>
      </c>
      <c r="I9660" s="89" t="s">
        <v>317</v>
      </c>
      <c r="L9660">
        <v>66083</v>
      </c>
      <c r="M9660" s="89" t="s">
        <v>1572</v>
      </c>
      <c r="N9660" s="89" t="s">
        <v>1583</v>
      </c>
      <c r="V9660" s="89" t="s">
        <v>1303</v>
      </c>
      <c r="W9660">
        <v>36303</v>
      </c>
    </row>
    <row r="9661" spans="7:23">
      <c r="G9661">
        <v>59600</v>
      </c>
      <c r="H9661" s="89" t="s">
        <v>1378</v>
      </c>
      <c r="I9661" s="89" t="s">
        <v>317</v>
      </c>
      <c r="L9661">
        <v>66084</v>
      </c>
      <c r="M9661" s="89" t="s">
        <v>1245</v>
      </c>
      <c r="N9661" s="89" t="s">
        <v>326</v>
      </c>
      <c r="V9661" s="89" t="s">
        <v>1395</v>
      </c>
      <c r="W9661">
        <v>36306</v>
      </c>
    </row>
    <row r="9662" spans="7:23">
      <c r="G9662">
        <v>36278</v>
      </c>
      <c r="H9662" s="89" t="s">
        <v>1379</v>
      </c>
      <c r="I9662" s="89" t="s">
        <v>317</v>
      </c>
      <c r="L9662">
        <v>66086</v>
      </c>
      <c r="M9662" s="89" t="s">
        <v>2416</v>
      </c>
      <c r="N9662" s="89" t="s">
        <v>326</v>
      </c>
      <c r="V9662" s="89" t="s">
        <v>1396</v>
      </c>
      <c r="W9662">
        <v>36307</v>
      </c>
    </row>
    <row r="9663" spans="7:23">
      <c r="G9663">
        <v>36279</v>
      </c>
      <c r="H9663" s="89" t="s">
        <v>1380</v>
      </c>
      <c r="I9663" s="89" t="s">
        <v>317</v>
      </c>
      <c r="L9663">
        <v>66088</v>
      </c>
      <c r="M9663" s="89" t="s">
        <v>1244</v>
      </c>
      <c r="N9663" s="89" t="s">
        <v>326</v>
      </c>
      <c r="V9663" s="89" t="s">
        <v>1397</v>
      </c>
      <c r="W9663">
        <v>36308</v>
      </c>
    </row>
    <row r="9664" spans="7:23">
      <c r="G9664">
        <v>36280</v>
      </c>
      <c r="H9664" s="89" t="s">
        <v>1381</v>
      </c>
      <c r="I9664" s="89" t="s">
        <v>317</v>
      </c>
      <c r="L9664">
        <v>66089</v>
      </c>
      <c r="M9664" s="89" t="s">
        <v>2417</v>
      </c>
      <c r="N9664" s="89" t="s">
        <v>326</v>
      </c>
      <c r="V9664" s="89" t="s">
        <v>2442</v>
      </c>
      <c r="W9664">
        <v>205894</v>
      </c>
    </row>
    <row r="9665" spans="7:23">
      <c r="G9665">
        <v>36281</v>
      </c>
      <c r="H9665" s="89" t="s">
        <v>1382</v>
      </c>
      <c r="I9665" s="89" t="s">
        <v>317</v>
      </c>
      <c r="L9665">
        <v>66266</v>
      </c>
      <c r="M9665" s="89" t="s">
        <v>1875</v>
      </c>
      <c r="N9665" s="89" t="s">
        <v>1710</v>
      </c>
      <c r="V9665" s="89" t="s">
        <v>1398</v>
      </c>
      <c r="W9665">
        <v>36309</v>
      </c>
    </row>
    <row r="9666" spans="7:23">
      <c r="G9666">
        <v>36282</v>
      </c>
      <c r="H9666" s="89" t="s">
        <v>1383</v>
      </c>
      <c r="I9666" s="89" t="s">
        <v>317</v>
      </c>
      <c r="L9666">
        <v>66267</v>
      </c>
      <c r="M9666" s="89" t="s">
        <v>1875</v>
      </c>
      <c r="N9666" s="89" t="s">
        <v>1940</v>
      </c>
      <c r="V9666" s="89" t="s">
        <v>1399</v>
      </c>
      <c r="W9666">
        <v>36310</v>
      </c>
    </row>
    <row r="9667" spans="7:23">
      <c r="G9667">
        <v>36283</v>
      </c>
      <c r="H9667" s="89" t="s">
        <v>1384</v>
      </c>
      <c r="I9667" s="89" t="s">
        <v>317</v>
      </c>
      <c r="L9667">
        <v>66268</v>
      </c>
      <c r="M9667" s="89" t="s">
        <v>1875</v>
      </c>
      <c r="N9667" s="89" t="s">
        <v>1941</v>
      </c>
      <c r="V9667" s="89" t="s">
        <v>1400</v>
      </c>
      <c r="W9667">
        <v>36311</v>
      </c>
    </row>
    <row r="9668" spans="7:23">
      <c r="G9668">
        <v>36284</v>
      </c>
      <c r="H9668" s="89" t="s">
        <v>1385</v>
      </c>
      <c r="I9668" s="89" t="s">
        <v>317</v>
      </c>
      <c r="L9668">
        <v>66269</v>
      </c>
      <c r="M9668" s="89" t="s">
        <v>1875</v>
      </c>
      <c r="N9668" s="89" t="s">
        <v>1942</v>
      </c>
      <c r="V9668" s="89" t="s">
        <v>1310</v>
      </c>
      <c r="W9668">
        <v>36312</v>
      </c>
    </row>
    <row r="9669" spans="7:23">
      <c r="G9669">
        <v>36285</v>
      </c>
      <c r="H9669" s="89" t="s">
        <v>1386</v>
      </c>
      <c r="I9669" s="89" t="s">
        <v>317</v>
      </c>
      <c r="L9669">
        <v>66270</v>
      </c>
      <c r="M9669" s="89" t="s">
        <v>1875</v>
      </c>
      <c r="N9669" s="89" t="s">
        <v>314</v>
      </c>
      <c r="V9669" s="89" t="s">
        <v>2444</v>
      </c>
      <c r="W9669">
        <v>102877</v>
      </c>
    </row>
    <row r="9670" spans="7:23">
      <c r="G9670">
        <v>36286</v>
      </c>
      <c r="H9670" s="89" t="s">
        <v>1387</v>
      </c>
      <c r="I9670" s="89" t="s">
        <v>317</v>
      </c>
      <c r="L9670">
        <v>66271</v>
      </c>
      <c r="M9670" s="89" t="s">
        <v>1875</v>
      </c>
      <c r="N9670" s="89" t="s">
        <v>1943</v>
      </c>
      <c r="V9670" s="89" t="s">
        <v>2446</v>
      </c>
      <c r="W9670">
        <v>102903</v>
      </c>
    </row>
    <row r="9671" spans="7:23">
      <c r="G9671">
        <v>36287</v>
      </c>
      <c r="H9671" s="89" t="s">
        <v>1388</v>
      </c>
      <c r="I9671" s="89" t="s">
        <v>317</v>
      </c>
      <c r="L9671">
        <v>66272</v>
      </c>
      <c r="M9671" s="89" t="s">
        <v>1875</v>
      </c>
      <c r="N9671" s="89" t="s">
        <v>1944</v>
      </c>
      <c r="V9671" s="89" t="s">
        <v>1401</v>
      </c>
      <c r="W9671">
        <v>36315</v>
      </c>
    </row>
    <row r="9672" spans="7:23">
      <c r="G9672">
        <v>36288</v>
      </c>
      <c r="H9672" s="89" t="s">
        <v>271</v>
      </c>
      <c r="I9672" s="89" t="s">
        <v>317</v>
      </c>
      <c r="L9672">
        <v>66273</v>
      </c>
      <c r="M9672" s="89" t="s">
        <v>1875</v>
      </c>
      <c r="N9672" s="89" t="s">
        <v>1945</v>
      </c>
      <c r="V9672" s="89" t="s">
        <v>1402</v>
      </c>
      <c r="W9672">
        <v>36316</v>
      </c>
    </row>
    <row r="9673" spans="7:23">
      <c r="G9673">
        <v>173903</v>
      </c>
      <c r="H9673" s="89" t="s">
        <v>2419</v>
      </c>
      <c r="I9673" s="89" t="s">
        <v>317</v>
      </c>
      <c r="L9673">
        <v>66274</v>
      </c>
      <c r="M9673" s="89" t="s">
        <v>1875</v>
      </c>
      <c r="N9673" s="89" t="s">
        <v>1946</v>
      </c>
      <c r="V9673" s="89" t="s">
        <v>1403</v>
      </c>
      <c r="W9673">
        <v>36317</v>
      </c>
    </row>
    <row r="9674" spans="7:23">
      <c r="G9674">
        <v>36291</v>
      </c>
      <c r="H9674" s="89" t="s">
        <v>1389</v>
      </c>
      <c r="I9674" s="89" t="s">
        <v>317</v>
      </c>
      <c r="L9674">
        <v>66275</v>
      </c>
      <c r="M9674" s="89" t="s">
        <v>1875</v>
      </c>
      <c r="N9674" s="89" t="s">
        <v>315</v>
      </c>
      <c r="V9674" s="89" t="s">
        <v>1404</v>
      </c>
      <c r="W9674">
        <v>36318</v>
      </c>
    </row>
    <row r="9675" spans="7:23">
      <c r="G9675">
        <v>36293</v>
      </c>
      <c r="H9675" s="89" t="s">
        <v>1390</v>
      </c>
      <c r="I9675" s="89" t="s">
        <v>317</v>
      </c>
      <c r="L9675">
        <v>66276</v>
      </c>
      <c r="M9675" s="89" t="s">
        <v>1875</v>
      </c>
      <c r="N9675" s="89" t="s">
        <v>1947</v>
      </c>
      <c r="V9675" s="89" t="s">
        <v>1405</v>
      </c>
      <c r="W9675">
        <v>36319</v>
      </c>
    </row>
    <row r="9676" spans="7:23">
      <c r="G9676">
        <v>36294</v>
      </c>
      <c r="H9676" s="89" t="s">
        <v>1391</v>
      </c>
      <c r="I9676" s="89" t="s">
        <v>317</v>
      </c>
      <c r="L9676">
        <v>66666</v>
      </c>
      <c r="M9676" s="89" t="s">
        <v>2217</v>
      </c>
      <c r="N9676" s="89" t="s">
        <v>381</v>
      </c>
      <c r="V9676" s="89" t="s">
        <v>1406</v>
      </c>
      <c r="W9676">
        <v>36320</v>
      </c>
    </row>
    <row r="9677" spans="7:23">
      <c r="G9677">
        <v>36295</v>
      </c>
      <c r="H9677" s="89" t="s">
        <v>1392</v>
      </c>
      <c r="I9677" s="89" t="s">
        <v>317</v>
      </c>
      <c r="L9677">
        <v>66667</v>
      </c>
      <c r="M9677" s="89" t="s">
        <v>3585</v>
      </c>
      <c r="N9677" s="89" t="s">
        <v>336</v>
      </c>
      <c r="V9677" s="89" t="s">
        <v>1407</v>
      </c>
      <c r="W9677">
        <v>36321</v>
      </c>
    </row>
    <row r="9678" spans="7:23">
      <c r="G9678">
        <v>36299</v>
      </c>
      <c r="H9678" s="89" t="s">
        <v>1393</v>
      </c>
      <c r="I9678" s="89" t="s">
        <v>317</v>
      </c>
      <c r="L9678">
        <v>66866</v>
      </c>
      <c r="M9678" s="89" t="s">
        <v>341</v>
      </c>
      <c r="V9678" s="89" t="s">
        <v>1318</v>
      </c>
      <c r="W9678">
        <v>36322</v>
      </c>
    </row>
    <row r="9679" spans="7:23">
      <c r="G9679">
        <v>36300</v>
      </c>
      <c r="H9679" s="89" t="s">
        <v>1394</v>
      </c>
      <c r="I9679" s="89" t="s">
        <v>317</v>
      </c>
      <c r="L9679">
        <v>66870</v>
      </c>
      <c r="M9679" s="89" t="s">
        <v>1291</v>
      </c>
      <c r="N9679" s="89" t="s">
        <v>341</v>
      </c>
      <c r="V9679" s="89" t="s">
        <v>1408</v>
      </c>
      <c r="W9679">
        <v>64086</v>
      </c>
    </row>
    <row r="9680" spans="7:23">
      <c r="G9680">
        <v>83890</v>
      </c>
      <c r="H9680" s="89" t="s">
        <v>2429</v>
      </c>
      <c r="I9680" s="89" t="s">
        <v>317</v>
      </c>
      <c r="L9680">
        <v>66871</v>
      </c>
      <c r="M9680" s="89" t="s">
        <v>1293</v>
      </c>
      <c r="N9680" s="89" t="s">
        <v>341</v>
      </c>
      <c r="V9680" s="89" t="s">
        <v>1409</v>
      </c>
      <c r="W9680">
        <v>36325</v>
      </c>
    </row>
    <row r="9681" spans="7:23">
      <c r="G9681">
        <v>190090</v>
      </c>
      <c r="H9681" s="89" t="s">
        <v>2431</v>
      </c>
      <c r="I9681" s="89" t="s">
        <v>317</v>
      </c>
      <c r="L9681">
        <v>66872</v>
      </c>
      <c r="M9681" s="89" t="s">
        <v>1294</v>
      </c>
      <c r="N9681" s="89" t="s">
        <v>341</v>
      </c>
      <c r="V9681" s="89" t="s">
        <v>1410</v>
      </c>
      <c r="W9681">
        <v>36326</v>
      </c>
    </row>
    <row r="9682" spans="7:23">
      <c r="G9682">
        <v>200690</v>
      </c>
      <c r="H9682" s="89" t="s">
        <v>2433</v>
      </c>
      <c r="I9682" s="89" t="s">
        <v>317</v>
      </c>
      <c r="L9682">
        <v>66873</v>
      </c>
      <c r="M9682" s="89" t="s">
        <v>1295</v>
      </c>
      <c r="N9682" s="89" t="s">
        <v>341</v>
      </c>
      <c r="V9682" s="89" t="s">
        <v>1411</v>
      </c>
      <c r="W9682">
        <v>36327</v>
      </c>
    </row>
    <row r="9683" spans="7:23">
      <c r="G9683">
        <v>48873</v>
      </c>
      <c r="H9683" s="89" t="s">
        <v>2434</v>
      </c>
      <c r="I9683" s="89" t="s">
        <v>317</v>
      </c>
      <c r="L9683">
        <v>66874</v>
      </c>
      <c r="M9683" s="89" t="s">
        <v>1297</v>
      </c>
      <c r="N9683" s="89" t="s">
        <v>341</v>
      </c>
      <c r="V9683" s="89" t="s">
        <v>1412</v>
      </c>
      <c r="W9683">
        <v>36328</v>
      </c>
    </row>
    <row r="9684" spans="7:23">
      <c r="G9684">
        <v>36301</v>
      </c>
      <c r="H9684" s="89" t="s">
        <v>2437</v>
      </c>
      <c r="I9684" s="89" t="s">
        <v>317</v>
      </c>
      <c r="L9684">
        <v>66875</v>
      </c>
      <c r="M9684" s="89" t="s">
        <v>1298</v>
      </c>
      <c r="N9684" s="89" t="s">
        <v>341</v>
      </c>
      <c r="V9684" s="89" t="s">
        <v>1413</v>
      </c>
      <c r="W9684">
        <v>36329</v>
      </c>
    </row>
    <row r="9685" spans="7:23">
      <c r="G9685">
        <v>36302</v>
      </c>
      <c r="H9685" s="89" t="s">
        <v>2439</v>
      </c>
      <c r="I9685" s="89" t="s">
        <v>317</v>
      </c>
      <c r="L9685">
        <v>66876</v>
      </c>
      <c r="M9685" s="89" t="s">
        <v>1299</v>
      </c>
      <c r="N9685" s="89" t="s">
        <v>341</v>
      </c>
      <c r="V9685" s="89" t="s">
        <v>1414</v>
      </c>
      <c r="W9685">
        <v>36330</v>
      </c>
    </row>
    <row r="9686" spans="7:23">
      <c r="G9686">
        <v>36303</v>
      </c>
      <c r="H9686" s="89" t="s">
        <v>1303</v>
      </c>
      <c r="I9686" s="89" t="s">
        <v>317</v>
      </c>
      <c r="L9686">
        <v>66877</v>
      </c>
      <c r="M9686" s="89" t="s">
        <v>1300</v>
      </c>
      <c r="N9686" s="89" t="s">
        <v>341</v>
      </c>
      <c r="V9686" s="89" t="s">
        <v>1415</v>
      </c>
      <c r="W9686">
        <v>36331</v>
      </c>
    </row>
    <row r="9687" spans="7:23">
      <c r="G9687">
        <v>36306</v>
      </c>
      <c r="H9687" s="89" t="s">
        <v>1395</v>
      </c>
      <c r="I9687" s="89" t="s">
        <v>317</v>
      </c>
      <c r="L9687">
        <v>66881</v>
      </c>
      <c r="M9687" s="89" t="s">
        <v>1301</v>
      </c>
      <c r="N9687" s="89" t="s">
        <v>341</v>
      </c>
      <c r="V9687" s="89" t="s">
        <v>1327</v>
      </c>
      <c r="W9687">
        <v>36332</v>
      </c>
    </row>
    <row r="9688" spans="7:23">
      <c r="G9688">
        <v>36307</v>
      </c>
      <c r="H9688" s="89" t="s">
        <v>1396</v>
      </c>
      <c r="I9688" s="89" t="s">
        <v>317</v>
      </c>
      <c r="L9688">
        <v>66882</v>
      </c>
      <c r="M9688" s="89" t="s">
        <v>2334</v>
      </c>
      <c r="N9688" s="89" t="s">
        <v>341</v>
      </c>
      <c r="V9688" s="89" t="s">
        <v>2453</v>
      </c>
      <c r="W9688">
        <v>102916</v>
      </c>
    </row>
    <row r="9689" spans="7:23">
      <c r="G9689">
        <v>36308</v>
      </c>
      <c r="H9689" s="89" t="s">
        <v>1397</v>
      </c>
      <c r="I9689" s="89" t="s">
        <v>317</v>
      </c>
      <c r="L9689">
        <v>66883</v>
      </c>
      <c r="M9689" s="89" t="s">
        <v>1302</v>
      </c>
      <c r="N9689" s="89" t="s">
        <v>341</v>
      </c>
      <c r="V9689" s="89" t="s">
        <v>2454</v>
      </c>
      <c r="W9689">
        <v>172290</v>
      </c>
    </row>
    <row r="9690" spans="7:23">
      <c r="G9690">
        <v>205894</v>
      </c>
      <c r="H9690" s="89" t="s">
        <v>2442</v>
      </c>
      <c r="I9690" s="89" t="s">
        <v>317</v>
      </c>
      <c r="L9690">
        <v>66884</v>
      </c>
      <c r="M9690" s="89" t="s">
        <v>2342</v>
      </c>
      <c r="N9690" s="89" t="s">
        <v>341</v>
      </c>
      <c r="V9690" s="89" t="s">
        <v>232</v>
      </c>
      <c r="W9690">
        <v>36333</v>
      </c>
    </row>
    <row r="9691" spans="7:23">
      <c r="G9691">
        <v>36309</v>
      </c>
      <c r="H9691" s="89" t="s">
        <v>1398</v>
      </c>
      <c r="I9691" s="89" t="s">
        <v>317</v>
      </c>
      <c r="L9691">
        <v>66885</v>
      </c>
      <c r="M9691" s="89" t="s">
        <v>2343</v>
      </c>
      <c r="N9691" s="89" t="s">
        <v>341</v>
      </c>
      <c r="V9691" s="89" t="s">
        <v>2457</v>
      </c>
      <c r="W9691">
        <v>102942</v>
      </c>
    </row>
    <row r="9692" spans="7:23">
      <c r="G9692">
        <v>36310</v>
      </c>
      <c r="H9692" s="89" t="s">
        <v>1399</v>
      </c>
      <c r="I9692" s="89" t="s">
        <v>317</v>
      </c>
      <c r="L9692">
        <v>66886</v>
      </c>
      <c r="M9692" s="89" t="s">
        <v>1303</v>
      </c>
      <c r="N9692" s="89" t="s">
        <v>341</v>
      </c>
      <c r="V9692" s="89" t="s">
        <v>1416</v>
      </c>
      <c r="W9692">
        <v>65352</v>
      </c>
    </row>
    <row r="9693" spans="7:23">
      <c r="G9693">
        <v>36311</v>
      </c>
      <c r="H9693" s="89" t="s">
        <v>1400</v>
      </c>
      <c r="I9693" s="89" t="s">
        <v>317</v>
      </c>
      <c r="L9693">
        <v>66890</v>
      </c>
      <c r="M9693" s="89" t="s">
        <v>1304</v>
      </c>
      <c r="N9693" s="89" t="s">
        <v>341</v>
      </c>
      <c r="V9693" s="89" t="s">
        <v>1417</v>
      </c>
      <c r="W9693">
        <v>65363</v>
      </c>
    </row>
    <row r="9694" spans="7:23">
      <c r="G9694">
        <v>36312</v>
      </c>
      <c r="H9694" s="89" t="s">
        <v>1310</v>
      </c>
      <c r="I9694" s="89" t="s">
        <v>317</v>
      </c>
      <c r="L9694">
        <v>66891</v>
      </c>
      <c r="M9694" s="89" t="s">
        <v>1305</v>
      </c>
      <c r="N9694" s="89" t="s">
        <v>341</v>
      </c>
      <c r="V9694" s="89" t="s">
        <v>1418</v>
      </c>
      <c r="W9694">
        <v>65374</v>
      </c>
    </row>
    <row r="9695" spans="7:23">
      <c r="G9695">
        <v>102877</v>
      </c>
      <c r="H9695" s="89" t="s">
        <v>2444</v>
      </c>
      <c r="I9695" s="89" t="s">
        <v>317</v>
      </c>
      <c r="L9695">
        <v>66892</v>
      </c>
      <c r="M9695" s="89" t="s">
        <v>1306</v>
      </c>
      <c r="N9695" s="89" t="s">
        <v>341</v>
      </c>
      <c r="V9695" s="89" t="s">
        <v>1419</v>
      </c>
      <c r="W9695">
        <v>65385</v>
      </c>
    </row>
    <row r="9696" spans="7:23">
      <c r="G9696">
        <v>102903</v>
      </c>
      <c r="H9696" s="89" t="s">
        <v>2446</v>
      </c>
      <c r="I9696" s="89" t="s">
        <v>317</v>
      </c>
      <c r="L9696">
        <v>66893</v>
      </c>
      <c r="M9696" s="89" t="s">
        <v>1307</v>
      </c>
      <c r="N9696" s="89" t="s">
        <v>341</v>
      </c>
      <c r="V9696" s="89" t="s">
        <v>1420</v>
      </c>
      <c r="W9696">
        <v>36336</v>
      </c>
    </row>
    <row r="9697" spans="7:23">
      <c r="G9697">
        <v>36315</v>
      </c>
      <c r="H9697" s="89" t="s">
        <v>1401</v>
      </c>
      <c r="I9697" s="89" t="s">
        <v>317</v>
      </c>
      <c r="L9697">
        <v>66894</v>
      </c>
      <c r="M9697" s="89" t="s">
        <v>1308</v>
      </c>
      <c r="N9697" s="89" t="s">
        <v>341</v>
      </c>
      <c r="V9697" s="89" t="s">
        <v>1421</v>
      </c>
      <c r="W9697">
        <v>65440</v>
      </c>
    </row>
    <row r="9698" spans="7:23">
      <c r="G9698">
        <v>36316</v>
      </c>
      <c r="H9698" s="89" t="s">
        <v>1402</v>
      </c>
      <c r="I9698" s="89" t="s">
        <v>317</v>
      </c>
      <c r="L9698">
        <v>66895</v>
      </c>
      <c r="M9698" s="89" t="s">
        <v>1309</v>
      </c>
      <c r="N9698" s="89" t="s">
        <v>341</v>
      </c>
      <c r="V9698" s="89" t="s">
        <v>1422</v>
      </c>
      <c r="W9698">
        <v>65429</v>
      </c>
    </row>
    <row r="9699" spans="7:23">
      <c r="G9699">
        <v>36317</v>
      </c>
      <c r="H9699" s="89" t="s">
        <v>1403</v>
      </c>
      <c r="I9699" s="89" t="s">
        <v>317</v>
      </c>
      <c r="L9699">
        <v>66896</v>
      </c>
      <c r="M9699" s="89" t="s">
        <v>1310</v>
      </c>
      <c r="N9699" s="89" t="s">
        <v>341</v>
      </c>
      <c r="V9699" s="89" t="s">
        <v>1423</v>
      </c>
      <c r="W9699">
        <v>65418</v>
      </c>
    </row>
    <row r="9700" spans="7:23">
      <c r="G9700">
        <v>36318</v>
      </c>
      <c r="H9700" s="89" t="s">
        <v>1404</v>
      </c>
      <c r="I9700" s="89" t="s">
        <v>317</v>
      </c>
      <c r="L9700">
        <v>66899</v>
      </c>
      <c r="M9700" s="89" t="s">
        <v>1311</v>
      </c>
      <c r="N9700" s="89" t="s">
        <v>341</v>
      </c>
      <c r="V9700" s="89" t="s">
        <v>1424</v>
      </c>
      <c r="W9700">
        <v>65407</v>
      </c>
    </row>
    <row r="9701" spans="7:23">
      <c r="G9701">
        <v>36319</v>
      </c>
      <c r="H9701" s="89" t="s">
        <v>1405</v>
      </c>
      <c r="I9701" s="89" t="s">
        <v>317</v>
      </c>
      <c r="L9701">
        <v>66900</v>
      </c>
      <c r="M9701" s="89" t="s">
        <v>1312</v>
      </c>
      <c r="N9701" s="89" t="s">
        <v>341</v>
      </c>
      <c r="V9701" s="89" t="s">
        <v>1425</v>
      </c>
      <c r="W9701">
        <v>65396</v>
      </c>
    </row>
    <row r="9702" spans="7:23">
      <c r="G9702">
        <v>36320</v>
      </c>
      <c r="H9702" s="89" t="s">
        <v>1406</v>
      </c>
      <c r="I9702" s="89" t="s">
        <v>317</v>
      </c>
      <c r="L9702">
        <v>66901</v>
      </c>
      <c r="M9702" s="89" t="s">
        <v>1313</v>
      </c>
      <c r="N9702" s="89" t="s">
        <v>341</v>
      </c>
      <c r="V9702" s="89" t="s">
        <v>1426</v>
      </c>
      <c r="W9702">
        <v>59676</v>
      </c>
    </row>
    <row r="9703" spans="7:23">
      <c r="G9703">
        <v>36321</v>
      </c>
      <c r="H9703" s="89" t="s">
        <v>1407</v>
      </c>
      <c r="I9703" s="89" t="s">
        <v>317</v>
      </c>
      <c r="L9703">
        <v>66902</v>
      </c>
      <c r="M9703" s="89" t="s">
        <v>1314</v>
      </c>
      <c r="N9703" s="89" t="s">
        <v>341</v>
      </c>
      <c r="V9703" s="89" t="s">
        <v>1427</v>
      </c>
      <c r="W9703">
        <v>65506</v>
      </c>
    </row>
    <row r="9704" spans="7:23">
      <c r="G9704">
        <v>36322</v>
      </c>
      <c r="H9704" s="89" t="s">
        <v>1318</v>
      </c>
      <c r="I9704" s="89" t="s">
        <v>317</v>
      </c>
      <c r="L9704">
        <v>66903</v>
      </c>
      <c r="M9704" s="89" t="s">
        <v>1315</v>
      </c>
      <c r="N9704" s="89" t="s">
        <v>341</v>
      </c>
      <c r="V9704" s="89" t="s">
        <v>1429</v>
      </c>
      <c r="W9704">
        <v>65484</v>
      </c>
    </row>
    <row r="9705" spans="7:23">
      <c r="G9705">
        <v>64086</v>
      </c>
      <c r="H9705" s="89" t="s">
        <v>1408</v>
      </c>
      <c r="I9705" s="89" t="s">
        <v>317</v>
      </c>
      <c r="L9705">
        <v>66904</v>
      </c>
      <c r="M9705" s="89" t="s">
        <v>1316</v>
      </c>
      <c r="N9705" s="89" t="s">
        <v>341</v>
      </c>
      <c r="V9705" s="89" t="s">
        <v>1430</v>
      </c>
      <c r="W9705">
        <v>65473</v>
      </c>
    </row>
    <row r="9706" spans="7:23">
      <c r="G9706">
        <v>36325</v>
      </c>
      <c r="H9706" s="89" t="s">
        <v>1409</v>
      </c>
      <c r="I9706" s="89" t="s">
        <v>317</v>
      </c>
      <c r="L9706">
        <v>66905</v>
      </c>
      <c r="M9706" s="89" t="s">
        <v>1317</v>
      </c>
      <c r="N9706" s="89" t="s">
        <v>341</v>
      </c>
      <c r="V9706" s="89" t="s">
        <v>1431</v>
      </c>
      <c r="W9706">
        <v>36337</v>
      </c>
    </row>
    <row r="9707" spans="7:23">
      <c r="G9707">
        <v>36326</v>
      </c>
      <c r="H9707" s="89" t="s">
        <v>1410</v>
      </c>
      <c r="I9707" s="89" t="s">
        <v>317</v>
      </c>
      <c r="L9707">
        <v>66906</v>
      </c>
      <c r="M9707" s="89" t="s">
        <v>1318</v>
      </c>
      <c r="N9707" s="89" t="s">
        <v>341</v>
      </c>
      <c r="V9707" s="89" t="s">
        <v>1432</v>
      </c>
      <c r="W9707">
        <v>36338</v>
      </c>
    </row>
    <row r="9708" spans="7:23">
      <c r="G9708">
        <v>36327</v>
      </c>
      <c r="H9708" s="89" t="s">
        <v>1411</v>
      </c>
      <c r="I9708" s="89" t="s">
        <v>317</v>
      </c>
      <c r="L9708">
        <v>66909</v>
      </c>
      <c r="M9708" s="89" t="s">
        <v>1319</v>
      </c>
      <c r="N9708" s="89" t="s">
        <v>341</v>
      </c>
      <c r="V9708" s="89" t="s">
        <v>1433</v>
      </c>
      <c r="W9708">
        <v>36339</v>
      </c>
    </row>
    <row r="9709" spans="7:23">
      <c r="G9709">
        <v>36328</v>
      </c>
      <c r="H9709" s="89" t="s">
        <v>1412</v>
      </c>
      <c r="I9709" s="89" t="s">
        <v>317</v>
      </c>
      <c r="L9709">
        <v>66910</v>
      </c>
      <c r="M9709" s="89" t="s">
        <v>1320</v>
      </c>
      <c r="N9709" s="89" t="s">
        <v>341</v>
      </c>
      <c r="V9709" s="89" t="s">
        <v>1434</v>
      </c>
      <c r="W9709">
        <v>36340</v>
      </c>
    </row>
    <row r="9710" spans="7:23">
      <c r="G9710">
        <v>36329</v>
      </c>
      <c r="H9710" s="89" t="s">
        <v>1413</v>
      </c>
      <c r="I9710" s="89" t="s">
        <v>317</v>
      </c>
      <c r="L9710">
        <v>66911</v>
      </c>
      <c r="M9710" s="89" t="s">
        <v>1321</v>
      </c>
      <c r="N9710" s="89" t="s">
        <v>341</v>
      </c>
      <c r="V9710" s="89" t="s">
        <v>1435</v>
      </c>
      <c r="W9710">
        <v>36341</v>
      </c>
    </row>
    <row r="9711" spans="7:23">
      <c r="G9711">
        <v>36330</v>
      </c>
      <c r="H9711" s="89" t="s">
        <v>1414</v>
      </c>
      <c r="I9711" s="89" t="s">
        <v>317</v>
      </c>
      <c r="L9711">
        <v>66912</v>
      </c>
      <c r="M9711" s="89" t="s">
        <v>1322</v>
      </c>
      <c r="N9711" s="89" t="s">
        <v>341</v>
      </c>
      <c r="V9711" s="89" t="s">
        <v>1436</v>
      </c>
      <c r="W9711">
        <v>36342</v>
      </c>
    </row>
    <row r="9712" spans="7:23">
      <c r="G9712">
        <v>36331</v>
      </c>
      <c r="H9712" s="89" t="s">
        <v>1415</v>
      </c>
      <c r="I9712" s="89" t="s">
        <v>317</v>
      </c>
      <c r="L9712">
        <v>66913</v>
      </c>
      <c r="M9712" s="89" t="s">
        <v>1323</v>
      </c>
      <c r="N9712" s="89" t="s">
        <v>341</v>
      </c>
      <c r="V9712" s="89" t="s">
        <v>1437</v>
      </c>
      <c r="W9712">
        <v>36343</v>
      </c>
    </row>
    <row r="9713" spans="7:23">
      <c r="G9713">
        <v>36332</v>
      </c>
      <c r="H9713" s="89" t="s">
        <v>1327</v>
      </c>
      <c r="I9713" s="89" t="s">
        <v>317</v>
      </c>
      <c r="L9713">
        <v>66914</v>
      </c>
      <c r="M9713" s="89" t="s">
        <v>1324</v>
      </c>
      <c r="N9713" s="89" t="s">
        <v>341</v>
      </c>
      <c r="V9713" s="89" t="s">
        <v>1438</v>
      </c>
      <c r="W9713">
        <v>36344</v>
      </c>
    </row>
    <row r="9714" spans="7:23">
      <c r="G9714">
        <v>102916</v>
      </c>
      <c r="H9714" s="89" t="s">
        <v>2453</v>
      </c>
      <c r="I9714" s="89" t="s">
        <v>317</v>
      </c>
      <c r="L9714">
        <v>66915</v>
      </c>
      <c r="M9714" s="89" t="s">
        <v>1325</v>
      </c>
      <c r="N9714" s="89" t="s">
        <v>341</v>
      </c>
      <c r="V9714" s="89" t="s">
        <v>2469</v>
      </c>
      <c r="W9714">
        <v>36345</v>
      </c>
    </row>
    <row r="9715" spans="7:23">
      <c r="G9715">
        <v>172290</v>
      </c>
      <c r="H9715" s="89" t="s">
        <v>2454</v>
      </c>
      <c r="I9715" s="89" t="s">
        <v>317</v>
      </c>
      <c r="L9715">
        <v>66916</v>
      </c>
      <c r="M9715" s="89" t="s">
        <v>1326</v>
      </c>
      <c r="N9715" s="89" t="s">
        <v>341</v>
      </c>
      <c r="V9715" s="89" t="s">
        <v>1428</v>
      </c>
      <c r="W9715">
        <v>65495</v>
      </c>
    </row>
    <row r="9716" spans="7:23">
      <c r="G9716">
        <v>36333</v>
      </c>
      <c r="H9716" s="89" t="s">
        <v>232</v>
      </c>
      <c r="I9716" s="89" t="s">
        <v>317</v>
      </c>
      <c r="L9716">
        <v>66917</v>
      </c>
      <c r="M9716" s="89" t="s">
        <v>1327</v>
      </c>
      <c r="N9716" s="89" t="s">
        <v>341</v>
      </c>
      <c r="V9716" s="89" t="s">
        <v>2471</v>
      </c>
      <c r="W9716">
        <v>220316</v>
      </c>
    </row>
    <row r="9717" spans="7:23">
      <c r="G9717">
        <v>102942</v>
      </c>
      <c r="H9717" s="89" t="s">
        <v>2457</v>
      </c>
      <c r="I9717" s="89" t="s">
        <v>317</v>
      </c>
      <c r="L9717">
        <v>66918</v>
      </c>
      <c r="M9717" s="89" t="s">
        <v>232</v>
      </c>
      <c r="N9717" s="89" t="s">
        <v>341</v>
      </c>
      <c r="V9717" s="89" t="s">
        <v>1439</v>
      </c>
      <c r="W9717">
        <v>36348</v>
      </c>
    </row>
    <row r="9718" spans="7:23">
      <c r="G9718">
        <v>65352</v>
      </c>
      <c r="H9718" s="89" t="s">
        <v>1416</v>
      </c>
      <c r="I9718" s="89" t="s">
        <v>317</v>
      </c>
      <c r="L9718">
        <v>66921</v>
      </c>
      <c r="M9718" s="89" t="s">
        <v>1328</v>
      </c>
      <c r="N9718" s="89" t="s">
        <v>341</v>
      </c>
      <c r="V9718" s="89" t="s">
        <v>1440</v>
      </c>
      <c r="W9718">
        <v>36349</v>
      </c>
    </row>
    <row r="9719" spans="7:23">
      <c r="G9719">
        <v>65363</v>
      </c>
      <c r="H9719" s="89" t="s">
        <v>1417</v>
      </c>
      <c r="I9719" s="89" t="s">
        <v>317</v>
      </c>
      <c r="L9719">
        <v>66922</v>
      </c>
      <c r="M9719" s="89" t="s">
        <v>1329</v>
      </c>
      <c r="N9719" s="89" t="s">
        <v>341</v>
      </c>
      <c r="V9719" s="89" t="s">
        <v>1441</v>
      </c>
      <c r="W9719">
        <v>36350</v>
      </c>
    </row>
    <row r="9720" spans="7:23">
      <c r="G9720">
        <v>65374</v>
      </c>
      <c r="H9720" s="89" t="s">
        <v>1418</v>
      </c>
      <c r="I9720" s="89" t="s">
        <v>317</v>
      </c>
      <c r="L9720">
        <v>66923</v>
      </c>
      <c r="M9720" s="89" t="s">
        <v>1330</v>
      </c>
      <c r="N9720" s="89" t="s">
        <v>341</v>
      </c>
      <c r="V9720" s="89" t="s">
        <v>1442</v>
      </c>
      <c r="W9720">
        <v>36351</v>
      </c>
    </row>
    <row r="9721" spans="7:23">
      <c r="G9721">
        <v>65385</v>
      </c>
      <c r="H9721" s="89" t="s">
        <v>1419</v>
      </c>
      <c r="I9721" s="89" t="s">
        <v>317</v>
      </c>
      <c r="L9721">
        <v>66924</v>
      </c>
      <c r="M9721" s="89" t="s">
        <v>1331</v>
      </c>
      <c r="N9721" s="89" t="s">
        <v>341</v>
      </c>
      <c r="V9721" s="89" t="s">
        <v>1443</v>
      </c>
      <c r="W9721">
        <v>36352</v>
      </c>
    </row>
    <row r="9722" spans="7:23">
      <c r="G9722">
        <v>36336</v>
      </c>
      <c r="H9722" s="89" t="s">
        <v>1420</v>
      </c>
      <c r="I9722" s="89" t="s">
        <v>317</v>
      </c>
      <c r="L9722">
        <v>66925</v>
      </c>
      <c r="M9722" s="89" t="s">
        <v>1332</v>
      </c>
      <c r="N9722" s="89" t="s">
        <v>341</v>
      </c>
      <c r="V9722" s="89" t="s">
        <v>1444</v>
      </c>
      <c r="W9722">
        <v>36353</v>
      </c>
    </row>
    <row r="9723" spans="7:23">
      <c r="G9723">
        <v>65440</v>
      </c>
      <c r="H9723" s="89" t="s">
        <v>1421</v>
      </c>
      <c r="I9723" s="89" t="s">
        <v>317</v>
      </c>
      <c r="L9723">
        <v>66926</v>
      </c>
      <c r="M9723" s="89" t="s">
        <v>1333</v>
      </c>
      <c r="N9723" s="89" t="s">
        <v>341</v>
      </c>
      <c r="V9723" s="89" t="s">
        <v>1445</v>
      </c>
      <c r="W9723">
        <v>36354</v>
      </c>
    </row>
    <row r="9724" spans="7:23">
      <c r="G9724">
        <v>65429</v>
      </c>
      <c r="H9724" s="89" t="s">
        <v>1422</v>
      </c>
      <c r="I9724" s="89" t="s">
        <v>317</v>
      </c>
      <c r="L9724">
        <v>66927</v>
      </c>
      <c r="M9724" s="89" t="s">
        <v>1334</v>
      </c>
      <c r="N9724" s="89" t="s">
        <v>341</v>
      </c>
      <c r="V9724" s="89" t="s">
        <v>1446</v>
      </c>
      <c r="W9724">
        <v>36355</v>
      </c>
    </row>
    <row r="9725" spans="7:23">
      <c r="G9725">
        <v>65418</v>
      </c>
      <c r="H9725" s="89" t="s">
        <v>1423</v>
      </c>
      <c r="I9725" s="89" t="s">
        <v>317</v>
      </c>
      <c r="L9725">
        <v>66928</v>
      </c>
      <c r="M9725" s="89" t="s">
        <v>1335</v>
      </c>
      <c r="N9725" s="89" t="s">
        <v>341</v>
      </c>
      <c r="V9725" s="89" t="s">
        <v>1447</v>
      </c>
      <c r="W9725">
        <v>36356</v>
      </c>
    </row>
    <row r="9726" spans="7:23">
      <c r="G9726">
        <v>65407</v>
      </c>
      <c r="H9726" s="89" t="s">
        <v>1424</v>
      </c>
      <c r="I9726" s="89" t="s">
        <v>317</v>
      </c>
      <c r="L9726">
        <v>66929</v>
      </c>
      <c r="M9726" s="89" t="s">
        <v>1336</v>
      </c>
      <c r="N9726" s="89" t="s">
        <v>341</v>
      </c>
      <c r="V9726" s="89" t="s">
        <v>1448</v>
      </c>
      <c r="W9726">
        <v>36357</v>
      </c>
    </row>
    <row r="9727" spans="7:23">
      <c r="G9727">
        <v>65396</v>
      </c>
      <c r="H9727" s="89" t="s">
        <v>1425</v>
      </c>
      <c r="I9727" s="89" t="s">
        <v>317</v>
      </c>
      <c r="L9727">
        <v>66930</v>
      </c>
      <c r="M9727" s="89" t="s">
        <v>1337</v>
      </c>
      <c r="N9727" s="89" t="s">
        <v>341</v>
      </c>
      <c r="V9727" s="89" t="s">
        <v>1449</v>
      </c>
      <c r="W9727">
        <v>36358</v>
      </c>
    </row>
    <row r="9728" spans="7:23">
      <c r="G9728">
        <v>59676</v>
      </c>
      <c r="H9728" s="89" t="s">
        <v>1426</v>
      </c>
      <c r="I9728" s="89" t="s">
        <v>317</v>
      </c>
      <c r="L9728">
        <v>66931</v>
      </c>
      <c r="M9728" s="89" t="s">
        <v>1338</v>
      </c>
      <c r="N9728" s="89" t="s">
        <v>341</v>
      </c>
      <c r="V9728" s="89" t="s">
        <v>1450</v>
      </c>
      <c r="W9728">
        <v>36359</v>
      </c>
    </row>
    <row r="9729" spans="7:23">
      <c r="G9729">
        <v>65506</v>
      </c>
      <c r="H9729" s="89" t="s">
        <v>1427</v>
      </c>
      <c r="I9729" s="89" t="s">
        <v>317</v>
      </c>
      <c r="L9729">
        <v>66932</v>
      </c>
      <c r="M9729" s="89" t="s">
        <v>1339</v>
      </c>
      <c r="N9729" s="89" t="s">
        <v>341</v>
      </c>
      <c r="V9729" s="89" t="s">
        <v>2480</v>
      </c>
      <c r="W9729">
        <v>36360</v>
      </c>
    </row>
    <row r="9730" spans="7:23">
      <c r="G9730">
        <v>65484</v>
      </c>
      <c r="H9730" s="89" t="s">
        <v>1429</v>
      </c>
      <c r="I9730" s="89" t="s">
        <v>317</v>
      </c>
      <c r="L9730">
        <v>66933</v>
      </c>
      <c r="M9730" s="89" t="s">
        <v>1340</v>
      </c>
      <c r="N9730" s="89" t="s">
        <v>341</v>
      </c>
      <c r="V9730" s="89" t="s">
        <v>2481</v>
      </c>
      <c r="W9730">
        <v>102890</v>
      </c>
    </row>
    <row r="9731" spans="7:23">
      <c r="G9731">
        <v>65473</v>
      </c>
      <c r="H9731" s="89" t="s">
        <v>1430</v>
      </c>
      <c r="I9731" s="89" t="s">
        <v>317</v>
      </c>
      <c r="L9731">
        <v>66934</v>
      </c>
      <c r="M9731" s="89" t="s">
        <v>1341</v>
      </c>
      <c r="N9731" s="89" t="s">
        <v>341</v>
      </c>
      <c r="V9731" s="89" t="s">
        <v>2482</v>
      </c>
      <c r="W9731">
        <v>102929</v>
      </c>
    </row>
    <row r="9732" spans="7:23">
      <c r="G9732">
        <v>36337</v>
      </c>
      <c r="H9732" s="89" t="s">
        <v>1431</v>
      </c>
      <c r="I9732" s="89" t="s">
        <v>317</v>
      </c>
      <c r="L9732">
        <v>66935</v>
      </c>
      <c r="M9732" s="89" t="s">
        <v>1342</v>
      </c>
      <c r="N9732" s="89" t="s">
        <v>341</v>
      </c>
      <c r="V9732" s="89" t="s">
        <v>1451</v>
      </c>
      <c r="W9732">
        <v>59742</v>
      </c>
    </row>
    <row r="9733" spans="7:23">
      <c r="G9733">
        <v>36338</v>
      </c>
      <c r="H9733" s="89" t="s">
        <v>1432</v>
      </c>
      <c r="I9733" s="89" t="s">
        <v>317</v>
      </c>
      <c r="L9733">
        <v>66936</v>
      </c>
      <c r="M9733" s="89" t="s">
        <v>1343</v>
      </c>
      <c r="N9733" s="89" t="s">
        <v>341</v>
      </c>
      <c r="V9733" s="89" t="s">
        <v>1452</v>
      </c>
      <c r="W9733">
        <v>59753</v>
      </c>
    </row>
    <row r="9734" spans="7:23">
      <c r="G9734">
        <v>36339</v>
      </c>
      <c r="H9734" s="89" t="s">
        <v>1433</v>
      </c>
      <c r="I9734" s="89" t="s">
        <v>317</v>
      </c>
      <c r="L9734">
        <v>66937</v>
      </c>
      <c r="M9734" s="89" t="s">
        <v>1344</v>
      </c>
      <c r="N9734" s="89" t="s">
        <v>341</v>
      </c>
      <c r="V9734" s="89" t="s">
        <v>1453</v>
      </c>
      <c r="W9734">
        <v>59764</v>
      </c>
    </row>
    <row r="9735" spans="7:23">
      <c r="G9735">
        <v>36340</v>
      </c>
      <c r="H9735" s="89" t="s">
        <v>1434</v>
      </c>
      <c r="I9735" s="89" t="s">
        <v>317</v>
      </c>
      <c r="L9735">
        <v>66938</v>
      </c>
      <c r="M9735" s="89" t="s">
        <v>1345</v>
      </c>
      <c r="N9735" s="89" t="s">
        <v>341</v>
      </c>
      <c r="V9735" s="89" t="s">
        <v>1454</v>
      </c>
      <c r="W9735">
        <v>59775</v>
      </c>
    </row>
    <row r="9736" spans="7:23">
      <c r="G9736">
        <v>36341</v>
      </c>
      <c r="H9736" s="89" t="s">
        <v>1435</v>
      </c>
      <c r="I9736" s="89" t="s">
        <v>317</v>
      </c>
      <c r="L9736">
        <v>66939</v>
      </c>
      <c r="M9736" s="89" t="s">
        <v>1346</v>
      </c>
      <c r="N9736" s="89" t="s">
        <v>341</v>
      </c>
      <c r="V9736" s="89" t="s">
        <v>1455</v>
      </c>
      <c r="W9736">
        <v>59786</v>
      </c>
    </row>
    <row r="9737" spans="7:23">
      <c r="G9737">
        <v>36342</v>
      </c>
      <c r="H9737" s="89" t="s">
        <v>1436</v>
      </c>
      <c r="I9737" s="89" t="s">
        <v>317</v>
      </c>
      <c r="L9737">
        <v>66940</v>
      </c>
      <c r="M9737" s="89" t="s">
        <v>1347</v>
      </c>
      <c r="N9737" s="89" t="s">
        <v>341</v>
      </c>
      <c r="V9737" s="89" t="s">
        <v>1456</v>
      </c>
      <c r="W9737">
        <v>59797</v>
      </c>
    </row>
    <row r="9738" spans="7:23">
      <c r="G9738">
        <v>36343</v>
      </c>
      <c r="H9738" s="89" t="s">
        <v>1437</v>
      </c>
      <c r="I9738" s="89" t="s">
        <v>317</v>
      </c>
      <c r="L9738">
        <v>66941</v>
      </c>
      <c r="M9738" s="89" t="s">
        <v>1348</v>
      </c>
      <c r="N9738" s="89" t="s">
        <v>341</v>
      </c>
      <c r="V9738" s="89" t="s">
        <v>1457</v>
      </c>
      <c r="W9738">
        <v>59808</v>
      </c>
    </row>
    <row r="9739" spans="7:23">
      <c r="G9739">
        <v>36344</v>
      </c>
      <c r="H9739" s="89" t="s">
        <v>1438</v>
      </c>
      <c r="I9739" s="89" t="s">
        <v>317</v>
      </c>
      <c r="L9739">
        <v>66942</v>
      </c>
      <c r="M9739" s="89" t="s">
        <v>1349</v>
      </c>
      <c r="N9739" s="89" t="s">
        <v>341</v>
      </c>
      <c r="V9739" s="89" t="s">
        <v>1458</v>
      </c>
      <c r="W9739">
        <v>59819</v>
      </c>
    </row>
    <row r="9740" spans="7:23">
      <c r="G9740">
        <v>36345</v>
      </c>
      <c r="H9740" s="89" t="s">
        <v>2469</v>
      </c>
      <c r="I9740" s="89" t="s">
        <v>317</v>
      </c>
      <c r="L9740">
        <v>66943</v>
      </c>
      <c r="M9740" s="89" t="s">
        <v>1350</v>
      </c>
      <c r="N9740" s="89" t="s">
        <v>341</v>
      </c>
      <c r="V9740" s="89" t="s">
        <v>1459</v>
      </c>
      <c r="W9740">
        <v>59830</v>
      </c>
    </row>
    <row r="9741" spans="7:23">
      <c r="G9741">
        <v>65495</v>
      </c>
      <c r="H9741" s="89" t="s">
        <v>1428</v>
      </c>
      <c r="I9741" s="89" t="s">
        <v>317</v>
      </c>
      <c r="L9741">
        <v>66944</v>
      </c>
      <c r="M9741" s="89" t="s">
        <v>1351</v>
      </c>
      <c r="N9741" s="89" t="s">
        <v>341</v>
      </c>
      <c r="V9741" s="89" t="s">
        <v>1460</v>
      </c>
      <c r="W9741">
        <v>59841</v>
      </c>
    </row>
    <row r="9742" spans="7:23">
      <c r="G9742">
        <v>220316</v>
      </c>
      <c r="H9742" s="89" t="s">
        <v>2471</v>
      </c>
      <c r="I9742" s="89" t="s">
        <v>317</v>
      </c>
      <c r="L9742">
        <v>66947</v>
      </c>
      <c r="M9742" s="89" t="s">
        <v>1352</v>
      </c>
      <c r="N9742" s="89" t="s">
        <v>341</v>
      </c>
      <c r="V9742" s="89" t="s">
        <v>1461</v>
      </c>
      <c r="W9742">
        <v>59852</v>
      </c>
    </row>
    <row r="9743" spans="7:23">
      <c r="G9743">
        <v>36348</v>
      </c>
      <c r="H9743" s="89" t="s">
        <v>1439</v>
      </c>
      <c r="I9743" s="89" t="s">
        <v>317</v>
      </c>
      <c r="L9743">
        <v>66948</v>
      </c>
      <c r="M9743" s="89" t="s">
        <v>1353</v>
      </c>
      <c r="N9743" s="89" t="s">
        <v>341</v>
      </c>
      <c r="V9743" s="89" t="s">
        <v>1462</v>
      </c>
      <c r="W9743">
        <v>59863</v>
      </c>
    </row>
    <row r="9744" spans="7:23">
      <c r="G9744">
        <v>36349</v>
      </c>
      <c r="H9744" s="89" t="s">
        <v>1440</v>
      </c>
      <c r="I9744" s="89" t="s">
        <v>317</v>
      </c>
      <c r="L9744">
        <v>66949</v>
      </c>
      <c r="M9744" s="89" t="s">
        <v>1354</v>
      </c>
      <c r="N9744" s="89" t="s">
        <v>341</v>
      </c>
      <c r="V9744" s="89" t="s">
        <v>1463</v>
      </c>
      <c r="W9744">
        <v>59874</v>
      </c>
    </row>
    <row r="9745" spans="7:23">
      <c r="G9745">
        <v>36350</v>
      </c>
      <c r="H9745" s="89" t="s">
        <v>1441</v>
      </c>
      <c r="I9745" s="89" t="s">
        <v>317</v>
      </c>
      <c r="L9745">
        <v>66950</v>
      </c>
      <c r="M9745" s="89" t="s">
        <v>1355</v>
      </c>
      <c r="N9745" s="89" t="s">
        <v>341</v>
      </c>
      <c r="V9745" s="89" t="s">
        <v>1378</v>
      </c>
      <c r="W9745">
        <v>59885</v>
      </c>
    </row>
    <row r="9746" spans="7:23">
      <c r="G9746">
        <v>36351</v>
      </c>
      <c r="H9746" s="89" t="s">
        <v>1442</v>
      </c>
      <c r="I9746" s="89" t="s">
        <v>317</v>
      </c>
      <c r="L9746">
        <v>66951</v>
      </c>
      <c r="M9746" s="89" t="s">
        <v>1356</v>
      </c>
      <c r="N9746" s="89" t="s">
        <v>341</v>
      </c>
      <c r="V9746" s="89" t="s">
        <v>1464</v>
      </c>
      <c r="W9746">
        <v>36363</v>
      </c>
    </row>
    <row r="9747" spans="7:23">
      <c r="G9747">
        <v>36352</v>
      </c>
      <c r="H9747" s="89" t="s">
        <v>1443</v>
      </c>
      <c r="I9747" s="89" t="s">
        <v>317</v>
      </c>
      <c r="L9747">
        <v>66952</v>
      </c>
      <c r="M9747" s="89" t="s">
        <v>1357</v>
      </c>
      <c r="N9747" s="89" t="s">
        <v>341</v>
      </c>
      <c r="V9747" s="89" t="s">
        <v>1465</v>
      </c>
      <c r="W9747">
        <v>36364</v>
      </c>
    </row>
    <row r="9748" spans="7:23">
      <c r="G9748">
        <v>36353</v>
      </c>
      <c r="H9748" s="89" t="s">
        <v>1444</v>
      </c>
      <c r="I9748" s="89" t="s">
        <v>317</v>
      </c>
      <c r="L9748">
        <v>66953</v>
      </c>
      <c r="M9748" s="89" t="s">
        <v>1358</v>
      </c>
      <c r="N9748" s="89" t="s">
        <v>341</v>
      </c>
      <c r="V9748" s="89" t="s">
        <v>1466</v>
      </c>
      <c r="W9748">
        <v>36365</v>
      </c>
    </row>
    <row r="9749" spans="7:23">
      <c r="G9749">
        <v>36354</v>
      </c>
      <c r="H9749" s="89" t="s">
        <v>1445</v>
      </c>
      <c r="I9749" s="89" t="s">
        <v>317</v>
      </c>
      <c r="L9749">
        <v>66954</v>
      </c>
      <c r="M9749" s="89" t="s">
        <v>1359</v>
      </c>
      <c r="N9749" s="89" t="s">
        <v>341</v>
      </c>
      <c r="V9749" s="89" t="s">
        <v>1467</v>
      </c>
      <c r="W9749">
        <v>36366</v>
      </c>
    </row>
    <row r="9750" spans="7:23">
      <c r="G9750">
        <v>36355</v>
      </c>
      <c r="H9750" s="89" t="s">
        <v>1446</v>
      </c>
      <c r="I9750" s="89" t="s">
        <v>317</v>
      </c>
      <c r="L9750">
        <v>66955</v>
      </c>
      <c r="M9750" s="89" t="s">
        <v>1360</v>
      </c>
      <c r="N9750" s="89" t="s">
        <v>341</v>
      </c>
      <c r="V9750" s="89" t="s">
        <v>1468</v>
      </c>
      <c r="W9750">
        <v>36367</v>
      </c>
    </row>
    <row r="9751" spans="7:23">
      <c r="G9751">
        <v>36356</v>
      </c>
      <c r="H9751" s="89" t="s">
        <v>1447</v>
      </c>
      <c r="I9751" s="89" t="s">
        <v>317</v>
      </c>
      <c r="L9751">
        <v>66956</v>
      </c>
      <c r="M9751" s="89" t="s">
        <v>1361</v>
      </c>
      <c r="N9751" s="89" t="s">
        <v>341</v>
      </c>
      <c r="V9751" s="89" t="s">
        <v>1469</v>
      </c>
      <c r="W9751">
        <v>36368</v>
      </c>
    </row>
    <row r="9752" spans="7:23">
      <c r="G9752">
        <v>36357</v>
      </c>
      <c r="H9752" s="89" t="s">
        <v>1448</v>
      </c>
      <c r="I9752" s="89" t="s">
        <v>317</v>
      </c>
      <c r="L9752">
        <v>66957</v>
      </c>
      <c r="M9752" s="89" t="s">
        <v>1362</v>
      </c>
      <c r="N9752" s="89" t="s">
        <v>341</v>
      </c>
      <c r="V9752" s="89" t="s">
        <v>1470</v>
      </c>
      <c r="W9752">
        <v>36369</v>
      </c>
    </row>
    <row r="9753" spans="7:23">
      <c r="G9753">
        <v>36358</v>
      </c>
      <c r="H9753" s="89" t="s">
        <v>1449</v>
      </c>
      <c r="I9753" s="89" t="s">
        <v>317</v>
      </c>
      <c r="L9753">
        <v>66958</v>
      </c>
      <c r="M9753" s="89" t="s">
        <v>1363</v>
      </c>
      <c r="N9753" s="89" t="s">
        <v>341</v>
      </c>
      <c r="V9753" s="89" t="s">
        <v>1471</v>
      </c>
      <c r="W9753">
        <v>36370</v>
      </c>
    </row>
    <row r="9754" spans="7:23">
      <c r="G9754">
        <v>36359</v>
      </c>
      <c r="H9754" s="89" t="s">
        <v>1450</v>
      </c>
      <c r="I9754" s="89" t="s">
        <v>317</v>
      </c>
      <c r="L9754">
        <v>66959</v>
      </c>
      <c r="M9754" s="89" t="s">
        <v>1364</v>
      </c>
      <c r="N9754" s="89" t="s">
        <v>341</v>
      </c>
      <c r="V9754" s="89" t="s">
        <v>1472</v>
      </c>
      <c r="W9754">
        <v>36371</v>
      </c>
    </row>
    <row r="9755" spans="7:23">
      <c r="G9755">
        <v>36360</v>
      </c>
      <c r="H9755" s="89" t="s">
        <v>2480</v>
      </c>
      <c r="I9755" s="89" t="s">
        <v>317</v>
      </c>
      <c r="L9755">
        <v>66962</v>
      </c>
      <c r="M9755" s="89" t="s">
        <v>1365</v>
      </c>
      <c r="N9755" s="89" t="s">
        <v>341</v>
      </c>
      <c r="V9755" s="89" t="s">
        <v>1473</v>
      </c>
      <c r="W9755">
        <v>36372</v>
      </c>
    </row>
    <row r="9756" spans="7:23">
      <c r="G9756">
        <v>102890</v>
      </c>
      <c r="H9756" s="89" t="s">
        <v>2481</v>
      </c>
      <c r="I9756" s="89" t="s">
        <v>317</v>
      </c>
      <c r="L9756">
        <v>66963</v>
      </c>
      <c r="M9756" s="89" t="s">
        <v>1366</v>
      </c>
      <c r="N9756" s="89" t="s">
        <v>341</v>
      </c>
      <c r="V9756" s="89" t="s">
        <v>271</v>
      </c>
      <c r="W9756">
        <v>36373</v>
      </c>
    </row>
    <row r="9757" spans="7:23">
      <c r="G9757">
        <v>102929</v>
      </c>
      <c r="H9757" s="89" t="s">
        <v>2482</v>
      </c>
      <c r="I9757" s="89" t="s">
        <v>317</v>
      </c>
      <c r="L9757">
        <v>66964</v>
      </c>
      <c r="M9757" s="89" t="s">
        <v>1367</v>
      </c>
      <c r="N9757" s="89" t="s">
        <v>341</v>
      </c>
      <c r="V9757" s="89" t="s">
        <v>2489</v>
      </c>
      <c r="W9757">
        <v>108477</v>
      </c>
    </row>
    <row r="9758" spans="7:23">
      <c r="G9758">
        <v>59742</v>
      </c>
      <c r="H9758" s="89" t="s">
        <v>1451</v>
      </c>
      <c r="I9758" s="89" t="s">
        <v>317</v>
      </c>
      <c r="L9758">
        <v>66965</v>
      </c>
      <c r="M9758" s="89" t="s">
        <v>1368</v>
      </c>
      <c r="N9758" s="89" t="s">
        <v>341</v>
      </c>
      <c r="V9758" s="89" t="s">
        <v>2490</v>
      </c>
      <c r="W9758">
        <v>108490</v>
      </c>
    </row>
    <row r="9759" spans="7:23">
      <c r="G9759">
        <v>59753</v>
      </c>
      <c r="H9759" s="89" t="s">
        <v>1452</v>
      </c>
      <c r="I9759" s="89" t="s">
        <v>317</v>
      </c>
      <c r="L9759">
        <v>66966</v>
      </c>
      <c r="M9759" s="89" t="s">
        <v>1369</v>
      </c>
      <c r="N9759" s="89" t="s">
        <v>341</v>
      </c>
      <c r="V9759" s="89" t="s">
        <v>2491</v>
      </c>
      <c r="W9759">
        <v>175277</v>
      </c>
    </row>
    <row r="9760" spans="7:23">
      <c r="G9760">
        <v>59764</v>
      </c>
      <c r="H9760" s="89" t="s">
        <v>1453</v>
      </c>
      <c r="I9760" s="89" t="s">
        <v>317</v>
      </c>
      <c r="L9760">
        <v>66967</v>
      </c>
      <c r="M9760" s="89" t="s">
        <v>1370</v>
      </c>
      <c r="N9760" s="89" t="s">
        <v>341</v>
      </c>
      <c r="V9760" s="89" t="s">
        <v>1474</v>
      </c>
      <c r="W9760">
        <v>48473</v>
      </c>
    </row>
    <row r="9761" spans="7:23">
      <c r="G9761">
        <v>59775</v>
      </c>
      <c r="H9761" s="89" t="s">
        <v>1454</v>
      </c>
      <c r="I9761" s="89" t="s">
        <v>317</v>
      </c>
      <c r="L9761">
        <v>66968</v>
      </c>
      <c r="M9761" s="89" t="s">
        <v>1371</v>
      </c>
      <c r="N9761" s="89" t="s">
        <v>341</v>
      </c>
      <c r="V9761" s="89" t="s">
        <v>1475</v>
      </c>
      <c r="W9761">
        <v>47675</v>
      </c>
    </row>
    <row r="9762" spans="7:23">
      <c r="G9762">
        <v>59786</v>
      </c>
      <c r="H9762" s="89" t="s">
        <v>1455</v>
      </c>
      <c r="I9762" s="89" t="s">
        <v>317</v>
      </c>
      <c r="L9762">
        <v>66969</v>
      </c>
      <c r="M9762" s="89" t="s">
        <v>1372</v>
      </c>
      <c r="N9762" s="89" t="s">
        <v>341</v>
      </c>
      <c r="V9762" s="89" t="s">
        <v>1389</v>
      </c>
      <c r="W9762">
        <v>36376</v>
      </c>
    </row>
    <row r="9763" spans="7:23">
      <c r="G9763">
        <v>59797</v>
      </c>
      <c r="H9763" s="89" t="s">
        <v>1456</v>
      </c>
      <c r="I9763" s="89" t="s">
        <v>317</v>
      </c>
      <c r="L9763">
        <v>66970</v>
      </c>
      <c r="M9763" s="89" t="s">
        <v>1373</v>
      </c>
      <c r="N9763" s="89" t="s">
        <v>341</v>
      </c>
      <c r="V9763" s="89" t="s">
        <v>1476</v>
      </c>
      <c r="W9763">
        <v>36379</v>
      </c>
    </row>
    <row r="9764" spans="7:23">
      <c r="G9764">
        <v>59808</v>
      </c>
      <c r="H9764" s="89" t="s">
        <v>1457</v>
      </c>
      <c r="I9764" s="89" t="s">
        <v>317</v>
      </c>
      <c r="L9764">
        <v>66971</v>
      </c>
      <c r="M9764" s="89" t="s">
        <v>1374</v>
      </c>
      <c r="N9764" s="89" t="s">
        <v>341</v>
      </c>
      <c r="V9764" s="89" t="s">
        <v>1477</v>
      </c>
      <c r="W9764">
        <v>36380</v>
      </c>
    </row>
    <row r="9765" spans="7:23">
      <c r="G9765">
        <v>59819</v>
      </c>
      <c r="H9765" s="89" t="s">
        <v>1458</v>
      </c>
      <c r="I9765" s="89" t="s">
        <v>317</v>
      </c>
      <c r="L9765">
        <v>66972</v>
      </c>
      <c r="M9765" s="89" t="s">
        <v>1375</v>
      </c>
      <c r="N9765" s="89" t="s">
        <v>341</v>
      </c>
      <c r="V9765" s="89" t="s">
        <v>1478</v>
      </c>
      <c r="W9765">
        <v>36381</v>
      </c>
    </row>
    <row r="9766" spans="7:23">
      <c r="G9766">
        <v>59830</v>
      </c>
      <c r="H9766" s="89" t="s">
        <v>1459</v>
      </c>
      <c r="I9766" s="89" t="s">
        <v>317</v>
      </c>
      <c r="L9766">
        <v>66973</v>
      </c>
      <c r="M9766" s="89" t="s">
        <v>1376</v>
      </c>
      <c r="N9766" s="89" t="s">
        <v>341</v>
      </c>
      <c r="V9766" s="89" t="s">
        <v>2496</v>
      </c>
      <c r="W9766">
        <v>36382</v>
      </c>
    </row>
    <row r="9767" spans="7:23">
      <c r="G9767">
        <v>59841</v>
      </c>
      <c r="H9767" s="89" t="s">
        <v>1460</v>
      </c>
      <c r="I9767" s="89" t="s">
        <v>317</v>
      </c>
      <c r="L9767">
        <v>66974</v>
      </c>
      <c r="M9767" s="89" t="s">
        <v>1377</v>
      </c>
      <c r="N9767" s="89" t="s">
        <v>341</v>
      </c>
      <c r="V9767" s="89" t="s">
        <v>1479</v>
      </c>
      <c r="W9767">
        <v>36383</v>
      </c>
    </row>
    <row r="9768" spans="7:23">
      <c r="G9768">
        <v>59852</v>
      </c>
      <c r="H9768" s="89" t="s">
        <v>1461</v>
      </c>
      <c r="I9768" s="89" t="s">
        <v>317</v>
      </c>
      <c r="L9768">
        <v>66975</v>
      </c>
      <c r="M9768" s="89" t="s">
        <v>1378</v>
      </c>
      <c r="N9768" s="89" t="s">
        <v>341</v>
      </c>
      <c r="V9768" s="89" t="s">
        <v>2497</v>
      </c>
      <c r="W9768">
        <v>59940</v>
      </c>
    </row>
    <row r="9769" spans="7:23">
      <c r="G9769">
        <v>59863</v>
      </c>
      <c r="H9769" s="89" t="s">
        <v>1462</v>
      </c>
      <c r="I9769" s="89" t="s">
        <v>317</v>
      </c>
      <c r="L9769">
        <v>66978</v>
      </c>
      <c r="M9769" s="89" t="s">
        <v>1379</v>
      </c>
      <c r="N9769" s="89" t="s">
        <v>341</v>
      </c>
      <c r="V9769" s="89" t="s">
        <v>1480</v>
      </c>
      <c r="W9769">
        <v>36384</v>
      </c>
    </row>
    <row r="9770" spans="7:23">
      <c r="G9770">
        <v>59874</v>
      </c>
      <c r="H9770" s="89" t="s">
        <v>1463</v>
      </c>
      <c r="I9770" s="89" t="s">
        <v>317</v>
      </c>
      <c r="L9770">
        <v>66979</v>
      </c>
      <c r="M9770" s="89" t="s">
        <v>1380</v>
      </c>
      <c r="N9770" s="89" t="s">
        <v>341</v>
      </c>
      <c r="V9770" s="89" t="s">
        <v>2498</v>
      </c>
      <c r="W9770">
        <v>174877</v>
      </c>
    </row>
    <row r="9771" spans="7:23">
      <c r="G9771">
        <v>59885</v>
      </c>
      <c r="H9771" s="89" t="s">
        <v>1378</v>
      </c>
      <c r="I9771" s="89" t="s">
        <v>317</v>
      </c>
      <c r="L9771">
        <v>66980</v>
      </c>
      <c r="M9771" s="89" t="s">
        <v>1381</v>
      </c>
      <c r="N9771" s="89" t="s">
        <v>341</v>
      </c>
      <c r="V9771" s="89" t="s">
        <v>1481</v>
      </c>
      <c r="W9771">
        <v>36385</v>
      </c>
    </row>
    <row r="9772" spans="7:23">
      <c r="G9772">
        <v>36363</v>
      </c>
      <c r="H9772" s="89" t="s">
        <v>1464</v>
      </c>
      <c r="I9772" s="89" t="s">
        <v>317</v>
      </c>
      <c r="L9772">
        <v>66981</v>
      </c>
      <c r="M9772" s="89" t="s">
        <v>1382</v>
      </c>
      <c r="N9772" s="89" t="s">
        <v>341</v>
      </c>
      <c r="V9772" s="89" t="s">
        <v>1482</v>
      </c>
      <c r="W9772">
        <v>36387</v>
      </c>
    </row>
    <row r="9773" spans="7:23">
      <c r="G9773">
        <v>36364</v>
      </c>
      <c r="H9773" s="89" t="s">
        <v>1465</v>
      </c>
      <c r="I9773" s="89" t="s">
        <v>317</v>
      </c>
      <c r="L9773">
        <v>66982</v>
      </c>
      <c r="M9773" s="89" t="s">
        <v>1383</v>
      </c>
      <c r="N9773" s="89" t="s">
        <v>341</v>
      </c>
      <c r="V9773" s="89" t="s">
        <v>2501</v>
      </c>
      <c r="W9773">
        <v>172077</v>
      </c>
    </row>
    <row r="9774" spans="7:23">
      <c r="G9774">
        <v>36365</v>
      </c>
      <c r="H9774" s="89" t="s">
        <v>1466</v>
      </c>
      <c r="I9774" s="89" t="s">
        <v>317</v>
      </c>
      <c r="L9774">
        <v>66983</v>
      </c>
      <c r="M9774" s="89" t="s">
        <v>1384</v>
      </c>
      <c r="N9774" s="89" t="s">
        <v>341</v>
      </c>
      <c r="V9774" s="89" t="s">
        <v>2502</v>
      </c>
      <c r="W9774">
        <v>172090</v>
      </c>
    </row>
    <row r="9775" spans="7:23">
      <c r="G9775">
        <v>36366</v>
      </c>
      <c r="H9775" s="89" t="s">
        <v>1467</v>
      </c>
      <c r="I9775" s="89" t="s">
        <v>317</v>
      </c>
      <c r="L9775">
        <v>66984</v>
      </c>
      <c r="M9775" s="89" t="s">
        <v>1385</v>
      </c>
      <c r="N9775" s="89" t="s">
        <v>341</v>
      </c>
      <c r="V9775" s="89" t="s">
        <v>2503</v>
      </c>
      <c r="W9775">
        <v>172316</v>
      </c>
    </row>
    <row r="9776" spans="7:23">
      <c r="G9776">
        <v>36367</v>
      </c>
      <c r="H9776" s="89" t="s">
        <v>1468</v>
      </c>
      <c r="I9776" s="89" t="s">
        <v>317</v>
      </c>
      <c r="L9776">
        <v>66985</v>
      </c>
      <c r="M9776" s="89" t="s">
        <v>1386</v>
      </c>
      <c r="N9776" s="89" t="s">
        <v>341</v>
      </c>
      <c r="V9776" s="89" t="s">
        <v>2504</v>
      </c>
      <c r="W9776">
        <v>172303</v>
      </c>
    </row>
    <row r="9777" spans="7:23">
      <c r="G9777">
        <v>36368</v>
      </c>
      <c r="H9777" s="89" t="s">
        <v>1469</v>
      </c>
      <c r="I9777" s="89" t="s">
        <v>317</v>
      </c>
      <c r="L9777">
        <v>66986</v>
      </c>
      <c r="M9777" s="89" t="s">
        <v>1387</v>
      </c>
      <c r="N9777" s="89" t="s">
        <v>341</v>
      </c>
      <c r="V9777" s="89" t="s">
        <v>2505</v>
      </c>
      <c r="W9777">
        <v>172103</v>
      </c>
    </row>
    <row r="9778" spans="7:23">
      <c r="G9778">
        <v>36369</v>
      </c>
      <c r="H9778" s="89" t="s">
        <v>1470</v>
      </c>
      <c r="I9778" s="89" t="s">
        <v>317</v>
      </c>
      <c r="L9778">
        <v>66987</v>
      </c>
      <c r="M9778" s="89" t="s">
        <v>1388</v>
      </c>
      <c r="N9778" s="89" t="s">
        <v>341</v>
      </c>
      <c r="V9778" s="89" t="s">
        <v>2506</v>
      </c>
      <c r="W9778">
        <v>174477</v>
      </c>
    </row>
    <row r="9779" spans="7:23">
      <c r="G9779">
        <v>36370</v>
      </c>
      <c r="H9779" s="89" t="s">
        <v>1471</v>
      </c>
      <c r="I9779" s="89" t="s">
        <v>317</v>
      </c>
      <c r="L9779">
        <v>66988</v>
      </c>
      <c r="M9779" s="89" t="s">
        <v>271</v>
      </c>
      <c r="N9779" s="89" t="s">
        <v>341</v>
      </c>
      <c r="V9779" s="89" t="s">
        <v>2507</v>
      </c>
      <c r="W9779">
        <v>172129</v>
      </c>
    </row>
    <row r="9780" spans="7:23">
      <c r="G9780">
        <v>36371</v>
      </c>
      <c r="H9780" s="89" t="s">
        <v>1472</v>
      </c>
      <c r="I9780" s="89" t="s">
        <v>317</v>
      </c>
      <c r="L9780">
        <v>66991</v>
      </c>
      <c r="M9780" s="89" t="s">
        <v>1389</v>
      </c>
      <c r="N9780" s="89" t="s">
        <v>341</v>
      </c>
      <c r="V9780" s="89" t="s">
        <v>2509</v>
      </c>
      <c r="W9780">
        <v>171877</v>
      </c>
    </row>
    <row r="9781" spans="7:23">
      <c r="G9781">
        <v>36372</v>
      </c>
      <c r="H9781" s="89" t="s">
        <v>1473</v>
      </c>
      <c r="I9781" s="89" t="s">
        <v>317</v>
      </c>
      <c r="L9781">
        <v>66993</v>
      </c>
      <c r="M9781" s="89" t="s">
        <v>1390</v>
      </c>
      <c r="N9781" s="89" t="s">
        <v>341</v>
      </c>
      <c r="V9781" s="89" t="s">
        <v>2511</v>
      </c>
      <c r="W9781">
        <v>174677</v>
      </c>
    </row>
    <row r="9782" spans="7:23">
      <c r="G9782">
        <v>36373</v>
      </c>
      <c r="H9782" s="89" t="s">
        <v>271</v>
      </c>
      <c r="I9782" s="89" t="s">
        <v>317</v>
      </c>
      <c r="L9782">
        <v>66994</v>
      </c>
      <c r="M9782" s="89" t="s">
        <v>1391</v>
      </c>
      <c r="N9782" s="89" t="s">
        <v>341</v>
      </c>
      <c r="V9782" s="89" t="s">
        <v>2512</v>
      </c>
      <c r="W9782">
        <v>36386</v>
      </c>
    </row>
    <row r="9783" spans="7:23">
      <c r="G9783">
        <v>108477</v>
      </c>
      <c r="H9783" s="89" t="s">
        <v>2489</v>
      </c>
      <c r="I9783" s="89" t="s">
        <v>317</v>
      </c>
      <c r="L9783">
        <v>66995</v>
      </c>
      <c r="M9783" s="89" t="s">
        <v>1392</v>
      </c>
      <c r="N9783" s="89" t="s">
        <v>341</v>
      </c>
      <c r="V9783" s="89" t="s">
        <v>2516</v>
      </c>
      <c r="W9783">
        <v>202277</v>
      </c>
    </row>
    <row r="9784" spans="7:23">
      <c r="G9784">
        <v>108490</v>
      </c>
      <c r="H9784" s="89" t="s">
        <v>2490</v>
      </c>
      <c r="I9784" s="89" t="s">
        <v>317</v>
      </c>
      <c r="L9784">
        <v>66999</v>
      </c>
      <c r="M9784" s="89" t="s">
        <v>1393</v>
      </c>
      <c r="N9784" s="89" t="s">
        <v>341</v>
      </c>
      <c r="V9784" s="89" t="s">
        <v>2517</v>
      </c>
      <c r="W9784">
        <v>202290</v>
      </c>
    </row>
    <row r="9785" spans="7:23">
      <c r="G9785">
        <v>175277</v>
      </c>
      <c r="H9785" s="89" t="s">
        <v>2491</v>
      </c>
      <c r="I9785" s="89" t="s">
        <v>317</v>
      </c>
      <c r="L9785">
        <v>67000</v>
      </c>
      <c r="M9785" s="89" t="s">
        <v>1394</v>
      </c>
      <c r="N9785" s="89" t="s">
        <v>341</v>
      </c>
      <c r="V9785" s="89" t="s">
        <v>2518</v>
      </c>
      <c r="W9785">
        <v>202303</v>
      </c>
    </row>
    <row r="9786" spans="7:23">
      <c r="G9786">
        <v>48473</v>
      </c>
      <c r="H9786" s="89" t="s">
        <v>1474</v>
      </c>
      <c r="I9786" s="89" t="s">
        <v>317</v>
      </c>
      <c r="L9786">
        <v>67001</v>
      </c>
      <c r="M9786" s="89" t="s">
        <v>2434</v>
      </c>
      <c r="N9786" s="89" t="s">
        <v>341</v>
      </c>
      <c r="V9786" s="89" t="s">
        <v>2519</v>
      </c>
      <c r="W9786">
        <v>202316</v>
      </c>
    </row>
    <row r="9787" spans="7:23">
      <c r="G9787">
        <v>47675</v>
      </c>
      <c r="H9787" s="89" t="s">
        <v>1475</v>
      </c>
      <c r="I9787" s="89" t="s">
        <v>317</v>
      </c>
      <c r="L9787">
        <v>67002</v>
      </c>
      <c r="M9787" s="89" t="s">
        <v>2437</v>
      </c>
      <c r="N9787" s="89" t="s">
        <v>341</v>
      </c>
      <c r="V9787" s="89" t="s">
        <v>2520</v>
      </c>
      <c r="W9787">
        <v>220329</v>
      </c>
    </row>
    <row r="9788" spans="7:23">
      <c r="G9788">
        <v>36376</v>
      </c>
      <c r="H9788" s="89" t="s">
        <v>1389</v>
      </c>
      <c r="I9788" s="89" t="s">
        <v>317</v>
      </c>
      <c r="L9788">
        <v>67003</v>
      </c>
      <c r="M9788" s="89" t="s">
        <v>2439</v>
      </c>
      <c r="N9788" s="89" t="s">
        <v>341</v>
      </c>
      <c r="V9788" s="89" t="s">
        <v>2521</v>
      </c>
      <c r="W9788">
        <v>36392</v>
      </c>
    </row>
    <row r="9789" spans="7:23">
      <c r="G9789">
        <v>36379</v>
      </c>
      <c r="H9789" s="89" t="s">
        <v>1476</v>
      </c>
      <c r="I9789" s="89" t="s">
        <v>317</v>
      </c>
      <c r="L9789">
        <v>67004</v>
      </c>
      <c r="M9789" s="89" t="s">
        <v>1303</v>
      </c>
      <c r="N9789" s="89" t="s">
        <v>341</v>
      </c>
      <c r="V9789" s="89" t="s">
        <v>2522</v>
      </c>
      <c r="W9789">
        <v>202478</v>
      </c>
    </row>
    <row r="9790" spans="7:23">
      <c r="G9790">
        <v>36380</v>
      </c>
      <c r="H9790" s="89" t="s">
        <v>1477</v>
      </c>
      <c r="I9790" s="89" t="s">
        <v>317</v>
      </c>
      <c r="L9790">
        <v>67008</v>
      </c>
      <c r="M9790" s="89" t="s">
        <v>1395</v>
      </c>
      <c r="N9790" s="89" t="s">
        <v>341</v>
      </c>
      <c r="V9790" s="89" t="s">
        <v>1484</v>
      </c>
      <c r="W9790">
        <v>36391</v>
      </c>
    </row>
    <row r="9791" spans="7:23">
      <c r="G9791">
        <v>36381</v>
      </c>
      <c r="H9791" s="89" t="s">
        <v>1478</v>
      </c>
      <c r="I9791" s="89" t="s">
        <v>317</v>
      </c>
      <c r="L9791">
        <v>67009</v>
      </c>
      <c r="M9791" s="89" t="s">
        <v>1396</v>
      </c>
      <c r="N9791" s="89" t="s">
        <v>341</v>
      </c>
      <c r="V9791" s="89" t="s">
        <v>1486</v>
      </c>
      <c r="W9791">
        <v>36394</v>
      </c>
    </row>
    <row r="9792" spans="7:23">
      <c r="G9792">
        <v>36382</v>
      </c>
      <c r="H9792" s="89" t="s">
        <v>2496</v>
      </c>
      <c r="I9792" s="89" t="s">
        <v>317</v>
      </c>
      <c r="L9792">
        <v>67010</v>
      </c>
      <c r="M9792" s="89" t="s">
        <v>1397</v>
      </c>
      <c r="N9792" s="89" t="s">
        <v>341</v>
      </c>
      <c r="V9792" s="89" t="s">
        <v>1485</v>
      </c>
      <c r="W9792">
        <v>36393</v>
      </c>
    </row>
    <row r="9793" spans="7:23">
      <c r="G9793">
        <v>36383</v>
      </c>
      <c r="H9793" s="89" t="s">
        <v>1479</v>
      </c>
      <c r="I9793" s="89" t="s">
        <v>317</v>
      </c>
      <c r="L9793">
        <v>67011</v>
      </c>
      <c r="M9793" s="89" t="s">
        <v>1398</v>
      </c>
      <c r="N9793" s="89" t="s">
        <v>341</v>
      </c>
      <c r="V9793" s="89" t="s">
        <v>1483</v>
      </c>
      <c r="W9793">
        <v>36390</v>
      </c>
    </row>
    <row r="9794" spans="7:23">
      <c r="G9794">
        <v>59940</v>
      </c>
      <c r="H9794" s="89" t="s">
        <v>2497</v>
      </c>
      <c r="I9794" s="89" t="s">
        <v>317</v>
      </c>
      <c r="L9794">
        <v>67012</v>
      </c>
      <c r="M9794" s="89" t="s">
        <v>1399</v>
      </c>
      <c r="N9794" s="89" t="s">
        <v>341</v>
      </c>
      <c r="V9794" s="89" t="s">
        <v>1487</v>
      </c>
      <c r="W9794">
        <v>36396</v>
      </c>
    </row>
    <row r="9795" spans="7:23">
      <c r="G9795">
        <v>36384</v>
      </c>
      <c r="H9795" s="89" t="s">
        <v>1480</v>
      </c>
      <c r="I9795" s="89" t="s">
        <v>317</v>
      </c>
      <c r="L9795">
        <v>67013</v>
      </c>
      <c r="M9795" s="89" t="s">
        <v>1400</v>
      </c>
      <c r="N9795" s="89" t="s">
        <v>341</v>
      </c>
      <c r="V9795" s="89" t="s">
        <v>1488</v>
      </c>
      <c r="W9795">
        <v>44709</v>
      </c>
    </row>
    <row r="9796" spans="7:23">
      <c r="G9796">
        <v>174877</v>
      </c>
      <c r="H9796" s="89" t="s">
        <v>2498</v>
      </c>
      <c r="I9796" s="89" t="s">
        <v>317</v>
      </c>
      <c r="L9796">
        <v>67014</v>
      </c>
      <c r="M9796" s="89" t="s">
        <v>1310</v>
      </c>
      <c r="N9796" s="89" t="s">
        <v>341</v>
      </c>
      <c r="V9796" s="89" t="s">
        <v>2524</v>
      </c>
      <c r="W9796">
        <v>83903</v>
      </c>
    </row>
    <row r="9797" spans="7:23">
      <c r="G9797">
        <v>36385</v>
      </c>
      <c r="H9797" s="89" t="s">
        <v>1481</v>
      </c>
      <c r="I9797" s="89" t="s">
        <v>317</v>
      </c>
      <c r="L9797">
        <v>67017</v>
      </c>
      <c r="M9797" s="89" t="s">
        <v>1401</v>
      </c>
      <c r="N9797" s="89" t="s">
        <v>341</v>
      </c>
      <c r="V9797" s="89" t="s">
        <v>2525</v>
      </c>
      <c r="W9797">
        <v>190103</v>
      </c>
    </row>
    <row r="9798" spans="7:23">
      <c r="G9798">
        <v>36387</v>
      </c>
      <c r="H9798" s="89" t="s">
        <v>1482</v>
      </c>
      <c r="I9798" s="89" t="s">
        <v>317</v>
      </c>
      <c r="L9798">
        <v>67018</v>
      </c>
      <c r="M9798" s="89" t="s">
        <v>1402</v>
      </c>
      <c r="N9798" s="89" t="s">
        <v>341</v>
      </c>
      <c r="V9798" s="89" t="s">
        <v>2526</v>
      </c>
      <c r="W9798">
        <v>200704</v>
      </c>
    </row>
    <row r="9799" spans="7:23">
      <c r="G9799">
        <v>172077</v>
      </c>
      <c r="H9799" s="89" t="s">
        <v>2501</v>
      </c>
      <c r="I9799" s="89" t="s">
        <v>317</v>
      </c>
      <c r="L9799">
        <v>67019</v>
      </c>
      <c r="M9799" s="89" t="s">
        <v>1403</v>
      </c>
      <c r="N9799" s="89" t="s">
        <v>341</v>
      </c>
      <c r="V9799" s="89" t="s">
        <v>1489</v>
      </c>
      <c r="W9799">
        <v>44718</v>
      </c>
    </row>
    <row r="9800" spans="7:23">
      <c r="G9800">
        <v>172090</v>
      </c>
      <c r="H9800" s="89" t="s">
        <v>2502</v>
      </c>
      <c r="I9800" s="89" t="s">
        <v>317</v>
      </c>
      <c r="L9800">
        <v>67020</v>
      </c>
      <c r="M9800" s="89" t="s">
        <v>1404</v>
      </c>
      <c r="N9800" s="89" t="s">
        <v>341</v>
      </c>
      <c r="V9800" s="89" t="s">
        <v>2528</v>
      </c>
      <c r="W9800">
        <v>58052</v>
      </c>
    </row>
    <row r="9801" spans="7:23">
      <c r="G9801">
        <v>172316</v>
      </c>
      <c r="H9801" s="89" t="s">
        <v>2503</v>
      </c>
      <c r="I9801" s="89" t="s">
        <v>317</v>
      </c>
      <c r="L9801">
        <v>67021</v>
      </c>
      <c r="M9801" s="89" t="s">
        <v>1405</v>
      </c>
      <c r="N9801" s="89" t="s">
        <v>341</v>
      </c>
      <c r="V9801" s="89" t="s">
        <v>2529</v>
      </c>
      <c r="W9801">
        <v>44727</v>
      </c>
    </row>
    <row r="9802" spans="7:23">
      <c r="G9802">
        <v>172303</v>
      </c>
      <c r="H9802" s="89" t="s">
        <v>2504</v>
      </c>
      <c r="I9802" s="89" t="s">
        <v>317</v>
      </c>
      <c r="L9802">
        <v>67022</v>
      </c>
      <c r="M9802" s="89" t="s">
        <v>1406</v>
      </c>
      <c r="N9802" s="89" t="s">
        <v>341</v>
      </c>
      <c r="V9802" s="89" t="s">
        <v>2530</v>
      </c>
      <c r="W9802">
        <v>44736</v>
      </c>
    </row>
    <row r="9803" spans="7:23">
      <c r="G9803">
        <v>172103</v>
      </c>
      <c r="H9803" s="89" t="s">
        <v>2505</v>
      </c>
      <c r="I9803" s="89" t="s">
        <v>317</v>
      </c>
      <c r="L9803">
        <v>67023</v>
      </c>
      <c r="M9803" s="89" t="s">
        <v>1407</v>
      </c>
      <c r="N9803" s="89" t="s">
        <v>341</v>
      </c>
      <c r="V9803" s="89" t="s">
        <v>1303</v>
      </c>
      <c r="W9803">
        <v>44745</v>
      </c>
    </row>
    <row r="9804" spans="7:23">
      <c r="G9804">
        <v>174477</v>
      </c>
      <c r="H9804" s="89" t="s">
        <v>2506</v>
      </c>
      <c r="I9804" s="89" t="s">
        <v>317</v>
      </c>
      <c r="L9804">
        <v>67024</v>
      </c>
      <c r="M9804" s="89" t="s">
        <v>1318</v>
      </c>
      <c r="N9804" s="89" t="s">
        <v>341</v>
      </c>
      <c r="V9804" s="89" t="s">
        <v>1490</v>
      </c>
      <c r="W9804">
        <v>44772</v>
      </c>
    </row>
    <row r="9805" spans="7:23">
      <c r="G9805">
        <v>172129</v>
      </c>
      <c r="H9805" s="89" t="s">
        <v>2507</v>
      </c>
      <c r="I9805" s="89" t="s">
        <v>317</v>
      </c>
      <c r="L9805">
        <v>67027</v>
      </c>
      <c r="M9805" s="89" t="s">
        <v>1408</v>
      </c>
      <c r="N9805" s="89" t="s">
        <v>341</v>
      </c>
      <c r="V9805" s="89" t="s">
        <v>1491</v>
      </c>
      <c r="W9805">
        <v>44781</v>
      </c>
    </row>
    <row r="9806" spans="7:23">
      <c r="G9806">
        <v>171877</v>
      </c>
      <c r="H9806" s="89" t="s">
        <v>2509</v>
      </c>
      <c r="I9806" s="89" t="s">
        <v>317</v>
      </c>
      <c r="L9806">
        <v>67028</v>
      </c>
      <c r="M9806" s="89" t="s">
        <v>1409</v>
      </c>
      <c r="N9806" s="89" t="s">
        <v>341</v>
      </c>
      <c r="V9806" s="89" t="s">
        <v>1492</v>
      </c>
      <c r="W9806">
        <v>44790</v>
      </c>
    </row>
    <row r="9807" spans="7:23">
      <c r="G9807">
        <v>174677</v>
      </c>
      <c r="H9807" s="89" t="s">
        <v>2511</v>
      </c>
      <c r="I9807" s="89" t="s">
        <v>317</v>
      </c>
      <c r="L9807">
        <v>67029</v>
      </c>
      <c r="M9807" s="89" t="s">
        <v>1410</v>
      </c>
      <c r="N9807" s="89" t="s">
        <v>341</v>
      </c>
      <c r="V9807" s="89" t="s">
        <v>2538</v>
      </c>
      <c r="W9807">
        <v>205907</v>
      </c>
    </row>
    <row r="9808" spans="7:23">
      <c r="G9808">
        <v>36386</v>
      </c>
      <c r="H9808" s="89" t="s">
        <v>2512</v>
      </c>
      <c r="I9808" s="89" t="s">
        <v>317</v>
      </c>
      <c r="L9808">
        <v>67030</v>
      </c>
      <c r="M9808" s="89" t="s">
        <v>1411</v>
      </c>
      <c r="N9808" s="89" t="s">
        <v>341</v>
      </c>
      <c r="V9808" s="89" t="s">
        <v>1493</v>
      </c>
      <c r="W9808">
        <v>44799</v>
      </c>
    </row>
    <row r="9809" spans="7:23">
      <c r="G9809">
        <v>202277</v>
      </c>
      <c r="H9809" s="89" t="s">
        <v>2516</v>
      </c>
      <c r="I9809" s="89" t="s">
        <v>317</v>
      </c>
      <c r="L9809">
        <v>67031</v>
      </c>
      <c r="M9809" s="89" t="s">
        <v>1412</v>
      </c>
      <c r="N9809" s="89" t="s">
        <v>341</v>
      </c>
      <c r="V9809" s="89" t="s">
        <v>1494</v>
      </c>
      <c r="W9809">
        <v>44808</v>
      </c>
    </row>
    <row r="9810" spans="7:23">
      <c r="G9810">
        <v>202290</v>
      </c>
      <c r="H9810" s="89" t="s">
        <v>2517</v>
      </c>
      <c r="I9810" s="89" t="s">
        <v>317</v>
      </c>
      <c r="L9810">
        <v>67032</v>
      </c>
      <c r="M9810" s="89" t="s">
        <v>1413</v>
      </c>
      <c r="N9810" s="89" t="s">
        <v>341</v>
      </c>
      <c r="V9810" s="89" t="s">
        <v>1495</v>
      </c>
      <c r="W9810">
        <v>44817</v>
      </c>
    </row>
    <row r="9811" spans="7:23">
      <c r="G9811">
        <v>202303</v>
      </c>
      <c r="H9811" s="89" t="s">
        <v>2518</v>
      </c>
      <c r="I9811" s="89" t="s">
        <v>317</v>
      </c>
      <c r="L9811">
        <v>67033</v>
      </c>
      <c r="M9811" s="89" t="s">
        <v>1414</v>
      </c>
      <c r="N9811" s="89" t="s">
        <v>341</v>
      </c>
      <c r="V9811" s="89" t="s">
        <v>1310</v>
      </c>
      <c r="W9811">
        <v>44826</v>
      </c>
    </row>
    <row r="9812" spans="7:23">
      <c r="G9812">
        <v>202316</v>
      </c>
      <c r="H9812" s="89" t="s">
        <v>2519</v>
      </c>
      <c r="I9812" s="89" t="s">
        <v>317</v>
      </c>
      <c r="L9812">
        <v>67034</v>
      </c>
      <c r="M9812" s="89" t="s">
        <v>1415</v>
      </c>
      <c r="N9812" s="89" t="s">
        <v>341</v>
      </c>
      <c r="V9812" s="89" t="s">
        <v>1496</v>
      </c>
      <c r="W9812">
        <v>44853</v>
      </c>
    </row>
    <row r="9813" spans="7:23">
      <c r="G9813">
        <v>220329</v>
      </c>
      <c r="H9813" s="89" t="s">
        <v>2520</v>
      </c>
      <c r="I9813" s="89" t="s">
        <v>317</v>
      </c>
      <c r="L9813">
        <v>67035</v>
      </c>
      <c r="M9813" s="89" t="s">
        <v>1327</v>
      </c>
      <c r="N9813" s="89" t="s">
        <v>341</v>
      </c>
      <c r="V9813" s="89" t="s">
        <v>1497</v>
      </c>
      <c r="W9813">
        <v>44862</v>
      </c>
    </row>
    <row r="9814" spans="7:23">
      <c r="G9814">
        <v>36392</v>
      </c>
      <c r="H9814" s="89" t="s">
        <v>2521</v>
      </c>
      <c r="I9814" s="89" t="s">
        <v>317</v>
      </c>
      <c r="L9814">
        <v>67036</v>
      </c>
      <c r="M9814" s="89" t="s">
        <v>232</v>
      </c>
      <c r="N9814" s="89" t="s">
        <v>341</v>
      </c>
      <c r="V9814" s="89" t="s">
        <v>1498</v>
      </c>
      <c r="W9814">
        <v>44871</v>
      </c>
    </row>
    <row r="9815" spans="7:23">
      <c r="G9815">
        <v>202478</v>
      </c>
      <c r="H9815" s="89" t="s">
        <v>2522</v>
      </c>
      <c r="I9815" s="89" t="s">
        <v>317</v>
      </c>
      <c r="L9815">
        <v>67039</v>
      </c>
      <c r="M9815" s="89" t="s">
        <v>1416</v>
      </c>
      <c r="N9815" s="89" t="s">
        <v>341</v>
      </c>
      <c r="V9815" s="89" t="s">
        <v>1499</v>
      </c>
      <c r="W9815">
        <v>44880</v>
      </c>
    </row>
    <row r="9816" spans="7:23">
      <c r="G9816">
        <v>36391</v>
      </c>
      <c r="H9816" s="89" t="s">
        <v>1484</v>
      </c>
      <c r="I9816" s="89" t="s">
        <v>317</v>
      </c>
      <c r="L9816">
        <v>67040</v>
      </c>
      <c r="M9816" s="89" t="s">
        <v>1417</v>
      </c>
      <c r="N9816" s="89" t="s">
        <v>341</v>
      </c>
      <c r="V9816" s="89" t="s">
        <v>1500</v>
      </c>
      <c r="W9816">
        <v>44889</v>
      </c>
    </row>
    <row r="9817" spans="7:23">
      <c r="G9817">
        <v>36394</v>
      </c>
      <c r="H9817" s="89" t="s">
        <v>1486</v>
      </c>
      <c r="I9817" s="89" t="s">
        <v>317</v>
      </c>
      <c r="L9817">
        <v>67041</v>
      </c>
      <c r="M9817" s="89" t="s">
        <v>1418</v>
      </c>
      <c r="N9817" s="89" t="s">
        <v>341</v>
      </c>
      <c r="V9817" s="89" t="s">
        <v>1501</v>
      </c>
      <c r="W9817">
        <v>44898</v>
      </c>
    </row>
    <row r="9818" spans="7:23">
      <c r="G9818">
        <v>36393</v>
      </c>
      <c r="H9818" s="89" t="s">
        <v>1485</v>
      </c>
      <c r="I9818" s="89" t="s">
        <v>317</v>
      </c>
      <c r="L9818">
        <v>67042</v>
      </c>
      <c r="M9818" s="89" t="s">
        <v>1419</v>
      </c>
      <c r="N9818" s="89" t="s">
        <v>341</v>
      </c>
      <c r="V9818" s="89" t="s">
        <v>1502</v>
      </c>
      <c r="W9818">
        <v>44907</v>
      </c>
    </row>
    <row r="9819" spans="7:23">
      <c r="G9819">
        <v>36390</v>
      </c>
      <c r="H9819" s="89" t="s">
        <v>1483</v>
      </c>
      <c r="I9819" s="89" t="s">
        <v>317</v>
      </c>
      <c r="L9819">
        <v>67043</v>
      </c>
      <c r="M9819" s="89" t="s">
        <v>1420</v>
      </c>
      <c r="N9819" s="89" t="s">
        <v>341</v>
      </c>
      <c r="V9819" s="89" t="s">
        <v>1318</v>
      </c>
      <c r="W9819">
        <v>44916</v>
      </c>
    </row>
    <row r="9820" spans="7:23">
      <c r="G9820">
        <v>36396</v>
      </c>
      <c r="H9820" s="89" t="s">
        <v>1487</v>
      </c>
      <c r="I9820" s="89" t="s">
        <v>317</v>
      </c>
      <c r="L9820">
        <v>67044</v>
      </c>
      <c r="M9820" s="89" t="s">
        <v>1421</v>
      </c>
      <c r="N9820" s="89" t="s">
        <v>341</v>
      </c>
      <c r="V9820" s="89" t="s">
        <v>1503</v>
      </c>
      <c r="W9820">
        <v>64097</v>
      </c>
    </row>
    <row r="9821" spans="7:23">
      <c r="G9821">
        <v>44709</v>
      </c>
      <c r="H9821" s="89" t="s">
        <v>1488</v>
      </c>
      <c r="I9821" s="89" t="s">
        <v>317</v>
      </c>
      <c r="L9821">
        <v>67045</v>
      </c>
      <c r="M9821" s="89" t="s">
        <v>1422</v>
      </c>
      <c r="N9821" s="89" t="s">
        <v>341</v>
      </c>
      <c r="V9821" s="89" t="s">
        <v>1504</v>
      </c>
      <c r="W9821">
        <v>44943</v>
      </c>
    </row>
    <row r="9822" spans="7:23">
      <c r="G9822">
        <v>83903</v>
      </c>
      <c r="H9822" s="89" t="s">
        <v>2524</v>
      </c>
      <c r="I9822" s="89" t="s">
        <v>317</v>
      </c>
      <c r="L9822">
        <v>67046</v>
      </c>
      <c r="M9822" s="89" t="s">
        <v>1423</v>
      </c>
      <c r="N9822" s="89" t="s">
        <v>341</v>
      </c>
      <c r="V9822" s="89" t="s">
        <v>1505</v>
      </c>
      <c r="W9822">
        <v>44952</v>
      </c>
    </row>
    <row r="9823" spans="7:23">
      <c r="G9823">
        <v>190103</v>
      </c>
      <c r="H9823" s="89" t="s">
        <v>2525</v>
      </c>
      <c r="I9823" s="89" t="s">
        <v>317</v>
      </c>
      <c r="L9823">
        <v>67047</v>
      </c>
      <c r="M9823" s="89" t="s">
        <v>1424</v>
      </c>
      <c r="N9823" s="89" t="s">
        <v>341</v>
      </c>
      <c r="V9823" s="89" t="s">
        <v>1506</v>
      </c>
      <c r="W9823">
        <v>44961</v>
      </c>
    </row>
    <row r="9824" spans="7:23">
      <c r="G9824">
        <v>200704</v>
      </c>
      <c r="H9824" s="89" t="s">
        <v>2526</v>
      </c>
      <c r="I9824" s="89" t="s">
        <v>317</v>
      </c>
      <c r="L9824">
        <v>67048</v>
      </c>
      <c r="M9824" s="89" t="s">
        <v>1425</v>
      </c>
      <c r="N9824" s="89" t="s">
        <v>341</v>
      </c>
      <c r="V9824" s="89" t="s">
        <v>1507</v>
      </c>
      <c r="W9824">
        <v>44970</v>
      </c>
    </row>
    <row r="9825" spans="7:23">
      <c r="G9825">
        <v>44718</v>
      </c>
      <c r="H9825" s="89" t="s">
        <v>1489</v>
      </c>
      <c r="I9825" s="89" t="s">
        <v>317</v>
      </c>
      <c r="L9825">
        <v>67049</v>
      </c>
      <c r="M9825" s="89" t="s">
        <v>1426</v>
      </c>
      <c r="N9825" s="89" t="s">
        <v>341</v>
      </c>
      <c r="V9825" s="89" t="s">
        <v>1508</v>
      </c>
      <c r="W9825">
        <v>44979</v>
      </c>
    </row>
    <row r="9826" spans="7:23">
      <c r="G9826">
        <v>58052</v>
      </c>
      <c r="H9826" s="89" t="s">
        <v>2528</v>
      </c>
      <c r="I9826" s="89" t="s">
        <v>317</v>
      </c>
      <c r="L9826">
        <v>67050</v>
      </c>
      <c r="M9826" s="89" t="s">
        <v>1427</v>
      </c>
      <c r="N9826" s="89" t="s">
        <v>341</v>
      </c>
      <c r="V9826" s="89" t="s">
        <v>1509</v>
      </c>
      <c r="W9826">
        <v>44988</v>
      </c>
    </row>
    <row r="9827" spans="7:23">
      <c r="G9827">
        <v>44727</v>
      </c>
      <c r="H9827" s="89" t="s">
        <v>2529</v>
      </c>
      <c r="I9827" s="89" t="s">
        <v>317</v>
      </c>
      <c r="L9827">
        <v>67051</v>
      </c>
      <c r="M9827" s="89" t="s">
        <v>1428</v>
      </c>
      <c r="N9827" s="89" t="s">
        <v>341</v>
      </c>
      <c r="V9827" s="89" t="s">
        <v>1510</v>
      </c>
      <c r="W9827">
        <v>44997</v>
      </c>
    </row>
    <row r="9828" spans="7:23">
      <c r="G9828">
        <v>44736</v>
      </c>
      <c r="H9828" s="89" t="s">
        <v>2530</v>
      </c>
      <c r="I9828" s="89" t="s">
        <v>317</v>
      </c>
      <c r="L9828">
        <v>67052</v>
      </c>
      <c r="M9828" s="89" t="s">
        <v>1429</v>
      </c>
      <c r="N9828" s="89" t="s">
        <v>341</v>
      </c>
      <c r="V9828" s="89" t="s">
        <v>1327</v>
      </c>
      <c r="W9828">
        <v>45006</v>
      </c>
    </row>
    <row r="9829" spans="7:23">
      <c r="G9829">
        <v>44745</v>
      </c>
      <c r="H9829" s="89" t="s">
        <v>1303</v>
      </c>
      <c r="I9829" s="89" t="s">
        <v>317</v>
      </c>
      <c r="L9829">
        <v>67053</v>
      </c>
      <c r="M9829" s="89" t="s">
        <v>1430</v>
      </c>
      <c r="N9829" s="89" t="s">
        <v>341</v>
      </c>
      <c r="V9829" s="89" t="s">
        <v>232</v>
      </c>
      <c r="W9829">
        <v>45015</v>
      </c>
    </row>
    <row r="9830" spans="7:23">
      <c r="G9830">
        <v>44772</v>
      </c>
      <c r="H9830" s="89" t="s">
        <v>1490</v>
      </c>
      <c r="I9830" s="89" t="s">
        <v>317</v>
      </c>
      <c r="L9830">
        <v>67054</v>
      </c>
      <c r="M9830" s="89" t="s">
        <v>1431</v>
      </c>
      <c r="N9830" s="89" t="s">
        <v>341</v>
      </c>
      <c r="V9830" s="89" t="s">
        <v>1511</v>
      </c>
      <c r="W9830">
        <v>65605</v>
      </c>
    </row>
    <row r="9831" spans="7:23">
      <c r="G9831">
        <v>44781</v>
      </c>
      <c r="H9831" s="89" t="s">
        <v>1491</v>
      </c>
      <c r="I9831" s="89" t="s">
        <v>317</v>
      </c>
      <c r="L9831">
        <v>67055</v>
      </c>
      <c r="M9831" s="89" t="s">
        <v>1432</v>
      </c>
      <c r="N9831" s="89" t="s">
        <v>341</v>
      </c>
      <c r="V9831" s="89" t="s">
        <v>1512</v>
      </c>
      <c r="W9831">
        <v>65594</v>
      </c>
    </row>
    <row r="9832" spans="7:23">
      <c r="G9832">
        <v>44790</v>
      </c>
      <c r="H9832" s="89" t="s">
        <v>1492</v>
      </c>
      <c r="I9832" s="89" t="s">
        <v>317</v>
      </c>
      <c r="L9832">
        <v>67056</v>
      </c>
      <c r="M9832" s="89" t="s">
        <v>1433</v>
      </c>
      <c r="N9832" s="89" t="s">
        <v>341</v>
      </c>
      <c r="V9832" s="89" t="s">
        <v>1513</v>
      </c>
      <c r="W9832">
        <v>65583</v>
      </c>
    </row>
    <row r="9833" spans="7:23">
      <c r="G9833">
        <v>205907</v>
      </c>
      <c r="H9833" s="89" t="s">
        <v>2538</v>
      </c>
      <c r="I9833" s="89" t="s">
        <v>317</v>
      </c>
      <c r="L9833">
        <v>67057</v>
      </c>
      <c r="M9833" s="89" t="s">
        <v>1434</v>
      </c>
      <c r="N9833" s="89" t="s">
        <v>341</v>
      </c>
      <c r="V9833" s="89" t="s">
        <v>1514</v>
      </c>
      <c r="W9833">
        <v>65572</v>
      </c>
    </row>
    <row r="9834" spans="7:23">
      <c r="G9834">
        <v>44799</v>
      </c>
      <c r="H9834" s="89" t="s">
        <v>1493</v>
      </c>
      <c r="I9834" s="89" t="s">
        <v>317</v>
      </c>
      <c r="L9834">
        <v>67058</v>
      </c>
      <c r="M9834" s="89" t="s">
        <v>1435</v>
      </c>
      <c r="N9834" s="89" t="s">
        <v>341</v>
      </c>
      <c r="V9834" s="89" t="s">
        <v>1515</v>
      </c>
      <c r="W9834">
        <v>45042</v>
      </c>
    </row>
    <row r="9835" spans="7:23">
      <c r="G9835">
        <v>44808</v>
      </c>
      <c r="H9835" s="89" t="s">
        <v>1494</v>
      </c>
      <c r="I9835" s="89" t="s">
        <v>317</v>
      </c>
      <c r="L9835">
        <v>67059</v>
      </c>
      <c r="M9835" s="89" t="s">
        <v>1436</v>
      </c>
      <c r="N9835" s="89" t="s">
        <v>341</v>
      </c>
      <c r="V9835" s="89" t="s">
        <v>1516</v>
      </c>
      <c r="W9835">
        <v>65550</v>
      </c>
    </row>
    <row r="9836" spans="7:23">
      <c r="G9836">
        <v>44817</v>
      </c>
      <c r="H9836" s="89" t="s">
        <v>1495</v>
      </c>
      <c r="I9836" s="89" t="s">
        <v>317</v>
      </c>
      <c r="L9836">
        <v>67060</v>
      </c>
      <c r="M9836" s="89" t="s">
        <v>1437</v>
      </c>
      <c r="N9836" s="89" t="s">
        <v>341</v>
      </c>
      <c r="V9836" s="89" t="s">
        <v>1517</v>
      </c>
      <c r="W9836">
        <v>65517</v>
      </c>
    </row>
    <row r="9837" spans="7:23">
      <c r="G9837">
        <v>44826</v>
      </c>
      <c r="H9837" s="89" t="s">
        <v>1310</v>
      </c>
      <c r="I9837" s="89" t="s">
        <v>317</v>
      </c>
      <c r="L9837">
        <v>67061</v>
      </c>
      <c r="M9837" s="89" t="s">
        <v>1438</v>
      </c>
      <c r="N9837" s="89" t="s">
        <v>341</v>
      </c>
      <c r="V9837" s="89" t="s">
        <v>1518</v>
      </c>
      <c r="W9837">
        <v>65528</v>
      </c>
    </row>
    <row r="9838" spans="7:23">
      <c r="G9838">
        <v>44853</v>
      </c>
      <c r="H9838" s="89" t="s">
        <v>1496</v>
      </c>
      <c r="I9838" s="89" t="s">
        <v>317</v>
      </c>
      <c r="L9838">
        <v>67062</v>
      </c>
      <c r="M9838" s="89" t="s">
        <v>2469</v>
      </c>
      <c r="N9838" s="89" t="s">
        <v>341</v>
      </c>
      <c r="V9838" s="89" t="s">
        <v>1519</v>
      </c>
      <c r="W9838">
        <v>65539</v>
      </c>
    </row>
    <row r="9839" spans="7:23">
      <c r="G9839">
        <v>44862</v>
      </c>
      <c r="H9839" s="89" t="s">
        <v>1497</v>
      </c>
      <c r="I9839" s="89" t="s">
        <v>317</v>
      </c>
      <c r="L9839">
        <v>67065</v>
      </c>
      <c r="M9839" s="89" t="s">
        <v>1439</v>
      </c>
      <c r="N9839" s="89" t="s">
        <v>341</v>
      </c>
      <c r="V9839" s="89" t="s">
        <v>1520</v>
      </c>
      <c r="W9839">
        <v>65561</v>
      </c>
    </row>
    <row r="9840" spans="7:23">
      <c r="G9840">
        <v>44871</v>
      </c>
      <c r="H9840" s="89" t="s">
        <v>1498</v>
      </c>
      <c r="I9840" s="89" t="s">
        <v>317</v>
      </c>
      <c r="L9840">
        <v>67066</v>
      </c>
      <c r="M9840" s="89" t="s">
        <v>1440</v>
      </c>
      <c r="N9840" s="89" t="s">
        <v>341</v>
      </c>
      <c r="V9840" s="89" t="s">
        <v>1521</v>
      </c>
      <c r="W9840">
        <v>60136</v>
      </c>
    </row>
    <row r="9841" spans="7:23">
      <c r="G9841">
        <v>44880</v>
      </c>
      <c r="H9841" s="89" t="s">
        <v>1499</v>
      </c>
      <c r="I9841" s="89" t="s">
        <v>317</v>
      </c>
      <c r="L9841">
        <v>67067</v>
      </c>
      <c r="M9841" s="89" t="s">
        <v>1441</v>
      </c>
      <c r="N9841" s="89" t="s">
        <v>341</v>
      </c>
      <c r="V9841" s="89" t="s">
        <v>1522</v>
      </c>
      <c r="W9841">
        <v>65649</v>
      </c>
    </row>
    <row r="9842" spans="7:23">
      <c r="G9842">
        <v>44889</v>
      </c>
      <c r="H9842" s="89" t="s">
        <v>1500</v>
      </c>
      <c r="I9842" s="89" t="s">
        <v>317</v>
      </c>
      <c r="L9842">
        <v>67068</v>
      </c>
      <c r="M9842" s="89" t="s">
        <v>1442</v>
      </c>
      <c r="N9842" s="89" t="s">
        <v>341</v>
      </c>
      <c r="V9842" s="89" t="s">
        <v>1524</v>
      </c>
      <c r="W9842">
        <v>65627</v>
      </c>
    </row>
    <row r="9843" spans="7:23">
      <c r="G9843">
        <v>44898</v>
      </c>
      <c r="H9843" s="89" t="s">
        <v>1501</v>
      </c>
      <c r="I9843" s="89" t="s">
        <v>317</v>
      </c>
      <c r="L9843">
        <v>67069</v>
      </c>
      <c r="M9843" s="89" t="s">
        <v>1443</v>
      </c>
      <c r="N9843" s="89" t="s">
        <v>341</v>
      </c>
      <c r="V9843" s="89" t="s">
        <v>1525</v>
      </c>
      <c r="W9843">
        <v>65616</v>
      </c>
    </row>
    <row r="9844" spans="7:23">
      <c r="G9844">
        <v>44907</v>
      </c>
      <c r="H9844" s="89" t="s">
        <v>1502</v>
      </c>
      <c r="I9844" s="89" t="s">
        <v>317</v>
      </c>
      <c r="L9844">
        <v>67070</v>
      </c>
      <c r="M9844" s="89" t="s">
        <v>1444</v>
      </c>
      <c r="N9844" s="89" t="s">
        <v>341</v>
      </c>
      <c r="V9844" s="89" t="s">
        <v>2541</v>
      </c>
      <c r="W9844">
        <v>45051</v>
      </c>
    </row>
    <row r="9845" spans="7:23">
      <c r="G9845">
        <v>44916</v>
      </c>
      <c r="H9845" s="89" t="s">
        <v>1318</v>
      </c>
      <c r="I9845" s="89" t="s">
        <v>317</v>
      </c>
      <c r="L9845">
        <v>67071</v>
      </c>
      <c r="M9845" s="89" t="s">
        <v>1445</v>
      </c>
      <c r="N9845" s="89" t="s">
        <v>341</v>
      </c>
      <c r="V9845" s="89" t="s">
        <v>1526</v>
      </c>
      <c r="W9845">
        <v>45060</v>
      </c>
    </row>
    <row r="9846" spans="7:23">
      <c r="G9846">
        <v>64097</v>
      </c>
      <c r="H9846" s="89" t="s">
        <v>1503</v>
      </c>
      <c r="I9846" s="89" t="s">
        <v>317</v>
      </c>
      <c r="L9846">
        <v>67072</v>
      </c>
      <c r="M9846" s="89" t="s">
        <v>1446</v>
      </c>
      <c r="N9846" s="89" t="s">
        <v>341</v>
      </c>
      <c r="V9846" s="89" t="s">
        <v>1527</v>
      </c>
      <c r="W9846">
        <v>45069</v>
      </c>
    </row>
    <row r="9847" spans="7:23">
      <c r="G9847">
        <v>44943</v>
      </c>
      <c r="H9847" s="89" t="s">
        <v>1504</v>
      </c>
      <c r="I9847" s="89" t="s">
        <v>317</v>
      </c>
      <c r="L9847">
        <v>67073</v>
      </c>
      <c r="M9847" s="89" t="s">
        <v>1447</v>
      </c>
      <c r="N9847" s="89" t="s">
        <v>341</v>
      </c>
      <c r="V9847" s="89" t="s">
        <v>1528</v>
      </c>
      <c r="W9847">
        <v>45078</v>
      </c>
    </row>
    <row r="9848" spans="7:23">
      <c r="G9848">
        <v>44952</v>
      </c>
      <c r="H9848" s="89" t="s">
        <v>1505</v>
      </c>
      <c r="I9848" s="89" t="s">
        <v>317</v>
      </c>
      <c r="L9848">
        <v>67074</v>
      </c>
      <c r="M9848" s="89" t="s">
        <v>1448</v>
      </c>
      <c r="N9848" s="89" t="s">
        <v>341</v>
      </c>
      <c r="V9848" s="89" t="s">
        <v>1529</v>
      </c>
      <c r="W9848">
        <v>45087</v>
      </c>
    </row>
    <row r="9849" spans="7:23">
      <c r="G9849">
        <v>44961</v>
      </c>
      <c r="H9849" s="89" t="s">
        <v>1506</v>
      </c>
      <c r="I9849" s="89" t="s">
        <v>317</v>
      </c>
      <c r="L9849">
        <v>67075</v>
      </c>
      <c r="M9849" s="89" t="s">
        <v>1449</v>
      </c>
      <c r="N9849" s="89" t="s">
        <v>341</v>
      </c>
      <c r="V9849" s="89" t="s">
        <v>1530</v>
      </c>
      <c r="W9849">
        <v>45096</v>
      </c>
    </row>
    <row r="9850" spans="7:23">
      <c r="G9850">
        <v>44970</v>
      </c>
      <c r="H9850" s="89" t="s">
        <v>1507</v>
      </c>
      <c r="I9850" s="89" t="s">
        <v>317</v>
      </c>
      <c r="L9850">
        <v>67076</v>
      </c>
      <c r="M9850" s="89" t="s">
        <v>1450</v>
      </c>
      <c r="N9850" s="89" t="s">
        <v>341</v>
      </c>
      <c r="V9850" s="89" t="s">
        <v>1531</v>
      </c>
      <c r="W9850">
        <v>45105</v>
      </c>
    </row>
    <row r="9851" spans="7:23">
      <c r="G9851">
        <v>44979</v>
      </c>
      <c r="H9851" s="89" t="s">
        <v>1508</v>
      </c>
      <c r="I9851" s="89" t="s">
        <v>317</v>
      </c>
      <c r="L9851">
        <v>67077</v>
      </c>
      <c r="M9851" s="89" t="s">
        <v>2480</v>
      </c>
      <c r="N9851" s="89" t="s">
        <v>341</v>
      </c>
      <c r="V9851" s="89" t="s">
        <v>1532</v>
      </c>
      <c r="W9851">
        <v>45114</v>
      </c>
    </row>
    <row r="9852" spans="7:23">
      <c r="G9852">
        <v>44988</v>
      </c>
      <c r="H9852" s="89" t="s">
        <v>1509</v>
      </c>
      <c r="I9852" s="89" t="s">
        <v>317</v>
      </c>
      <c r="L9852">
        <v>67080</v>
      </c>
      <c r="M9852" s="89" t="s">
        <v>1451</v>
      </c>
      <c r="N9852" s="89" t="s">
        <v>341</v>
      </c>
      <c r="V9852" s="89" t="s">
        <v>2542</v>
      </c>
      <c r="W9852">
        <v>45123</v>
      </c>
    </row>
    <row r="9853" spans="7:23">
      <c r="G9853">
        <v>44997</v>
      </c>
      <c r="H9853" s="89" t="s">
        <v>1510</v>
      </c>
      <c r="I9853" s="89" t="s">
        <v>317</v>
      </c>
      <c r="L9853">
        <v>67081</v>
      </c>
      <c r="M9853" s="89" t="s">
        <v>1452</v>
      </c>
      <c r="N9853" s="89" t="s">
        <v>341</v>
      </c>
      <c r="V9853" s="89" t="s">
        <v>1523</v>
      </c>
      <c r="W9853">
        <v>220290</v>
      </c>
    </row>
    <row r="9854" spans="7:23">
      <c r="G9854">
        <v>45006</v>
      </c>
      <c r="H9854" s="89" t="s">
        <v>1327</v>
      </c>
      <c r="I9854" s="89" t="s">
        <v>317</v>
      </c>
      <c r="L9854">
        <v>67082</v>
      </c>
      <c r="M9854" s="89" t="s">
        <v>1453</v>
      </c>
      <c r="N9854" s="89" t="s">
        <v>341</v>
      </c>
      <c r="V9854" s="89" t="s">
        <v>2543</v>
      </c>
      <c r="W9854">
        <v>65638</v>
      </c>
    </row>
    <row r="9855" spans="7:23">
      <c r="G9855">
        <v>45015</v>
      </c>
      <c r="H9855" s="89" t="s">
        <v>232</v>
      </c>
      <c r="I9855" s="89" t="s">
        <v>317</v>
      </c>
      <c r="L9855">
        <v>67083</v>
      </c>
      <c r="M9855" s="89" t="s">
        <v>1454</v>
      </c>
      <c r="N9855" s="89" t="s">
        <v>341</v>
      </c>
      <c r="V9855" s="89" t="s">
        <v>1533</v>
      </c>
      <c r="W9855">
        <v>45150</v>
      </c>
    </row>
    <row r="9856" spans="7:23">
      <c r="G9856">
        <v>65605</v>
      </c>
      <c r="H9856" s="89" t="s">
        <v>1511</v>
      </c>
      <c r="I9856" s="89" t="s">
        <v>317</v>
      </c>
      <c r="L9856">
        <v>67084</v>
      </c>
      <c r="M9856" s="89" t="s">
        <v>1455</v>
      </c>
      <c r="N9856" s="89" t="s">
        <v>341</v>
      </c>
      <c r="V9856" s="89" t="s">
        <v>1534</v>
      </c>
      <c r="W9856">
        <v>45159</v>
      </c>
    </row>
    <row r="9857" spans="7:23">
      <c r="G9857">
        <v>65594</v>
      </c>
      <c r="H9857" s="89" t="s">
        <v>1512</v>
      </c>
      <c r="I9857" s="89" t="s">
        <v>317</v>
      </c>
      <c r="L9857">
        <v>67085</v>
      </c>
      <c r="M9857" s="89" t="s">
        <v>1456</v>
      </c>
      <c r="N9857" s="89" t="s">
        <v>341</v>
      </c>
      <c r="V9857" s="89" t="s">
        <v>1535</v>
      </c>
      <c r="W9857">
        <v>45168</v>
      </c>
    </row>
    <row r="9858" spans="7:23">
      <c r="G9858">
        <v>65583</v>
      </c>
      <c r="H9858" s="89" t="s">
        <v>1513</v>
      </c>
      <c r="I9858" s="89" t="s">
        <v>317</v>
      </c>
      <c r="L9858">
        <v>67086</v>
      </c>
      <c r="M9858" s="89" t="s">
        <v>1457</v>
      </c>
      <c r="N9858" s="89" t="s">
        <v>341</v>
      </c>
      <c r="V9858" s="89" t="s">
        <v>1536</v>
      </c>
      <c r="W9858">
        <v>45177</v>
      </c>
    </row>
    <row r="9859" spans="7:23">
      <c r="G9859">
        <v>65572</v>
      </c>
      <c r="H9859" s="89" t="s">
        <v>1514</v>
      </c>
      <c r="I9859" s="89" t="s">
        <v>317</v>
      </c>
      <c r="L9859">
        <v>67087</v>
      </c>
      <c r="M9859" s="89" t="s">
        <v>1458</v>
      </c>
      <c r="N9859" s="89" t="s">
        <v>341</v>
      </c>
      <c r="V9859" s="89" t="s">
        <v>1537</v>
      </c>
      <c r="W9859">
        <v>45186</v>
      </c>
    </row>
    <row r="9860" spans="7:23">
      <c r="G9860">
        <v>45042</v>
      </c>
      <c r="H9860" s="89" t="s">
        <v>1515</v>
      </c>
      <c r="I9860" s="89" t="s">
        <v>317</v>
      </c>
      <c r="L9860">
        <v>67088</v>
      </c>
      <c r="M9860" s="89" t="s">
        <v>1459</v>
      </c>
      <c r="N9860" s="89" t="s">
        <v>341</v>
      </c>
      <c r="V9860" s="89" t="s">
        <v>1538</v>
      </c>
      <c r="W9860">
        <v>45195</v>
      </c>
    </row>
    <row r="9861" spans="7:23">
      <c r="G9861">
        <v>65550</v>
      </c>
      <c r="H9861" s="89" t="s">
        <v>1516</v>
      </c>
      <c r="I9861" s="89" t="s">
        <v>317</v>
      </c>
      <c r="L9861">
        <v>67089</v>
      </c>
      <c r="M9861" s="89" t="s">
        <v>1460</v>
      </c>
      <c r="N9861" s="89" t="s">
        <v>341</v>
      </c>
      <c r="V9861" s="89" t="s">
        <v>1539</v>
      </c>
      <c r="W9861">
        <v>45204</v>
      </c>
    </row>
    <row r="9862" spans="7:23">
      <c r="G9862">
        <v>65517</v>
      </c>
      <c r="H9862" s="89" t="s">
        <v>1517</v>
      </c>
      <c r="I9862" s="89" t="s">
        <v>317</v>
      </c>
      <c r="L9862">
        <v>67090</v>
      </c>
      <c r="M9862" s="89" t="s">
        <v>1461</v>
      </c>
      <c r="N9862" s="89" t="s">
        <v>341</v>
      </c>
      <c r="V9862" s="89" t="s">
        <v>1540</v>
      </c>
      <c r="W9862">
        <v>45213</v>
      </c>
    </row>
    <row r="9863" spans="7:23">
      <c r="G9863">
        <v>65528</v>
      </c>
      <c r="H9863" s="89" t="s">
        <v>1518</v>
      </c>
      <c r="I9863" s="89" t="s">
        <v>317</v>
      </c>
      <c r="L9863">
        <v>67091</v>
      </c>
      <c r="M9863" s="89" t="s">
        <v>1462</v>
      </c>
      <c r="N9863" s="89" t="s">
        <v>341</v>
      </c>
      <c r="V9863" s="89" t="s">
        <v>1541</v>
      </c>
      <c r="W9863">
        <v>45222</v>
      </c>
    </row>
    <row r="9864" spans="7:23">
      <c r="G9864">
        <v>65539</v>
      </c>
      <c r="H9864" s="89" t="s">
        <v>1519</v>
      </c>
      <c r="I9864" s="89" t="s">
        <v>317</v>
      </c>
      <c r="L9864">
        <v>67092</v>
      </c>
      <c r="M9864" s="89" t="s">
        <v>1463</v>
      </c>
      <c r="N9864" s="89" t="s">
        <v>341</v>
      </c>
      <c r="V9864" s="89" t="s">
        <v>1542</v>
      </c>
      <c r="W9864">
        <v>45231</v>
      </c>
    </row>
    <row r="9865" spans="7:23">
      <c r="G9865">
        <v>65561</v>
      </c>
      <c r="H9865" s="89" t="s">
        <v>1520</v>
      </c>
      <c r="I9865" s="89" t="s">
        <v>317</v>
      </c>
      <c r="L9865">
        <v>67093</v>
      </c>
      <c r="M9865" s="89" t="s">
        <v>1378</v>
      </c>
      <c r="N9865" s="89" t="s">
        <v>341</v>
      </c>
      <c r="V9865" s="89" t="s">
        <v>1543</v>
      </c>
      <c r="W9865">
        <v>45240</v>
      </c>
    </row>
    <row r="9866" spans="7:23">
      <c r="G9866">
        <v>60136</v>
      </c>
      <c r="H9866" s="89" t="s">
        <v>1521</v>
      </c>
      <c r="I9866" s="89" t="s">
        <v>317</v>
      </c>
      <c r="L9866">
        <v>67096</v>
      </c>
      <c r="M9866" s="89" t="s">
        <v>1464</v>
      </c>
      <c r="N9866" s="89" t="s">
        <v>341</v>
      </c>
      <c r="V9866" s="89" t="s">
        <v>1544</v>
      </c>
      <c r="W9866">
        <v>45249</v>
      </c>
    </row>
    <row r="9867" spans="7:23">
      <c r="G9867">
        <v>65649</v>
      </c>
      <c r="H9867" s="89" t="s">
        <v>1522</v>
      </c>
      <c r="I9867" s="89" t="s">
        <v>317</v>
      </c>
      <c r="L9867">
        <v>67097</v>
      </c>
      <c r="M9867" s="89" t="s">
        <v>1465</v>
      </c>
      <c r="N9867" s="89" t="s">
        <v>341</v>
      </c>
      <c r="V9867" s="89" t="s">
        <v>1364</v>
      </c>
      <c r="W9867">
        <v>45258</v>
      </c>
    </row>
    <row r="9868" spans="7:23">
      <c r="G9868">
        <v>65627</v>
      </c>
      <c r="H9868" s="89" t="s">
        <v>1524</v>
      </c>
      <c r="I9868" s="89" t="s">
        <v>317</v>
      </c>
      <c r="L9868">
        <v>67098</v>
      </c>
      <c r="M9868" s="89" t="s">
        <v>1466</v>
      </c>
      <c r="N9868" s="89" t="s">
        <v>341</v>
      </c>
      <c r="V9868" s="89" t="s">
        <v>1545</v>
      </c>
      <c r="W9868">
        <v>60191</v>
      </c>
    </row>
    <row r="9869" spans="7:23">
      <c r="G9869">
        <v>65616</v>
      </c>
      <c r="H9869" s="89" t="s">
        <v>1525</v>
      </c>
      <c r="I9869" s="89" t="s">
        <v>317</v>
      </c>
      <c r="L9869">
        <v>67099</v>
      </c>
      <c r="M9869" s="89" t="s">
        <v>1467</v>
      </c>
      <c r="N9869" s="89" t="s">
        <v>341</v>
      </c>
      <c r="V9869" s="89" t="s">
        <v>1546</v>
      </c>
      <c r="W9869">
        <v>60202</v>
      </c>
    </row>
    <row r="9870" spans="7:23">
      <c r="G9870">
        <v>45051</v>
      </c>
      <c r="H9870" s="89" t="s">
        <v>2541</v>
      </c>
      <c r="I9870" s="89" t="s">
        <v>317</v>
      </c>
      <c r="L9870">
        <v>67100</v>
      </c>
      <c r="M9870" s="89" t="s">
        <v>1468</v>
      </c>
      <c r="N9870" s="89" t="s">
        <v>341</v>
      </c>
      <c r="V9870" s="89" t="s">
        <v>1547</v>
      </c>
      <c r="W9870">
        <v>60213</v>
      </c>
    </row>
    <row r="9871" spans="7:23">
      <c r="G9871">
        <v>45060</v>
      </c>
      <c r="H9871" s="89" t="s">
        <v>1526</v>
      </c>
      <c r="I9871" s="89" t="s">
        <v>317</v>
      </c>
      <c r="L9871">
        <v>67101</v>
      </c>
      <c r="M9871" s="89" t="s">
        <v>1469</v>
      </c>
      <c r="N9871" s="89" t="s">
        <v>341</v>
      </c>
      <c r="V9871" s="89" t="s">
        <v>1548</v>
      </c>
      <c r="W9871">
        <v>60224</v>
      </c>
    </row>
    <row r="9872" spans="7:23">
      <c r="G9872">
        <v>45069</v>
      </c>
      <c r="H9872" s="89" t="s">
        <v>1527</v>
      </c>
      <c r="I9872" s="89" t="s">
        <v>317</v>
      </c>
      <c r="L9872">
        <v>67102</v>
      </c>
      <c r="M9872" s="89" t="s">
        <v>1470</v>
      </c>
      <c r="N9872" s="89" t="s">
        <v>341</v>
      </c>
      <c r="V9872" s="89" t="s">
        <v>1549</v>
      </c>
      <c r="W9872">
        <v>60235</v>
      </c>
    </row>
    <row r="9873" spans="7:23">
      <c r="G9873">
        <v>45078</v>
      </c>
      <c r="H9873" s="89" t="s">
        <v>1528</v>
      </c>
      <c r="I9873" s="89" t="s">
        <v>317</v>
      </c>
      <c r="L9873">
        <v>67103</v>
      </c>
      <c r="M9873" s="89" t="s">
        <v>1471</v>
      </c>
      <c r="N9873" s="89" t="s">
        <v>341</v>
      </c>
      <c r="V9873" s="89" t="s">
        <v>1550</v>
      </c>
      <c r="W9873">
        <v>60246</v>
      </c>
    </row>
    <row r="9874" spans="7:23">
      <c r="G9874">
        <v>45087</v>
      </c>
      <c r="H9874" s="89" t="s">
        <v>1529</v>
      </c>
      <c r="I9874" s="89" t="s">
        <v>317</v>
      </c>
      <c r="L9874">
        <v>67104</v>
      </c>
      <c r="M9874" s="89" t="s">
        <v>1472</v>
      </c>
      <c r="N9874" s="89" t="s">
        <v>341</v>
      </c>
      <c r="V9874" s="89" t="s">
        <v>1551</v>
      </c>
      <c r="W9874">
        <v>60257</v>
      </c>
    </row>
    <row r="9875" spans="7:23">
      <c r="G9875">
        <v>45096</v>
      </c>
      <c r="H9875" s="89" t="s">
        <v>1530</v>
      </c>
      <c r="I9875" s="89" t="s">
        <v>317</v>
      </c>
      <c r="L9875">
        <v>67105</v>
      </c>
      <c r="M9875" s="89" t="s">
        <v>1473</v>
      </c>
      <c r="N9875" s="89" t="s">
        <v>341</v>
      </c>
      <c r="V9875" s="89" t="s">
        <v>1552</v>
      </c>
      <c r="W9875">
        <v>60268</v>
      </c>
    </row>
    <row r="9876" spans="7:23">
      <c r="G9876">
        <v>45105</v>
      </c>
      <c r="H9876" s="89" t="s">
        <v>1531</v>
      </c>
      <c r="I9876" s="89" t="s">
        <v>317</v>
      </c>
      <c r="L9876">
        <v>67106</v>
      </c>
      <c r="M9876" s="89" t="s">
        <v>271</v>
      </c>
      <c r="N9876" s="89" t="s">
        <v>341</v>
      </c>
      <c r="V9876" s="89" t="s">
        <v>1553</v>
      </c>
      <c r="W9876">
        <v>60279</v>
      </c>
    </row>
    <row r="9877" spans="7:23">
      <c r="G9877">
        <v>45114</v>
      </c>
      <c r="H9877" s="89" t="s">
        <v>1532</v>
      </c>
      <c r="I9877" s="89" t="s">
        <v>317</v>
      </c>
      <c r="L9877">
        <v>67107</v>
      </c>
      <c r="M9877" s="89" t="s">
        <v>1474</v>
      </c>
      <c r="N9877" s="89" t="s">
        <v>341</v>
      </c>
      <c r="V9877" s="89" t="s">
        <v>1554</v>
      </c>
      <c r="W9877">
        <v>60290</v>
      </c>
    </row>
    <row r="9878" spans="7:23">
      <c r="G9878">
        <v>45123</v>
      </c>
      <c r="H9878" s="89" t="s">
        <v>2542</v>
      </c>
      <c r="I9878" s="89" t="s">
        <v>317</v>
      </c>
      <c r="L9878">
        <v>67108</v>
      </c>
      <c r="M9878" s="89" t="s">
        <v>1475</v>
      </c>
      <c r="N9878" s="89" t="s">
        <v>341</v>
      </c>
      <c r="V9878" s="89" t="s">
        <v>1555</v>
      </c>
      <c r="W9878">
        <v>60301</v>
      </c>
    </row>
    <row r="9879" spans="7:23">
      <c r="G9879">
        <v>220290</v>
      </c>
      <c r="H9879" s="89" t="s">
        <v>1523</v>
      </c>
      <c r="I9879" s="89" t="s">
        <v>317</v>
      </c>
      <c r="L9879">
        <v>67111</v>
      </c>
      <c r="M9879" s="89" t="s">
        <v>1389</v>
      </c>
      <c r="N9879" s="89" t="s">
        <v>341</v>
      </c>
      <c r="V9879" s="89" t="s">
        <v>1556</v>
      </c>
      <c r="W9879">
        <v>60312</v>
      </c>
    </row>
    <row r="9880" spans="7:23">
      <c r="G9880">
        <v>65638</v>
      </c>
      <c r="H9880" s="89" t="s">
        <v>2543</v>
      </c>
      <c r="I9880" s="89" t="s">
        <v>317</v>
      </c>
      <c r="L9880">
        <v>67114</v>
      </c>
      <c r="M9880" s="89" t="s">
        <v>1476</v>
      </c>
      <c r="N9880" s="89" t="s">
        <v>341</v>
      </c>
      <c r="V9880" s="89" t="s">
        <v>1557</v>
      </c>
      <c r="W9880">
        <v>60323</v>
      </c>
    </row>
    <row r="9881" spans="7:23">
      <c r="G9881">
        <v>45150</v>
      </c>
      <c r="H9881" s="89" t="s">
        <v>1533</v>
      </c>
      <c r="I9881" s="89" t="s">
        <v>317</v>
      </c>
      <c r="L9881">
        <v>67115</v>
      </c>
      <c r="M9881" s="89" t="s">
        <v>1477</v>
      </c>
      <c r="N9881" s="89" t="s">
        <v>341</v>
      </c>
      <c r="V9881" s="89" t="s">
        <v>1378</v>
      </c>
      <c r="W9881">
        <v>60334</v>
      </c>
    </row>
    <row r="9882" spans="7:23">
      <c r="G9882">
        <v>45159</v>
      </c>
      <c r="H9882" s="89" t="s">
        <v>1534</v>
      </c>
      <c r="I9882" s="89" t="s">
        <v>317</v>
      </c>
      <c r="L9882">
        <v>67116</v>
      </c>
      <c r="M9882" s="89" t="s">
        <v>1478</v>
      </c>
      <c r="N9882" s="89" t="s">
        <v>341</v>
      </c>
      <c r="V9882" s="89" t="s">
        <v>1558</v>
      </c>
      <c r="W9882">
        <v>45285</v>
      </c>
    </row>
    <row r="9883" spans="7:23">
      <c r="G9883">
        <v>45168</v>
      </c>
      <c r="H9883" s="89" t="s">
        <v>1535</v>
      </c>
      <c r="I9883" s="89" t="s">
        <v>317</v>
      </c>
      <c r="L9883">
        <v>67117</v>
      </c>
      <c r="M9883" s="89" t="s">
        <v>2496</v>
      </c>
      <c r="N9883" s="89" t="s">
        <v>341</v>
      </c>
      <c r="V9883" s="89" t="s">
        <v>1559</v>
      </c>
      <c r="W9883">
        <v>45294</v>
      </c>
    </row>
    <row r="9884" spans="7:23">
      <c r="G9884">
        <v>45177</v>
      </c>
      <c r="H9884" s="89" t="s">
        <v>1536</v>
      </c>
      <c r="I9884" s="89" t="s">
        <v>317</v>
      </c>
      <c r="L9884">
        <v>67118</v>
      </c>
      <c r="M9884" s="89" t="s">
        <v>1479</v>
      </c>
      <c r="N9884" s="89" t="s">
        <v>341</v>
      </c>
      <c r="V9884" s="89" t="s">
        <v>1560</v>
      </c>
      <c r="W9884">
        <v>45303</v>
      </c>
    </row>
    <row r="9885" spans="7:23">
      <c r="G9885">
        <v>45186</v>
      </c>
      <c r="H9885" s="89" t="s">
        <v>1537</v>
      </c>
      <c r="I9885" s="89" t="s">
        <v>317</v>
      </c>
      <c r="L9885">
        <v>67119</v>
      </c>
      <c r="M9885" s="89" t="s">
        <v>2497</v>
      </c>
      <c r="N9885" s="89" t="s">
        <v>341</v>
      </c>
      <c r="V9885" s="89" t="s">
        <v>2544</v>
      </c>
      <c r="W9885">
        <v>45312</v>
      </c>
    </row>
    <row r="9886" spans="7:23">
      <c r="G9886">
        <v>45195</v>
      </c>
      <c r="H9886" s="89" t="s">
        <v>1538</v>
      </c>
      <c r="I9886" s="89" t="s">
        <v>317</v>
      </c>
      <c r="L9886">
        <v>67120</v>
      </c>
      <c r="M9886" s="89" t="s">
        <v>1480</v>
      </c>
      <c r="N9886" s="89" t="s">
        <v>341</v>
      </c>
      <c r="V9886" s="89" t="s">
        <v>1561</v>
      </c>
      <c r="W9886">
        <v>45321</v>
      </c>
    </row>
    <row r="9887" spans="7:23">
      <c r="G9887">
        <v>45204</v>
      </c>
      <c r="H9887" s="89" t="s">
        <v>1539</v>
      </c>
      <c r="I9887" s="89" t="s">
        <v>317</v>
      </c>
      <c r="L9887">
        <v>67121</v>
      </c>
      <c r="M9887" s="89" t="s">
        <v>1481</v>
      </c>
      <c r="N9887" s="89" t="s">
        <v>341</v>
      </c>
      <c r="V9887" s="89" t="s">
        <v>1562</v>
      </c>
      <c r="W9887">
        <v>45330</v>
      </c>
    </row>
    <row r="9888" spans="7:23">
      <c r="G9888">
        <v>45213</v>
      </c>
      <c r="H9888" s="89" t="s">
        <v>1540</v>
      </c>
      <c r="I9888" s="89" t="s">
        <v>317</v>
      </c>
      <c r="L9888">
        <v>67122</v>
      </c>
      <c r="M9888" s="89" t="s">
        <v>2512</v>
      </c>
      <c r="N9888" s="89" t="s">
        <v>341</v>
      </c>
      <c r="V9888" s="89" t="s">
        <v>1563</v>
      </c>
      <c r="W9888">
        <v>45339</v>
      </c>
    </row>
    <row r="9889" spans="7:23">
      <c r="G9889">
        <v>45222</v>
      </c>
      <c r="H9889" s="89" t="s">
        <v>1541</v>
      </c>
      <c r="I9889" s="89" t="s">
        <v>317</v>
      </c>
      <c r="L9889">
        <v>67123</v>
      </c>
      <c r="M9889" s="89" t="s">
        <v>1482</v>
      </c>
      <c r="N9889" s="89" t="s">
        <v>341</v>
      </c>
      <c r="V9889" s="89" t="s">
        <v>1564</v>
      </c>
      <c r="W9889">
        <v>45348</v>
      </c>
    </row>
    <row r="9890" spans="7:23">
      <c r="G9890">
        <v>45231</v>
      </c>
      <c r="H9890" s="89" t="s">
        <v>1542</v>
      </c>
      <c r="I9890" s="89" t="s">
        <v>317</v>
      </c>
      <c r="L9890">
        <v>67126</v>
      </c>
      <c r="M9890" s="89" t="s">
        <v>1483</v>
      </c>
      <c r="N9890" s="89" t="s">
        <v>341</v>
      </c>
      <c r="V9890" s="89" t="s">
        <v>1565</v>
      </c>
      <c r="W9890">
        <v>45357</v>
      </c>
    </row>
    <row r="9891" spans="7:23">
      <c r="G9891">
        <v>45240</v>
      </c>
      <c r="H9891" s="89" t="s">
        <v>1543</v>
      </c>
      <c r="I9891" s="89" t="s">
        <v>317</v>
      </c>
      <c r="L9891">
        <v>67127</v>
      </c>
      <c r="M9891" s="89" t="s">
        <v>1484</v>
      </c>
      <c r="N9891" s="89" t="s">
        <v>341</v>
      </c>
      <c r="V9891" s="89" t="s">
        <v>1566</v>
      </c>
      <c r="W9891">
        <v>45366</v>
      </c>
    </row>
    <row r="9892" spans="7:23">
      <c r="G9892">
        <v>45249</v>
      </c>
      <c r="H9892" s="89" t="s">
        <v>1544</v>
      </c>
      <c r="I9892" s="89" t="s">
        <v>317</v>
      </c>
      <c r="L9892">
        <v>67128</v>
      </c>
      <c r="M9892" s="89" t="s">
        <v>2521</v>
      </c>
      <c r="N9892" s="89" t="s">
        <v>341</v>
      </c>
      <c r="V9892" s="89" t="s">
        <v>271</v>
      </c>
      <c r="W9892">
        <v>45375</v>
      </c>
    </row>
    <row r="9893" spans="7:23">
      <c r="G9893">
        <v>45258</v>
      </c>
      <c r="H9893" s="89" t="s">
        <v>1364</v>
      </c>
      <c r="I9893" s="89" t="s">
        <v>317</v>
      </c>
      <c r="L9893">
        <v>67129</v>
      </c>
      <c r="M9893" s="89" t="s">
        <v>1485</v>
      </c>
      <c r="N9893" s="89" t="s">
        <v>341</v>
      </c>
      <c r="V9893" s="89" t="s">
        <v>1567</v>
      </c>
      <c r="W9893">
        <v>57887</v>
      </c>
    </row>
    <row r="9894" spans="7:23">
      <c r="G9894">
        <v>60191</v>
      </c>
      <c r="H9894" s="89" t="s">
        <v>1545</v>
      </c>
      <c r="I9894" s="89" t="s">
        <v>317</v>
      </c>
      <c r="L9894">
        <v>67130</v>
      </c>
      <c r="M9894" s="89" t="s">
        <v>1486</v>
      </c>
      <c r="N9894" s="89" t="s">
        <v>341</v>
      </c>
      <c r="V9894" s="89" t="s">
        <v>2545</v>
      </c>
      <c r="W9894">
        <v>141077</v>
      </c>
    </row>
    <row r="9895" spans="7:23">
      <c r="G9895">
        <v>60202</v>
      </c>
      <c r="H9895" s="89" t="s">
        <v>1546</v>
      </c>
      <c r="I9895" s="89" t="s">
        <v>317</v>
      </c>
      <c r="L9895">
        <v>67132</v>
      </c>
      <c r="M9895" s="89" t="s">
        <v>1487</v>
      </c>
      <c r="N9895" s="89" t="s">
        <v>341</v>
      </c>
      <c r="V9895" s="89" t="s">
        <v>2546</v>
      </c>
      <c r="W9895">
        <v>57876</v>
      </c>
    </row>
    <row r="9896" spans="7:23">
      <c r="G9896">
        <v>60213</v>
      </c>
      <c r="H9896" s="89" t="s">
        <v>1547</v>
      </c>
      <c r="I9896" s="89" t="s">
        <v>317</v>
      </c>
      <c r="L9896">
        <v>67136</v>
      </c>
      <c r="M9896" s="89" t="s">
        <v>1488</v>
      </c>
      <c r="N9896" s="89" t="s">
        <v>341</v>
      </c>
      <c r="V9896" s="89" t="s">
        <v>1389</v>
      </c>
      <c r="W9896">
        <v>45402</v>
      </c>
    </row>
    <row r="9897" spans="7:23">
      <c r="G9897">
        <v>60224</v>
      </c>
      <c r="H9897" s="89" t="s">
        <v>1548</v>
      </c>
      <c r="I9897" s="89" t="s">
        <v>317</v>
      </c>
      <c r="L9897">
        <v>67137</v>
      </c>
      <c r="M9897" s="89" t="s">
        <v>1489</v>
      </c>
      <c r="N9897" s="89" t="s">
        <v>341</v>
      </c>
      <c r="V9897" s="89" t="s">
        <v>1568</v>
      </c>
      <c r="W9897">
        <v>45420</v>
      </c>
    </row>
    <row r="9898" spans="7:23">
      <c r="G9898">
        <v>60235</v>
      </c>
      <c r="H9898" s="89" t="s">
        <v>1549</v>
      </c>
      <c r="I9898" s="89" t="s">
        <v>317</v>
      </c>
      <c r="L9898">
        <v>67138</v>
      </c>
      <c r="M9898" s="89" t="s">
        <v>2528</v>
      </c>
      <c r="N9898" s="89" t="s">
        <v>341</v>
      </c>
      <c r="V9898" s="89" t="s">
        <v>1569</v>
      </c>
      <c r="W9898">
        <v>57953</v>
      </c>
    </row>
    <row r="9899" spans="7:23">
      <c r="G9899">
        <v>60246</v>
      </c>
      <c r="H9899" s="89" t="s">
        <v>1550</v>
      </c>
      <c r="I9899" s="89" t="s">
        <v>317</v>
      </c>
      <c r="L9899">
        <v>67139</v>
      </c>
      <c r="M9899" s="89" t="s">
        <v>2529</v>
      </c>
      <c r="N9899" s="89" t="s">
        <v>341</v>
      </c>
      <c r="V9899" s="89" t="s">
        <v>1570</v>
      </c>
      <c r="W9899">
        <v>57964</v>
      </c>
    </row>
    <row r="9900" spans="7:23">
      <c r="G9900">
        <v>60257</v>
      </c>
      <c r="H9900" s="89" t="s">
        <v>1551</v>
      </c>
      <c r="I9900" s="89" t="s">
        <v>317</v>
      </c>
      <c r="L9900">
        <v>67140</v>
      </c>
      <c r="M9900" s="89" t="s">
        <v>2530</v>
      </c>
      <c r="N9900" s="89" t="s">
        <v>341</v>
      </c>
      <c r="V9900" s="89" t="s">
        <v>1571</v>
      </c>
      <c r="W9900">
        <v>58008</v>
      </c>
    </row>
    <row r="9901" spans="7:23">
      <c r="G9901">
        <v>60268</v>
      </c>
      <c r="H9901" s="89" t="s">
        <v>1552</v>
      </c>
      <c r="I9901" s="89" t="s">
        <v>317</v>
      </c>
      <c r="L9901">
        <v>67141</v>
      </c>
      <c r="M9901" s="89" t="s">
        <v>1303</v>
      </c>
      <c r="N9901" s="89" t="s">
        <v>341</v>
      </c>
      <c r="V9901" s="89" t="s">
        <v>2547</v>
      </c>
      <c r="W9901">
        <v>58019</v>
      </c>
    </row>
    <row r="9902" spans="7:23">
      <c r="G9902">
        <v>60279</v>
      </c>
      <c r="H9902" s="89" t="s">
        <v>1553</v>
      </c>
      <c r="I9902" s="89" t="s">
        <v>317</v>
      </c>
      <c r="L9902">
        <v>67145</v>
      </c>
      <c r="M9902" s="89" t="s">
        <v>1490</v>
      </c>
      <c r="N9902" s="89" t="s">
        <v>341</v>
      </c>
      <c r="V9902" s="89" t="s">
        <v>1572</v>
      </c>
      <c r="W9902">
        <v>66082</v>
      </c>
    </row>
    <row r="9903" spans="7:23">
      <c r="G9903">
        <v>60290</v>
      </c>
      <c r="H9903" s="89" t="s">
        <v>1554</v>
      </c>
      <c r="I9903" s="89" t="s">
        <v>317</v>
      </c>
      <c r="L9903">
        <v>67146</v>
      </c>
      <c r="M9903" s="89" t="s">
        <v>1491</v>
      </c>
      <c r="N9903" s="89" t="s">
        <v>341</v>
      </c>
      <c r="V9903" s="89" t="s">
        <v>2548</v>
      </c>
      <c r="W9903">
        <v>67688</v>
      </c>
    </row>
    <row r="9904" spans="7:23">
      <c r="G9904">
        <v>60301</v>
      </c>
      <c r="H9904" s="89" t="s">
        <v>1555</v>
      </c>
      <c r="I9904" s="89" t="s">
        <v>317</v>
      </c>
      <c r="L9904">
        <v>67147</v>
      </c>
      <c r="M9904" s="89" t="s">
        <v>1492</v>
      </c>
      <c r="N9904" s="89" t="s">
        <v>341</v>
      </c>
      <c r="V9904" s="89" t="s">
        <v>2549</v>
      </c>
      <c r="W9904">
        <v>76677</v>
      </c>
    </row>
    <row r="9905" spans="7:23">
      <c r="G9905">
        <v>60312</v>
      </c>
      <c r="H9905" s="89" t="s">
        <v>1556</v>
      </c>
      <c r="I9905" s="89" t="s">
        <v>317</v>
      </c>
      <c r="L9905">
        <v>67148</v>
      </c>
      <c r="M9905" s="89" t="s">
        <v>1493</v>
      </c>
      <c r="N9905" s="89" t="s">
        <v>341</v>
      </c>
      <c r="V9905" s="89" t="s">
        <v>2550</v>
      </c>
      <c r="W9905">
        <v>88077</v>
      </c>
    </row>
    <row r="9906" spans="7:23">
      <c r="G9906">
        <v>60323</v>
      </c>
      <c r="H9906" s="89" t="s">
        <v>1557</v>
      </c>
      <c r="I9906" s="89" t="s">
        <v>317</v>
      </c>
      <c r="L9906">
        <v>67149</v>
      </c>
      <c r="M9906" s="89" t="s">
        <v>1494</v>
      </c>
      <c r="N9906" s="89" t="s">
        <v>341</v>
      </c>
      <c r="V9906" s="89" t="s">
        <v>1573</v>
      </c>
      <c r="W9906">
        <v>67676</v>
      </c>
    </row>
    <row r="9907" spans="7:23">
      <c r="G9907">
        <v>60334</v>
      </c>
      <c r="H9907" s="89" t="s">
        <v>1378</v>
      </c>
      <c r="I9907" s="89" t="s">
        <v>317</v>
      </c>
      <c r="L9907">
        <v>67150</v>
      </c>
      <c r="M9907" s="89" t="s">
        <v>1495</v>
      </c>
      <c r="N9907" s="89" t="s">
        <v>341</v>
      </c>
      <c r="V9907" s="89" t="s">
        <v>1574</v>
      </c>
      <c r="W9907">
        <v>57986</v>
      </c>
    </row>
    <row r="9908" spans="7:23">
      <c r="G9908">
        <v>45285</v>
      </c>
      <c r="H9908" s="89" t="s">
        <v>1558</v>
      </c>
      <c r="I9908" s="89" t="s">
        <v>317</v>
      </c>
      <c r="L9908">
        <v>67151</v>
      </c>
      <c r="M9908" s="89" t="s">
        <v>1310</v>
      </c>
      <c r="N9908" s="89" t="s">
        <v>341</v>
      </c>
      <c r="V9908" s="89" t="s">
        <v>1575</v>
      </c>
      <c r="W9908">
        <v>57975</v>
      </c>
    </row>
    <row r="9909" spans="7:23">
      <c r="G9909">
        <v>45294</v>
      </c>
      <c r="H9909" s="89" t="s">
        <v>1559</v>
      </c>
      <c r="I9909" s="89" t="s">
        <v>317</v>
      </c>
      <c r="L9909">
        <v>67154</v>
      </c>
      <c r="M9909" s="89" t="s">
        <v>1496</v>
      </c>
      <c r="N9909" s="89" t="s">
        <v>341</v>
      </c>
      <c r="V9909" s="89" t="s">
        <v>1576</v>
      </c>
      <c r="W9909">
        <v>45474</v>
      </c>
    </row>
    <row r="9910" spans="7:23">
      <c r="G9910">
        <v>45303</v>
      </c>
      <c r="H9910" s="89" t="s">
        <v>1560</v>
      </c>
      <c r="I9910" s="89" t="s">
        <v>317</v>
      </c>
      <c r="L9910">
        <v>67155</v>
      </c>
      <c r="M9910" s="89" t="s">
        <v>1497</v>
      </c>
      <c r="N9910" s="89" t="s">
        <v>341</v>
      </c>
      <c r="V9910" s="89" t="s">
        <v>1577</v>
      </c>
      <c r="W9910">
        <v>65075</v>
      </c>
    </row>
    <row r="9911" spans="7:23">
      <c r="G9911">
        <v>45312</v>
      </c>
      <c r="H9911" s="89" t="s">
        <v>2544</v>
      </c>
      <c r="I9911" s="89" t="s">
        <v>317</v>
      </c>
      <c r="L9911">
        <v>67156</v>
      </c>
      <c r="M9911" s="89" t="s">
        <v>1498</v>
      </c>
      <c r="N9911" s="89" t="s">
        <v>341</v>
      </c>
      <c r="V9911" s="89" t="s">
        <v>1578</v>
      </c>
      <c r="W9911">
        <v>58041</v>
      </c>
    </row>
    <row r="9912" spans="7:23">
      <c r="G9912">
        <v>45321</v>
      </c>
      <c r="H9912" s="89" t="s">
        <v>1561</v>
      </c>
      <c r="I9912" s="89" t="s">
        <v>317</v>
      </c>
      <c r="L9912">
        <v>67157</v>
      </c>
      <c r="M9912" s="89" t="s">
        <v>1499</v>
      </c>
      <c r="N9912" s="89" t="s">
        <v>341</v>
      </c>
      <c r="V9912" s="89" t="s">
        <v>2551</v>
      </c>
      <c r="W9912">
        <v>141090</v>
      </c>
    </row>
    <row r="9913" spans="7:23">
      <c r="G9913">
        <v>45330</v>
      </c>
      <c r="H9913" s="89" t="s">
        <v>1562</v>
      </c>
      <c r="I9913" s="89" t="s">
        <v>317</v>
      </c>
      <c r="L9913">
        <v>67158</v>
      </c>
      <c r="M9913" s="89" t="s">
        <v>1500</v>
      </c>
      <c r="N9913" s="89" t="s">
        <v>341</v>
      </c>
      <c r="V9913" s="89" t="s">
        <v>2552</v>
      </c>
      <c r="W9913">
        <v>57997</v>
      </c>
    </row>
    <row r="9914" spans="7:23">
      <c r="G9914">
        <v>45339</v>
      </c>
      <c r="H9914" s="89" t="s">
        <v>1563</v>
      </c>
      <c r="I9914" s="89" t="s">
        <v>317</v>
      </c>
      <c r="L9914">
        <v>67159</v>
      </c>
      <c r="M9914" s="89" t="s">
        <v>1501</v>
      </c>
      <c r="N9914" s="89" t="s">
        <v>341</v>
      </c>
      <c r="V9914" s="89" t="s">
        <v>1580</v>
      </c>
      <c r="W9914">
        <v>45510</v>
      </c>
    </row>
    <row r="9915" spans="7:23">
      <c r="G9915">
        <v>45348</v>
      </c>
      <c r="H9915" s="89" t="s">
        <v>1564</v>
      </c>
      <c r="I9915" s="89" t="s">
        <v>317</v>
      </c>
      <c r="L9915">
        <v>67160</v>
      </c>
      <c r="M9915" s="89" t="s">
        <v>1502</v>
      </c>
      <c r="N9915" s="89" t="s">
        <v>341</v>
      </c>
      <c r="V9915" s="89" t="s">
        <v>2553</v>
      </c>
      <c r="W9915">
        <v>202077</v>
      </c>
    </row>
    <row r="9916" spans="7:23">
      <c r="G9916">
        <v>45357</v>
      </c>
      <c r="H9916" s="89" t="s">
        <v>1565</v>
      </c>
      <c r="I9916" s="89" t="s">
        <v>317</v>
      </c>
      <c r="L9916">
        <v>67161</v>
      </c>
      <c r="M9916" s="89" t="s">
        <v>1318</v>
      </c>
      <c r="N9916" s="89" t="s">
        <v>341</v>
      </c>
      <c r="V9916" s="89" t="s">
        <v>2554</v>
      </c>
      <c r="W9916">
        <v>202103</v>
      </c>
    </row>
    <row r="9917" spans="7:23">
      <c r="G9917">
        <v>45366</v>
      </c>
      <c r="H9917" s="89" t="s">
        <v>1566</v>
      </c>
      <c r="I9917" s="89" t="s">
        <v>317</v>
      </c>
      <c r="L9917">
        <v>67164</v>
      </c>
      <c r="M9917" s="89" t="s">
        <v>1503</v>
      </c>
      <c r="N9917" s="89" t="s">
        <v>341</v>
      </c>
      <c r="V9917" s="89" t="s">
        <v>2555</v>
      </c>
      <c r="W9917">
        <v>202090</v>
      </c>
    </row>
    <row r="9918" spans="7:23">
      <c r="G9918">
        <v>45375</v>
      </c>
      <c r="H9918" s="89" t="s">
        <v>271</v>
      </c>
      <c r="I9918" s="89" t="s">
        <v>317</v>
      </c>
      <c r="L9918">
        <v>67165</v>
      </c>
      <c r="M9918" s="89" t="s">
        <v>1504</v>
      </c>
      <c r="N9918" s="89" t="s">
        <v>341</v>
      </c>
      <c r="V9918" s="89" t="s">
        <v>1581</v>
      </c>
      <c r="W9918">
        <v>45429</v>
      </c>
    </row>
    <row r="9919" spans="7:23">
      <c r="G9919">
        <v>57887</v>
      </c>
      <c r="H9919" s="89" t="s">
        <v>1567</v>
      </c>
      <c r="I9919" s="89" t="s">
        <v>317</v>
      </c>
      <c r="L9919">
        <v>67166</v>
      </c>
      <c r="M9919" s="89" t="s">
        <v>1505</v>
      </c>
      <c r="N9919" s="89" t="s">
        <v>341</v>
      </c>
    </row>
    <row r="9920" spans="7:23">
      <c r="G9920">
        <v>141077</v>
      </c>
      <c r="H9920" s="89" t="s">
        <v>2545</v>
      </c>
      <c r="I9920" s="89" t="s">
        <v>317</v>
      </c>
      <c r="L9920">
        <v>67167</v>
      </c>
      <c r="M9920" s="89" t="s">
        <v>1506</v>
      </c>
      <c r="N9920" s="89" t="s">
        <v>341</v>
      </c>
    </row>
    <row r="9921" spans="7:23">
      <c r="G9921">
        <v>57876</v>
      </c>
      <c r="H9921" s="89" t="s">
        <v>2546</v>
      </c>
      <c r="I9921" s="89" t="s">
        <v>317</v>
      </c>
      <c r="L9921">
        <v>67168</v>
      </c>
      <c r="M9921" s="89" t="s">
        <v>1507</v>
      </c>
      <c r="N9921" s="89" t="s">
        <v>341</v>
      </c>
      <c r="V9921" s="89" t="s">
        <v>1291</v>
      </c>
      <c r="W9921">
        <v>41484</v>
      </c>
    </row>
    <row r="9922" spans="7:23">
      <c r="G9922">
        <v>45402</v>
      </c>
      <c r="H9922" s="89" t="s">
        <v>1389</v>
      </c>
      <c r="I9922" s="89" t="s">
        <v>317</v>
      </c>
      <c r="L9922">
        <v>67169</v>
      </c>
      <c r="M9922" s="89" t="s">
        <v>1508</v>
      </c>
      <c r="N9922" s="89" t="s">
        <v>341</v>
      </c>
      <c r="V9922" s="89" t="s">
        <v>1292</v>
      </c>
      <c r="W9922">
        <v>68282</v>
      </c>
    </row>
    <row r="9923" spans="7:23">
      <c r="G9923">
        <v>45420</v>
      </c>
      <c r="H9923" s="89" t="s">
        <v>1568</v>
      </c>
      <c r="I9923" s="89" t="s">
        <v>317</v>
      </c>
      <c r="L9923">
        <v>67170</v>
      </c>
      <c r="M9923" s="89" t="s">
        <v>1509</v>
      </c>
      <c r="N9923" s="89" t="s">
        <v>341</v>
      </c>
      <c r="V9923" s="89" t="s">
        <v>1293</v>
      </c>
      <c r="W9923">
        <v>57484</v>
      </c>
    </row>
    <row r="9924" spans="7:23">
      <c r="G9924">
        <v>57953</v>
      </c>
      <c r="H9924" s="89" t="s">
        <v>1569</v>
      </c>
      <c r="I9924" s="89" t="s">
        <v>317</v>
      </c>
      <c r="L9924">
        <v>67171</v>
      </c>
      <c r="M9924" s="89" t="s">
        <v>1510</v>
      </c>
      <c r="N9924" s="89" t="s">
        <v>341</v>
      </c>
      <c r="V9924" s="89" t="s">
        <v>1294</v>
      </c>
      <c r="W9924">
        <v>57473</v>
      </c>
    </row>
    <row r="9925" spans="7:23">
      <c r="G9925">
        <v>57964</v>
      </c>
      <c r="H9925" s="89" t="s">
        <v>1570</v>
      </c>
      <c r="I9925" s="89" t="s">
        <v>317</v>
      </c>
      <c r="L9925">
        <v>67172</v>
      </c>
      <c r="M9925" s="89" t="s">
        <v>1327</v>
      </c>
      <c r="N9925" s="89" t="s">
        <v>341</v>
      </c>
      <c r="V9925" s="89" t="s">
        <v>1295</v>
      </c>
      <c r="W9925">
        <v>41485</v>
      </c>
    </row>
    <row r="9926" spans="7:23">
      <c r="G9926">
        <v>58008</v>
      </c>
      <c r="H9926" s="89" t="s">
        <v>1571</v>
      </c>
      <c r="I9926" s="89" t="s">
        <v>317</v>
      </c>
      <c r="L9926">
        <v>67173</v>
      </c>
      <c r="M9926" s="89" t="s">
        <v>232</v>
      </c>
      <c r="N9926" s="89" t="s">
        <v>341</v>
      </c>
      <c r="V9926" s="89" t="s">
        <v>1296</v>
      </c>
      <c r="W9926">
        <v>67474</v>
      </c>
    </row>
    <row r="9927" spans="7:23">
      <c r="G9927">
        <v>58019</v>
      </c>
      <c r="H9927" s="89" t="s">
        <v>2547</v>
      </c>
      <c r="I9927" s="89" t="s">
        <v>317</v>
      </c>
      <c r="L9927">
        <v>67176</v>
      </c>
      <c r="M9927" s="89" t="s">
        <v>1511</v>
      </c>
      <c r="N9927" s="89" t="s">
        <v>341</v>
      </c>
      <c r="V9927" s="89" t="s">
        <v>1297</v>
      </c>
      <c r="W9927">
        <v>41486</v>
      </c>
    </row>
    <row r="9928" spans="7:23">
      <c r="G9928">
        <v>66082</v>
      </c>
      <c r="H9928" s="89" t="s">
        <v>1572</v>
      </c>
      <c r="I9928" s="89" t="s">
        <v>317</v>
      </c>
      <c r="L9928">
        <v>67177</v>
      </c>
      <c r="M9928" s="89" t="s">
        <v>1512</v>
      </c>
      <c r="N9928" s="89" t="s">
        <v>341</v>
      </c>
      <c r="V9928" s="89" t="s">
        <v>1298</v>
      </c>
      <c r="W9928">
        <v>41487</v>
      </c>
    </row>
    <row r="9929" spans="7:23">
      <c r="G9929">
        <v>67688</v>
      </c>
      <c r="H9929" s="89" t="s">
        <v>2548</v>
      </c>
      <c r="I9929" s="89" t="s">
        <v>317</v>
      </c>
      <c r="L9929">
        <v>67178</v>
      </c>
      <c r="M9929" s="89" t="s">
        <v>1513</v>
      </c>
      <c r="N9929" s="89" t="s">
        <v>341</v>
      </c>
      <c r="V9929" s="89" t="s">
        <v>1299</v>
      </c>
      <c r="W9929">
        <v>41488</v>
      </c>
    </row>
    <row r="9930" spans="7:23">
      <c r="G9930">
        <v>76677</v>
      </c>
      <c r="H9930" s="89" t="s">
        <v>2549</v>
      </c>
      <c r="I9930" s="89" t="s">
        <v>317</v>
      </c>
      <c r="L9930">
        <v>67179</v>
      </c>
      <c r="M9930" s="89" t="s">
        <v>1514</v>
      </c>
      <c r="N9930" s="89" t="s">
        <v>341</v>
      </c>
      <c r="V9930" s="89" t="s">
        <v>1300</v>
      </c>
      <c r="W9930">
        <v>41489</v>
      </c>
    </row>
    <row r="9931" spans="7:23">
      <c r="G9931">
        <v>88077</v>
      </c>
      <c r="H9931" s="89" t="s">
        <v>2550</v>
      </c>
      <c r="I9931" s="89" t="s">
        <v>317</v>
      </c>
      <c r="L9931">
        <v>67180</v>
      </c>
      <c r="M9931" s="89" t="s">
        <v>1515</v>
      </c>
      <c r="N9931" s="89" t="s">
        <v>341</v>
      </c>
      <c r="V9931" s="89" t="s">
        <v>1234</v>
      </c>
      <c r="W9931">
        <v>175075</v>
      </c>
    </row>
    <row r="9932" spans="7:23">
      <c r="G9932">
        <v>67676</v>
      </c>
      <c r="H9932" s="89" t="s">
        <v>1573</v>
      </c>
      <c r="I9932" s="89" t="s">
        <v>317</v>
      </c>
      <c r="L9932">
        <v>67181</v>
      </c>
      <c r="M9932" s="89" t="s">
        <v>1516</v>
      </c>
      <c r="N9932" s="89" t="s">
        <v>341</v>
      </c>
      <c r="V9932" s="89" t="s">
        <v>2329</v>
      </c>
      <c r="W9932">
        <v>199730</v>
      </c>
    </row>
    <row r="9933" spans="7:23">
      <c r="G9933">
        <v>57986</v>
      </c>
      <c r="H9933" s="89" t="s">
        <v>1574</v>
      </c>
      <c r="I9933" s="89" t="s">
        <v>317</v>
      </c>
      <c r="L9933">
        <v>67182</v>
      </c>
      <c r="M9933" s="89" t="s">
        <v>1517</v>
      </c>
      <c r="N9933" s="89" t="s">
        <v>341</v>
      </c>
      <c r="V9933" s="89" t="s">
        <v>2330</v>
      </c>
      <c r="W9933">
        <v>199717</v>
      </c>
    </row>
    <row r="9934" spans="7:23">
      <c r="G9934">
        <v>57975</v>
      </c>
      <c r="H9934" s="89" t="s">
        <v>1575</v>
      </c>
      <c r="I9934" s="89" t="s">
        <v>317</v>
      </c>
      <c r="L9934">
        <v>67183</v>
      </c>
      <c r="M9934" s="89" t="s">
        <v>1518</v>
      </c>
      <c r="N9934" s="89" t="s">
        <v>341</v>
      </c>
      <c r="V9934" s="89" t="s">
        <v>1235</v>
      </c>
      <c r="W9934">
        <v>199704</v>
      </c>
    </row>
    <row r="9935" spans="7:23">
      <c r="G9935">
        <v>45474</v>
      </c>
      <c r="H9935" s="89" t="s">
        <v>1576</v>
      </c>
      <c r="I9935" s="89" t="s">
        <v>317</v>
      </c>
      <c r="L9935">
        <v>67184</v>
      </c>
      <c r="M9935" s="89" t="s">
        <v>1519</v>
      </c>
      <c r="N9935" s="89" t="s">
        <v>341</v>
      </c>
      <c r="V9935" s="89" t="s">
        <v>1236</v>
      </c>
      <c r="W9935">
        <v>199691</v>
      </c>
    </row>
    <row r="9936" spans="7:23">
      <c r="G9936">
        <v>65075</v>
      </c>
      <c r="H9936" s="89" t="s">
        <v>1577</v>
      </c>
      <c r="I9936" s="89" t="s">
        <v>317</v>
      </c>
      <c r="L9936">
        <v>67185</v>
      </c>
      <c r="M9936" s="89" t="s">
        <v>1520</v>
      </c>
      <c r="N9936" s="89" t="s">
        <v>341</v>
      </c>
      <c r="V9936" s="89" t="s">
        <v>1237</v>
      </c>
      <c r="W9936">
        <v>174888</v>
      </c>
    </row>
    <row r="9937" spans="7:23">
      <c r="G9937">
        <v>58041</v>
      </c>
      <c r="H9937" s="89" t="s">
        <v>1578</v>
      </c>
      <c r="I9937" s="89" t="s">
        <v>317</v>
      </c>
      <c r="L9937">
        <v>67186</v>
      </c>
      <c r="M9937" s="89" t="s">
        <v>1521</v>
      </c>
      <c r="N9937" s="89" t="s">
        <v>341</v>
      </c>
      <c r="V9937" s="89" t="s">
        <v>1301</v>
      </c>
      <c r="W9937">
        <v>41493</v>
      </c>
    </row>
    <row r="9938" spans="7:23">
      <c r="G9938">
        <v>141090</v>
      </c>
      <c r="H9938" s="89" t="s">
        <v>2551</v>
      </c>
      <c r="I9938" s="89" t="s">
        <v>317</v>
      </c>
      <c r="L9938">
        <v>67187</v>
      </c>
      <c r="M9938" s="89" t="s">
        <v>1522</v>
      </c>
      <c r="N9938" s="89" t="s">
        <v>341</v>
      </c>
      <c r="V9938" s="89" t="s">
        <v>2334</v>
      </c>
      <c r="W9938">
        <v>46471</v>
      </c>
    </row>
    <row r="9939" spans="7:23">
      <c r="G9939">
        <v>57997</v>
      </c>
      <c r="H9939" s="89" t="s">
        <v>2552</v>
      </c>
      <c r="I9939" s="89" t="s">
        <v>317</v>
      </c>
      <c r="L9939">
        <v>67188</v>
      </c>
      <c r="M9939" s="89" t="s">
        <v>2543</v>
      </c>
      <c r="N9939" s="89" t="s">
        <v>341</v>
      </c>
      <c r="V9939" s="89" t="s">
        <v>2336</v>
      </c>
      <c r="W9939">
        <v>190075</v>
      </c>
    </row>
    <row r="9940" spans="7:23">
      <c r="G9940">
        <v>45510</v>
      </c>
      <c r="H9940" s="89" t="s">
        <v>1580</v>
      </c>
      <c r="I9940" s="89" t="s">
        <v>317</v>
      </c>
      <c r="L9940">
        <v>67189</v>
      </c>
      <c r="M9940" s="89" t="s">
        <v>1524</v>
      </c>
      <c r="N9940" s="89" t="s">
        <v>341</v>
      </c>
      <c r="V9940" s="89" t="s">
        <v>2337</v>
      </c>
      <c r="W9940">
        <v>200675</v>
      </c>
    </row>
    <row r="9941" spans="7:23">
      <c r="G9941">
        <v>202077</v>
      </c>
      <c r="H9941" s="89" t="s">
        <v>2553</v>
      </c>
      <c r="I9941" s="89" t="s">
        <v>317</v>
      </c>
      <c r="L9941">
        <v>67190</v>
      </c>
      <c r="M9941" s="89" t="s">
        <v>1525</v>
      </c>
      <c r="N9941" s="89" t="s">
        <v>341</v>
      </c>
      <c r="V9941" s="89" t="s">
        <v>1302</v>
      </c>
      <c r="W9941">
        <v>41494</v>
      </c>
    </row>
    <row r="9942" spans="7:23">
      <c r="G9942">
        <v>202103</v>
      </c>
      <c r="H9942" s="89" t="s">
        <v>2554</v>
      </c>
      <c r="I9942" s="89" t="s">
        <v>317</v>
      </c>
      <c r="L9942">
        <v>67191</v>
      </c>
      <c r="M9942" s="89" t="s">
        <v>2541</v>
      </c>
      <c r="N9942" s="89" t="s">
        <v>341</v>
      </c>
      <c r="V9942" s="89" t="s">
        <v>2340</v>
      </c>
      <c r="W9942">
        <v>83875</v>
      </c>
    </row>
    <row r="9943" spans="7:23">
      <c r="G9943">
        <v>202090</v>
      </c>
      <c r="H9943" s="89" t="s">
        <v>2555</v>
      </c>
      <c r="I9943" s="89" t="s">
        <v>317</v>
      </c>
      <c r="L9943">
        <v>67192</v>
      </c>
      <c r="M9943" s="89" t="s">
        <v>1526</v>
      </c>
      <c r="N9943" s="89" t="s">
        <v>341</v>
      </c>
      <c r="V9943" s="89" t="s">
        <v>2342</v>
      </c>
      <c r="W9943">
        <v>41495</v>
      </c>
    </row>
    <row r="9944" spans="7:23">
      <c r="G9944">
        <v>45429</v>
      </c>
      <c r="H9944" s="89" t="s">
        <v>1581</v>
      </c>
      <c r="I9944" s="89" t="s">
        <v>317</v>
      </c>
      <c r="L9944">
        <v>67193</v>
      </c>
      <c r="M9944" s="89" t="s">
        <v>1527</v>
      </c>
      <c r="N9944" s="89" t="s">
        <v>341</v>
      </c>
      <c r="V9944" s="89" t="s">
        <v>2343</v>
      </c>
      <c r="W9944">
        <v>41496</v>
      </c>
    </row>
    <row r="9945" spans="7:23">
      <c r="G9945">
        <v>41066</v>
      </c>
      <c r="H9945" s="89" t="s">
        <v>324</v>
      </c>
      <c r="L9945">
        <v>67194</v>
      </c>
      <c r="M9945" s="89" t="s">
        <v>1528</v>
      </c>
      <c r="N9945" s="89" t="s">
        <v>341</v>
      </c>
      <c r="V9945" s="89" t="s">
        <v>1303</v>
      </c>
      <c r="W9945">
        <v>41497</v>
      </c>
    </row>
    <row r="9946" spans="7:23">
      <c r="G9946">
        <v>41484</v>
      </c>
      <c r="H9946" s="89" t="s">
        <v>1291</v>
      </c>
      <c r="I9946" s="89" t="s">
        <v>324</v>
      </c>
      <c r="L9946">
        <v>67195</v>
      </c>
      <c r="M9946" s="89" t="s">
        <v>1529</v>
      </c>
      <c r="N9946" s="89" t="s">
        <v>341</v>
      </c>
      <c r="V9946" s="89" t="s">
        <v>2346</v>
      </c>
      <c r="W9946">
        <v>199675</v>
      </c>
    </row>
    <row r="9947" spans="7:23">
      <c r="G9947">
        <v>68282</v>
      </c>
      <c r="H9947" s="89" t="s">
        <v>1292</v>
      </c>
      <c r="I9947" s="89" t="s">
        <v>324</v>
      </c>
      <c r="L9947">
        <v>67196</v>
      </c>
      <c r="M9947" s="89" t="s">
        <v>1530</v>
      </c>
      <c r="N9947" s="89" t="s">
        <v>341</v>
      </c>
      <c r="V9947" s="89" t="s">
        <v>2348</v>
      </c>
      <c r="W9947">
        <v>200153</v>
      </c>
    </row>
    <row r="9948" spans="7:23">
      <c r="G9948">
        <v>57484</v>
      </c>
      <c r="H9948" s="89" t="s">
        <v>1293</v>
      </c>
      <c r="I9948" s="89" t="s">
        <v>324</v>
      </c>
      <c r="L9948">
        <v>67197</v>
      </c>
      <c r="M9948" s="89" t="s">
        <v>1531</v>
      </c>
      <c r="N9948" s="89" t="s">
        <v>341</v>
      </c>
      <c r="V9948" s="89" t="s">
        <v>1304</v>
      </c>
      <c r="W9948">
        <v>41500</v>
      </c>
    </row>
    <row r="9949" spans="7:23">
      <c r="G9949">
        <v>57473</v>
      </c>
      <c r="H9949" s="89" t="s">
        <v>1294</v>
      </c>
      <c r="I9949" s="89" t="s">
        <v>324</v>
      </c>
      <c r="L9949">
        <v>67198</v>
      </c>
      <c r="M9949" s="89" t="s">
        <v>1532</v>
      </c>
      <c r="N9949" s="89" t="s">
        <v>341</v>
      </c>
      <c r="V9949" s="89" t="s">
        <v>1305</v>
      </c>
      <c r="W9949">
        <v>41501</v>
      </c>
    </row>
    <row r="9950" spans="7:23">
      <c r="G9950">
        <v>41485</v>
      </c>
      <c r="H9950" s="89" t="s">
        <v>1295</v>
      </c>
      <c r="I9950" s="89" t="s">
        <v>324</v>
      </c>
      <c r="L9950">
        <v>67199</v>
      </c>
      <c r="M9950" s="89" t="s">
        <v>2542</v>
      </c>
      <c r="N9950" s="89" t="s">
        <v>341</v>
      </c>
      <c r="V9950" s="89" t="s">
        <v>1306</v>
      </c>
      <c r="W9950">
        <v>41502</v>
      </c>
    </row>
    <row r="9951" spans="7:23">
      <c r="G9951">
        <v>67474</v>
      </c>
      <c r="H9951" s="89" t="s">
        <v>1296</v>
      </c>
      <c r="I9951" s="89" t="s">
        <v>324</v>
      </c>
      <c r="L9951">
        <v>67202</v>
      </c>
      <c r="M9951" s="89" t="s">
        <v>1533</v>
      </c>
      <c r="N9951" s="89" t="s">
        <v>341</v>
      </c>
      <c r="V9951" s="89" t="s">
        <v>2353</v>
      </c>
      <c r="W9951">
        <v>205879</v>
      </c>
    </row>
    <row r="9952" spans="7:23">
      <c r="G9952">
        <v>41486</v>
      </c>
      <c r="H9952" s="89" t="s">
        <v>1297</v>
      </c>
      <c r="I9952" s="89" t="s">
        <v>324</v>
      </c>
      <c r="L9952">
        <v>67203</v>
      </c>
      <c r="M9952" s="89" t="s">
        <v>1534</v>
      </c>
      <c r="N9952" s="89" t="s">
        <v>341</v>
      </c>
      <c r="V9952" s="89" t="s">
        <v>1307</v>
      </c>
      <c r="W9952">
        <v>41503</v>
      </c>
    </row>
    <row r="9953" spans="7:23">
      <c r="G9953">
        <v>41487</v>
      </c>
      <c r="H9953" s="89" t="s">
        <v>1298</v>
      </c>
      <c r="I9953" s="89" t="s">
        <v>324</v>
      </c>
      <c r="L9953">
        <v>67204</v>
      </c>
      <c r="M9953" s="89" t="s">
        <v>1535</v>
      </c>
      <c r="N9953" s="89" t="s">
        <v>341</v>
      </c>
      <c r="V9953" s="89" t="s">
        <v>1308</v>
      </c>
      <c r="W9953">
        <v>41504</v>
      </c>
    </row>
    <row r="9954" spans="7:23">
      <c r="G9954">
        <v>41488</v>
      </c>
      <c r="H9954" s="89" t="s">
        <v>1299</v>
      </c>
      <c r="I9954" s="89" t="s">
        <v>324</v>
      </c>
      <c r="L9954">
        <v>67205</v>
      </c>
      <c r="M9954" s="89" t="s">
        <v>1536</v>
      </c>
      <c r="N9954" s="89" t="s">
        <v>341</v>
      </c>
      <c r="V9954" s="89" t="s">
        <v>1309</v>
      </c>
      <c r="W9954">
        <v>41505</v>
      </c>
    </row>
    <row r="9955" spans="7:23">
      <c r="G9955">
        <v>41489</v>
      </c>
      <c r="H9955" s="89" t="s">
        <v>1300</v>
      </c>
      <c r="I9955" s="89" t="s">
        <v>324</v>
      </c>
      <c r="L9955">
        <v>67206</v>
      </c>
      <c r="M9955" s="89" t="s">
        <v>1537</v>
      </c>
      <c r="N9955" s="89" t="s">
        <v>341</v>
      </c>
      <c r="V9955" s="89" t="s">
        <v>1310</v>
      </c>
      <c r="W9955">
        <v>41506</v>
      </c>
    </row>
    <row r="9956" spans="7:23">
      <c r="G9956">
        <v>175075</v>
      </c>
      <c r="H9956" s="89" t="s">
        <v>1234</v>
      </c>
      <c r="I9956" s="89" t="s">
        <v>324</v>
      </c>
      <c r="L9956">
        <v>67207</v>
      </c>
      <c r="M9956" s="89" t="s">
        <v>1538</v>
      </c>
      <c r="N9956" s="89" t="s">
        <v>341</v>
      </c>
      <c r="V9956" s="89" t="s">
        <v>2357</v>
      </c>
      <c r="W9956">
        <v>173688</v>
      </c>
    </row>
    <row r="9957" spans="7:23">
      <c r="G9957">
        <v>199730</v>
      </c>
      <c r="H9957" s="89" t="s">
        <v>2329</v>
      </c>
      <c r="I9957" s="89" t="s">
        <v>324</v>
      </c>
      <c r="L9957">
        <v>67208</v>
      </c>
      <c r="M9957" s="89" t="s">
        <v>1539</v>
      </c>
      <c r="N9957" s="89" t="s">
        <v>341</v>
      </c>
      <c r="V9957" s="89" t="s">
        <v>1311</v>
      </c>
      <c r="W9957">
        <v>41509</v>
      </c>
    </row>
    <row r="9958" spans="7:23">
      <c r="G9958">
        <v>199717</v>
      </c>
      <c r="H9958" s="89" t="s">
        <v>2330</v>
      </c>
      <c r="I9958" s="89" t="s">
        <v>324</v>
      </c>
      <c r="L9958">
        <v>67209</v>
      </c>
      <c r="M9958" s="89" t="s">
        <v>1540</v>
      </c>
      <c r="N9958" s="89" t="s">
        <v>341</v>
      </c>
      <c r="V9958" s="89" t="s">
        <v>1312</v>
      </c>
      <c r="W9958">
        <v>41510</v>
      </c>
    </row>
    <row r="9959" spans="7:23">
      <c r="G9959">
        <v>199704</v>
      </c>
      <c r="H9959" s="89" t="s">
        <v>1235</v>
      </c>
      <c r="I9959" s="89" t="s">
        <v>324</v>
      </c>
      <c r="L9959">
        <v>67210</v>
      </c>
      <c r="M9959" s="89" t="s">
        <v>1541</v>
      </c>
      <c r="N9959" s="89" t="s">
        <v>341</v>
      </c>
      <c r="V9959" s="89" t="s">
        <v>1313</v>
      </c>
      <c r="W9959">
        <v>41511</v>
      </c>
    </row>
    <row r="9960" spans="7:23">
      <c r="G9960">
        <v>199691</v>
      </c>
      <c r="H9960" s="89" t="s">
        <v>1236</v>
      </c>
      <c r="I9960" s="89" t="s">
        <v>324</v>
      </c>
      <c r="L9960">
        <v>67211</v>
      </c>
      <c r="M9960" s="89" t="s">
        <v>1542</v>
      </c>
      <c r="N9960" s="89" t="s">
        <v>341</v>
      </c>
      <c r="V9960" s="89" t="s">
        <v>1314</v>
      </c>
      <c r="W9960">
        <v>41512</v>
      </c>
    </row>
    <row r="9961" spans="7:23">
      <c r="G9961">
        <v>174888</v>
      </c>
      <c r="H9961" s="89" t="s">
        <v>1237</v>
      </c>
      <c r="I9961" s="89" t="s">
        <v>324</v>
      </c>
      <c r="L9961">
        <v>67212</v>
      </c>
      <c r="M9961" s="89" t="s">
        <v>1543</v>
      </c>
      <c r="N9961" s="89" t="s">
        <v>341</v>
      </c>
      <c r="V9961" s="89" t="s">
        <v>1315</v>
      </c>
      <c r="W9961">
        <v>41513</v>
      </c>
    </row>
    <row r="9962" spans="7:23">
      <c r="G9962">
        <v>41493</v>
      </c>
      <c r="H9962" s="89" t="s">
        <v>1301</v>
      </c>
      <c r="I9962" s="89" t="s">
        <v>324</v>
      </c>
      <c r="L9962">
        <v>67213</v>
      </c>
      <c r="M9962" s="89" t="s">
        <v>1544</v>
      </c>
      <c r="N9962" s="89" t="s">
        <v>341</v>
      </c>
      <c r="V9962" s="89" t="s">
        <v>1316</v>
      </c>
      <c r="W9962">
        <v>41514</v>
      </c>
    </row>
    <row r="9963" spans="7:23">
      <c r="G9963">
        <v>46471</v>
      </c>
      <c r="H9963" s="89" t="s">
        <v>2334</v>
      </c>
      <c r="I9963" s="89" t="s">
        <v>324</v>
      </c>
      <c r="L9963">
        <v>67214</v>
      </c>
      <c r="M9963" s="89" t="s">
        <v>1364</v>
      </c>
      <c r="N9963" s="89" t="s">
        <v>341</v>
      </c>
      <c r="V9963" s="89" t="s">
        <v>1317</v>
      </c>
      <c r="W9963">
        <v>41515</v>
      </c>
    </row>
    <row r="9964" spans="7:23">
      <c r="G9964">
        <v>190075</v>
      </c>
      <c r="H9964" s="89" t="s">
        <v>2336</v>
      </c>
      <c r="I9964" s="89" t="s">
        <v>324</v>
      </c>
      <c r="L9964">
        <v>67217</v>
      </c>
      <c r="M9964" s="89" t="s">
        <v>1545</v>
      </c>
      <c r="N9964" s="89" t="s">
        <v>341</v>
      </c>
      <c r="V9964" s="89" t="s">
        <v>1318</v>
      </c>
      <c r="W9964">
        <v>41516</v>
      </c>
    </row>
    <row r="9965" spans="7:23">
      <c r="G9965">
        <v>200675</v>
      </c>
      <c r="H9965" s="89" t="s">
        <v>2337</v>
      </c>
      <c r="I9965" s="89" t="s">
        <v>324</v>
      </c>
      <c r="L9965">
        <v>67218</v>
      </c>
      <c r="M9965" s="89" t="s">
        <v>1546</v>
      </c>
      <c r="N9965" s="89" t="s">
        <v>341</v>
      </c>
      <c r="V9965" s="89" t="s">
        <v>1319</v>
      </c>
      <c r="W9965">
        <v>64073</v>
      </c>
    </row>
    <row r="9966" spans="7:23">
      <c r="G9966">
        <v>41494</v>
      </c>
      <c r="H9966" s="89" t="s">
        <v>1302</v>
      </c>
      <c r="I9966" s="89" t="s">
        <v>324</v>
      </c>
      <c r="L9966">
        <v>67219</v>
      </c>
      <c r="M9966" s="89" t="s">
        <v>1547</v>
      </c>
      <c r="N9966" s="89" t="s">
        <v>341</v>
      </c>
      <c r="V9966" s="89" t="s">
        <v>1320</v>
      </c>
      <c r="W9966">
        <v>41519</v>
      </c>
    </row>
    <row r="9967" spans="7:23">
      <c r="G9967">
        <v>83875</v>
      </c>
      <c r="H9967" s="89" t="s">
        <v>2340</v>
      </c>
      <c r="I9967" s="89" t="s">
        <v>324</v>
      </c>
      <c r="L9967">
        <v>67220</v>
      </c>
      <c r="M9967" s="89" t="s">
        <v>1548</v>
      </c>
      <c r="N9967" s="89" t="s">
        <v>341</v>
      </c>
      <c r="V9967" s="89" t="s">
        <v>1321</v>
      </c>
      <c r="W9967">
        <v>41520</v>
      </c>
    </row>
    <row r="9968" spans="7:23">
      <c r="G9968">
        <v>41495</v>
      </c>
      <c r="H9968" s="89" t="s">
        <v>2342</v>
      </c>
      <c r="I9968" s="89" t="s">
        <v>324</v>
      </c>
      <c r="L9968">
        <v>67221</v>
      </c>
      <c r="M9968" s="89" t="s">
        <v>1549</v>
      </c>
      <c r="N9968" s="89" t="s">
        <v>341</v>
      </c>
      <c r="V9968" s="89" t="s">
        <v>1322</v>
      </c>
      <c r="W9968">
        <v>41521</v>
      </c>
    </row>
    <row r="9969" spans="7:23">
      <c r="G9969">
        <v>41496</v>
      </c>
      <c r="H9969" s="89" t="s">
        <v>2343</v>
      </c>
      <c r="I9969" s="89" t="s">
        <v>324</v>
      </c>
      <c r="L9969">
        <v>67222</v>
      </c>
      <c r="M9969" s="89" t="s">
        <v>1550</v>
      </c>
      <c r="N9969" s="89" t="s">
        <v>341</v>
      </c>
      <c r="V9969" s="89" t="s">
        <v>1323</v>
      </c>
      <c r="W9969">
        <v>41522</v>
      </c>
    </row>
    <row r="9970" spans="7:23">
      <c r="G9970">
        <v>41497</v>
      </c>
      <c r="H9970" s="89" t="s">
        <v>1303</v>
      </c>
      <c r="I9970" s="89" t="s">
        <v>324</v>
      </c>
      <c r="L9970">
        <v>67223</v>
      </c>
      <c r="M9970" s="89" t="s">
        <v>1551</v>
      </c>
      <c r="N9970" s="89" t="s">
        <v>341</v>
      </c>
      <c r="V9970" s="89" t="s">
        <v>1324</v>
      </c>
      <c r="W9970">
        <v>41523</v>
      </c>
    </row>
    <row r="9971" spans="7:23">
      <c r="G9971">
        <v>199675</v>
      </c>
      <c r="H9971" s="89" t="s">
        <v>2346</v>
      </c>
      <c r="I9971" s="89" t="s">
        <v>324</v>
      </c>
      <c r="L9971">
        <v>67224</v>
      </c>
      <c r="M9971" s="89" t="s">
        <v>1552</v>
      </c>
      <c r="N9971" s="89" t="s">
        <v>341</v>
      </c>
      <c r="V9971" s="89" t="s">
        <v>1325</v>
      </c>
      <c r="W9971">
        <v>41524</v>
      </c>
    </row>
    <row r="9972" spans="7:23">
      <c r="G9972">
        <v>200153</v>
      </c>
      <c r="H9972" s="89" t="s">
        <v>2348</v>
      </c>
      <c r="I9972" s="89" t="s">
        <v>324</v>
      </c>
      <c r="L9972">
        <v>67225</v>
      </c>
      <c r="M9972" s="89" t="s">
        <v>1553</v>
      </c>
      <c r="N9972" s="89" t="s">
        <v>341</v>
      </c>
      <c r="V9972" s="89" t="s">
        <v>1326</v>
      </c>
      <c r="W9972">
        <v>41525</v>
      </c>
    </row>
    <row r="9973" spans="7:23">
      <c r="G9973">
        <v>41500</v>
      </c>
      <c r="H9973" s="89" t="s">
        <v>1304</v>
      </c>
      <c r="I9973" s="89" t="s">
        <v>324</v>
      </c>
      <c r="L9973">
        <v>67226</v>
      </c>
      <c r="M9973" s="89" t="s">
        <v>1554</v>
      </c>
      <c r="N9973" s="89" t="s">
        <v>341</v>
      </c>
      <c r="V9973" s="89" t="s">
        <v>1327</v>
      </c>
      <c r="W9973">
        <v>41526</v>
      </c>
    </row>
    <row r="9974" spans="7:23">
      <c r="G9974">
        <v>41501</v>
      </c>
      <c r="H9974" s="89" t="s">
        <v>1305</v>
      </c>
      <c r="I9974" s="89" t="s">
        <v>324</v>
      </c>
      <c r="L9974">
        <v>67227</v>
      </c>
      <c r="M9974" s="89" t="s">
        <v>1555</v>
      </c>
      <c r="N9974" s="89" t="s">
        <v>341</v>
      </c>
      <c r="V9974" s="89" t="s">
        <v>232</v>
      </c>
      <c r="W9974">
        <v>41527</v>
      </c>
    </row>
    <row r="9975" spans="7:23">
      <c r="G9975">
        <v>41502</v>
      </c>
      <c r="H9975" s="89" t="s">
        <v>1306</v>
      </c>
      <c r="I9975" s="89" t="s">
        <v>324</v>
      </c>
      <c r="L9975">
        <v>67228</v>
      </c>
      <c r="M9975" s="89" t="s">
        <v>1556</v>
      </c>
      <c r="N9975" s="89" t="s">
        <v>341</v>
      </c>
      <c r="V9975" s="89" t="s">
        <v>2375</v>
      </c>
      <c r="W9975">
        <v>173701</v>
      </c>
    </row>
    <row r="9976" spans="7:23">
      <c r="G9976">
        <v>205879</v>
      </c>
      <c r="H9976" s="89" t="s">
        <v>2353</v>
      </c>
      <c r="I9976" s="89" t="s">
        <v>324</v>
      </c>
      <c r="L9976">
        <v>67229</v>
      </c>
      <c r="M9976" s="89" t="s">
        <v>1557</v>
      </c>
      <c r="N9976" s="89" t="s">
        <v>341</v>
      </c>
      <c r="V9976" s="89" t="s">
        <v>1328</v>
      </c>
      <c r="W9976">
        <v>63717</v>
      </c>
    </row>
    <row r="9977" spans="7:23">
      <c r="G9977">
        <v>41503</v>
      </c>
      <c r="H9977" s="89" t="s">
        <v>1307</v>
      </c>
      <c r="I9977" s="89" t="s">
        <v>324</v>
      </c>
      <c r="L9977">
        <v>67230</v>
      </c>
      <c r="M9977" s="89" t="s">
        <v>1378</v>
      </c>
      <c r="N9977" s="89" t="s">
        <v>341</v>
      </c>
      <c r="V9977" s="89" t="s">
        <v>1329</v>
      </c>
      <c r="W9977">
        <v>65273</v>
      </c>
    </row>
    <row r="9978" spans="7:23">
      <c r="G9978">
        <v>41504</v>
      </c>
      <c r="H9978" s="89" t="s">
        <v>1308</v>
      </c>
      <c r="I9978" s="89" t="s">
        <v>324</v>
      </c>
      <c r="L9978">
        <v>67233</v>
      </c>
      <c r="M9978" s="89" t="s">
        <v>1558</v>
      </c>
      <c r="N9978" s="89" t="s">
        <v>341</v>
      </c>
      <c r="V9978" s="89" t="s">
        <v>1330</v>
      </c>
      <c r="W9978">
        <v>65284</v>
      </c>
    </row>
    <row r="9979" spans="7:23">
      <c r="G9979">
        <v>41505</v>
      </c>
      <c r="H9979" s="89" t="s">
        <v>1309</v>
      </c>
      <c r="I9979" s="89" t="s">
        <v>324</v>
      </c>
      <c r="L9979">
        <v>67234</v>
      </c>
      <c r="M9979" s="89" t="s">
        <v>1559</v>
      </c>
      <c r="N9979" s="89" t="s">
        <v>341</v>
      </c>
      <c r="V9979" s="89" t="s">
        <v>1331</v>
      </c>
      <c r="W9979">
        <v>65295</v>
      </c>
    </row>
    <row r="9980" spans="7:23">
      <c r="G9980">
        <v>41506</v>
      </c>
      <c r="H9980" s="89" t="s">
        <v>1310</v>
      </c>
      <c r="I9980" s="89" t="s">
        <v>324</v>
      </c>
      <c r="L9980">
        <v>67235</v>
      </c>
      <c r="M9980" s="89" t="s">
        <v>1560</v>
      </c>
      <c r="N9980" s="89" t="s">
        <v>341</v>
      </c>
      <c r="V9980" s="89" t="s">
        <v>1332</v>
      </c>
      <c r="W9980">
        <v>41530</v>
      </c>
    </row>
    <row r="9981" spans="7:23">
      <c r="G9981">
        <v>173688</v>
      </c>
      <c r="H9981" s="89" t="s">
        <v>2357</v>
      </c>
      <c r="I9981" s="89" t="s">
        <v>324</v>
      </c>
      <c r="L9981">
        <v>67236</v>
      </c>
      <c r="M9981" s="89" t="s">
        <v>2544</v>
      </c>
      <c r="N9981" s="89" t="s">
        <v>341</v>
      </c>
      <c r="V9981" s="89" t="s">
        <v>1333</v>
      </c>
      <c r="W9981">
        <v>63706</v>
      </c>
    </row>
    <row r="9982" spans="7:23">
      <c r="G9982">
        <v>41509</v>
      </c>
      <c r="H9982" s="89" t="s">
        <v>1311</v>
      </c>
      <c r="I9982" s="89" t="s">
        <v>324</v>
      </c>
      <c r="L9982">
        <v>67237</v>
      </c>
      <c r="M9982" s="89" t="s">
        <v>1561</v>
      </c>
      <c r="N9982" s="89" t="s">
        <v>341</v>
      </c>
      <c r="V9982" s="89" t="s">
        <v>1334</v>
      </c>
      <c r="W9982">
        <v>63695</v>
      </c>
    </row>
    <row r="9983" spans="7:23">
      <c r="G9983">
        <v>41510</v>
      </c>
      <c r="H9983" s="89" t="s">
        <v>1312</v>
      </c>
      <c r="I9983" s="89" t="s">
        <v>324</v>
      </c>
      <c r="L9983">
        <v>67238</v>
      </c>
      <c r="M9983" s="89" t="s">
        <v>1562</v>
      </c>
      <c r="N9983" s="89" t="s">
        <v>341</v>
      </c>
      <c r="V9983" s="89" t="s">
        <v>1335</v>
      </c>
      <c r="W9983">
        <v>63684</v>
      </c>
    </row>
    <row r="9984" spans="7:23">
      <c r="G9984">
        <v>41511</v>
      </c>
      <c r="H9984" s="89" t="s">
        <v>1313</v>
      </c>
      <c r="I9984" s="89" t="s">
        <v>324</v>
      </c>
      <c r="L9984">
        <v>67239</v>
      </c>
      <c r="M9984" s="89" t="s">
        <v>1563</v>
      </c>
      <c r="N9984" s="89" t="s">
        <v>341</v>
      </c>
      <c r="V9984" s="89" t="s">
        <v>1336</v>
      </c>
      <c r="W9984">
        <v>63673</v>
      </c>
    </row>
    <row r="9985" spans="7:23">
      <c r="G9985">
        <v>41512</v>
      </c>
      <c r="H9985" s="89" t="s">
        <v>1314</v>
      </c>
      <c r="I9985" s="89" t="s">
        <v>324</v>
      </c>
      <c r="L9985">
        <v>67240</v>
      </c>
      <c r="M9985" s="89" t="s">
        <v>1564</v>
      </c>
      <c r="N9985" s="89" t="s">
        <v>341</v>
      </c>
      <c r="V9985" s="89" t="s">
        <v>1337</v>
      </c>
      <c r="W9985">
        <v>65317</v>
      </c>
    </row>
    <row r="9986" spans="7:23">
      <c r="G9986">
        <v>41513</v>
      </c>
      <c r="H9986" s="89" t="s">
        <v>1315</v>
      </c>
      <c r="I9986" s="89" t="s">
        <v>324</v>
      </c>
      <c r="L9986">
        <v>67241</v>
      </c>
      <c r="M9986" s="89" t="s">
        <v>1565</v>
      </c>
      <c r="N9986" s="89" t="s">
        <v>341</v>
      </c>
      <c r="V9986" s="89" t="s">
        <v>1338</v>
      </c>
      <c r="W9986">
        <v>59642</v>
      </c>
    </row>
    <row r="9987" spans="7:23">
      <c r="G9987">
        <v>41514</v>
      </c>
      <c r="H9987" s="89" t="s">
        <v>1316</v>
      </c>
      <c r="I9987" s="89" t="s">
        <v>324</v>
      </c>
      <c r="L9987">
        <v>67242</v>
      </c>
      <c r="M9987" s="89" t="s">
        <v>1566</v>
      </c>
      <c r="N9987" s="89" t="s">
        <v>341</v>
      </c>
      <c r="V9987" s="89" t="s">
        <v>1339</v>
      </c>
      <c r="W9987">
        <v>63739</v>
      </c>
    </row>
    <row r="9988" spans="7:23">
      <c r="G9988">
        <v>41515</v>
      </c>
      <c r="H9988" s="89" t="s">
        <v>1317</v>
      </c>
      <c r="I9988" s="89" t="s">
        <v>324</v>
      </c>
      <c r="L9988">
        <v>67243</v>
      </c>
      <c r="M9988" s="89" t="s">
        <v>271</v>
      </c>
      <c r="N9988" s="89" t="s">
        <v>341</v>
      </c>
      <c r="V9988" s="89" t="s">
        <v>1340</v>
      </c>
      <c r="W9988">
        <v>63728</v>
      </c>
    </row>
    <row r="9989" spans="7:23">
      <c r="G9989">
        <v>41516</v>
      </c>
      <c r="H9989" s="89" t="s">
        <v>1318</v>
      </c>
      <c r="I9989" s="89" t="s">
        <v>324</v>
      </c>
      <c r="L9989">
        <v>67244</v>
      </c>
      <c r="M9989" s="89" t="s">
        <v>1567</v>
      </c>
      <c r="N9989" s="89" t="s">
        <v>341</v>
      </c>
      <c r="V9989" s="89" t="s">
        <v>1341</v>
      </c>
      <c r="W9989">
        <v>65328</v>
      </c>
    </row>
    <row r="9990" spans="7:23">
      <c r="G9990">
        <v>64073</v>
      </c>
      <c r="H9990" s="89" t="s">
        <v>1319</v>
      </c>
      <c r="I9990" s="89" t="s">
        <v>324</v>
      </c>
      <c r="L9990">
        <v>67245</v>
      </c>
      <c r="M9990" s="89" t="s">
        <v>2546</v>
      </c>
      <c r="N9990" s="89" t="s">
        <v>341</v>
      </c>
      <c r="V9990" s="89" t="s">
        <v>1342</v>
      </c>
      <c r="W9990">
        <v>65339</v>
      </c>
    </row>
    <row r="9991" spans="7:23">
      <c r="G9991">
        <v>41519</v>
      </c>
      <c r="H9991" s="89" t="s">
        <v>1320</v>
      </c>
      <c r="I9991" s="89" t="s">
        <v>324</v>
      </c>
      <c r="L9991">
        <v>67248</v>
      </c>
      <c r="M9991" s="89" t="s">
        <v>1389</v>
      </c>
      <c r="N9991" s="89" t="s">
        <v>341</v>
      </c>
      <c r="V9991" s="89" t="s">
        <v>1343</v>
      </c>
      <c r="W9991">
        <v>41531</v>
      </c>
    </row>
    <row r="9992" spans="7:23">
      <c r="G9992">
        <v>41520</v>
      </c>
      <c r="H9992" s="89" t="s">
        <v>1321</v>
      </c>
      <c r="I9992" s="89" t="s">
        <v>324</v>
      </c>
      <c r="L9992">
        <v>67250</v>
      </c>
      <c r="M9992" s="89" t="s">
        <v>1568</v>
      </c>
      <c r="N9992" s="89" t="s">
        <v>341</v>
      </c>
      <c r="V9992" s="89" t="s">
        <v>1344</v>
      </c>
      <c r="W9992">
        <v>41532</v>
      </c>
    </row>
    <row r="9993" spans="7:23">
      <c r="G9993">
        <v>41521</v>
      </c>
      <c r="H9993" s="89" t="s">
        <v>1322</v>
      </c>
      <c r="I9993" s="89" t="s">
        <v>324</v>
      </c>
      <c r="L9993">
        <v>67253</v>
      </c>
      <c r="M9993" s="89" t="s">
        <v>1569</v>
      </c>
      <c r="N9993" s="89" t="s">
        <v>341</v>
      </c>
      <c r="V9993" s="89" t="s">
        <v>1345</v>
      </c>
      <c r="W9993">
        <v>41533</v>
      </c>
    </row>
    <row r="9994" spans="7:23">
      <c r="G9994">
        <v>41522</v>
      </c>
      <c r="H9994" s="89" t="s">
        <v>1323</v>
      </c>
      <c r="I9994" s="89" t="s">
        <v>324</v>
      </c>
      <c r="L9994">
        <v>67254</v>
      </c>
      <c r="M9994" s="89" t="s">
        <v>1570</v>
      </c>
      <c r="N9994" s="89" t="s">
        <v>341</v>
      </c>
      <c r="V9994" s="89" t="s">
        <v>1346</v>
      </c>
      <c r="W9994">
        <v>41534</v>
      </c>
    </row>
    <row r="9995" spans="7:23">
      <c r="G9995">
        <v>41523</v>
      </c>
      <c r="H9995" s="89" t="s">
        <v>1324</v>
      </c>
      <c r="I9995" s="89" t="s">
        <v>324</v>
      </c>
      <c r="L9995">
        <v>67255</v>
      </c>
      <c r="M9995" s="89" t="s">
        <v>1571</v>
      </c>
      <c r="N9995" s="89" t="s">
        <v>341</v>
      </c>
      <c r="V9995" s="89" t="s">
        <v>1347</v>
      </c>
      <c r="W9995">
        <v>41535</v>
      </c>
    </row>
    <row r="9996" spans="7:23">
      <c r="G9996">
        <v>41524</v>
      </c>
      <c r="H9996" s="89" t="s">
        <v>1325</v>
      </c>
      <c r="I9996" s="89" t="s">
        <v>324</v>
      </c>
      <c r="L9996">
        <v>67256</v>
      </c>
      <c r="M9996" s="89" t="s">
        <v>2547</v>
      </c>
      <c r="N9996" s="89" t="s">
        <v>341</v>
      </c>
      <c r="V9996" s="89" t="s">
        <v>1348</v>
      </c>
      <c r="W9996">
        <v>41536</v>
      </c>
    </row>
    <row r="9997" spans="7:23">
      <c r="G9997">
        <v>41525</v>
      </c>
      <c r="H9997" s="89" t="s">
        <v>1326</v>
      </c>
      <c r="I9997" s="89" t="s">
        <v>324</v>
      </c>
      <c r="L9997">
        <v>67257</v>
      </c>
      <c r="M9997" s="89" t="s">
        <v>1572</v>
      </c>
      <c r="N9997" s="89" t="s">
        <v>341</v>
      </c>
      <c r="V9997" s="89" t="s">
        <v>1349</v>
      </c>
      <c r="W9997">
        <v>41537</v>
      </c>
    </row>
    <row r="9998" spans="7:23">
      <c r="G9998">
        <v>41526</v>
      </c>
      <c r="H9998" s="89" t="s">
        <v>1327</v>
      </c>
      <c r="I9998" s="89" t="s">
        <v>324</v>
      </c>
      <c r="L9998">
        <v>67260</v>
      </c>
      <c r="M9998" s="89" t="s">
        <v>1574</v>
      </c>
      <c r="N9998" s="89" t="s">
        <v>341</v>
      </c>
      <c r="V9998" s="89" t="s">
        <v>1350</v>
      </c>
      <c r="W9998">
        <v>41538</v>
      </c>
    </row>
    <row r="9999" spans="7:23">
      <c r="G9999">
        <v>41527</v>
      </c>
      <c r="H9999" s="89" t="s">
        <v>232</v>
      </c>
      <c r="I9999" s="89" t="s">
        <v>324</v>
      </c>
      <c r="L9999">
        <v>67261</v>
      </c>
      <c r="M9999" s="89" t="s">
        <v>1575</v>
      </c>
      <c r="N9999" s="89" t="s">
        <v>341</v>
      </c>
      <c r="V9999" s="89" t="s">
        <v>1351</v>
      </c>
      <c r="W9999">
        <v>41539</v>
      </c>
    </row>
    <row r="10000" spans="7:23">
      <c r="G10000">
        <v>173701</v>
      </c>
      <c r="H10000" s="89" t="s">
        <v>2375</v>
      </c>
      <c r="I10000" s="89" t="s">
        <v>324</v>
      </c>
      <c r="L10000">
        <v>67262</v>
      </c>
      <c r="M10000" s="89" t="s">
        <v>1576</v>
      </c>
      <c r="N10000" s="89" t="s">
        <v>341</v>
      </c>
      <c r="V10000" s="89" t="s">
        <v>1352</v>
      </c>
      <c r="W10000">
        <v>41542</v>
      </c>
    </row>
    <row r="10001" spans="7:23">
      <c r="G10001">
        <v>63717</v>
      </c>
      <c r="H10001" s="89" t="s">
        <v>1328</v>
      </c>
      <c r="I10001" s="89" t="s">
        <v>324</v>
      </c>
      <c r="L10001">
        <v>67263</v>
      </c>
      <c r="M10001" s="89" t="s">
        <v>1577</v>
      </c>
      <c r="N10001" s="89" t="s">
        <v>341</v>
      </c>
      <c r="V10001" s="89" t="s">
        <v>1353</v>
      </c>
      <c r="W10001">
        <v>41543</v>
      </c>
    </row>
    <row r="10002" spans="7:23">
      <c r="G10002">
        <v>65273</v>
      </c>
      <c r="H10002" s="89" t="s">
        <v>1329</v>
      </c>
      <c r="I10002" s="89" t="s">
        <v>324</v>
      </c>
      <c r="L10002">
        <v>67264</v>
      </c>
      <c r="M10002" s="89" t="s">
        <v>1578</v>
      </c>
      <c r="N10002" s="89" t="s">
        <v>341</v>
      </c>
      <c r="V10002" s="89" t="s">
        <v>1354</v>
      </c>
      <c r="W10002">
        <v>41544</v>
      </c>
    </row>
    <row r="10003" spans="7:23">
      <c r="G10003">
        <v>65284</v>
      </c>
      <c r="H10003" s="89" t="s">
        <v>1330</v>
      </c>
      <c r="I10003" s="89" t="s">
        <v>324</v>
      </c>
      <c r="L10003">
        <v>67265</v>
      </c>
      <c r="M10003" s="89" t="s">
        <v>2552</v>
      </c>
      <c r="N10003" s="89" t="s">
        <v>341</v>
      </c>
      <c r="V10003" s="89" t="s">
        <v>1355</v>
      </c>
      <c r="W10003">
        <v>41545</v>
      </c>
    </row>
    <row r="10004" spans="7:23">
      <c r="G10004">
        <v>65295</v>
      </c>
      <c r="H10004" s="89" t="s">
        <v>1331</v>
      </c>
      <c r="I10004" s="89" t="s">
        <v>324</v>
      </c>
      <c r="L10004">
        <v>67266</v>
      </c>
      <c r="M10004" s="89" t="s">
        <v>1580</v>
      </c>
      <c r="N10004" s="89" t="s">
        <v>341</v>
      </c>
      <c r="V10004" s="89" t="s">
        <v>1356</v>
      </c>
      <c r="W10004">
        <v>41546</v>
      </c>
    </row>
    <row r="10005" spans="7:23">
      <c r="G10005">
        <v>41530</v>
      </c>
      <c r="H10005" s="89" t="s">
        <v>1332</v>
      </c>
      <c r="I10005" s="89" t="s">
        <v>324</v>
      </c>
      <c r="L10005">
        <v>67268</v>
      </c>
      <c r="M10005" s="89" t="s">
        <v>1581</v>
      </c>
      <c r="N10005" s="89" t="s">
        <v>341</v>
      </c>
      <c r="V10005" s="89" t="s">
        <v>1357</v>
      </c>
      <c r="W10005">
        <v>41547</v>
      </c>
    </row>
    <row r="10006" spans="7:23">
      <c r="G10006">
        <v>63706</v>
      </c>
      <c r="H10006" s="89" t="s">
        <v>1333</v>
      </c>
      <c r="I10006" s="89" t="s">
        <v>324</v>
      </c>
      <c r="L10006">
        <v>67466</v>
      </c>
      <c r="M10006" s="89" t="s">
        <v>1296</v>
      </c>
      <c r="N10006" s="89" t="s">
        <v>1290</v>
      </c>
      <c r="V10006" s="89" t="s">
        <v>1358</v>
      </c>
      <c r="W10006">
        <v>41548</v>
      </c>
    </row>
    <row r="10007" spans="7:23">
      <c r="G10007">
        <v>63695</v>
      </c>
      <c r="H10007" s="89" t="s">
        <v>1334</v>
      </c>
      <c r="I10007" s="89" t="s">
        <v>324</v>
      </c>
      <c r="L10007">
        <v>67467</v>
      </c>
      <c r="M10007" s="89" t="s">
        <v>1296</v>
      </c>
      <c r="N10007" s="89" t="s">
        <v>320</v>
      </c>
      <c r="V10007" s="89" t="s">
        <v>1359</v>
      </c>
      <c r="W10007">
        <v>41549</v>
      </c>
    </row>
    <row r="10008" spans="7:23">
      <c r="G10008">
        <v>63684</v>
      </c>
      <c r="H10008" s="89" t="s">
        <v>1335</v>
      </c>
      <c r="I10008" s="89" t="s">
        <v>324</v>
      </c>
      <c r="L10008">
        <v>67468</v>
      </c>
      <c r="M10008" s="89" t="s">
        <v>1296</v>
      </c>
      <c r="N10008" s="89" t="s">
        <v>321</v>
      </c>
      <c r="V10008" s="89" t="s">
        <v>1360</v>
      </c>
      <c r="W10008">
        <v>41550</v>
      </c>
    </row>
    <row r="10009" spans="7:23">
      <c r="G10009">
        <v>63673</v>
      </c>
      <c r="H10009" s="89" t="s">
        <v>1336</v>
      </c>
      <c r="I10009" s="89" t="s">
        <v>324</v>
      </c>
      <c r="L10009">
        <v>67469</v>
      </c>
      <c r="M10009" s="89" t="s">
        <v>1296</v>
      </c>
      <c r="N10009" s="89" t="s">
        <v>322</v>
      </c>
      <c r="V10009" s="89" t="s">
        <v>1361</v>
      </c>
      <c r="W10009">
        <v>41551</v>
      </c>
    </row>
    <row r="10010" spans="7:23">
      <c r="G10010">
        <v>65317</v>
      </c>
      <c r="H10010" s="89" t="s">
        <v>1337</v>
      </c>
      <c r="I10010" s="89" t="s">
        <v>324</v>
      </c>
      <c r="L10010">
        <v>67470</v>
      </c>
      <c r="M10010" s="89" t="s">
        <v>1296</v>
      </c>
      <c r="N10010" s="89" t="s">
        <v>341</v>
      </c>
      <c r="V10010" s="89" t="s">
        <v>1362</v>
      </c>
      <c r="W10010">
        <v>41552</v>
      </c>
    </row>
    <row r="10011" spans="7:23">
      <c r="G10011">
        <v>59642</v>
      </c>
      <c r="H10011" s="89" t="s">
        <v>1338</v>
      </c>
      <c r="I10011" s="89" t="s">
        <v>324</v>
      </c>
      <c r="L10011">
        <v>67471</v>
      </c>
      <c r="M10011" s="89" t="s">
        <v>1296</v>
      </c>
      <c r="N10011" s="89" t="s">
        <v>316</v>
      </c>
      <c r="V10011" s="89" t="s">
        <v>1363</v>
      </c>
      <c r="W10011">
        <v>41553</v>
      </c>
    </row>
    <row r="10012" spans="7:23">
      <c r="G10012">
        <v>63739</v>
      </c>
      <c r="H10012" s="89" t="s">
        <v>1339</v>
      </c>
      <c r="I10012" s="89" t="s">
        <v>324</v>
      </c>
      <c r="L10012">
        <v>67472</v>
      </c>
      <c r="M10012" s="89" t="s">
        <v>1296</v>
      </c>
      <c r="N10012" s="89" t="s">
        <v>1582</v>
      </c>
      <c r="V10012" s="89" t="s">
        <v>1364</v>
      </c>
      <c r="W10012">
        <v>41554</v>
      </c>
    </row>
    <row r="10013" spans="7:23">
      <c r="G10013">
        <v>63728</v>
      </c>
      <c r="H10013" s="89" t="s">
        <v>1340</v>
      </c>
      <c r="I10013" s="89" t="s">
        <v>324</v>
      </c>
      <c r="L10013">
        <v>67473</v>
      </c>
      <c r="M10013" s="89" t="s">
        <v>1296</v>
      </c>
      <c r="N10013" s="89" t="s">
        <v>323</v>
      </c>
      <c r="V10013" s="89" t="s">
        <v>2400</v>
      </c>
      <c r="W10013">
        <v>173875</v>
      </c>
    </row>
    <row r="10014" spans="7:23">
      <c r="G10014">
        <v>65328</v>
      </c>
      <c r="H10014" s="89" t="s">
        <v>1341</v>
      </c>
      <c r="I10014" s="89" t="s">
        <v>324</v>
      </c>
      <c r="L10014">
        <v>67474</v>
      </c>
      <c r="M10014" s="89" t="s">
        <v>1296</v>
      </c>
      <c r="N10014" s="89" t="s">
        <v>324</v>
      </c>
      <c r="V10014" s="89" t="s">
        <v>1365</v>
      </c>
      <c r="W10014">
        <v>59455</v>
      </c>
    </row>
    <row r="10015" spans="7:23">
      <c r="G10015">
        <v>65339</v>
      </c>
      <c r="H10015" s="89" t="s">
        <v>1342</v>
      </c>
      <c r="I10015" s="89" t="s">
        <v>324</v>
      </c>
      <c r="L10015">
        <v>67475</v>
      </c>
      <c r="M10015" s="89" t="s">
        <v>1296</v>
      </c>
      <c r="N10015" s="89" t="s">
        <v>325</v>
      </c>
      <c r="V10015" s="89" t="s">
        <v>1366</v>
      </c>
      <c r="W10015">
        <v>59466</v>
      </c>
    </row>
    <row r="10016" spans="7:23">
      <c r="G10016">
        <v>41531</v>
      </c>
      <c r="H10016" s="89" t="s">
        <v>1343</v>
      </c>
      <c r="I10016" s="89" t="s">
        <v>324</v>
      </c>
      <c r="L10016">
        <v>67476</v>
      </c>
      <c r="M10016" s="89" t="s">
        <v>1296</v>
      </c>
      <c r="N10016" s="89" t="s">
        <v>317</v>
      </c>
      <c r="V10016" s="89" t="s">
        <v>1367</v>
      </c>
      <c r="W10016">
        <v>59477</v>
      </c>
    </row>
    <row r="10017" spans="7:23">
      <c r="G10017">
        <v>41532</v>
      </c>
      <c r="H10017" s="89" t="s">
        <v>1344</v>
      </c>
      <c r="I10017" s="89" t="s">
        <v>324</v>
      </c>
      <c r="L10017">
        <v>67477</v>
      </c>
      <c r="M10017" s="89" t="s">
        <v>1296</v>
      </c>
      <c r="N10017" s="89" t="s">
        <v>1583</v>
      </c>
      <c r="V10017" s="89" t="s">
        <v>1368</v>
      </c>
      <c r="W10017">
        <v>59488</v>
      </c>
    </row>
    <row r="10018" spans="7:23">
      <c r="G10018">
        <v>41533</v>
      </c>
      <c r="H10018" s="89" t="s">
        <v>1345</v>
      </c>
      <c r="I10018" s="89" t="s">
        <v>324</v>
      </c>
      <c r="L10018">
        <v>67666</v>
      </c>
      <c r="M10018" s="89" t="s">
        <v>1573</v>
      </c>
      <c r="N10018" s="89" t="s">
        <v>1290</v>
      </c>
      <c r="V10018" s="89" t="s">
        <v>1369</v>
      </c>
      <c r="W10018">
        <v>59499</v>
      </c>
    </row>
    <row r="10019" spans="7:23">
      <c r="G10019">
        <v>41534</v>
      </c>
      <c r="H10019" s="89" t="s">
        <v>1346</v>
      </c>
      <c r="I10019" s="89" t="s">
        <v>324</v>
      </c>
      <c r="L10019">
        <v>67667</v>
      </c>
      <c r="M10019" s="89" t="s">
        <v>1573</v>
      </c>
      <c r="N10019" s="89" t="s">
        <v>320</v>
      </c>
      <c r="V10019" s="89" t="s">
        <v>1370</v>
      </c>
      <c r="W10019">
        <v>59510</v>
      </c>
    </row>
    <row r="10020" spans="7:23">
      <c r="G10020">
        <v>41535</v>
      </c>
      <c r="H10020" s="89" t="s">
        <v>1347</v>
      </c>
      <c r="I10020" s="89" t="s">
        <v>324</v>
      </c>
      <c r="L10020">
        <v>67668</v>
      </c>
      <c r="M10020" s="89" t="s">
        <v>1573</v>
      </c>
      <c r="N10020" s="89" t="s">
        <v>321</v>
      </c>
      <c r="V10020" s="89" t="s">
        <v>1371</v>
      </c>
      <c r="W10020">
        <v>59521</v>
      </c>
    </row>
    <row r="10021" spans="7:23">
      <c r="G10021">
        <v>41536</v>
      </c>
      <c r="H10021" s="89" t="s">
        <v>1348</v>
      </c>
      <c r="I10021" s="89" t="s">
        <v>324</v>
      </c>
      <c r="L10021">
        <v>67669</v>
      </c>
      <c r="M10021" s="89" t="s">
        <v>1573</v>
      </c>
      <c r="N10021" s="89" t="s">
        <v>322</v>
      </c>
      <c r="V10021" s="89" t="s">
        <v>1372</v>
      </c>
      <c r="W10021">
        <v>59532</v>
      </c>
    </row>
    <row r="10022" spans="7:23">
      <c r="G10022">
        <v>41537</v>
      </c>
      <c r="H10022" s="89" t="s">
        <v>1349</v>
      </c>
      <c r="I10022" s="89" t="s">
        <v>324</v>
      </c>
      <c r="L10022">
        <v>67670</v>
      </c>
      <c r="M10022" s="89" t="s">
        <v>1573</v>
      </c>
      <c r="N10022" s="89" t="s">
        <v>341</v>
      </c>
      <c r="V10022" s="89" t="s">
        <v>1373</v>
      </c>
      <c r="W10022">
        <v>59543</v>
      </c>
    </row>
    <row r="10023" spans="7:23">
      <c r="G10023">
        <v>41538</v>
      </c>
      <c r="H10023" s="89" t="s">
        <v>1350</v>
      </c>
      <c r="I10023" s="89" t="s">
        <v>324</v>
      </c>
      <c r="L10023">
        <v>67671</v>
      </c>
      <c r="M10023" s="89" t="s">
        <v>1573</v>
      </c>
      <c r="N10023" s="89" t="s">
        <v>316</v>
      </c>
      <c r="V10023" s="89" t="s">
        <v>1374</v>
      </c>
      <c r="W10023">
        <v>59554</v>
      </c>
    </row>
    <row r="10024" spans="7:23">
      <c r="G10024">
        <v>41539</v>
      </c>
      <c r="H10024" s="89" t="s">
        <v>1351</v>
      </c>
      <c r="I10024" s="89" t="s">
        <v>324</v>
      </c>
      <c r="L10024">
        <v>67672</v>
      </c>
      <c r="M10024" s="89" t="s">
        <v>1573</v>
      </c>
      <c r="N10024" s="89" t="s">
        <v>1582</v>
      </c>
      <c r="V10024" s="89" t="s">
        <v>1375</v>
      </c>
      <c r="W10024">
        <v>59565</v>
      </c>
    </row>
    <row r="10025" spans="7:23">
      <c r="G10025">
        <v>41542</v>
      </c>
      <c r="H10025" s="89" t="s">
        <v>1352</v>
      </c>
      <c r="I10025" s="89" t="s">
        <v>324</v>
      </c>
      <c r="L10025">
        <v>67673</v>
      </c>
      <c r="M10025" s="89" t="s">
        <v>1573</v>
      </c>
      <c r="N10025" s="89" t="s">
        <v>323</v>
      </c>
      <c r="V10025" s="89" t="s">
        <v>1376</v>
      </c>
      <c r="W10025">
        <v>59576</v>
      </c>
    </row>
    <row r="10026" spans="7:23">
      <c r="G10026">
        <v>41543</v>
      </c>
      <c r="H10026" s="89" t="s">
        <v>1353</v>
      </c>
      <c r="I10026" s="89" t="s">
        <v>324</v>
      </c>
      <c r="L10026">
        <v>67674</v>
      </c>
      <c r="M10026" s="89" t="s">
        <v>1573</v>
      </c>
      <c r="N10026" s="89" t="s">
        <v>324</v>
      </c>
      <c r="V10026" s="89" t="s">
        <v>1377</v>
      </c>
      <c r="W10026">
        <v>59587</v>
      </c>
    </row>
    <row r="10027" spans="7:23">
      <c r="G10027">
        <v>41544</v>
      </c>
      <c r="H10027" s="89" t="s">
        <v>1354</v>
      </c>
      <c r="I10027" s="89" t="s">
        <v>324</v>
      </c>
      <c r="L10027">
        <v>67675</v>
      </c>
      <c r="M10027" s="89" t="s">
        <v>1573</v>
      </c>
      <c r="N10027" s="89" t="s">
        <v>325</v>
      </c>
      <c r="V10027" s="89" t="s">
        <v>1378</v>
      </c>
      <c r="W10027">
        <v>59598</v>
      </c>
    </row>
    <row r="10028" spans="7:23">
      <c r="G10028">
        <v>41545</v>
      </c>
      <c r="H10028" s="89" t="s">
        <v>1355</v>
      </c>
      <c r="I10028" s="89" t="s">
        <v>324</v>
      </c>
      <c r="L10028">
        <v>67676</v>
      </c>
      <c r="M10028" s="89" t="s">
        <v>1573</v>
      </c>
      <c r="N10028" s="89" t="s">
        <v>317</v>
      </c>
      <c r="V10028" s="89" t="s">
        <v>1379</v>
      </c>
      <c r="W10028">
        <v>41557</v>
      </c>
    </row>
    <row r="10029" spans="7:23">
      <c r="G10029">
        <v>41546</v>
      </c>
      <c r="H10029" s="89" t="s">
        <v>1356</v>
      </c>
      <c r="I10029" s="89" t="s">
        <v>324</v>
      </c>
      <c r="L10029">
        <v>67677</v>
      </c>
      <c r="M10029" s="89" t="s">
        <v>1573</v>
      </c>
      <c r="N10029" s="89" t="s">
        <v>1583</v>
      </c>
      <c r="V10029" s="89" t="s">
        <v>1380</v>
      </c>
      <c r="W10029">
        <v>41558</v>
      </c>
    </row>
    <row r="10030" spans="7:23">
      <c r="G10030">
        <v>41547</v>
      </c>
      <c r="H10030" s="89" t="s">
        <v>1357</v>
      </c>
      <c r="I10030" s="89" t="s">
        <v>324</v>
      </c>
      <c r="L10030">
        <v>67678</v>
      </c>
      <c r="M10030" s="89" t="s">
        <v>2548</v>
      </c>
      <c r="N10030" s="89" t="s">
        <v>1290</v>
      </c>
      <c r="V10030" s="89" t="s">
        <v>1381</v>
      </c>
      <c r="W10030">
        <v>41559</v>
      </c>
    </row>
    <row r="10031" spans="7:23">
      <c r="G10031">
        <v>41548</v>
      </c>
      <c r="H10031" s="89" t="s">
        <v>1358</v>
      </c>
      <c r="I10031" s="89" t="s">
        <v>324</v>
      </c>
      <c r="L10031">
        <v>67679</v>
      </c>
      <c r="M10031" s="89" t="s">
        <v>2548</v>
      </c>
      <c r="N10031" s="89" t="s">
        <v>320</v>
      </c>
      <c r="V10031" s="89" t="s">
        <v>1382</v>
      </c>
      <c r="W10031">
        <v>41560</v>
      </c>
    </row>
    <row r="10032" spans="7:23">
      <c r="G10032">
        <v>41549</v>
      </c>
      <c r="H10032" s="89" t="s">
        <v>1359</v>
      </c>
      <c r="I10032" s="89" t="s">
        <v>324</v>
      </c>
      <c r="L10032">
        <v>67680</v>
      </c>
      <c r="M10032" s="89" t="s">
        <v>2548</v>
      </c>
      <c r="N10032" s="89" t="s">
        <v>321</v>
      </c>
      <c r="V10032" s="89" t="s">
        <v>1383</v>
      </c>
      <c r="W10032">
        <v>41561</v>
      </c>
    </row>
    <row r="10033" spans="7:23">
      <c r="G10033">
        <v>41550</v>
      </c>
      <c r="H10033" s="89" t="s">
        <v>1360</v>
      </c>
      <c r="I10033" s="89" t="s">
        <v>324</v>
      </c>
      <c r="L10033">
        <v>67681</v>
      </c>
      <c r="M10033" s="89" t="s">
        <v>2548</v>
      </c>
      <c r="N10033" s="89" t="s">
        <v>322</v>
      </c>
      <c r="V10033" s="89" t="s">
        <v>1384</v>
      </c>
      <c r="W10033">
        <v>41562</v>
      </c>
    </row>
    <row r="10034" spans="7:23">
      <c r="G10034">
        <v>41551</v>
      </c>
      <c r="H10034" s="89" t="s">
        <v>1361</v>
      </c>
      <c r="I10034" s="89" t="s">
        <v>324</v>
      </c>
      <c r="L10034">
        <v>67682</v>
      </c>
      <c r="M10034" s="89" t="s">
        <v>2548</v>
      </c>
      <c r="N10034" s="89" t="s">
        <v>341</v>
      </c>
      <c r="V10034" s="89" t="s">
        <v>1385</v>
      </c>
      <c r="W10034">
        <v>41563</v>
      </c>
    </row>
    <row r="10035" spans="7:23">
      <c r="G10035">
        <v>41552</v>
      </c>
      <c r="H10035" s="89" t="s">
        <v>1362</v>
      </c>
      <c r="I10035" s="89" t="s">
        <v>324</v>
      </c>
      <c r="L10035">
        <v>67683</v>
      </c>
      <c r="M10035" s="89" t="s">
        <v>2548</v>
      </c>
      <c r="N10035" s="89" t="s">
        <v>316</v>
      </c>
      <c r="V10035" s="89" t="s">
        <v>1386</v>
      </c>
      <c r="W10035">
        <v>41564</v>
      </c>
    </row>
    <row r="10036" spans="7:23">
      <c r="G10036">
        <v>41553</v>
      </c>
      <c r="H10036" s="89" t="s">
        <v>1363</v>
      </c>
      <c r="I10036" s="89" t="s">
        <v>324</v>
      </c>
      <c r="L10036">
        <v>67684</v>
      </c>
      <c r="M10036" s="89" t="s">
        <v>2548</v>
      </c>
      <c r="N10036" s="89" t="s">
        <v>1582</v>
      </c>
      <c r="V10036" s="89" t="s">
        <v>1387</v>
      </c>
      <c r="W10036">
        <v>41565</v>
      </c>
    </row>
    <row r="10037" spans="7:23">
      <c r="G10037">
        <v>41554</v>
      </c>
      <c r="H10037" s="89" t="s">
        <v>1364</v>
      </c>
      <c r="I10037" s="89" t="s">
        <v>324</v>
      </c>
      <c r="L10037">
        <v>67685</v>
      </c>
      <c r="M10037" s="89" t="s">
        <v>2548</v>
      </c>
      <c r="N10037" s="89" t="s">
        <v>323</v>
      </c>
      <c r="V10037" s="89" t="s">
        <v>1388</v>
      </c>
      <c r="W10037">
        <v>41566</v>
      </c>
    </row>
    <row r="10038" spans="7:23">
      <c r="G10038">
        <v>173875</v>
      </c>
      <c r="H10038" s="89" t="s">
        <v>2400</v>
      </c>
      <c r="I10038" s="89" t="s">
        <v>324</v>
      </c>
      <c r="L10038">
        <v>67686</v>
      </c>
      <c r="M10038" s="89" t="s">
        <v>2548</v>
      </c>
      <c r="N10038" s="89" t="s">
        <v>324</v>
      </c>
      <c r="V10038" s="89" t="s">
        <v>271</v>
      </c>
      <c r="W10038">
        <v>41567</v>
      </c>
    </row>
    <row r="10039" spans="7:23">
      <c r="G10039">
        <v>59455</v>
      </c>
      <c r="H10039" s="89" t="s">
        <v>1365</v>
      </c>
      <c r="I10039" s="89" t="s">
        <v>324</v>
      </c>
      <c r="L10039">
        <v>67687</v>
      </c>
      <c r="M10039" s="89" t="s">
        <v>2548</v>
      </c>
      <c r="N10039" s="89" t="s">
        <v>325</v>
      </c>
      <c r="V10039" s="89" t="s">
        <v>2419</v>
      </c>
      <c r="W10039">
        <v>173901</v>
      </c>
    </row>
    <row r="10040" spans="7:23">
      <c r="G10040">
        <v>59466</v>
      </c>
      <c r="H10040" s="89" t="s">
        <v>1366</v>
      </c>
      <c r="I10040" s="89" t="s">
        <v>324</v>
      </c>
      <c r="L10040">
        <v>67688</v>
      </c>
      <c r="M10040" s="89" t="s">
        <v>2548</v>
      </c>
      <c r="N10040" s="89" t="s">
        <v>317</v>
      </c>
      <c r="V10040" s="89" t="s">
        <v>1389</v>
      </c>
      <c r="W10040">
        <v>41570</v>
      </c>
    </row>
    <row r="10041" spans="7:23">
      <c r="G10041">
        <v>59477</v>
      </c>
      <c r="H10041" s="89" t="s">
        <v>1367</v>
      </c>
      <c r="I10041" s="89" t="s">
        <v>324</v>
      </c>
      <c r="L10041">
        <v>67689</v>
      </c>
      <c r="M10041" s="89" t="s">
        <v>2548</v>
      </c>
      <c r="N10041" s="89" t="s">
        <v>1583</v>
      </c>
      <c r="V10041" s="89" t="s">
        <v>1390</v>
      </c>
      <c r="W10041">
        <v>41572</v>
      </c>
    </row>
    <row r="10042" spans="7:23">
      <c r="G10042">
        <v>59488</v>
      </c>
      <c r="H10042" s="89" t="s">
        <v>1368</v>
      </c>
      <c r="I10042" s="89" t="s">
        <v>324</v>
      </c>
      <c r="L10042">
        <v>67866</v>
      </c>
      <c r="M10042" s="89" t="s">
        <v>340</v>
      </c>
      <c r="V10042" s="89" t="s">
        <v>1391</v>
      </c>
      <c r="W10042">
        <v>41573</v>
      </c>
    </row>
    <row r="10043" spans="7:23">
      <c r="G10043">
        <v>59499</v>
      </c>
      <c r="H10043" s="89" t="s">
        <v>1369</v>
      </c>
      <c r="I10043" s="89" t="s">
        <v>324</v>
      </c>
      <c r="L10043">
        <v>67870</v>
      </c>
      <c r="M10043" s="89" t="s">
        <v>1291</v>
      </c>
      <c r="N10043" s="89" t="s">
        <v>340</v>
      </c>
      <c r="V10043" s="89" t="s">
        <v>1392</v>
      </c>
      <c r="W10043">
        <v>41574</v>
      </c>
    </row>
    <row r="10044" spans="7:23">
      <c r="G10044">
        <v>59510</v>
      </c>
      <c r="H10044" s="89" t="s">
        <v>1370</v>
      </c>
      <c r="I10044" s="89" t="s">
        <v>324</v>
      </c>
      <c r="L10044">
        <v>67871</v>
      </c>
      <c r="M10044" s="89" t="s">
        <v>1293</v>
      </c>
      <c r="N10044" s="89" t="s">
        <v>340</v>
      </c>
      <c r="V10044" s="89" t="s">
        <v>1393</v>
      </c>
      <c r="W10044">
        <v>41578</v>
      </c>
    </row>
    <row r="10045" spans="7:23">
      <c r="G10045">
        <v>59521</v>
      </c>
      <c r="H10045" s="89" t="s">
        <v>1371</v>
      </c>
      <c r="I10045" s="89" t="s">
        <v>324</v>
      </c>
      <c r="L10045">
        <v>67872</v>
      </c>
      <c r="M10045" s="89" t="s">
        <v>1294</v>
      </c>
      <c r="N10045" s="89" t="s">
        <v>340</v>
      </c>
      <c r="V10045" s="89" t="s">
        <v>1394</v>
      </c>
      <c r="W10045">
        <v>41579</v>
      </c>
    </row>
    <row r="10046" spans="7:23">
      <c r="G10046">
        <v>59532</v>
      </c>
      <c r="H10046" s="89" t="s">
        <v>1372</v>
      </c>
      <c r="I10046" s="89" t="s">
        <v>324</v>
      </c>
      <c r="L10046">
        <v>67873</v>
      </c>
      <c r="M10046" s="89" t="s">
        <v>1295</v>
      </c>
      <c r="N10046" s="89" t="s">
        <v>340</v>
      </c>
      <c r="V10046" s="89" t="s">
        <v>2429</v>
      </c>
      <c r="W10046">
        <v>83888</v>
      </c>
    </row>
    <row r="10047" spans="7:23">
      <c r="G10047">
        <v>59543</v>
      </c>
      <c r="H10047" s="89" t="s">
        <v>1373</v>
      </c>
      <c r="I10047" s="89" t="s">
        <v>324</v>
      </c>
      <c r="L10047">
        <v>67874</v>
      </c>
      <c r="M10047" s="89" t="s">
        <v>1296</v>
      </c>
      <c r="N10047" s="89" t="s">
        <v>340</v>
      </c>
      <c r="V10047" s="89" t="s">
        <v>2431</v>
      </c>
      <c r="W10047">
        <v>190088</v>
      </c>
    </row>
    <row r="10048" spans="7:23">
      <c r="G10048">
        <v>59554</v>
      </c>
      <c r="H10048" s="89" t="s">
        <v>1374</v>
      </c>
      <c r="I10048" s="89" t="s">
        <v>324</v>
      </c>
      <c r="L10048">
        <v>67875</v>
      </c>
      <c r="M10048" s="89" t="s">
        <v>1297</v>
      </c>
      <c r="N10048" s="89" t="s">
        <v>340</v>
      </c>
      <c r="V10048" s="89" t="s">
        <v>2433</v>
      </c>
      <c r="W10048">
        <v>200688</v>
      </c>
    </row>
    <row r="10049" spans="7:23">
      <c r="G10049">
        <v>59565</v>
      </c>
      <c r="H10049" s="89" t="s">
        <v>1375</v>
      </c>
      <c r="I10049" s="89" t="s">
        <v>324</v>
      </c>
      <c r="L10049">
        <v>67876</v>
      </c>
      <c r="M10049" s="89" t="s">
        <v>1298</v>
      </c>
      <c r="N10049" s="89" t="s">
        <v>340</v>
      </c>
      <c r="V10049" s="89" t="s">
        <v>2434</v>
      </c>
      <c r="W10049">
        <v>48871</v>
      </c>
    </row>
    <row r="10050" spans="7:23">
      <c r="G10050">
        <v>59576</v>
      </c>
      <c r="H10050" s="89" t="s">
        <v>1376</v>
      </c>
      <c r="I10050" s="89" t="s">
        <v>324</v>
      </c>
      <c r="L10050">
        <v>67877</v>
      </c>
      <c r="M10050" s="89" t="s">
        <v>1299</v>
      </c>
      <c r="N10050" s="89" t="s">
        <v>340</v>
      </c>
      <c r="V10050" s="89" t="s">
        <v>2437</v>
      </c>
      <c r="W10050">
        <v>41580</v>
      </c>
    </row>
    <row r="10051" spans="7:23">
      <c r="G10051">
        <v>59587</v>
      </c>
      <c r="H10051" s="89" t="s">
        <v>1377</v>
      </c>
      <c r="I10051" s="89" t="s">
        <v>324</v>
      </c>
      <c r="L10051">
        <v>67878</v>
      </c>
      <c r="M10051" s="89" t="s">
        <v>1300</v>
      </c>
      <c r="N10051" s="89" t="s">
        <v>340</v>
      </c>
      <c r="V10051" s="89" t="s">
        <v>2439</v>
      </c>
      <c r="W10051">
        <v>41581</v>
      </c>
    </row>
    <row r="10052" spans="7:23">
      <c r="G10052">
        <v>59598</v>
      </c>
      <c r="H10052" s="89" t="s">
        <v>1378</v>
      </c>
      <c r="I10052" s="89" t="s">
        <v>324</v>
      </c>
      <c r="L10052">
        <v>67882</v>
      </c>
      <c r="M10052" s="89" t="s">
        <v>1301</v>
      </c>
      <c r="N10052" s="89" t="s">
        <v>340</v>
      </c>
      <c r="V10052" s="89" t="s">
        <v>1303</v>
      </c>
      <c r="W10052">
        <v>41582</v>
      </c>
    </row>
    <row r="10053" spans="7:23">
      <c r="G10053">
        <v>41557</v>
      </c>
      <c r="H10053" s="89" t="s">
        <v>1379</v>
      </c>
      <c r="I10053" s="89" t="s">
        <v>324</v>
      </c>
      <c r="L10053">
        <v>67883</v>
      </c>
      <c r="M10053" s="89" t="s">
        <v>2334</v>
      </c>
      <c r="N10053" s="89" t="s">
        <v>340</v>
      </c>
      <c r="V10053" s="89" t="s">
        <v>1395</v>
      </c>
      <c r="W10053">
        <v>41585</v>
      </c>
    </row>
    <row r="10054" spans="7:23">
      <c r="G10054">
        <v>41558</v>
      </c>
      <c r="H10054" s="89" t="s">
        <v>1380</v>
      </c>
      <c r="I10054" s="89" t="s">
        <v>324</v>
      </c>
      <c r="L10054">
        <v>67884</v>
      </c>
      <c r="M10054" s="89" t="s">
        <v>1302</v>
      </c>
      <c r="N10054" s="89" t="s">
        <v>340</v>
      </c>
      <c r="V10054" s="89" t="s">
        <v>1396</v>
      </c>
      <c r="W10054">
        <v>41586</v>
      </c>
    </row>
    <row r="10055" spans="7:23">
      <c r="G10055">
        <v>41559</v>
      </c>
      <c r="H10055" s="89" t="s">
        <v>1381</v>
      </c>
      <c r="I10055" s="89" t="s">
        <v>324</v>
      </c>
      <c r="L10055">
        <v>67885</v>
      </c>
      <c r="M10055" s="89" t="s">
        <v>2342</v>
      </c>
      <c r="N10055" s="89" t="s">
        <v>340</v>
      </c>
      <c r="V10055" s="89" t="s">
        <v>1397</v>
      </c>
      <c r="W10055">
        <v>41587</v>
      </c>
    </row>
    <row r="10056" spans="7:23">
      <c r="G10056">
        <v>41560</v>
      </c>
      <c r="H10056" s="89" t="s">
        <v>1382</v>
      </c>
      <c r="I10056" s="89" t="s">
        <v>324</v>
      </c>
      <c r="L10056">
        <v>67886</v>
      </c>
      <c r="M10056" s="89" t="s">
        <v>2343</v>
      </c>
      <c r="N10056" s="89" t="s">
        <v>340</v>
      </c>
      <c r="V10056" s="89" t="s">
        <v>2442</v>
      </c>
      <c r="W10056">
        <v>205892</v>
      </c>
    </row>
    <row r="10057" spans="7:23">
      <c r="G10057">
        <v>41561</v>
      </c>
      <c r="H10057" s="89" t="s">
        <v>1383</v>
      </c>
      <c r="I10057" s="89" t="s">
        <v>324</v>
      </c>
      <c r="L10057">
        <v>67887</v>
      </c>
      <c r="M10057" s="89" t="s">
        <v>1303</v>
      </c>
      <c r="N10057" s="89" t="s">
        <v>340</v>
      </c>
      <c r="V10057" s="89" t="s">
        <v>1398</v>
      </c>
      <c r="W10057">
        <v>41588</v>
      </c>
    </row>
    <row r="10058" spans="7:23">
      <c r="G10058">
        <v>41562</v>
      </c>
      <c r="H10058" s="89" t="s">
        <v>1384</v>
      </c>
      <c r="I10058" s="89" t="s">
        <v>324</v>
      </c>
      <c r="L10058">
        <v>67891</v>
      </c>
      <c r="M10058" s="89" t="s">
        <v>1304</v>
      </c>
      <c r="N10058" s="89" t="s">
        <v>340</v>
      </c>
      <c r="V10058" s="89" t="s">
        <v>1399</v>
      </c>
      <c r="W10058">
        <v>41589</v>
      </c>
    </row>
    <row r="10059" spans="7:23">
      <c r="G10059">
        <v>41563</v>
      </c>
      <c r="H10059" s="89" t="s">
        <v>1385</v>
      </c>
      <c r="I10059" s="89" t="s">
        <v>324</v>
      </c>
      <c r="L10059">
        <v>67892</v>
      </c>
      <c r="M10059" s="89" t="s">
        <v>1305</v>
      </c>
      <c r="N10059" s="89" t="s">
        <v>340</v>
      </c>
      <c r="V10059" s="89" t="s">
        <v>1400</v>
      </c>
      <c r="W10059">
        <v>41590</v>
      </c>
    </row>
    <row r="10060" spans="7:23">
      <c r="G10060">
        <v>41564</v>
      </c>
      <c r="H10060" s="89" t="s">
        <v>1386</v>
      </c>
      <c r="I10060" s="89" t="s">
        <v>324</v>
      </c>
      <c r="L10060">
        <v>67893</v>
      </c>
      <c r="M10060" s="89" t="s">
        <v>1306</v>
      </c>
      <c r="N10060" s="89" t="s">
        <v>340</v>
      </c>
      <c r="V10060" s="89" t="s">
        <v>1310</v>
      </c>
      <c r="W10060">
        <v>41591</v>
      </c>
    </row>
    <row r="10061" spans="7:23">
      <c r="G10061">
        <v>41565</v>
      </c>
      <c r="H10061" s="89" t="s">
        <v>1387</v>
      </c>
      <c r="I10061" s="89" t="s">
        <v>324</v>
      </c>
      <c r="L10061">
        <v>67894</v>
      </c>
      <c r="M10061" s="89" t="s">
        <v>1307</v>
      </c>
      <c r="N10061" s="89" t="s">
        <v>340</v>
      </c>
      <c r="V10061" s="89" t="s">
        <v>2444</v>
      </c>
      <c r="W10061">
        <v>102875</v>
      </c>
    </row>
    <row r="10062" spans="7:23">
      <c r="G10062">
        <v>41566</v>
      </c>
      <c r="H10062" s="89" t="s">
        <v>1388</v>
      </c>
      <c r="I10062" s="89" t="s">
        <v>324</v>
      </c>
      <c r="L10062">
        <v>67895</v>
      </c>
      <c r="M10062" s="89" t="s">
        <v>1308</v>
      </c>
      <c r="N10062" s="89" t="s">
        <v>340</v>
      </c>
      <c r="V10062" s="89" t="s">
        <v>2446</v>
      </c>
      <c r="W10062">
        <v>102901</v>
      </c>
    </row>
    <row r="10063" spans="7:23">
      <c r="G10063">
        <v>41567</v>
      </c>
      <c r="H10063" s="89" t="s">
        <v>271</v>
      </c>
      <c r="I10063" s="89" t="s">
        <v>324</v>
      </c>
      <c r="L10063">
        <v>67896</v>
      </c>
      <c r="M10063" s="89" t="s">
        <v>1309</v>
      </c>
      <c r="N10063" s="89" t="s">
        <v>340</v>
      </c>
      <c r="V10063" s="89" t="s">
        <v>1401</v>
      </c>
      <c r="W10063">
        <v>41594</v>
      </c>
    </row>
    <row r="10064" spans="7:23">
      <c r="G10064">
        <v>173901</v>
      </c>
      <c r="H10064" s="89" t="s">
        <v>2419</v>
      </c>
      <c r="I10064" s="89" t="s">
        <v>324</v>
      </c>
      <c r="L10064">
        <v>67897</v>
      </c>
      <c r="M10064" s="89" t="s">
        <v>1310</v>
      </c>
      <c r="N10064" s="89" t="s">
        <v>340</v>
      </c>
      <c r="V10064" s="89" t="s">
        <v>1402</v>
      </c>
      <c r="W10064">
        <v>41595</v>
      </c>
    </row>
    <row r="10065" spans="7:23">
      <c r="G10065">
        <v>41570</v>
      </c>
      <c r="H10065" s="89" t="s">
        <v>1389</v>
      </c>
      <c r="I10065" s="89" t="s">
        <v>324</v>
      </c>
      <c r="L10065">
        <v>67900</v>
      </c>
      <c r="M10065" s="89" t="s">
        <v>1311</v>
      </c>
      <c r="N10065" s="89" t="s">
        <v>340</v>
      </c>
      <c r="V10065" s="89" t="s">
        <v>1403</v>
      </c>
      <c r="W10065">
        <v>41596</v>
      </c>
    </row>
    <row r="10066" spans="7:23">
      <c r="G10066">
        <v>41572</v>
      </c>
      <c r="H10066" s="89" t="s">
        <v>1390</v>
      </c>
      <c r="I10066" s="89" t="s">
        <v>324</v>
      </c>
      <c r="L10066">
        <v>67901</v>
      </c>
      <c r="M10066" s="89" t="s">
        <v>1312</v>
      </c>
      <c r="N10066" s="89" t="s">
        <v>340</v>
      </c>
      <c r="V10066" s="89" t="s">
        <v>1404</v>
      </c>
      <c r="W10066">
        <v>41597</v>
      </c>
    </row>
    <row r="10067" spans="7:23">
      <c r="G10067">
        <v>41573</v>
      </c>
      <c r="H10067" s="89" t="s">
        <v>1391</v>
      </c>
      <c r="I10067" s="89" t="s">
        <v>324</v>
      </c>
      <c r="L10067">
        <v>67902</v>
      </c>
      <c r="M10067" s="89" t="s">
        <v>1313</v>
      </c>
      <c r="N10067" s="89" t="s">
        <v>340</v>
      </c>
      <c r="V10067" s="89" t="s">
        <v>1405</v>
      </c>
      <c r="W10067">
        <v>41598</v>
      </c>
    </row>
    <row r="10068" spans="7:23">
      <c r="G10068">
        <v>41574</v>
      </c>
      <c r="H10068" s="89" t="s">
        <v>1392</v>
      </c>
      <c r="I10068" s="89" t="s">
        <v>324</v>
      </c>
      <c r="L10068">
        <v>67903</v>
      </c>
      <c r="M10068" s="89" t="s">
        <v>1314</v>
      </c>
      <c r="N10068" s="89" t="s">
        <v>340</v>
      </c>
      <c r="V10068" s="89" t="s">
        <v>1406</v>
      </c>
      <c r="W10068">
        <v>41599</v>
      </c>
    </row>
    <row r="10069" spans="7:23">
      <c r="G10069">
        <v>41578</v>
      </c>
      <c r="H10069" s="89" t="s">
        <v>1393</v>
      </c>
      <c r="I10069" s="89" t="s">
        <v>324</v>
      </c>
      <c r="L10069">
        <v>67904</v>
      </c>
      <c r="M10069" s="89" t="s">
        <v>1315</v>
      </c>
      <c r="N10069" s="89" t="s">
        <v>340</v>
      </c>
      <c r="V10069" s="89" t="s">
        <v>1407</v>
      </c>
      <c r="W10069">
        <v>41600</v>
      </c>
    </row>
    <row r="10070" spans="7:23">
      <c r="G10070">
        <v>41579</v>
      </c>
      <c r="H10070" s="89" t="s">
        <v>1394</v>
      </c>
      <c r="I10070" s="89" t="s">
        <v>324</v>
      </c>
      <c r="L10070">
        <v>67905</v>
      </c>
      <c r="M10070" s="89" t="s">
        <v>1316</v>
      </c>
      <c r="N10070" s="89" t="s">
        <v>340</v>
      </c>
      <c r="V10070" s="89" t="s">
        <v>1318</v>
      </c>
      <c r="W10070">
        <v>41601</v>
      </c>
    </row>
    <row r="10071" spans="7:23">
      <c r="G10071">
        <v>83888</v>
      </c>
      <c r="H10071" s="89" t="s">
        <v>2429</v>
      </c>
      <c r="I10071" s="89" t="s">
        <v>324</v>
      </c>
      <c r="L10071">
        <v>67906</v>
      </c>
      <c r="M10071" s="89" t="s">
        <v>1317</v>
      </c>
      <c r="N10071" s="89" t="s">
        <v>340</v>
      </c>
      <c r="V10071" s="89" t="s">
        <v>1408</v>
      </c>
      <c r="W10071">
        <v>64084</v>
      </c>
    </row>
    <row r="10072" spans="7:23">
      <c r="G10072">
        <v>190088</v>
      </c>
      <c r="H10072" s="89" t="s">
        <v>2431</v>
      </c>
      <c r="I10072" s="89" t="s">
        <v>324</v>
      </c>
      <c r="L10072">
        <v>67907</v>
      </c>
      <c r="M10072" s="89" t="s">
        <v>1318</v>
      </c>
      <c r="N10072" s="89" t="s">
        <v>340</v>
      </c>
      <c r="V10072" s="89" t="s">
        <v>1409</v>
      </c>
      <c r="W10072">
        <v>41604</v>
      </c>
    </row>
    <row r="10073" spans="7:23">
      <c r="G10073">
        <v>200688</v>
      </c>
      <c r="H10073" s="89" t="s">
        <v>2433</v>
      </c>
      <c r="I10073" s="89" t="s">
        <v>324</v>
      </c>
      <c r="L10073">
        <v>67910</v>
      </c>
      <c r="M10073" s="89" t="s">
        <v>1319</v>
      </c>
      <c r="N10073" s="89" t="s">
        <v>340</v>
      </c>
      <c r="V10073" s="89" t="s">
        <v>1410</v>
      </c>
      <c r="W10073">
        <v>41605</v>
      </c>
    </row>
    <row r="10074" spans="7:23">
      <c r="G10074">
        <v>48871</v>
      </c>
      <c r="H10074" s="89" t="s">
        <v>2434</v>
      </c>
      <c r="I10074" s="89" t="s">
        <v>324</v>
      </c>
      <c r="L10074">
        <v>67911</v>
      </c>
      <c r="M10074" s="89" t="s">
        <v>1320</v>
      </c>
      <c r="N10074" s="89" t="s">
        <v>340</v>
      </c>
      <c r="V10074" s="89" t="s">
        <v>1411</v>
      </c>
      <c r="W10074">
        <v>41606</v>
      </c>
    </row>
    <row r="10075" spans="7:23">
      <c r="G10075">
        <v>41580</v>
      </c>
      <c r="H10075" s="89" t="s">
        <v>2437</v>
      </c>
      <c r="I10075" s="89" t="s">
        <v>324</v>
      </c>
      <c r="L10075">
        <v>67912</v>
      </c>
      <c r="M10075" s="89" t="s">
        <v>1321</v>
      </c>
      <c r="N10075" s="89" t="s">
        <v>340</v>
      </c>
      <c r="V10075" s="89" t="s">
        <v>1412</v>
      </c>
      <c r="W10075">
        <v>41607</v>
      </c>
    </row>
    <row r="10076" spans="7:23">
      <c r="G10076">
        <v>41581</v>
      </c>
      <c r="H10076" s="89" t="s">
        <v>2439</v>
      </c>
      <c r="I10076" s="89" t="s">
        <v>324</v>
      </c>
      <c r="L10076">
        <v>67913</v>
      </c>
      <c r="M10076" s="89" t="s">
        <v>1322</v>
      </c>
      <c r="N10076" s="89" t="s">
        <v>340</v>
      </c>
      <c r="V10076" s="89" t="s">
        <v>1413</v>
      </c>
      <c r="W10076">
        <v>41608</v>
      </c>
    </row>
    <row r="10077" spans="7:23">
      <c r="G10077">
        <v>41582</v>
      </c>
      <c r="H10077" s="89" t="s">
        <v>1303</v>
      </c>
      <c r="I10077" s="89" t="s">
        <v>324</v>
      </c>
      <c r="L10077">
        <v>67914</v>
      </c>
      <c r="M10077" s="89" t="s">
        <v>1323</v>
      </c>
      <c r="N10077" s="89" t="s">
        <v>340</v>
      </c>
      <c r="V10077" s="89" t="s">
        <v>1414</v>
      </c>
      <c r="W10077">
        <v>41609</v>
      </c>
    </row>
    <row r="10078" spans="7:23">
      <c r="G10078">
        <v>41585</v>
      </c>
      <c r="H10078" s="89" t="s">
        <v>1395</v>
      </c>
      <c r="I10078" s="89" t="s">
        <v>324</v>
      </c>
      <c r="L10078">
        <v>67915</v>
      </c>
      <c r="M10078" s="89" t="s">
        <v>1324</v>
      </c>
      <c r="N10078" s="89" t="s">
        <v>340</v>
      </c>
      <c r="V10078" s="89" t="s">
        <v>1415</v>
      </c>
      <c r="W10078">
        <v>41610</v>
      </c>
    </row>
    <row r="10079" spans="7:23">
      <c r="G10079">
        <v>41586</v>
      </c>
      <c r="H10079" s="89" t="s">
        <v>1396</v>
      </c>
      <c r="I10079" s="89" t="s">
        <v>324</v>
      </c>
      <c r="L10079">
        <v>67916</v>
      </c>
      <c r="M10079" s="89" t="s">
        <v>1325</v>
      </c>
      <c r="N10079" s="89" t="s">
        <v>340</v>
      </c>
      <c r="V10079" s="89" t="s">
        <v>1327</v>
      </c>
      <c r="W10079">
        <v>41611</v>
      </c>
    </row>
    <row r="10080" spans="7:23">
      <c r="G10080">
        <v>41587</v>
      </c>
      <c r="H10080" s="89" t="s">
        <v>1397</v>
      </c>
      <c r="I10080" s="89" t="s">
        <v>324</v>
      </c>
      <c r="L10080">
        <v>67917</v>
      </c>
      <c r="M10080" s="89" t="s">
        <v>1326</v>
      </c>
      <c r="N10080" s="89" t="s">
        <v>340</v>
      </c>
      <c r="V10080" s="89" t="s">
        <v>2453</v>
      </c>
      <c r="W10080">
        <v>102914</v>
      </c>
    </row>
    <row r="10081" spans="7:23">
      <c r="G10081">
        <v>205892</v>
      </c>
      <c r="H10081" s="89" t="s">
        <v>2442</v>
      </c>
      <c r="I10081" s="89" t="s">
        <v>324</v>
      </c>
      <c r="L10081">
        <v>67918</v>
      </c>
      <c r="M10081" s="89" t="s">
        <v>1327</v>
      </c>
      <c r="N10081" s="89" t="s">
        <v>340</v>
      </c>
      <c r="V10081" s="89" t="s">
        <v>2454</v>
      </c>
      <c r="W10081">
        <v>172288</v>
      </c>
    </row>
    <row r="10082" spans="7:23">
      <c r="G10082">
        <v>41588</v>
      </c>
      <c r="H10082" s="89" t="s">
        <v>1398</v>
      </c>
      <c r="I10082" s="89" t="s">
        <v>324</v>
      </c>
      <c r="L10082">
        <v>67919</v>
      </c>
      <c r="M10082" s="89" t="s">
        <v>232</v>
      </c>
      <c r="N10082" s="89" t="s">
        <v>340</v>
      </c>
      <c r="V10082" s="89" t="s">
        <v>232</v>
      </c>
      <c r="W10082">
        <v>41612</v>
      </c>
    </row>
    <row r="10083" spans="7:23">
      <c r="G10083">
        <v>41589</v>
      </c>
      <c r="H10083" s="89" t="s">
        <v>1399</v>
      </c>
      <c r="I10083" s="89" t="s">
        <v>324</v>
      </c>
      <c r="L10083">
        <v>67922</v>
      </c>
      <c r="M10083" s="89" t="s">
        <v>1328</v>
      </c>
      <c r="N10083" s="89" t="s">
        <v>340</v>
      </c>
      <c r="V10083" s="89" t="s">
        <v>2457</v>
      </c>
      <c r="W10083">
        <v>102940</v>
      </c>
    </row>
    <row r="10084" spans="7:23">
      <c r="G10084">
        <v>41590</v>
      </c>
      <c r="H10084" s="89" t="s">
        <v>1400</v>
      </c>
      <c r="I10084" s="89" t="s">
        <v>324</v>
      </c>
      <c r="L10084">
        <v>67923</v>
      </c>
      <c r="M10084" s="89" t="s">
        <v>1329</v>
      </c>
      <c r="N10084" s="89" t="s">
        <v>340</v>
      </c>
      <c r="V10084" s="89" t="s">
        <v>1416</v>
      </c>
      <c r="W10084">
        <v>65350</v>
      </c>
    </row>
    <row r="10085" spans="7:23">
      <c r="G10085">
        <v>41591</v>
      </c>
      <c r="H10085" s="89" t="s">
        <v>1310</v>
      </c>
      <c r="I10085" s="89" t="s">
        <v>324</v>
      </c>
      <c r="L10085">
        <v>67924</v>
      </c>
      <c r="M10085" s="89" t="s">
        <v>1330</v>
      </c>
      <c r="N10085" s="89" t="s">
        <v>340</v>
      </c>
      <c r="V10085" s="89" t="s">
        <v>1417</v>
      </c>
      <c r="W10085">
        <v>65361</v>
      </c>
    </row>
    <row r="10086" spans="7:23">
      <c r="G10086">
        <v>102875</v>
      </c>
      <c r="H10086" s="89" t="s">
        <v>2444</v>
      </c>
      <c r="I10086" s="89" t="s">
        <v>324</v>
      </c>
      <c r="L10086">
        <v>67925</v>
      </c>
      <c r="M10086" s="89" t="s">
        <v>1331</v>
      </c>
      <c r="N10086" s="89" t="s">
        <v>340</v>
      </c>
      <c r="V10086" s="89" t="s">
        <v>1418</v>
      </c>
      <c r="W10086">
        <v>65372</v>
      </c>
    </row>
    <row r="10087" spans="7:23">
      <c r="G10087">
        <v>102901</v>
      </c>
      <c r="H10087" s="89" t="s">
        <v>2446</v>
      </c>
      <c r="I10087" s="89" t="s">
        <v>324</v>
      </c>
      <c r="L10087">
        <v>67926</v>
      </c>
      <c r="M10087" s="89" t="s">
        <v>1332</v>
      </c>
      <c r="N10087" s="89" t="s">
        <v>340</v>
      </c>
      <c r="V10087" s="89" t="s">
        <v>1419</v>
      </c>
      <c r="W10087">
        <v>65383</v>
      </c>
    </row>
    <row r="10088" spans="7:23">
      <c r="G10088">
        <v>41594</v>
      </c>
      <c r="H10088" s="89" t="s">
        <v>1401</v>
      </c>
      <c r="I10088" s="89" t="s">
        <v>324</v>
      </c>
      <c r="L10088">
        <v>67927</v>
      </c>
      <c r="M10088" s="89" t="s">
        <v>1333</v>
      </c>
      <c r="N10088" s="89" t="s">
        <v>340</v>
      </c>
      <c r="V10088" s="89" t="s">
        <v>1420</v>
      </c>
      <c r="W10088">
        <v>41615</v>
      </c>
    </row>
    <row r="10089" spans="7:23">
      <c r="G10089">
        <v>41595</v>
      </c>
      <c r="H10089" s="89" t="s">
        <v>1402</v>
      </c>
      <c r="I10089" s="89" t="s">
        <v>324</v>
      </c>
      <c r="L10089">
        <v>67928</v>
      </c>
      <c r="M10089" s="89" t="s">
        <v>1334</v>
      </c>
      <c r="N10089" s="89" t="s">
        <v>340</v>
      </c>
      <c r="V10089" s="89" t="s">
        <v>1421</v>
      </c>
      <c r="W10089">
        <v>65438</v>
      </c>
    </row>
    <row r="10090" spans="7:23">
      <c r="G10090">
        <v>41596</v>
      </c>
      <c r="H10090" s="89" t="s">
        <v>1403</v>
      </c>
      <c r="I10090" s="89" t="s">
        <v>324</v>
      </c>
      <c r="L10090">
        <v>67929</v>
      </c>
      <c r="M10090" s="89" t="s">
        <v>1335</v>
      </c>
      <c r="N10090" s="89" t="s">
        <v>340</v>
      </c>
      <c r="V10090" s="89" t="s">
        <v>1422</v>
      </c>
      <c r="W10090">
        <v>65427</v>
      </c>
    </row>
    <row r="10091" spans="7:23">
      <c r="G10091">
        <v>41597</v>
      </c>
      <c r="H10091" s="89" t="s">
        <v>1404</v>
      </c>
      <c r="I10091" s="89" t="s">
        <v>324</v>
      </c>
      <c r="L10091">
        <v>67930</v>
      </c>
      <c r="M10091" s="89" t="s">
        <v>1336</v>
      </c>
      <c r="N10091" s="89" t="s">
        <v>340</v>
      </c>
      <c r="V10091" s="89" t="s">
        <v>1423</v>
      </c>
      <c r="W10091">
        <v>65416</v>
      </c>
    </row>
    <row r="10092" spans="7:23">
      <c r="G10092">
        <v>41598</v>
      </c>
      <c r="H10092" s="89" t="s">
        <v>1405</v>
      </c>
      <c r="I10092" s="89" t="s">
        <v>324</v>
      </c>
      <c r="L10092">
        <v>67931</v>
      </c>
      <c r="M10092" s="89" t="s">
        <v>1337</v>
      </c>
      <c r="N10092" s="89" t="s">
        <v>340</v>
      </c>
      <c r="V10092" s="89" t="s">
        <v>1424</v>
      </c>
      <c r="W10092">
        <v>65405</v>
      </c>
    </row>
    <row r="10093" spans="7:23">
      <c r="G10093">
        <v>41599</v>
      </c>
      <c r="H10093" s="89" t="s">
        <v>1406</v>
      </c>
      <c r="I10093" s="89" t="s">
        <v>324</v>
      </c>
      <c r="L10093">
        <v>67932</v>
      </c>
      <c r="M10093" s="89" t="s">
        <v>1338</v>
      </c>
      <c r="N10093" s="89" t="s">
        <v>340</v>
      </c>
      <c r="V10093" s="89" t="s">
        <v>1425</v>
      </c>
      <c r="W10093">
        <v>65394</v>
      </c>
    </row>
    <row r="10094" spans="7:23">
      <c r="G10094">
        <v>41600</v>
      </c>
      <c r="H10094" s="89" t="s">
        <v>1407</v>
      </c>
      <c r="I10094" s="89" t="s">
        <v>324</v>
      </c>
      <c r="L10094">
        <v>67933</v>
      </c>
      <c r="M10094" s="89" t="s">
        <v>1339</v>
      </c>
      <c r="N10094" s="89" t="s">
        <v>340</v>
      </c>
      <c r="V10094" s="89" t="s">
        <v>1426</v>
      </c>
      <c r="W10094">
        <v>59674</v>
      </c>
    </row>
    <row r="10095" spans="7:23">
      <c r="G10095">
        <v>41601</v>
      </c>
      <c r="H10095" s="89" t="s">
        <v>1318</v>
      </c>
      <c r="I10095" s="89" t="s">
        <v>324</v>
      </c>
      <c r="L10095">
        <v>67934</v>
      </c>
      <c r="M10095" s="89" t="s">
        <v>1340</v>
      </c>
      <c r="N10095" s="89" t="s">
        <v>340</v>
      </c>
      <c r="V10095" s="89" t="s">
        <v>1427</v>
      </c>
      <c r="W10095">
        <v>65504</v>
      </c>
    </row>
    <row r="10096" spans="7:23">
      <c r="G10096">
        <v>64084</v>
      </c>
      <c r="H10096" s="89" t="s">
        <v>1408</v>
      </c>
      <c r="I10096" s="89" t="s">
        <v>324</v>
      </c>
      <c r="L10096">
        <v>67935</v>
      </c>
      <c r="M10096" s="89" t="s">
        <v>1341</v>
      </c>
      <c r="N10096" s="89" t="s">
        <v>340</v>
      </c>
      <c r="V10096" s="89" t="s">
        <v>1429</v>
      </c>
      <c r="W10096">
        <v>65482</v>
      </c>
    </row>
    <row r="10097" spans="7:23">
      <c r="G10097">
        <v>41604</v>
      </c>
      <c r="H10097" s="89" t="s">
        <v>1409</v>
      </c>
      <c r="I10097" s="89" t="s">
        <v>324</v>
      </c>
      <c r="L10097">
        <v>67936</v>
      </c>
      <c r="M10097" s="89" t="s">
        <v>1342</v>
      </c>
      <c r="N10097" s="89" t="s">
        <v>340</v>
      </c>
      <c r="V10097" s="89" t="s">
        <v>1430</v>
      </c>
      <c r="W10097">
        <v>65471</v>
      </c>
    </row>
    <row r="10098" spans="7:23">
      <c r="G10098">
        <v>41605</v>
      </c>
      <c r="H10098" s="89" t="s">
        <v>1410</v>
      </c>
      <c r="I10098" s="89" t="s">
        <v>324</v>
      </c>
      <c r="L10098">
        <v>67937</v>
      </c>
      <c r="M10098" s="89" t="s">
        <v>1343</v>
      </c>
      <c r="N10098" s="89" t="s">
        <v>340</v>
      </c>
      <c r="V10098" s="89" t="s">
        <v>1431</v>
      </c>
      <c r="W10098">
        <v>41616</v>
      </c>
    </row>
    <row r="10099" spans="7:23">
      <c r="G10099">
        <v>41606</v>
      </c>
      <c r="H10099" s="89" t="s">
        <v>1411</v>
      </c>
      <c r="I10099" s="89" t="s">
        <v>324</v>
      </c>
      <c r="L10099">
        <v>67938</v>
      </c>
      <c r="M10099" s="89" t="s">
        <v>1344</v>
      </c>
      <c r="N10099" s="89" t="s">
        <v>340</v>
      </c>
      <c r="V10099" s="89" t="s">
        <v>1432</v>
      </c>
      <c r="W10099">
        <v>41617</v>
      </c>
    </row>
    <row r="10100" spans="7:23">
      <c r="G10100">
        <v>41607</v>
      </c>
      <c r="H10100" s="89" t="s">
        <v>1412</v>
      </c>
      <c r="I10100" s="89" t="s">
        <v>324</v>
      </c>
      <c r="L10100">
        <v>67939</v>
      </c>
      <c r="M10100" s="89" t="s">
        <v>1345</v>
      </c>
      <c r="N10100" s="89" t="s">
        <v>340</v>
      </c>
      <c r="V10100" s="89" t="s">
        <v>1433</v>
      </c>
      <c r="W10100">
        <v>41618</v>
      </c>
    </row>
    <row r="10101" spans="7:23">
      <c r="G10101">
        <v>41608</v>
      </c>
      <c r="H10101" s="89" t="s">
        <v>1413</v>
      </c>
      <c r="I10101" s="89" t="s">
        <v>324</v>
      </c>
      <c r="L10101">
        <v>67940</v>
      </c>
      <c r="M10101" s="89" t="s">
        <v>1346</v>
      </c>
      <c r="N10101" s="89" t="s">
        <v>340</v>
      </c>
      <c r="V10101" s="89" t="s">
        <v>1434</v>
      </c>
      <c r="W10101">
        <v>41619</v>
      </c>
    </row>
    <row r="10102" spans="7:23">
      <c r="G10102">
        <v>41609</v>
      </c>
      <c r="H10102" s="89" t="s">
        <v>1414</v>
      </c>
      <c r="I10102" s="89" t="s">
        <v>324</v>
      </c>
      <c r="L10102">
        <v>67941</v>
      </c>
      <c r="M10102" s="89" t="s">
        <v>1347</v>
      </c>
      <c r="N10102" s="89" t="s">
        <v>340</v>
      </c>
      <c r="V10102" s="89" t="s">
        <v>1435</v>
      </c>
      <c r="W10102">
        <v>41620</v>
      </c>
    </row>
    <row r="10103" spans="7:23">
      <c r="G10103">
        <v>41610</v>
      </c>
      <c r="H10103" s="89" t="s">
        <v>1415</v>
      </c>
      <c r="I10103" s="89" t="s">
        <v>324</v>
      </c>
      <c r="L10103">
        <v>67942</v>
      </c>
      <c r="M10103" s="89" t="s">
        <v>1348</v>
      </c>
      <c r="N10103" s="89" t="s">
        <v>340</v>
      </c>
      <c r="V10103" s="89" t="s">
        <v>1436</v>
      </c>
      <c r="W10103">
        <v>41621</v>
      </c>
    </row>
    <row r="10104" spans="7:23">
      <c r="G10104">
        <v>41611</v>
      </c>
      <c r="H10104" s="89" t="s">
        <v>1327</v>
      </c>
      <c r="I10104" s="89" t="s">
        <v>324</v>
      </c>
      <c r="L10104">
        <v>67943</v>
      </c>
      <c r="M10104" s="89" t="s">
        <v>1349</v>
      </c>
      <c r="N10104" s="89" t="s">
        <v>340</v>
      </c>
      <c r="V10104" s="89" t="s">
        <v>1437</v>
      </c>
      <c r="W10104">
        <v>41622</v>
      </c>
    </row>
    <row r="10105" spans="7:23">
      <c r="G10105">
        <v>102914</v>
      </c>
      <c r="H10105" s="89" t="s">
        <v>2453</v>
      </c>
      <c r="I10105" s="89" t="s">
        <v>324</v>
      </c>
      <c r="L10105">
        <v>67944</v>
      </c>
      <c r="M10105" s="89" t="s">
        <v>1350</v>
      </c>
      <c r="N10105" s="89" t="s">
        <v>340</v>
      </c>
      <c r="V10105" s="89" t="s">
        <v>1438</v>
      </c>
      <c r="W10105">
        <v>41623</v>
      </c>
    </row>
    <row r="10106" spans="7:23">
      <c r="G10106">
        <v>172288</v>
      </c>
      <c r="H10106" s="89" t="s">
        <v>2454</v>
      </c>
      <c r="I10106" s="89" t="s">
        <v>324</v>
      </c>
      <c r="L10106">
        <v>67945</v>
      </c>
      <c r="M10106" s="89" t="s">
        <v>1351</v>
      </c>
      <c r="N10106" s="89" t="s">
        <v>340</v>
      </c>
      <c r="V10106" s="89" t="s">
        <v>2469</v>
      </c>
      <c r="W10106">
        <v>41624</v>
      </c>
    </row>
    <row r="10107" spans="7:23">
      <c r="G10107">
        <v>41612</v>
      </c>
      <c r="H10107" s="89" t="s">
        <v>232</v>
      </c>
      <c r="I10107" s="89" t="s">
        <v>324</v>
      </c>
      <c r="L10107">
        <v>67948</v>
      </c>
      <c r="M10107" s="89" t="s">
        <v>1352</v>
      </c>
      <c r="N10107" s="89" t="s">
        <v>340</v>
      </c>
      <c r="V10107" s="89" t="s">
        <v>1428</v>
      </c>
      <c r="W10107">
        <v>65493</v>
      </c>
    </row>
    <row r="10108" spans="7:23">
      <c r="G10108">
        <v>102940</v>
      </c>
      <c r="H10108" s="89" t="s">
        <v>2457</v>
      </c>
      <c r="I10108" s="89" t="s">
        <v>324</v>
      </c>
      <c r="L10108">
        <v>67949</v>
      </c>
      <c r="M10108" s="89" t="s">
        <v>1353</v>
      </c>
      <c r="N10108" s="89" t="s">
        <v>340</v>
      </c>
      <c r="V10108" s="89" t="s">
        <v>2471</v>
      </c>
      <c r="W10108">
        <v>220314</v>
      </c>
    </row>
    <row r="10109" spans="7:23">
      <c r="G10109">
        <v>65350</v>
      </c>
      <c r="H10109" s="89" t="s">
        <v>1416</v>
      </c>
      <c r="I10109" s="89" t="s">
        <v>324</v>
      </c>
      <c r="L10109">
        <v>67950</v>
      </c>
      <c r="M10109" s="89" t="s">
        <v>1354</v>
      </c>
      <c r="N10109" s="89" t="s">
        <v>340</v>
      </c>
      <c r="V10109" s="89" t="s">
        <v>1439</v>
      </c>
      <c r="W10109">
        <v>41627</v>
      </c>
    </row>
    <row r="10110" spans="7:23">
      <c r="G10110">
        <v>65361</v>
      </c>
      <c r="H10110" s="89" t="s">
        <v>1417</v>
      </c>
      <c r="I10110" s="89" t="s">
        <v>324</v>
      </c>
      <c r="L10110">
        <v>67951</v>
      </c>
      <c r="M10110" s="89" t="s">
        <v>1355</v>
      </c>
      <c r="N10110" s="89" t="s">
        <v>340</v>
      </c>
      <c r="V10110" s="89" t="s">
        <v>1440</v>
      </c>
      <c r="W10110">
        <v>41628</v>
      </c>
    </row>
    <row r="10111" spans="7:23">
      <c r="G10111">
        <v>65372</v>
      </c>
      <c r="H10111" s="89" t="s">
        <v>1418</v>
      </c>
      <c r="I10111" s="89" t="s">
        <v>324</v>
      </c>
      <c r="L10111">
        <v>67952</v>
      </c>
      <c r="M10111" s="89" t="s">
        <v>1356</v>
      </c>
      <c r="N10111" s="89" t="s">
        <v>340</v>
      </c>
      <c r="V10111" s="89" t="s">
        <v>1441</v>
      </c>
      <c r="W10111">
        <v>41629</v>
      </c>
    </row>
    <row r="10112" spans="7:23">
      <c r="G10112">
        <v>65383</v>
      </c>
      <c r="H10112" s="89" t="s">
        <v>1419</v>
      </c>
      <c r="I10112" s="89" t="s">
        <v>324</v>
      </c>
      <c r="L10112">
        <v>67953</v>
      </c>
      <c r="M10112" s="89" t="s">
        <v>1357</v>
      </c>
      <c r="N10112" s="89" t="s">
        <v>340</v>
      </c>
      <c r="V10112" s="89" t="s">
        <v>1442</v>
      </c>
      <c r="W10112">
        <v>41630</v>
      </c>
    </row>
    <row r="10113" spans="7:23">
      <c r="G10113">
        <v>41615</v>
      </c>
      <c r="H10113" s="89" t="s">
        <v>1420</v>
      </c>
      <c r="I10113" s="89" t="s">
        <v>324</v>
      </c>
      <c r="L10113">
        <v>67954</v>
      </c>
      <c r="M10113" s="89" t="s">
        <v>1358</v>
      </c>
      <c r="N10113" s="89" t="s">
        <v>340</v>
      </c>
      <c r="V10113" s="89" t="s">
        <v>1443</v>
      </c>
      <c r="W10113">
        <v>41631</v>
      </c>
    </row>
    <row r="10114" spans="7:23">
      <c r="G10114">
        <v>65438</v>
      </c>
      <c r="H10114" s="89" t="s">
        <v>1421</v>
      </c>
      <c r="I10114" s="89" t="s">
        <v>324</v>
      </c>
      <c r="L10114">
        <v>67955</v>
      </c>
      <c r="M10114" s="89" t="s">
        <v>1359</v>
      </c>
      <c r="N10114" s="89" t="s">
        <v>340</v>
      </c>
      <c r="V10114" s="89" t="s">
        <v>1444</v>
      </c>
      <c r="W10114">
        <v>41632</v>
      </c>
    </row>
    <row r="10115" spans="7:23">
      <c r="G10115">
        <v>65427</v>
      </c>
      <c r="H10115" s="89" t="s">
        <v>1422</v>
      </c>
      <c r="I10115" s="89" t="s">
        <v>324</v>
      </c>
      <c r="L10115">
        <v>67956</v>
      </c>
      <c r="M10115" s="89" t="s">
        <v>1360</v>
      </c>
      <c r="N10115" s="89" t="s">
        <v>340</v>
      </c>
      <c r="V10115" s="89" t="s">
        <v>1445</v>
      </c>
      <c r="W10115">
        <v>41633</v>
      </c>
    </row>
    <row r="10116" spans="7:23">
      <c r="G10116">
        <v>65416</v>
      </c>
      <c r="H10116" s="89" t="s">
        <v>1423</v>
      </c>
      <c r="I10116" s="89" t="s">
        <v>324</v>
      </c>
      <c r="L10116">
        <v>67957</v>
      </c>
      <c r="M10116" s="89" t="s">
        <v>1361</v>
      </c>
      <c r="N10116" s="89" t="s">
        <v>340</v>
      </c>
      <c r="V10116" s="89" t="s">
        <v>1446</v>
      </c>
      <c r="W10116">
        <v>41634</v>
      </c>
    </row>
    <row r="10117" spans="7:23">
      <c r="G10117">
        <v>65405</v>
      </c>
      <c r="H10117" s="89" t="s">
        <v>1424</v>
      </c>
      <c r="I10117" s="89" t="s">
        <v>324</v>
      </c>
      <c r="L10117">
        <v>67958</v>
      </c>
      <c r="M10117" s="89" t="s">
        <v>1362</v>
      </c>
      <c r="N10117" s="89" t="s">
        <v>340</v>
      </c>
      <c r="V10117" s="89" t="s">
        <v>1447</v>
      </c>
      <c r="W10117">
        <v>41635</v>
      </c>
    </row>
    <row r="10118" spans="7:23">
      <c r="G10118">
        <v>65394</v>
      </c>
      <c r="H10118" s="89" t="s">
        <v>1425</v>
      </c>
      <c r="I10118" s="89" t="s">
        <v>324</v>
      </c>
      <c r="L10118">
        <v>67959</v>
      </c>
      <c r="M10118" s="89" t="s">
        <v>1363</v>
      </c>
      <c r="N10118" s="89" t="s">
        <v>340</v>
      </c>
      <c r="V10118" s="89" t="s">
        <v>1448</v>
      </c>
      <c r="W10118">
        <v>41636</v>
      </c>
    </row>
    <row r="10119" spans="7:23">
      <c r="G10119">
        <v>59674</v>
      </c>
      <c r="H10119" s="89" t="s">
        <v>1426</v>
      </c>
      <c r="I10119" s="89" t="s">
        <v>324</v>
      </c>
      <c r="L10119">
        <v>67960</v>
      </c>
      <c r="M10119" s="89" t="s">
        <v>1364</v>
      </c>
      <c r="N10119" s="89" t="s">
        <v>340</v>
      </c>
      <c r="V10119" s="89" t="s">
        <v>1449</v>
      </c>
      <c r="W10119">
        <v>41637</v>
      </c>
    </row>
    <row r="10120" spans="7:23">
      <c r="G10120">
        <v>65504</v>
      </c>
      <c r="H10120" s="89" t="s">
        <v>1427</v>
      </c>
      <c r="I10120" s="89" t="s">
        <v>324</v>
      </c>
      <c r="L10120">
        <v>67963</v>
      </c>
      <c r="M10120" s="89" t="s">
        <v>1365</v>
      </c>
      <c r="N10120" s="89" t="s">
        <v>340</v>
      </c>
      <c r="V10120" s="89" t="s">
        <v>1450</v>
      </c>
      <c r="W10120">
        <v>41638</v>
      </c>
    </row>
    <row r="10121" spans="7:23">
      <c r="G10121">
        <v>65482</v>
      </c>
      <c r="H10121" s="89" t="s">
        <v>1429</v>
      </c>
      <c r="I10121" s="89" t="s">
        <v>324</v>
      </c>
      <c r="L10121">
        <v>67964</v>
      </c>
      <c r="M10121" s="89" t="s">
        <v>1366</v>
      </c>
      <c r="N10121" s="89" t="s">
        <v>340</v>
      </c>
      <c r="V10121" s="89" t="s">
        <v>2480</v>
      </c>
      <c r="W10121">
        <v>41639</v>
      </c>
    </row>
    <row r="10122" spans="7:23">
      <c r="G10122">
        <v>65471</v>
      </c>
      <c r="H10122" s="89" t="s">
        <v>1430</v>
      </c>
      <c r="I10122" s="89" t="s">
        <v>324</v>
      </c>
      <c r="L10122">
        <v>67965</v>
      </c>
      <c r="M10122" s="89" t="s">
        <v>1367</v>
      </c>
      <c r="N10122" s="89" t="s">
        <v>340</v>
      </c>
      <c r="V10122" s="89" t="s">
        <v>2481</v>
      </c>
      <c r="W10122">
        <v>102888</v>
      </c>
    </row>
    <row r="10123" spans="7:23">
      <c r="G10123">
        <v>41616</v>
      </c>
      <c r="H10123" s="89" t="s">
        <v>1431</v>
      </c>
      <c r="I10123" s="89" t="s">
        <v>324</v>
      </c>
      <c r="L10123">
        <v>67966</v>
      </c>
      <c r="M10123" s="89" t="s">
        <v>1368</v>
      </c>
      <c r="N10123" s="89" t="s">
        <v>340</v>
      </c>
      <c r="V10123" s="89" t="s">
        <v>2482</v>
      </c>
      <c r="W10123">
        <v>102927</v>
      </c>
    </row>
    <row r="10124" spans="7:23">
      <c r="G10124">
        <v>41617</v>
      </c>
      <c r="H10124" s="89" t="s">
        <v>1432</v>
      </c>
      <c r="I10124" s="89" t="s">
        <v>324</v>
      </c>
      <c r="L10124">
        <v>67967</v>
      </c>
      <c r="M10124" s="89" t="s">
        <v>1369</v>
      </c>
      <c r="N10124" s="89" t="s">
        <v>340</v>
      </c>
      <c r="V10124" s="89" t="s">
        <v>1451</v>
      </c>
      <c r="W10124">
        <v>59740</v>
      </c>
    </row>
    <row r="10125" spans="7:23">
      <c r="G10125">
        <v>41618</v>
      </c>
      <c r="H10125" s="89" t="s">
        <v>1433</v>
      </c>
      <c r="I10125" s="89" t="s">
        <v>324</v>
      </c>
      <c r="L10125">
        <v>67968</v>
      </c>
      <c r="M10125" s="89" t="s">
        <v>1370</v>
      </c>
      <c r="N10125" s="89" t="s">
        <v>340</v>
      </c>
      <c r="V10125" s="89" t="s">
        <v>1452</v>
      </c>
      <c r="W10125">
        <v>59751</v>
      </c>
    </row>
    <row r="10126" spans="7:23">
      <c r="G10126">
        <v>41619</v>
      </c>
      <c r="H10126" s="89" t="s">
        <v>1434</v>
      </c>
      <c r="I10126" s="89" t="s">
        <v>324</v>
      </c>
      <c r="L10126">
        <v>67969</v>
      </c>
      <c r="M10126" s="89" t="s">
        <v>1371</v>
      </c>
      <c r="N10126" s="89" t="s">
        <v>340</v>
      </c>
      <c r="V10126" s="89" t="s">
        <v>1453</v>
      </c>
      <c r="W10126">
        <v>59762</v>
      </c>
    </row>
    <row r="10127" spans="7:23">
      <c r="G10127">
        <v>41620</v>
      </c>
      <c r="H10127" s="89" t="s">
        <v>1435</v>
      </c>
      <c r="I10127" s="89" t="s">
        <v>324</v>
      </c>
      <c r="L10127">
        <v>67970</v>
      </c>
      <c r="M10127" s="89" t="s">
        <v>1372</v>
      </c>
      <c r="N10127" s="89" t="s">
        <v>340</v>
      </c>
      <c r="V10127" s="89" t="s">
        <v>1454</v>
      </c>
      <c r="W10127">
        <v>59773</v>
      </c>
    </row>
    <row r="10128" spans="7:23">
      <c r="G10128">
        <v>41621</v>
      </c>
      <c r="H10128" s="89" t="s">
        <v>1436</v>
      </c>
      <c r="I10128" s="89" t="s">
        <v>324</v>
      </c>
      <c r="L10128">
        <v>67971</v>
      </c>
      <c r="M10128" s="89" t="s">
        <v>1373</v>
      </c>
      <c r="N10128" s="89" t="s">
        <v>340</v>
      </c>
      <c r="V10128" s="89" t="s">
        <v>1455</v>
      </c>
      <c r="W10128">
        <v>59784</v>
      </c>
    </row>
    <row r="10129" spans="7:23">
      <c r="G10129">
        <v>41622</v>
      </c>
      <c r="H10129" s="89" t="s">
        <v>1437</v>
      </c>
      <c r="I10129" s="89" t="s">
        <v>324</v>
      </c>
      <c r="L10129">
        <v>67972</v>
      </c>
      <c r="M10129" s="89" t="s">
        <v>1374</v>
      </c>
      <c r="N10129" s="89" t="s">
        <v>340</v>
      </c>
      <c r="V10129" s="89" t="s">
        <v>1456</v>
      </c>
      <c r="W10129">
        <v>59795</v>
      </c>
    </row>
    <row r="10130" spans="7:23">
      <c r="G10130">
        <v>41623</v>
      </c>
      <c r="H10130" s="89" t="s">
        <v>1438</v>
      </c>
      <c r="I10130" s="89" t="s">
        <v>324</v>
      </c>
      <c r="L10130">
        <v>67973</v>
      </c>
      <c r="M10130" s="89" t="s">
        <v>1375</v>
      </c>
      <c r="N10130" s="89" t="s">
        <v>340</v>
      </c>
      <c r="V10130" s="89" t="s">
        <v>1457</v>
      </c>
      <c r="W10130">
        <v>59806</v>
      </c>
    </row>
    <row r="10131" spans="7:23">
      <c r="G10131">
        <v>41624</v>
      </c>
      <c r="H10131" s="89" t="s">
        <v>2469</v>
      </c>
      <c r="I10131" s="89" t="s">
        <v>324</v>
      </c>
      <c r="L10131">
        <v>67974</v>
      </c>
      <c r="M10131" s="89" t="s">
        <v>1376</v>
      </c>
      <c r="N10131" s="89" t="s">
        <v>340</v>
      </c>
      <c r="V10131" s="89" t="s">
        <v>1458</v>
      </c>
      <c r="W10131">
        <v>59817</v>
      </c>
    </row>
    <row r="10132" spans="7:23">
      <c r="G10132">
        <v>65493</v>
      </c>
      <c r="H10132" s="89" t="s">
        <v>1428</v>
      </c>
      <c r="I10132" s="89" t="s">
        <v>324</v>
      </c>
      <c r="L10132">
        <v>67975</v>
      </c>
      <c r="M10132" s="89" t="s">
        <v>1377</v>
      </c>
      <c r="N10132" s="89" t="s">
        <v>340</v>
      </c>
      <c r="V10132" s="89" t="s">
        <v>1459</v>
      </c>
      <c r="W10132">
        <v>59828</v>
      </c>
    </row>
    <row r="10133" spans="7:23">
      <c r="G10133">
        <v>220314</v>
      </c>
      <c r="H10133" s="89" t="s">
        <v>2471</v>
      </c>
      <c r="I10133" s="89" t="s">
        <v>324</v>
      </c>
      <c r="L10133">
        <v>67976</v>
      </c>
      <c r="M10133" s="89" t="s">
        <v>1378</v>
      </c>
      <c r="N10133" s="89" t="s">
        <v>340</v>
      </c>
      <c r="V10133" s="89" t="s">
        <v>1460</v>
      </c>
      <c r="W10133">
        <v>59839</v>
      </c>
    </row>
    <row r="10134" spans="7:23">
      <c r="G10134">
        <v>41627</v>
      </c>
      <c r="H10134" s="89" t="s">
        <v>1439</v>
      </c>
      <c r="I10134" s="89" t="s">
        <v>324</v>
      </c>
      <c r="L10134">
        <v>67979</v>
      </c>
      <c r="M10134" s="89" t="s">
        <v>1379</v>
      </c>
      <c r="N10134" s="89" t="s">
        <v>340</v>
      </c>
      <c r="V10134" s="89" t="s">
        <v>1461</v>
      </c>
      <c r="W10134">
        <v>59850</v>
      </c>
    </row>
    <row r="10135" spans="7:23">
      <c r="G10135">
        <v>41628</v>
      </c>
      <c r="H10135" s="89" t="s">
        <v>1440</v>
      </c>
      <c r="I10135" s="89" t="s">
        <v>324</v>
      </c>
      <c r="L10135">
        <v>67980</v>
      </c>
      <c r="M10135" s="89" t="s">
        <v>1380</v>
      </c>
      <c r="N10135" s="89" t="s">
        <v>340</v>
      </c>
      <c r="V10135" s="89" t="s">
        <v>1462</v>
      </c>
      <c r="W10135">
        <v>59861</v>
      </c>
    </row>
    <row r="10136" spans="7:23">
      <c r="G10136">
        <v>41629</v>
      </c>
      <c r="H10136" s="89" t="s">
        <v>1441</v>
      </c>
      <c r="I10136" s="89" t="s">
        <v>324</v>
      </c>
      <c r="L10136">
        <v>67981</v>
      </c>
      <c r="M10136" s="89" t="s">
        <v>1381</v>
      </c>
      <c r="N10136" s="89" t="s">
        <v>340</v>
      </c>
      <c r="V10136" s="89" t="s">
        <v>1463</v>
      </c>
      <c r="W10136">
        <v>59872</v>
      </c>
    </row>
    <row r="10137" spans="7:23">
      <c r="G10137">
        <v>41630</v>
      </c>
      <c r="H10137" s="89" t="s">
        <v>1442</v>
      </c>
      <c r="I10137" s="89" t="s">
        <v>324</v>
      </c>
      <c r="L10137">
        <v>67982</v>
      </c>
      <c r="M10137" s="89" t="s">
        <v>1382</v>
      </c>
      <c r="N10137" s="89" t="s">
        <v>340</v>
      </c>
      <c r="V10137" s="89" t="s">
        <v>1378</v>
      </c>
      <c r="W10137">
        <v>59883</v>
      </c>
    </row>
    <row r="10138" spans="7:23">
      <c r="G10138">
        <v>41631</v>
      </c>
      <c r="H10138" s="89" t="s">
        <v>1443</v>
      </c>
      <c r="I10138" s="89" t="s">
        <v>324</v>
      </c>
      <c r="L10138">
        <v>67983</v>
      </c>
      <c r="M10138" s="89" t="s">
        <v>1383</v>
      </c>
      <c r="N10138" s="89" t="s">
        <v>340</v>
      </c>
      <c r="V10138" s="89" t="s">
        <v>1464</v>
      </c>
      <c r="W10138">
        <v>41642</v>
      </c>
    </row>
    <row r="10139" spans="7:23">
      <c r="G10139">
        <v>41632</v>
      </c>
      <c r="H10139" s="89" t="s">
        <v>1444</v>
      </c>
      <c r="I10139" s="89" t="s">
        <v>324</v>
      </c>
      <c r="L10139">
        <v>67984</v>
      </c>
      <c r="M10139" s="89" t="s">
        <v>1384</v>
      </c>
      <c r="N10139" s="89" t="s">
        <v>340</v>
      </c>
      <c r="V10139" s="89" t="s">
        <v>1465</v>
      </c>
      <c r="W10139">
        <v>41643</v>
      </c>
    </row>
    <row r="10140" spans="7:23">
      <c r="G10140">
        <v>41633</v>
      </c>
      <c r="H10140" s="89" t="s">
        <v>1445</v>
      </c>
      <c r="I10140" s="89" t="s">
        <v>324</v>
      </c>
      <c r="L10140">
        <v>67985</v>
      </c>
      <c r="M10140" s="89" t="s">
        <v>1385</v>
      </c>
      <c r="N10140" s="89" t="s">
        <v>340</v>
      </c>
      <c r="V10140" s="89" t="s">
        <v>1466</v>
      </c>
      <c r="W10140">
        <v>41644</v>
      </c>
    </row>
    <row r="10141" spans="7:23">
      <c r="G10141">
        <v>41634</v>
      </c>
      <c r="H10141" s="89" t="s">
        <v>1446</v>
      </c>
      <c r="I10141" s="89" t="s">
        <v>324</v>
      </c>
      <c r="L10141">
        <v>67986</v>
      </c>
      <c r="M10141" s="89" t="s">
        <v>1386</v>
      </c>
      <c r="N10141" s="89" t="s">
        <v>340</v>
      </c>
      <c r="V10141" s="89" t="s">
        <v>1467</v>
      </c>
      <c r="W10141">
        <v>41645</v>
      </c>
    </row>
    <row r="10142" spans="7:23">
      <c r="G10142">
        <v>41635</v>
      </c>
      <c r="H10142" s="89" t="s">
        <v>1447</v>
      </c>
      <c r="I10142" s="89" t="s">
        <v>324</v>
      </c>
      <c r="L10142">
        <v>67987</v>
      </c>
      <c r="M10142" s="89" t="s">
        <v>1387</v>
      </c>
      <c r="N10142" s="89" t="s">
        <v>340</v>
      </c>
      <c r="V10142" s="89" t="s">
        <v>1468</v>
      </c>
      <c r="W10142">
        <v>41646</v>
      </c>
    </row>
    <row r="10143" spans="7:23">
      <c r="G10143">
        <v>41636</v>
      </c>
      <c r="H10143" s="89" t="s">
        <v>1448</v>
      </c>
      <c r="I10143" s="89" t="s">
        <v>324</v>
      </c>
      <c r="L10143">
        <v>67988</v>
      </c>
      <c r="M10143" s="89" t="s">
        <v>1388</v>
      </c>
      <c r="N10143" s="89" t="s">
        <v>340</v>
      </c>
      <c r="V10143" s="89" t="s">
        <v>1469</v>
      </c>
      <c r="W10143">
        <v>41647</v>
      </c>
    </row>
    <row r="10144" spans="7:23">
      <c r="G10144">
        <v>41637</v>
      </c>
      <c r="H10144" s="89" t="s">
        <v>1449</v>
      </c>
      <c r="I10144" s="89" t="s">
        <v>324</v>
      </c>
      <c r="L10144">
        <v>67989</v>
      </c>
      <c r="M10144" s="89" t="s">
        <v>271</v>
      </c>
      <c r="N10144" s="89" t="s">
        <v>340</v>
      </c>
      <c r="V10144" s="89" t="s">
        <v>1470</v>
      </c>
      <c r="W10144">
        <v>41648</v>
      </c>
    </row>
    <row r="10145" spans="7:23">
      <c r="G10145">
        <v>41638</v>
      </c>
      <c r="H10145" s="89" t="s">
        <v>1450</v>
      </c>
      <c r="I10145" s="89" t="s">
        <v>324</v>
      </c>
      <c r="L10145">
        <v>67992</v>
      </c>
      <c r="M10145" s="89" t="s">
        <v>1389</v>
      </c>
      <c r="N10145" s="89" t="s">
        <v>340</v>
      </c>
      <c r="V10145" s="89" t="s">
        <v>1471</v>
      </c>
      <c r="W10145">
        <v>41649</v>
      </c>
    </row>
    <row r="10146" spans="7:23">
      <c r="G10146">
        <v>41639</v>
      </c>
      <c r="H10146" s="89" t="s">
        <v>2480</v>
      </c>
      <c r="I10146" s="89" t="s">
        <v>324</v>
      </c>
      <c r="L10146">
        <v>67994</v>
      </c>
      <c r="M10146" s="89" t="s">
        <v>1390</v>
      </c>
      <c r="N10146" s="89" t="s">
        <v>340</v>
      </c>
      <c r="V10146" s="89" t="s">
        <v>1472</v>
      </c>
      <c r="W10146">
        <v>41650</v>
      </c>
    </row>
    <row r="10147" spans="7:23">
      <c r="G10147">
        <v>102888</v>
      </c>
      <c r="H10147" s="89" t="s">
        <v>2481</v>
      </c>
      <c r="I10147" s="89" t="s">
        <v>324</v>
      </c>
      <c r="L10147">
        <v>67995</v>
      </c>
      <c r="M10147" s="89" t="s">
        <v>1391</v>
      </c>
      <c r="N10147" s="89" t="s">
        <v>340</v>
      </c>
      <c r="V10147" s="89" t="s">
        <v>1473</v>
      </c>
      <c r="W10147">
        <v>41651</v>
      </c>
    </row>
    <row r="10148" spans="7:23">
      <c r="G10148">
        <v>102927</v>
      </c>
      <c r="H10148" s="89" t="s">
        <v>2482</v>
      </c>
      <c r="I10148" s="89" t="s">
        <v>324</v>
      </c>
      <c r="L10148">
        <v>67996</v>
      </c>
      <c r="M10148" s="89" t="s">
        <v>1392</v>
      </c>
      <c r="N10148" s="89" t="s">
        <v>340</v>
      </c>
      <c r="V10148" s="89" t="s">
        <v>271</v>
      </c>
      <c r="W10148">
        <v>41652</v>
      </c>
    </row>
    <row r="10149" spans="7:23">
      <c r="G10149">
        <v>59740</v>
      </c>
      <c r="H10149" s="89" t="s">
        <v>1451</v>
      </c>
      <c r="I10149" s="89" t="s">
        <v>324</v>
      </c>
      <c r="L10149">
        <v>68000</v>
      </c>
      <c r="M10149" s="89" t="s">
        <v>1393</v>
      </c>
      <c r="N10149" s="89" t="s">
        <v>340</v>
      </c>
      <c r="V10149" s="89" t="s">
        <v>2489</v>
      </c>
      <c r="W10149">
        <v>108475</v>
      </c>
    </row>
    <row r="10150" spans="7:23">
      <c r="G10150">
        <v>59751</v>
      </c>
      <c r="H10150" s="89" t="s">
        <v>1452</v>
      </c>
      <c r="I10150" s="89" t="s">
        <v>324</v>
      </c>
      <c r="L10150">
        <v>68001</v>
      </c>
      <c r="M10150" s="89" t="s">
        <v>1394</v>
      </c>
      <c r="N10150" s="89" t="s">
        <v>340</v>
      </c>
      <c r="V10150" s="89" t="s">
        <v>2490</v>
      </c>
      <c r="W10150">
        <v>108488</v>
      </c>
    </row>
    <row r="10151" spans="7:23">
      <c r="G10151">
        <v>59762</v>
      </c>
      <c r="H10151" s="89" t="s">
        <v>1453</v>
      </c>
      <c r="I10151" s="89" t="s">
        <v>324</v>
      </c>
      <c r="L10151">
        <v>68002</v>
      </c>
      <c r="M10151" s="89" t="s">
        <v>2434</v>
      </c>
      <c r="N10151" s="89" t="s">
        <v>340</v>
      </c>
      <c r="V10151" s="89" t="s">
        <v>2491</v>
      </c>
      <c r="W10151">
        <v>175275</v>
      </c>
    </row>
    <row r="10152" spans="7:23">
      <c r="G10152">
        <v>59773</v>
      </c>
      <c r="H10152" s="89" t="s">
        <v>1454</v>
      </c>
      <c r="I10152" s="89" t="s">
        <v>324</v>
      </c>
      <c r="L10152">
        <v>68003</v>
      </c>
      <c r="M10152" s="89" t="s">
        <v>2437</v>
      </c>
      <c r="N10152" s="89" t="s">
        <v>340</v>
      </c>
      <c r="V10152" s="89" t="s">
        <v>1474</v>
      </c>
      <c r="W10152">
        <v>48471</v>
      </c>
    </row>
    <row r="10153" spans="7:23">
      <c r="G10153">
        <v>59784</v>
      </c>
      <c r="H10153" s="89" t="s">
        <v>1455</v>
      </c>
      <c r="I10153" s="89" t="s">
        <v>324</v>
      </c>
      <c r="L10153">
        <v>68004</v>
      </c>
      <c r="M10153" s="89" t="s">
        <v>2439</v>
      </c>
      <c r="N10153" s="89" t="s">
        <v>340</v>
      </c>
      <c r="V10153" s="89" t="s">
        <v>1475</v>
      </c>
      <c r="W10153">
        <v>47673</v>
      </c>
    </row>
    <row r="10154" spans="7:23">
      <c r="G10154">
        <v>59795</v>
      </c>
      <c r="H10154" s="89" t="s">
        <v>1456</v>
      </c>
      <c r="I10154" s="89" t="s">
        <v>324</v>
      </c>
      <c r="L10154">
        <v>68005</v>
      </c>
      <c r="M10154" s="89" t="s">
        <v>1303</v>
      </c>
      <c r="N10154" s="89" t="s">
        <v>340</v>
      </c>
      <c r="V10154" s="89" t="s">
        <v>1389</v>
      </c>
      <c r="W10154">
        <v>41655</v>
      </c>
    </row>
    <row r="10155" spans="7:23">
      <c r="G10155">
        <v>59806</v>
      </c>
      <c r="H10155" s="89" t="s">
        <v>1457</v>
      </c>
      <c r="I10155" s="89" t="s">
        <v>324</v>
      </c>
      <c r="L10155">
        <v>68009</v>
      </c>
      <c r="M10155" s="89" t="s">
        <v>1395</v>
      </c>
      <c r="N10155" s="89" t="s">
        <v>340</v>
      </c>
      <c r="V10155" s="89" t="s">
        <v>1476</v>
      </c>
      <c r="W10155">
        <v>41658</v>
      </c>
    </row>
    <row r="10156" spans="7:23">
      <c r="G10156">
        <v>59817</v>
      </c>
      <c r="H10156" s="89" t="s">
        <v>1458</v>
      </c>
      <c r="I10156" s="89" t="s">
        <v>324</v>
      </c>
      <c r="L10156">
        <v>68010</v>
      </c>
      <c r="M10156" s="89" t="s">
        <v>1396</v>
      </c>
      <c r="N10156" s="89" t="s">
        <v>340</v>
      </c>
      <c r="V10156" s="89" t="s">
        <v>1477</v>
      </c>
      <c r="W10156">
        <v>41659</v>
      </c>
    </row>
    <row r="10157" spans="7:23">
      <c r="G10157">
        <v>59828</v>
      </c>
      <c r="H10157" s="89" t="s">
        <v>1459</v>
      </c>
      <c r="I10157" s="89" t="s">
        <v>324</v>
      </c>
      <c r="L10157">
        <v>68011</v>
      </c>
      <c r="M10157" s="89" t="s">
        <v>1397</v>
      </c>
      <c r="N10157" s="89" t="s">
        <v>340</v>
      </c>
      <c r="V10157" s="89" t="s">
        <v>1478</v>
      </c>
      <c r="W10157">
        <v>41660</v>
      </c>
    </row>
    <row r="10158" spans="7:23">
      <c r="G10158">
        <v>59839</v>
      </c>
      <c r="H10158" s="89" t="s">
        <v>1460</v>
      </c>
      <c r="I10158" s="89" t="s">
        <v>324</v>
      </c>
      <c r="L10158">
        <v>68012</v>
      </c>
      <c r="M10158" s="89" t="s">
        <v>1398</v>
      </c>
      <c r="N10158" s="89" t="s">
        <v>340</v>
      </c>
      <c r="V10158" s="89" t="s">
        <v>2496</v>
      </c>
      <c r="W10158">
        <v>41661</v>
      </c>
    </row>
    <row r="10159" spans="7:23">
      <c r="G10159">
        <v>59850</v>
      </c>
      <c r="H10159" s="89" t="s">
        <v>1461</v>
      </c>
      <c r="I10159" s="89" t="s">
        <v>324</v>
      </c>
      <c r="L10159">
        <v>68013</v>
      </c>
      <c r="M10159" s="89" t="s">
        <v>1399</v>
      </c>
      <c r="N10159" s="89" t="s">
        <v>340</v>
      </c>
      <c r="V10159" s="89" t="s">
        <v>1479</v>
      </c>
      <c r="W10159">
        <v>41662</v>
      </c>
    </row>
    <row r="10160" spans="7:23">
      <c r="G10160">
        <v>59861</v>
      </c>
      <c r="H10160" s="89" t="s">
        <v>1462</v>
      </c>
      <c r="I10160" s="89" t="s">
        <v>324</v>
      </c>
      <c r="L10160">
        <v>68014</v>
      </c>
      <c r="M10160" s="89" t="s">
        <v>1400</v>
      </c>
      <c r="N10160" s="89" t="s">
        <v>340</v>
      </c>
      <c r="V10160" s="89" t="s">
        <v>2497</v>
      </c>
      <c r="W10160">
        <v>59938</v>
      </c>
    </row>
    <row r="10161" spans="7:23">
      <c r="G10161">
        <v>59872</v>
      </c>
      <c r="H10161" s="89" t="s">
        <v>1463</v>
      </c>
      <c r="I10161" s="89" t="s">
        <v>324</v>
      </c>
      <c r="L10161">
        <v>68015</v>
      </c>
      <c r="M10161" s="89" t="s">
        <v>1310</v>
      </c>
      <c r="N10161" s="89" t="s">
        <v>340</v>
      </c>
      <c r="V10161" s="89" t="s">
        <v>1480</v>
      </c>
      <c r="W10161">
        <v>41663</v>
      </c>
    </row>
    <row r="10162" spans="7:23">
      <c r="G10162">
        <v>59883</v>
      </c>
      <c r="H10162" s="89" t="s">
        <v>1378</v>
      </c>
      <c r="I10162" s="89" t="s">
        <v>324</v>
      </c>
      <c r="L10162">
        <v>68018</v>
      </c>
      <c r="M10162" s="89" t="s">
        <v>1401</v>
      </c>
      <c r="N10162" s="89" t="s">
        <v>340</v>
      </c>
      <c r="V10162" s="89" t="s">
        <v>2498</v>
      </c>
      <c r="W10162">
        <v>174875</v>
      </c>
    </row>
    <row r="10163" spans="7:23">
      <c r="G10163">
        <v>41642</v>
      </c>
      <c r="H10163" s="89" t="s">
        <v>1464</v>
      </c>
      <c r="I10163" s="89" t="s">
        <v>324</v>
      </c>
      <c r="L10163">
        <v>68019</v>
      </c>
      <c r="M10163" s="89" t="s">
        <v>1402</v>
      </c>
      <c r="N10163" s="89" t="s">
        <v>340</v>
      </c>
      <c r="V10163" s="89" t="s">
        <v>1481</v>
      </c>
      <c r="W10163">
        <v>41664</v>
      </c>
    </row>
    <row r="10164" spans="7:23">
      <c r="G10164">
        <v>41643</v>
      </c>
      <c r="H10164" s="89" t="s">
        <v>1465</v>
      </c>
      <c r="I10164" s="89" t="s">
        <v>324</v>
      </c>
      <c r="L10164">
        <v>68020</v>
      </c>
      <c r="M10164" s="89" t="s">
        <v>1403</v>
      </c>
      <c r="N10164" s="89" t="s">
        <v>340</v>
      </c>
      <c r="V10164" s="89" t="s">
        <v>1482</v>
      </c>
      <c r="W10164">
        <v>41666</v>
      </c>
    </row>
    <row r="10165" spans="7:23">
      <c r="G10165">
        <v>41644</v>
      </c>
      <c r="H10165" s="89" t="s">
        <v>1466</v>
      </c>
      <c r="I10165" s="89" t="s">
        <v>324</v>
      </c>
      <c r="L10165">
        <v>68021</v>
      </c>
      <c r="M10165" s="89" t="s">
        <v>1404</v>
      </c>
      <c r="N10165" s="89" t="s">
        <v>340</v>
      </c>
      <c r="V10165" s="89" t="s">
        <v>2501</v>
      </c>
      <c r="W10165">
        <v>172075</v>
      </c>
    </row>
    <row r="10166" spans="7:23">
      <c r="G10166">
        <v>41645</v>
      </c>
      <c r="H10166" s="89" t="s">
        <v>1467</v>
      </c>
      <c r="I10166" s="89" t="s">
        <v>324</v>
      </c>
      <c r="L10166">
        <v>68022</v>
      </c>
      <c r="M10166" s="89" t="s">
        <v>1405</v>
      </c>
      <c r="N10166" s="89" t="s">
        <v>340</v>
      </c>
      <c r="V10166" s="89" t="s">
        <v>2502</v>
      </c>
      <c r="W10166">
        <v>172088</v>
      </c>
    </row>
    <row r="10167" spans="7:23">
      <c r="G10167">
        <v>41646</v>
      </c>
      <c r="H10167" s="89" t="s">
        <v>1468</v>
      </c>
      <c r="I10167" s="89" t="s">
        <v>324</v>
      </c>
      <c r="L10167">
        <v>68023</v>
      </c>
      <c r="M10167" s="89" t="s">
        <v>1406</v>
      </c>
      <c r="N10167" s="89" t="s">
        <v>340</v>
      </c>
      <c r="V10167" s="89" t="s">
        <v>2503</v>
      </c>
      <c r="W10167">
        <v>172314</v>
      </c>
    </row>
    <row r="10168" spans="7:23">
      <c r="G10168">
        <v>41647</v>
      </c>
      <c r="H10168" s="89" t="s">
        <v>1469</v>
      </c>
      <c r="I10168" s="89" t="s">
        <v>324</v>
      </c>
      <c r="L10168">
        <v>68024</v>
      </c>
      <c r="M10168" s="89" t="s">
        <v>1407</v>
      </c>
      <c r="N10168" s="89" t="s">
        <v>340</v>
      </c>
      <c r="V10168" s="89" t="s">
        <v>2504</v>
      </c>
      <c r="W10168">
        <v>172301</v>
      </c>
    </row>
    <row r="10169" spans="7:23">
      <c r="G10169">
        <v>41648</v>
      </c>
      <c r="H10169" s="89" t="s">
        <v>1470</v>
      </c>
      <c r="I10169" s="89" t="s">
        <v>324</v>
      </c>
      <c r="L10169">
        <v>68025</v>
      </c>
      <c r="M10169" s="89" t="s">
        <v>1318</v>
      </c>
      <c r="N10169" s="89" t="s">
        <v>340</v>
      </c>
      <c r="V10169" s="89" t="s">
        <v>2505</v>
      </c>
      <c r="W10169">
        <v>172101</v>
      </c>
    </row>
    <row r="10170" spans="7:23">
      <c r="G10170">
        <v>41649</v>
      </c>
      <c r="H10170" s="89" t="s">
        <v>1471</v>
      </c>
      <c r="I10170" s="89" t="s">
        <v>324</v>
      </c>
      <c r="L10170">
        <v>68028</v>
      </c>
      <c r="M10170" s="89" t="s">
        <v>1408</v>
      </c>
      <c r="N10170" s="89" t="s">
        <v>340</v>
      </c>
      <c r="V10170" s="89" t="s">
        <v>2506</v>
      </c>
      <c r="W10170">
        <v>174475</v>
      </c>
    </row>
    <row r="10171" spans="7:23">
      <c r="G10171">
        <v>41650</v>
      </c>
      <c r="H10171" s="89" t="s">
        <v>1472</v>
      </c>
      <c r="I10171" s="89" t="s">
        <v>324</v>
      </c>
      <c r="L10171">
        <v>68029</v>
      </c>
      <c r="M10171" s="89" t="s">
        <v>1409</v>
      </c>
      <c r="N10171" s="89" t="s">
        <v>340</v>
      </c>
      <c r="V10171" s="89" t="s">
        <v>2507</v>
      </c>
      <c r="W10171">
        <v>172127</v>
      </c>
    </row>
    <row r="10172" spans="7:23">
      <c r="G10172">
        <v>41651</v>
      </c>
      <c r="H10172" s="89" t="s">
        <v>1473</v>
      </c>
      <c r="I10172" s="89" t="s">
        <v>324</v>
      </c>
      <c r="L10172">
        <v>68030</v>
      </c>
      <c r="M10172" s="89" t="s">
        <v>1410</v>
      </c>
      <c r="N10172" s="89" t="s">
        <v>340</v>
      </c>
      <c r="V10172" s="89" t="s">
        <v>2509</v>
      </c>
      <c r="W10172">
        <v>171875</v>
      </c>
    </row>
    <row r="10173" spans="7:23">
      <c r="G10173">
        <v>41652</v>
      </c>
      <c r="H10173" s="89" t="s">
        <v>271</v>
      </c>
      <c r="I10173" s="89" t="s">
        <v>324</v>
      </c>
      <c r="L10173">
        <v>68031</v>
      </c>
      <c r="M10173" s="89" t="s">
        <v>1411</v>
      </c>
      <c r="N10173" s="89" t="s">
        <v>340</v>
      </c>
      <c r="V10173" s="89" t="s">
        <v>2511</v>
      </c>
      <c r="W10173">
        <v>174675</v>
      </c>
    </row>
    <row r="10174" spans="7:23">
      <c r="G10174">
        <v>108475</v>
      </c>
      <c r="H10174" s="89" t="s">
        <v>2489</v>
      </c>
      <c r="I10174" s="89" t="s">
        <v>324</v>
      </c>
      <c r="L10174">
        <v>68032</v>
      </c>
      <c r="M10174" s="89" t="s">
        <v>1412</v>
      </c>
      <c r="N10174" s="89" t="s">
        <v>340</v>
      </c>
      <c r="V10174" s="89" t="s">
        <v>2512</v>
      </c>
      <c r="W10174">
        <v>41665</v>
      </c>
    </row>
    <row r="10175" spans="7:23">
      <c r="G10175">
        <v>108488</v>
      </c>
      <c r="H10175" s="89" t="s">
        <v>2490</v>
      </c>
      <c r="I10175" s="89" t="s">
        <v>324</v>
      </c>
      <c r="L10175">
        <v>68033</v>
      </c>
      <c r="M10175" s="89" t="s">
        <v>1413</v>
      </c>
      <c r="N10175" s="89" t="s">
        <v>340</v>
      </c>
      <c r="V10175" s="89" t="s">
        <v>2516</v>
      </c>
      <c r="W10175">
        <v>202275</v>
      </c>
    </row>
    <row r="10176" spans="7:23">
      <c r="G10176">
        <v>175275</v>
      </c>
      <c r="H10176" s="89" t="s">
        <v>2491</v>
      </c>
      <c r="I10176" s="89" t="s">
        <v>324</v>
      </c>
      <c r="L10176">
        <v>68034</v>
      </c>
      <c r="M10176" s="89" t="s">
        <v>1414</v>
      </c>
      <c r="N10176" s="89" t="s">
        <v>340</v>
      </c>
      <c r="V10176" s="89" t="s">
        <v>2517</v>
      </c>
      <c r="W10176">
        <v>202288</v>
      </c>
    </row>
    <row r="10177" spans="7:23">
      <c r="G10177">
        <v>48471</v>
      </c>
      <c r="H10177" s="89" t="s">
        <v>1474</v>
      </c>
      <c r="I10177" s="89" t="s">
        <v>324</v>
      </c>
      <c r="L10177">
        <v>68035</v>
      </c>
      <c r="M10177" s="89" t="s">
        <v>1415</v>
      </c>
      <c r="N10177" s="89" t="s">
        <v>340</v>
      </c>
      <c r="V10177" s="89" t="s">
        <v>2518</v>
      </c>
      <c r="W10177">
        <v>202301</v>
      </c>
    </row>
    <row r="10178" spans="7:23">
      <c r="G10178">
        <v>47673</v>
      </c>
      <c r="H10178" s="89" t="s">
        <v>1475</v>
      </c>
      <c r="I10178" s="89" t="s">
        <v>324</v>
      </c>
      <c r="L10178">
        <v>68036</v>
      </c>
      <c r="M10178" s="89" t="s">
        <v>1327</v>
      </c>
      <c r="N10178" s="89" t="s">
        <v>340</v>
      </c>
      <c r="V10178" s="89" t="s">
        <v>2519</v>
      </c>
      <c r="W10178">
        <v>202314</v>
      </c>
    </row>
    <row r="10179" spans="7:23">
      <c r="G10179">
        <v>41655</v>
      </c>
      <c r="H10179" s="89" t="s">
        <v>1389</v>
      </c>
      <c r="I10179" s="89" t="s">
        <v>324</v>
      </c>
      <c r="L10179">
        <v>68037</v>
      </c>
      <c r="M10179" s="89" t="s">
        <v>232</v>
      </c>
      <c r="N10179" s="89" t="s">
        <v>340</v>
      </c>
      <c r="V10179" s="89" t="s">
        <v>2520</v>
      </c>
      <c r="W10179">
        <v>220327</v>
      </c>
    </row>
    <row r="10180" spans="7:23">
      <c r="G10180">
        <v>41658</v>
      </c>
      <c r="H10180" s="89" t="s">
        <v>1476</v>
      </c>
      <c r="I10180" s="89" t="s">
        <v>324</v>
      </c>
      <c r="L10180">
        <v>68040</v>
      </c>
      <c r="M10180" s="89" t="s">
        <v>1416</v>
      </c>
      <c r="N10180" s="89" t="s">
        <v>340</v>
      </c>
      <c r="V10180" s="89" t="s">
        <v>2521</v>
      </c>
      <c r="W10180">
        <v>41671</v>
      </c>
    </row>
    <row r="10181" spans="7:23">
      <c r="G10181">
        <v>41659</v>
      </c>
      <c r="H10181" s="89" t="s">
        <v>1477</v>
      </c>
      <c r="I10181" s="89" t="s">
        <v>324</v>
      </c>
      <c r="L10181">
        <v>68041</v>
      </c>
      <c r="M10181" s="89" t="s">
        <v>1417</v>
      </c>
      <c r="N10181" s="89" t="s">
        <v>340</v>
      </c>
      <c r="V10181" s="89" t="s">
        <v>2522</v>
      </c>
      <c r="W10181">
        <v>202476</v>
      </c>
    </row>
    <row r="10182" spans="7:23">
      <c r="G10182">
        <v>41660</v>
      </c>
      <c r="H10182" s="89" t="s">
        <v>1478</v>
      </c>
      <c r="I10182" s="89" t="s">
        <v>324</v>
      </c>
      <c r="L10182">
        <v>68042</v>
      </c>
      <c r="M10182" s="89" t="s">
        <v>1418</v>
      </c>
      <c r="N10182" s="89" t="s">
        <v>340</v>
      </c>
      <c r="V10182" s="89" t="s">
        <v>1484</v>
      </c>
      <c r="W10182">
        <v>41670</v>
      </c>
    </row>
    <row r="10183" spans="7:23">
      <c r="G10183">
        <v>41661</v>
      </c>
      <c r="H10183" s="89" t="s">
        <v>2496</v>
      </c>
      <c r="I10183" s="89" t="s">
        <v>324</v>
      </c>
      <c r="L10183">
        <v>68043</v>
      </c>
      <c r="M10183" s="89" t="s">
        <v>1419</v>
      </c>
      <c r="N10183" s="89" t="s">
        <v>340</v>
      </c>
      <c r="V10183" s="89" t="s">
        <v>1486</v>
      </c>
      <c r="W10183">
        <v>41673</v>
      </c>
    </row>
    <row r="10184" spans="7:23">
      <c r="G10184">
        <v>41662</v>
      </c>
      <c r="H10184" s="89" t="s">
        <v>1479</v>
      </c>
      <c r="I10184" s="89" t="s">
        <v>324</v>
      </c>
      <c r="L10184">
        <v>68044</v>
      </c>
      <c r="M10184" s="89" t="s">
        <v>1420</v>
      </c>
      <c r="N10184" s="89" t="s">
        <v>340</v>
      </c>
      <c r="V10184" s="89" t="s">
        <v>1485</v>
      </c>
      <c r="W10184">
        <v>41672</v>
      </c>
    </row>
    <row r="10185" spans="7:23">
      <c r="G10185">
        <v>59938</v>
      </c>
      <c r="H10185" s="89" t="s">
        <v>2497</v>
      </c>
      <c r="I10185" s="89" t="s">
        <v>324</v>
      </c>
      <c r="L10185">
        <v>68045</v>
      </c>
      <c r="M10185" s="89" t="s">
        <v>1421</v>
      </c>
      <c r="N10185" s="89" t="s">
        <v>340</v>
      </c>
      <c r="V10185" s="89" t="s">
        <v>1483</v>
      </c>
      <c r="W10185">
        <v>41669</v>
      </c>
    </row>
    <row r="10186" spans="7:23">
      <c r="G10186">
        <v>41663</v>
      </c>
      <c r="H10186" s="89" t="s">
        <v>1480</v>
      </c>
      <c r="I10186" s="89" t="s">
        <v>324</v>
      </c>
      <c r="L10186">
        <v>68046</v>
      </c>
      <c r="M10186" s="89" t="s">
        <v>1422</v>
      </c>
      <c r="N10186" s="89" t="s">
        <v>340</v>
      </c>
      <c r="V10186" s="89" t="s">
        <v>1487</v>
      </c>
      <c r="W10186">
        <v>41675</v>
      </c>
    </row>
    <row r="10187" spans="7:23">
      <c r="G10187">
        <v>174875</v>
      </c>
      <c r="H10187" s="89" t="s">
        <v>2498</v>
      </c>
      <c r="I10187" s="89" t="s">
        <v>324</v>
      </c>
      <c r="L10187">
        <v>68047</v>
      </c>
      <c r="M10187" s="89" t="s">
        <v>1423</v>
      </c>
      <c r="N10187" s="89" t="s">
        <v>340</v>
      </c>
      <c r="V10187" s="89" t="s">
        <v>1488</v>
      </c>
      <c r="W10187">
        <v>44707</v>
      </c>
    </row>
    <row r="10188" spans="7:23">
      <c r="G10188">
        <v>41664</v>
      </c>
      <c r="H10188" s="89" t="s">
        <v>1481</v>
      </c>
      <c r="I10188" s="89" t="s">
        <v>324</v>
      </c>
      <c r="L10188">
        <v>68048</v>
      </c>
      <c r="M10188" s="89" t="s">
        <v>1424</v>
      </c>
      <c r="N10188" s="89" t="s">
        <v>340</v>
      </c>
      <c r="V10188" s="89" t="s">
        <v>2524</v>
      </c>
      <c r="W10188">
        <v>83901</v>
      </c>
    </row>
    <row r="10189" spans="7:23">
      <c r="G10189">
        <v>41666</v>
      </c>
      <c r="H10189" s="89" t="s">
        <v>1482</v>
      </c>
      <c r="I10189" s="89" t="s">
        <v>324</v>
      </c>
      <c r="L10189">
        <v>68049</v>
      </c>
      <c r="M10189" s="89" t="s">
        <v>1425</v>
      </c>
      <c r="N10189" s="89" t="s">
        <v>340</v>
      </c>
      <c r="V10189" s="89" t="s">
        <v>2525</v>
      </c>
      <c r="W10189">
        <v>190101</v>
      </c>
    </row>
    <row r="10190" spans="7:23">
      <c r="G10190">
        <v>172075</v>
      </c>
      <c r="H10190" s="89" t="s">
        <v>2501</v>
      </c>
      <c r="I10190" s="89" t="s">
        <v>324</v>
      </c>
      <c r="L10190">
        <v>68050</v>
      </c>
      <c r="M10190" s="89" t="s">
        <v>1426</v>
      </c>
      <c r="N10190" s="89" t="s">
        <v>340</v>
      </c>
      <c r="V10190" s="89" t="s">
        <v>2526</v>
      </c>
      <c r="W10190">
        <v>200702</v>
      </c>
    </row>
    <row r="10191" spans="7:23">
      <c r="G10191">
        <v>172088</v>
      </c>
      <c r="H10191" s="89" t="s">
        <v>2502</v>
      </c>
      <c r="I10191" s="89" t="s">
        <v>324</v>
      </c>
      <c r="L10191">
        <v>68051</v>
      </c>
      <c r="M10191" s="89" t="s">
        <v>1427</v>
      </c>
      <c r="N10191" s="89" t="s">
        <v>340</v>
      </c>
      <c r="V10191" s="89" t="s">
        <v>1489</v>
      </c>
      <c r="W10191">
        <v>44716</v>
      </c>
    </row>
    <row r="10192" spans="7:23">
      <c r="G10192">
        <v>172314</v>
      </c>
      <c r="H10192" s="89" t="s">
        <v>2503</v>
      </c>
      <c r="I10192" s="89" t="s">
        <v>324</v>
      </c>
      <c r="L10192">
        <v>68052</v>
      </c>
      <c r="M10192" s="89" t="s">
        <v>1428</v>
      </c>
      <c r="N10192" s="89" t="s">
        <v>340</v>
      </c>
      <c r="V10192" s="89" t="s">
        <v>2528</v>
      </c>
      <c r="W10192">
        <v>58050</v>
      </c>
    </row>
    <row r="10193" spans="7:23">
      <c r="G10193">
        <v>172301</v>
      </c>
      <c r="H10193" s="89" t="s">
        <v>2504</v>
      </c>
      <c r="I10193" s="89" t="s">
        <v>324</v>
      </c>
      <c r="L10193">
        <v>68053</v>
      </c>
      <c r="M10193" s="89" t="s">
        <v>1429</v>
      </c>
      <c r="N10193" s="89" t="s">
        <v>340</v>
      </c>
      <c r="V10193" s="89" t="s">
        <v>2529</v>
      </c>
      <c r="W10193">
        <v>44725</v>
      </c>
    </row>
    <row r="10194" spans="7:23">
      <c r="G10194">
        <v>172101</v>
      </c>
      <c r="H10194" s="89" t="s">
        <v>2505</v>
      </c>
      <c r="I10194" s="89" t="s">
        <v>324</v>
      </c>
      <c r="L10194">
        <v>68054</v>
      </c>
      <c r="M10194" s="89" t="s">
        <v>1430</v>
      </c>
      <c r="N10194" s="89" t="s">
        <v>340</v>
      </c>
      <c r="V10194" s="89" t="s">
        <v>2530</v>
      </c>
      <c r="W10194">
        <v>44734</v>
      </c>
    </row>
    <row r="10195" spans="7:23">
      <c r="G10195">
        <v>174475</v>
      </c>
      <c r="H10195" s="89" t="s">
        <v>2506</v>
      </c>
      <c r="I10195" s="89" t="s">
        <v>324</v>
      </c>
      <c r="L10195">
        <v>68055</v>
      </c>
      <c r="M10195" s="89" t="s">
        <v>1431</v>
      </c>
      <c r="N10195" s="89" t="s">
        <v>340</v>
      </c>
      <c r="V10195" s="89" t="s">
        <v>1303</v>
      </c>
      <c r="W10195">
        <v>44743</v>
      </c>
    </row>
    <row r="10196" spans="7:23">
      <c r="G10196">
        <v>172127</v>
      </c>
      <c r="H10196" s="89" t="s">
        <v>2507</v>
      </c>
      <c r="I10196" s="89" t="s">
        <v>324</v>
      </c>
      <c r="L10196">
        <v>68056</v>
      </c>
      <c r="M10196" s="89" t="s">
        <v>1432</v>
      </c>
      <c r="N10196" s="89" t="s">
        <v>340</v>
      </c>
      <c r="V10196" s="89" t="s">
        <v>1490</v>
      </c>
      <c r="W10196">
        <v>44770</v>
      </c>
    </row>
    <row r="10197" spans="7:23">
      <c r="G10197">
        <v>171875</v>
      </c>
      <c r="H10197" s="89" t="s">
        <v>2509</v>
      </c>
      <c r="I10197" s="89" t="s">
        <v>324</v>
      </c>
      <c r="L10197">
        <v>68057</v>
      </c>
      <c r="M10197" s="89" t="s">
        <v>1433</v>
      </c>
      <c r="N10197" s="89" t="s">
        <v>340</v>
      </c>
      <c r="V10197" s="89" t="s">
        <v>1491</v>
      </c>
      <c r="W10197">
        <v>44779</v>
      </c>
    </row>
    <row r="10198" spans="7:23">
      <c r="G10198">
        <v>174675</v>
      </c>
      <c r="H10198" s="89" t="s">
        <v>2511</v>
      </c>
      <c r="I10198" s="89" t="s">
        <v>324</v>
      </c>
      <c r="L10198">
        <v>68058</v>
      </c>
      <c r="M10198" s="89" t="s">
        <v>1434</v>
      </c>
      <c r="N10198" s="89" t="s">
        <v>340</v>
      </c>
      <c r="V10198" s="89" t="s">
        <v>1492</v>
      </c>
      <c r="W10198">
        <v>44788</v>
      </c>
    </row>
    <row r="10199" spans="7:23">
      <c r="G10199">
        <v>41665</v>
      </c>
      <c r="H10199" s="89" t="s">
        <v>2512</v>
      </c>
      <c r="I10199" s="89" t="s">
        <v>324</v>
      </c>
      <c r="L10199">
        <v>68059</v>
      </c>
      <c r="M10199" s="89" t="s">
        <v>1435</v>
      </c>
      <c r="N10199" s="89" t="s">
        <v>340</v>
      </c>
      <c r="V10199" s="89" t="s">
        <v>2538</v>
      </c>
      <c r="W10199">
        <v>205905</v>
      </c>
    </row>
    <row r="10200" spans="7:23">
      <c r="G10200">
        <v>202275</v>
      </c>
      <c r="H10200" s="89" t="s">
        <v>2516</v>
      </c>
      <c r="I10200" s="89" t="s">
        <v>324</v>
      </c>
      <c r="L10200">
        <v>68060</v>
      </c>
      <c r="M10200" s="89" t="s">
        <v>1436</v>
      </c>
      <c r="N10200" s="89" t="s">
        <v>340</v>
      </c>
      <c r="V10200" s="89" t="s">
        <v>1493</v>
      </c>
      <c r="W10200">
        <v>44797</v>
      </c>
    </row>
    <row r="10201" spans="7:23">
      <c r="G10201">
        <v>202288</v>
      </c>
      <c r="H10201" s="89" t="s">
        <v>2517</v>
      </c>
      <c r="I10201" s="89" t="s">
        <v>324</v>
      </c>
      <c r="L10201">
        <v>68061</v>
      </c>
      <c r="M10201" s="89" t="s">
        <v>1437</v>
      </c>
      <c r="N10201" s="89" t="s">
        <v>340</v>
      </c>
      <c r="V10201" s="89" t="s">
        <v>1494</v>
      </c>
      <c r="W10201">
        <v>44806</v>
      </c>
    </row>
    <row r="10202" spans="7:23">
      <c r="G10202">
        <v>202301</v>
      </c>
      <c r="H10202" s="89" t="s">
        <v>2518</v>
      </c>
      <c r="I10202" s="89" t="s">
        <v>324</v>
      </c>
      <c r="L10202">
        <v>68062</v>
      </c>
      <c r="M10202" s="89" t="s">
        <v>1438</v>
      </c>
      <c r="N10202" s="89" t="s">
        <v>340</v>
      </c>
      <c r="V10202" s="89" t="s">
        <v>1495</v>
      </c>
      <c r="W10202">
        <v>44815</v>
      </c>
    </row>
    <row r="10203" spans="7:23">
      <c r="G10203">
        <v>202314</v>
      </c>
      <c r="H10203" s="89" t="s">
        <v>2519</v>
      </c>
      <c r="I10203" s="89" t="s">
        <v>324</v>
      </c>
      <c r="L10203">
        <v>68063</v>
      </c>
      <c r="M10203" s="89" t="s">
        <v>2469</v>
      </c>
      <c r="N10203" s="89" t="s">
        <v>340</v>
      </c>
      <c r="V10203" s="89" t="s">
        <v>1310</v>
      </c>
      <c r="W10203">
        <v>44824</v>
      </c>
    </row>
    <row r="10204" spans="7:23">
      <c r="G10204">
        <v>220327</v>
      </c>
      <c r="H10204" s="89" t="s">
        <v>2520</v>
      </c>
      <c r="I10204" s="89" t="s">
        <v>324</v>
      </c>
      <c r="L10204">
        <v>68066</v>
      </c>
      <c r="M10204" s="89" t="s">
        <v>1439</v>
      </c>
      <c r="N10204" s="89" t="s">
        <v>340</v>
      </c>
      <c r="V10204" s="89" t="s">
        <v>1496</v>
      </c>
      <c r="W10204">
        <v>44851</v>
      </c>
    </row>
    <row r="10205" spans="7:23">
      <c r="G10205">
        <v>41671</v>
      </c>
      <c r="H10205" s="89" t="s">
        <v>2521</v>
      </c>
      <c r="I10205" s="89" t="s">
        <v>324</v>
      </c>
      <c r="L10205">
        <v>68067</v>
      </c>
      <c r="M10205" s="89" t="s">
        <v>1440</v>
      </c>
      <c r="N10205" s="89" t="s">
        <v>340</v>
      </c>
      <c r="V10205" s="89" t="s">
        <v>1497</v>
      </c>
      <c r="W10205">
        <v>44860</v>
      </c>
    </row>
    <row r="10206" spans="7:23">
      <c r="G10206">
        <v>202476</v>
      </c>
      <c r="H10206" s="89" t="s">
        <v>2522</v>
      </c>
      <c r="I10206" s="89" t="s">
        <v>324</v>
      </c>
      <c r="L10206">
        <v>68068</v>
      </c>
      <c r="M10206" s="89" t="s">
        <v>1441</v>
      </c>
      <c r="N10206" s="89" t="s">
        <v>340</v>
      </c>
      <c r="V10206" s="89" t="s">
        <v>1498</v>
      </c>
      <c r="W10206">
        <v>44869</v>
      </c>
    </row>
    <row r="10207" spans="7:23">
      <c r="G10207">
        <v>41670</v>
      </c>
      <c r="H10207" s="89" t="s">
        <v>1484</v>
      </c>
      <c r="I10207" s="89" t="s">
        <v>324</v>
      </c>
      <c r="L10207">
        <v>68069</v>
      </c>
      <c r="M10207" s="89" t="s">
        <v>1442</v>
      </c>
      <c r="N10207" s="89" t="s">
        <v>340</v>
      </c>
      <c r="V10207" s="89" t="s">
        <v>1499</v>
      </c>
      <c r="W10207">
        <v>44878</v>
      </c>
    </row>
    <row r="10208" spans="7:23">
      <c r="G10208">
        <v>41673</v>
      </c>
      <c r="H10208" s="89" t="s">
        <v>1486</v>
      </c>
      <c r="I10208" s="89" t="s">
        <v>324</v>
      </c>
      <c r="L10208">
        <v>68070</v>
      </c>
      <c r="M10208" s="89" t="s">
        <v>1443</v>
      </c>
      <c r="N10208" s="89" t="s">
        <v>340</v>
      </c>
      <c r="V10208" s="89" t="s">
        <v>1500</v>
      </c>
      <c r="W10208">
        <v>44887</v>
      </c>
    </row>
    <row r="10209" spans="7:23">
      <c r="G10209">
        <v>41672</v>
      </c>
      <c r="H10209" s="89" t="s">
        <v>1485</v>
      </c>
      <c r="I10209" s="89" t="s">
        <v>324</v>
      </c>
      <c r="L10209">
        <v>68071</v>
      </c>
      <c r="M10209" s="89" t="s">
        <v>1444</v>
      </c>
      <c r="N10209" s="89" t="s">
        <v>340</v>
      </c>
      <c r="V10209" s="89" t="s">
        <v>1501</v>
      </c>
      <c r="W10209">
        <v>44896</v>
      </c>
    </row>
    <row r="10210" spans="7:23">
      <c r="G10210">
        <v>41669</v>
      </c>
      <c r="H10210" s="89" t="s">
        <v>1483</v>
      </c>
      <c r="I10210" s="89" t="s">
        <v>324</v>
      </c>
      <c r="L10210">
        <v>68072</v>
      </c>
      <c r="M10210" s="89" t="s">
        <v>1445</v>
      </c>
      <c r="N10210" s="89" t="s">
        <v>340</v>
      </c>
      <c r="V10210" s="89" t="s">
        <v>1502</v>
      </c>
      <c r="W10210">
        <v>44905</v>
      </c>
    </row>
    <row r="10211" spans="7:23">
      <c r="G10211">
        <v>41675</v>
      </c>
      <c r="H10211" s="89" t="s">
        <v>1487</v>
      </c>
      <c r="I10211" s="89" t="s">
        <v>324</v>
      </c>
      <c r="L10211">
        <v>68073</v>
      </c>
      <c r="M10211" s="89" t="s">
        <v>1446</v>
      </c>
      <c r="N10211" s="89" t="s">
        <v>340</v>
      </c>
      <c r="V10211" s="89" t="s">
        <v>1318</v>
      </c>
      <c r="W10211">
        <v>44914</v>
      </c>
    </row>
    <row r="10212" spans="7:23">
      <c r="G10212">
        <v>44707</v>
      </c>
      <c r="H10212" s="89" t="s">
        <v>1488</v>
      </c>
      <c r="I10212" s="89" t="s">
        <v>324</v>
      </c>
      <c r="L10212">
        <v>68074</v>
      </c>
      <c r="M10212" s="89" t="s">
        <v>1447</v>
      </c>
      <c r="N10212" s="89" t="s">
        <v>340</v>
      </c>
      <c r="V10212" s="89" t="s">
        <v>1503</v>
      </c>
      <c r="W10212">
        <v>64095</v>
      </c>
    </row>
    <row r="10213" spans="7:23">
      <c r="G10213">
        <v>83901</v>
      </c>
      <c r="H10213" s="89" t="s">
        <v>2524</v>
      </c>
      <c r="I10213" s="89" t="s">
        <v>324</v>
      </c>
      <c r="L10213">
        <v>68075</v>
      </c>
      <c r="M10213" s="89" t="s">
        <v>1448</v>
      </c>
      <c r="N10213" s="89" t="s">
        <v>340</v>
      </c>
      <c r="V10213" s="89" t="s">
        <v>1504</v>
      </c>
      <c r="W10213">
        <v>44941</v>
      </c>
    </row>
    <row r="10214" spans="7:23">
      <c r="G10214">
        <v>190101</v>
      </c>
      <c r="H10214" s="89" t="s">
        <v>2525</v>
      </c>
      <c r="I10214" s="89" t="s">
        <v>324</v>
      </c>
      <c r="L10214">
        <v>68076</v>
      </c>
      <c r="M10214" s="89" t="s">
        <v>1449</v>
      </c>
      <c r="N10214" s="89" t="s">
        <v>340</v>
      </c>
      <c r="V10214" s="89" t="s">
        <v>1505</v>
      </c>
      <c r="W10214">
        <v>44950</v>
      </c>
    </row>
    <row r="10215" spans="7:23">
      <c r="G10215">
        <v>200702</v>
      </c>
      <c r="H10215" s="89" t="s">
        <v>2526</v>
      </c>
      <c r="I10215" s="89" t="s">
        <v>324</v>
      </c>
      <c r="L10215">
        <v>68077</v>
      </c>
      <c r="M10215" s="89" t="s">
        <v>1450</v>
      </c>
      <c r="N10215" s="89" t="s">
        <v>340</v>
      </c>
      <c r="V10215" s="89" t="s">
        <v>1506</v>
      </c>
      <c r="W10215">
        <v>44959</v>
      </c>
    </row>
    <row r="10216" spans="7:23">
      <c r="G10216">
        <v>44716</v>
      </c>
      <c r="H10216" s="89" t="s">
        <v>1489</v>
      </c>
      <c r="I10216" s="89" t="s">
        <v>324</v>
      </c>
      <c r="L10216">
        <v>68078</v>
      </c>
      <c r="M10216" s="89" t="s">
        <v>2480</v>
      </c>
      <c r="N10216" s="89" t="s">
        <v>340</v>
      </c>
      <c r="V10216" s="89" t="s">
        <v>1507</v>
      </c>
      <c r="W10216">
        <v>44968</v>
      </c>
    </row>
    <row r="10217" spans="7:23">
      <c r="G10217">
        <v>58050</v>
      </c>
      <c r="H10217" s="89" t="s">
        <v>2528</v>
      </c>
      <c r="I10217" s="89" t="s">
        <v>324</v>
      </c>
      <c r="L10217">
        <v>68081</v>
      </c>
      <c r="M10217" s="89" t="s">
        <v>1451</v>
      </c>
      <c r="N10217" s="89" t="s">
        <v>340</v>
      </c>
      <c r="V10217" s="89" t="s">
        <v>1508</v>
      </c>
      <c r="W10217">
        <v>44977</v>
      </c>
    </row>
    <row r="10218" spans="7:23">
      <c r="G10218">
        <v>44725</v>
      </c>
      <c r="H10218" s="89" t="s">
        <v>2529</v>
      </c>
      <c r="I10218" s="89" t="s">
        <v>324</v>
      </c>
      <c r="L10218">
        <v>68082</v>
      </c>
      <c r="M10218" s="89" t="s">
        <v>1452</v>
      </c>
      <c r="N10218" s="89" t="s">
        <v>340</v>
      </c>
      <c r="V10218" s="89" t="s">
        <v>1509</v>
      </c>
      <c r="W10218">
        <v>44986</v>
      </c>
    </row>
    <row r="10219" spans="7:23">
      <c r="G10219">
        <v>44734</v>
      </c>
      <c r="H10219" s="89" t="s">
        <v>2530</v>
      </c>
      <c r="I10219" s="89" t="s">
        <v>324</v>
      </c>
      <c r="L10219">
        <v>68083</v>
      </c>
      <c r="M10219" s="89" t="s">
        <v>1453</v>
      </c>
      <c r="N10219" s="89" t="s">
        <v>340</v>
      </c>
      <c r="V10219" s="89" t="s">
        <v>1510</v>
      </c>
      <c r="W10219">
        <v>44995</v>
      </c>
    </row>
    <row r="10220" spans="7:23">
      <c r="G10220">
        <v>44743</v>
      </c>
      <c r="H10220" s="89" t="s">
        <v>1303</v>
      </c>
      <c r="I10220" s="89" t="s">
        <v>324</v>
      </c>
      <c r="L10220">
        <v>68084</v>
      </c>
      <c r="M10220" s="89" t="s">
        <v>1454</v>
      </c>
      <c r="N10220" s="89" t="s">
        <v>340</v>
      </c>
      <c r="V10220" s="89" t="s">
        <v>1327</v>
      </c>
      <c r="W10220">
        <v>45004</v>
      </c>
    </row>
    <row r="10221" spans="7:23">
      <c r="G10221">
        <v>44770</v>
      </c>
      <c r="H10221" s="89" t="s">
        <v>1490</v>
      </c>
      <c r="I10221" s="89" t="s">
        <v>324</v>
      </c>
      <c r="L10221">
        <v>68085</v>
      </c>
      <c r="M10221" s="89" t="s">
        <v>1455</v>
      </c>
      <c r="N10221" s="89" t="s">
        <v>340</v>
      </c>
      <c r="V10221" s="89" t="s">
        <v>232</v>
      </c>
      <c r="W10221">
        <v>45013</v>
      </c>
    </row>
    <row r="10222" spans="7:23">
      <c r="G10222">
        <v>44779</v>
      </c>
      <c r="H10222" s="89" t="s">
        <v>1491</v>
      </c>
      <c r="I10222" s="89" t="s">
        <v>324</v>
      </c>
      <c r="L10222">
        <v>68086</v>
      </c>
      <c r="M10222" s="89" t="s">
        <v>1456</v>
      </c>
      <c r="N10222" s="89" t="s">
        <v>340</v>
      </c>
      <c r="V10222" s="89" t="s">
        <v>1511</v>
      </c>
      <c r="W10222">
        <v>65603</v>
      </c>
    </row>
    <row r="10223" spans="7:23">
      <c r="G10223">
        <v>44788</v>
      </c>
      <c r="H10223" s="89" t="s">
        <v>1492</v>
      </c>
      <c r="I10223" s="89" t="s">
        <v>324</v>
      </c>
      <c r="L10223">
        <v>68087</v>
      </c>
      <c r="M10223" s="89" t="s">
        <v>1457</v>
      </c>
      <c r="N10223" s="89" t="s">
        <v>340</v>
      </c>
      <c r="V10223" s="89" t="s">
        <v>1512</v>
      </c>
      <c r="W10223">
        <v>65592</v>
      </c>
    </row>
    <row r="10224" spans="7:23">
      <c r="G10224">
        <v>205905</v>
      </c>
      <c r="H10224" s="89" t="s">
        <v>2538</v>
      </c>
      <c r="I10224" s="89" t="s">
        <v>324</v>
      </c>
      <c r="L10224">
        <v>68088</v>
      </c>
      <c r="M10224" s="89" t="s">
        <v>1458</v>
      </c>
      <c r="N10224" s="89" t="s">
        <v>340</v>
      </c>
      <c r="V10224" s="89" t="s">
        <v>1513</v>
      </c>
      <c r="W10224">
        <v>65581</v>
      </c>
    </row>
    <row r="10225" spans="7:23">
      <c r="G10225">
        <v>44797</v>
      </c>
      <c r="H10225" s="89" t="s">
        <v>1493</v>
      </c>
      <c r="I10225" s="89" t="s">
        <v>324</v>
      </c>
      <c r="L10225">
        <v>68089</v>
      </c>
      <c r="M10225" s="89" t="s">
        <v>1459</v>
      </c>
      <c r="N10225" s="89" t="s">
        <v>340</v>
      </c>
      <c r="V10225" s="89" t="s">
        <v>1514</v>
      </c>
      <c r="W10225">
        <v>65570</v>
      </c>
    </row>
    <row r="10226" spans="7:23">
      <c r="G10226">
        <v>44806</v>
      </c>
      <c r="H10226" s="89" t="s">
        <v>1494</v>
      </c>
      <c r="I10226" s="89" t="s">
        <v>324</v>
      </c>
      <c r="L10226">
        <v>68090</v>
      </c>
      <c r="M10226" s="89" t="s">
        <v>1460</v>
      </c>
      <c r="N10226" s="89" t="s">
        <v>340</v>
      </c>
      <c r="V10226" s="89" t="s">
        <v>1515</v>
      </c>
      <c r="W10226">
        <v>45040</v>
      </c>
    </row>
    <row r="10227" spans="7:23">
      <c r="G10227">
        <v>44815</v>
      </c>
      <c r="H10227" s="89" t="s">
        <v>1495</v>
      </c>
      <c r="I10227" s="89" t="s">
        <v>324</v>
      </c>
      <c r="L10227">
        <v>68091</v>
      </c>
      <c r="M10227" s="89" t="s">
        <v>1461</v>
      </c>
      <c r="N10227" s="89" t="s">
        <v>340</v>
      </c>
      <c r="V10227" s="89" t="s">
        <v>1516</v>
      </c>
      <c r="W10227">
        <v>65548</v>
      </c>
    </row>
    <row r="10228" spans="7:23">
      <c r="G10228">
        <v>44824</v>
      </c>
      <c r="H10228" s="89" t="s">
        <v>1310</v>
      </c>
      <c r="I10228" s="89" t="s">
        <v>324</v>
      </c>
      <c r="L10228">
        <v>68092</v>
      </c>
      <c r="M10228" s="89" t="s">
        <v>1462</v>
      </c>
      <c r="N10228" s="89" t="s">
        <v>340</v>
      </c>
      <c r="V10228" s="89" t="s">
        <v>1517</v>
      </c>
      <c r="W10228">
        <v>65515</v>
      </c>
    </row>
    <row r="10229" spans="7:23">
      <c r="G10229">
        <v>44851</v>
      </c>
      <c r="H10229" s="89" t="s">
        <v>1496</v>
      </c>
      <c r="I10229" s="89" t="s">
        <v>324</v>
      </c>
      <c r="L10229">
        <v>68093</v>
      </c>
      <c r="M10229" s="89" t="s">
        <v>1463</v>
      </c>
      <c r="N10229" s="89" t="s">
        <v>340</v>
      </c>
      <c r="V10229" s="89" t="s">
        <v>1518</v>
      </c>
      <c r="W10229">
        <v>65526</v>
      </c>
    </row>
    <row r="10230" spans="7:23">
      <c r="G10230">
        <v>44860</v>
      </c>
      <c r="H10230" s="89" t="s">
        <v>1497</v>
      </c>
      <c r="I10230" s="89" t="s">
        <v>324</v>
      </c>
      <c r="L10230">
        <v>68094</v>
      </c>
      <c r="M10230" s="89" t="s">
        <v>1378</v>
      </c>
      <c r="N10230" s="89" t="s">
        <v>340</v>
      </c>
      <c r="V10230" s="89" t="s">
        <v>1519</v>
      </c>
      <c r="W10230">
        <v>65537</v>
      </c>
    </row>
    <row r="10231" spans="7:23">
      <c r="G10231">
        <v>44869</v>
      </c>
      <c r="H10231" s="89" t="s">
        <v>1498</v>
      </c>
      <c r="I10231" s="89" t="s">
        <v>324</v>
      </c>
      <c r="L10231">
        <v>68097</v>
      </c>
      <c r="M10231" s="89" t="s">
        <v>1464</v>
      </c>
      <c r="N10231" s="89" t="s">
        <v>340</v>
      </c>
      <c r="V10231" s="89" t="s">
        <v>1520</v>
      </c>
      <c r="W10231">
        <v>65559</v>
      </c>
    </row>
    <row r="10232" spans="7:23">
      <c r="G10232">
        <v>44878</v>
      </c>
      <c r="H10232" s="89" t="s">
        <v>1499</v>
      </c>
      <c r="I10232" s="89" t="s">
        <v>324</v>
      </c>
      <c r="L10232">
        <v>68098</v>
      </c>
      <c r="M10232" s="89" t="s">
        <v>1465</v>
      </c>
      <c r="N10232" s="89" t="s">
        <v>340</v>
      </c>
      <c r="V10232" s="89" t="s">
        <v>1521</v>
      </c>
      <c r="W10232">
        <v>60134</v>
      </c>
    </row>
    <row r="10233" spans="7:23">
      <c r="G10233">
        <v>44887</v>
      </c>
      <c r="H10233" s="89" t="s">
        <v>1500</v>
      </c>
      <c r="I10233" s="89" t="s">
        <v>324</v>
      </c>
      <c r="L10233">
        <v>68099</v>
      </c>
      <c r="M10233" s="89" t="s">
        <v>1466</v>
      </c>
      <c r="N10233" s="89" t="s">
        <v>340</v>
      </c>
      <c r="V10233" s="89" t="s">
        <v>1522</v>
      </c>
      <c r="W10233">
        <v>65647</v>
      </c>
    </row>
    <row r="10234" spans="7:23">
      <c r="G10234">
        <v>44896</v>
      </c>
      <c r="H10234" s="89" t="s">
        <v>1501</v>
      </c>
      <c r="I10234" s="89" t="s">
        <v>324</v>
      </c>
      <c r="L10234">
        <v>68100</v>
      </c>
      <c r="M10234" s="89" t="s">
        <v>1467</v>
      </c>
      <c r="N10234" s="89" t="s">
        <v>340</v>
      </c>
      <c r="V10234" s="89" t="s">
        <v>1524</v>
      </c>
      <c r="W10234">
        <v>65625</v>
      </c>
    </row>
    <row r="10235" spans="7:23">
      <c r="G10235">
        <v>44905</v>
      </c>
      <c r="H10235" s="89" t="s">
        <v>1502</v>
      </c>
      <c r="I10235" s="89" t="s">
        <v>324</v>
      </c>
      <c r="L10235">
        <v>68101</v>
      </c>
      <c r="M10235" s="89" t="s">
        <v>1468</v>
      </c>
      <c r="N10235" s="89" t="s">
        <v>340</v>
      </c>
      <c r="V10235" s="89" t="s">
        <v>1525</v>
      </c>
      <c r="W10235">
        <v>65614</v>
      </c>
    </row>
    <row r="10236" spans="7:23">
      <c r="G10236">
        <v>44914</v>
      </c>
      <c r="H10236" s="89" t="s">
        <v>1318</v>
      </c>
      <c r="I10236" s="89" t="s">
        <v>324</v>
      </c>
      <c r="L10236">
        <v>68102</v>
      </c>
      <c r="M10236" s="89" t="s">
        <v>1469</v>
      </c>
      <c r="N10236" s="89" t="s">
        <v>340</v>
      </c>
      <c r="V10236" s="89" t="s">
        <v>2541</v>
      </c>
      <c r="W10236">
        <v>45049</v>
      </c>
    </row>
    <row r="10237" spans="7:23">
      <c r="G10237">
        <v>64095</v>
      </c>
      <c r="H10237" s="89" t="s">
        <v>1503</v>
      </c>
      <c r="I10237" s="89" t="s">
        <v>324</v>
      </c>
      <c r="L10237">
        <v>68103</v>
      </c>
      <c r="M10237" s="89" t="s">
        <v>1470</v>
      </c>
      <c r="N10237" s="89" t="s">
        <v>340</v>
      </c>
      <c r="V10237" s="89" t="s">
        <v>1526</v>
      </c>
      <c r="W10237">
        <v>45058</v>
      </c>
    </row>
    <row r="10238" spans="7:23">
      <c r="G10238">
        <v>44941</v>
      </c>
      <c r="H10238" s="89" t="s">
        <v>1504</v>
      </c>
      <c r="I10238" s="89" t="s">
        <v>324</v>
      </c>
      <c r="L10238">
        <v>68104</v>
      </c>
      <c r="M10238" s="89" t="s">
        <v>1471</v>
      </c>
      <c r="N10238" s="89" t="s">
        <v>340</v>
      </c>
      <c r="V10238" s="89" t="s">
        <v>1527</v>
      </c>
      <c r="W10238">
        <v>45067</v>
      </c>
    </row>
    <row r="10239" spans="7:23">
      <c r="G10239">
        <v>44950</v>
      </c>
      <c r="H10239" s="89" t="s">
        <v>1505</v>
      </c>
      <c r="I10239" s="89" t="s">
        <v>324</v>
      </c>
      <c r="L10239">
        <v>68105</v>
      </c>
      <c r="M10239" s="89" t="s">
        <v>1472</v>
      </c>
      <c r="N10239" s="89" t="s">
        <v>340</v>
      </c>
      <c r="V10239" s="89" t="s">
        <v>1528</v>
      </c>
      <c r="W10239">
        <v>45076</v>
      </c>
    </row>
    <row r="10240" spans="7:23">
      <c r="G10240">
        <v>44959</v>
      </c>
      <c r="H10240" s="89" t="s">
        <v>1506</v>
      </c>
      <c r="I10240" s="89" t="s">
        <v>324</v>
      </c>
      <c r="L10240">
        <v>68106</v>
      </c>
      <c r="M10240" s="89" t="s">
        <v>1473</v>
      </c>
      <c r="N10240" s="89" t="s">
        <v>340</v>
      </c>
      <c r="V10240" s="89" t="s">
        <v>1529</v>
      </c>
      <c r="W10240">
        <v>45085</v>
      </c>
    </row>
    <row r="10241" spans="7:23">
      <c r="G10241">
        <v>44968</v>
      </c>
      <c r="H10241" s="89" t="s">
        <v>1507</v>
      </c>
      <c r="I10241" s="89" t="s">
        <v>324</v>
      </c>
      <c r="L10241">
        <v>68107</v>
      </c>
      <c r="M10241" s="89" t="s">
        <v>271</v>
      </c>
      <c r="N10241" s="89" t="s">
        <v>340</v>
      </c>
      <c r="V10241" s="89" t="s">
        <v>1530</v>
      </c>
      <c r="W10241">
        <v>45094</v>
      </c>
    </row>
    <row r="10242" spans="7:23">
      <c r="G10242">
        <v>44977</v>
      </c>
      <c r="H10242" s="89" t="s">
        <v>1508</v>
      </c>
      <c r="I10242" s="89" t="s">
        <v>324</v>
      </c>
      <c r="L10242">
        <v>68108</v>
      </c>
      <c r="M10242" s="89" t="s">
        <v>1474</v>
      </c>
      <c r="N10242" s="89" t="s">
        <v>340</v>
      </c>
      <c r="V10242" s="89" t="s">
        <v>1531</v>
      </c>
      <c r="W10242">
        <v>45103</v>
      </c>
    </row>
    <row r="10243" spans="7:23">
      <c r="G10243">
        <v>44986</v>
      </c>
      <c r="H10243" s="89" t="s">
        <v>1509</v>
      </c>
      <c r="I10243" s="89" t="s">
        <v>324</v>
      </c>
      <c r="L10243">
        <v>68109</v>
      </c>
      <c r="M10243" s="89" t="s">
        <v>1475</v>
      </c>
      <c r="N10243" s="89" t="s">
        <v>340</v>
      </c>
      <c r="V10243" s="89" t="s">
        <v>1532</v>
      </c>
      <c r="W10243">
        <v>45112</v>
      </c>
    </row>
    <row r="10244" spans="7:23">
      <c r="G10244">
        <v>44995</v>
      </c>
      <c r="H10244" s="89" t="s">
        <v>1510</v>
      </c>
      <c r="I10244" s="89" t="s">
        <v>324</v>
      </c>
      <c r="L10244">
        <v>68112</v>
      </c>
      <c r="M10244" s="89" t="s">
        <v>1389</v>
      </c>
      <c r="N10244" s="89" t="s">
        <v>340</v>
      </c>
      <c r="V10244" s="89" t="s">
        <v>2542</v>
      </c>
      <c r="W10244">
        <v>45121</v>
      </c>
    </row>
    <row r="10245" spans="7:23">
      <c r="G10245">
        <v>45004</v>
      </c>
      <c r="H10245" s="89" t="s">
        <v>1327</v>
      </c>
      <c r="I10245" s="89" t="s">
        <v>324</v>
      </c>
      <c r="L10245">
        <v>68115</v>
      </c>
      <c r="M10245" s="89" t="s">
        <v>1476</v>
      </c>
      <c r="N10245" s="89" t="s">
        <v>340</v>
      </c>
      <c r="V10245" s="89" t="s">
        <v>1523</v>
      </c>
      <c r="W10245">
        <v>220288</v>
      </c>
    </row>
    <row r="10246" spans="7:23">
      <c r="G10246">
        <v>45013</v>
      </c>
      <c r="H10246" s="89" t="s">
        <v>232</v>
      </c>
      <c r="I10246" s="89" t="s">
        <v>324</v>
      </c>
      <c r="L10246">
        <v>68116</v>
      </c>
      <c r="M10246" s="89" t="s">
        <v>1477</v>
      </c>
      <c r="N10246" s="89" t="s">
        <v>340</v>
      </c>
      <c r="V10246" s="89" t="s">
        <v>2543</v>
      </c>
      <c r="W10246">
        <v>65636</v>
      </c>
    </row>
    <row r="10247" spans="7:23">
      <c r="G10247">
        <v>65603</v>
      </c>
      <c r="H10247" s="89" t="s">
        <v>1511</v>
      </c>
      <c r="I10247" s="89" t="s">
        <v>324</v>
      </c>
      <c r="L10247">
        <v>68117</v>
      </c>
      <c r="M10247" s="89" t="s">
        <v>1478</v>
      </c>
      <c r="N10247" s="89" t="s">
        <v>340</v>
      </c>
      <c r="V10247" s="89" t="s">
        <v>1533</v>
      </c>
      <c r="W10247">
        <v>45148</v>
      </c>
    </row>
    <row r="10248" spans="7:23">
      <c r="G10248">
        <v>65592</v>
      </c>
      <c r="H10248" s="89" t="s">
        <v>1512</v>
      </c>
      <c r="I10248" s="89" t="s">
        <v>324</v>
      </c>
      <c r="L10248">
        <v>68118</v>
      </c>
      <c r="M10248" s="89" t="s">
        <v>2496</v>
      </c>
      <c r="N10248" s="89" t="s">
        <v>340</v>
      </c>
      <c r="V10248" s="89" t="s">
        <v>1534</v>
      </c>
      <c r="W10248">
        <v>45157</v>
      </c>
    </row>
    <row r="10249" spans="7:23">
      <c r="G10249">
        <v>65581</v>
      </c>
      <c r="H10249" s="89" t="s">
        <v>1513</v>
      </c>
      <c r="I10249" s="89" t="s">
        <v>324</v>
      </c>
      <c r="L10249">
        <v>68119</v>
      </c>
      <c r="M10249" s="89" t="s">
        <v>1479</v>
      </c>
      <c r="N10249" s="89" t="s">
        <v>340</v>
      </c>
      <c r="V10249" s="89" t="s">
        <v>1535</v>
      </c>
      <c r="W10249">
        <v>45166</v>
      </c>
    </row>
    <row r="10250" spans="7:23">
      <c r="G10250">
        <v>65570</v>
      </c>
      <c r="H10250" s="89" t="s">
        <v>1514</v>
      </c>
      <c r="I10250" s="89" t="s">
        <v>324</v>
      </c>
      <c r="L10250">
        <v>68120</v>
      </c>
      <c r="M10250" s="89" t="s">
        <v>2497</v>
      </c>
      <c r="N10250" s="89" t="s">
        <v>340</v>
      </c>
      <c r="V10250" s="89" t="s">
        <v>1536</v>
      </c>
      <c r="W10250">
        <v>45175</v>
      </c>
    </row>
    <row r="10251" spans="7:23">
      <c r="G10251">
        <v>45040</v>
      </c>
      <c r="H10251" s="89" t="s">
        <v>1515</v>
      </c>
      <c r="I10251" s="89" t="s">
        <v>324</v>
      </c>
      <c r="L10251">
        <v>68121</v>
      </c>
      <c r="M10251" s="89" t="s">
        <v>1480</v>
      </c>
      <c r="N10251" s="89" t="s">
        <v>340</v>
      </c>
      <c r="V10251" s="89" t="s">
        <v>1537</v>
      </c>
      <c r="W10251">
        <v>45184</v>
      </c>
    </row>
    <row r="10252" spans="7:23">
      <c r="G10252">
        <v>65548</v>
      </c>
      <c r="H10252" s="89" t="s">
        <v>1516</v>
      </c>
      <c r="I10252" s="89" t="s">
        <v>324</v>
      </c>
      <c r="L10252">
        <v>68122</v>
      </c>
      <c r="M10252" s="89" t="s">
        <v>1481</v>
      </c>
      <c r="N10252" s="89" t="s">
        <v>340</v>
      </c>
      <c r="V10252" s="89" t="s">
        <v>1538</v>
      </c>
      <c r="W10252">
        <v>45193</v>
      </c>
    </row>
    <row r="10253" spans="7:23">
      <c r="G10253">
        <v>65515</v>
      </c>
      <c r="H10253" s="89" t="s">
        <v>1517</v>
      </c>
      <c r="I10253" s="89" t="s">
        <v>324</v>
      </c>
      <c r="L10253">
        <v>68123</v>
      </c>
      <c r="M10253" s="89" t="s">
        <v>2512</v>
      </c>
      <c r="N10253" s="89" t="s">
        <v>340</v>
      </c>
      <c r="V10253" s="89" t="s">
        <v>1539</v>
      </c>
      <c r="W10253">
        <v>45202</v>
      </c>
    </row>
    <row r="10254" spans="7:23">
      <c r="G10254">
        <v>65526</v>
      </c>
      <c r="H10254" s="89" t="s">
        <v>1518</v>
      </c>
      <c r="I10254" s="89" t="s">
        <v>324</v>
      </c>
      <c r="L10254">
        <v>68124</v>
      </c>
      <c r="M10254" s="89" t="s">
        <v>1482</v>
      </c>
      <c r="N10254" s="89" t="s">
        <v>340</v>
      </c>
      <c r="V10254" s="89" t="s">
        <v>1540</v>
      </c>
      <c r="W10254">
        <v>45211</v>
      </c>
    </row>
    <row r="10255" spans="7:23">
      <c r="G10255">
        <v>65537</v>
      </c>
      <c r="H10255" s="89" t="s">
        <v>1519</v>
      </c>
      <c r="I10255" s="89" t="s">
        <v>324</v>
      </c>
      <c r="L10255">
        <v>68127</v>
      </c>
      <c r="M10255" s="89" t="s">
        <v>1483</v>
      </c>
      <c r="N10255" s="89" t="s">
        <v>340</v>
      </c>
      <c r="V10255" s="89" t="s">
        <v>1541</v>
      </c>
      <c r="W10255">
        <v>45220</v>
      </c>
    </row>
    <row r="10256" spans="7:23">
      <c r="G10256">
        <v>65559</v>
      </c>
      <c r="H10256" s="89" t="s">
        <v>1520</v>
      </c>
      <c r="I10256" s="89" t="s">
        <v>324</v>
      </c>
      <c r="L10256">
        <v>68128</v>
      </c>
      <c r="M10256" s="89" t="s">
        <v>1484</v>
      </c>
      <c r="N10256" s="89" t="s">
        <v>340</v>
      </c>
      <c r="V10256" s="89" t="s">
        <v>1542</v>
      </c>
      <c r="W10256">
        <v>45229</v>
      </c>
    </row>
    <row r="10257" spans="7:23">
      <c r="G10257">
        <v>60134</v>
      </c>
      <c r="H10257" s="89" t="s">
        <v>1521</v>
      </c>
      <c r="I10257" s="89" t="s">
        <v>324</v>
      </c>
      <c r="L10257">
        <v>68129</v>
      </c>
      <c r="M10257" s="89" t="s">
        <v>2521</v>
      </c>
      <c r="N10257" s="89" t="s">
        <v>340</v>
      </c>
      <c r="V10257" s="89" t="s">
        <v>1543</v>
      </c>
      <c r="W10257">
        <v>45238</v>
      </c>
    </row>
    <row r="10258" spans="7:23">
      <c r="G10258">
        <v>65647</v>
      </c>
      <c r="H10258" s="89" t="s">
        <v>1522</v>
      </c>
      <c r="I10258" s="89" t="s">
        <v>324</v>
      </c>
      <c r="L10258">
        <v>68130</v>
      </c>
      <c r="M10258" s="89" t="s">
        <v>1485</v>
      </c>
      <c r="N10258" s="89" t="s">
        <v>340</v>
      </c>
      <c r="V10258" s="89" t="s">
        <v>1544</v>
      </c>
      <c r="W10258">
        <v>45247</v>
      </c>
    </row>
    <row r="10259" spans="7:23">
      <c r="G10259">
        <v>65625</v>
      </c>
      <c r="H10259" s="89" t="s">
        <v>1524</v>
      </c>
      <c r="I10259" s="89" t="s">
        <v>324</v>
      </c>
      <c r="L10259">
        <v>68131</v>
      </c>
      <c r="M10259" s="89" t="s">
        <v>1486</v>
      </c>
      <c r="N10259" s="89" t="s">
        <v>340</v>
      </c>
      <c r="V10259" s="89" t="s">
        <v>1364</v>
      </c>
      <c r="W10259">
        <v>45256</v>
      </c>
    </row>
    <row r="10260" spans="7:23">
      <c r="G10260">
        <v>65614</v>
      </c>
      <c r="H10260" s="89" t="s">
        <v>1525</v>
      </c>
      <c r="I10260" s="89" t="s">
        <v>324</v>
      </c>
      <c r="L10260">
        <v>68133</v>
      </c>
      <c r="M10260" s="89" t="s">
        <v>1487</v>
      </c>
      <c r="N10260" s="89" t="s">
        <v>340</v>
      </c>
      <c r="V10260" s="89" t="s">
        <v>1545</v>
      </c>
      <c r="W10260">
        <v>60189</v>
      </c>
    </row>
    <row r="10261" spans="7:23">
      <c r="G10261">
        <v>45049</v>
      </c>
      <c r="H10261" s="89" t="s">
        <v>2541</v>
      </c>
      <c r="I10261" s="89" t="s">
        <v>324</v>
      </c>
      <c r="L10261">
        <v>68137</v>
      </c>
      <c r="M10261" s="89" t="s">
        <v>1488</v>
      </c>
      <c r="N10261" s="89" t="s">
        <v>340</v>
      </c>
      <c r="V10261" s="89" t="s">
        <v>1546</v>
      </c>
      <c r="W10261">
        <v>60200</v>
      </c>
    </row>
    <row r="10262" spans="7:23">
      <c r="G10262">
        <v>45058</v>
      </c>
      <c r="H10262" s="89" t="s">
        <v>1526</v>
      </c>
      <c r="I10262" s="89" t="s">
        <v>324</v>
      </c>
      <c r="L10262">
        <v>68138</v>
      </c>
      <c r="M10262" s="89" t="s">
        <v>1489</v>
      </c>
      <c r="N10262" s="89" t="s">
        <v>340</v>
      </c>
      <c r="V10262" s="89" t="s">
        <v>1547</v>
      </c>
      <c r="W10262">
        <v>60211</v>
      </c>
    </row>
    <row r="10263" spans="7:23">
      <c r="G10263">
        <v>45067</v>
      </c>
      <c r="H10263" s="89" t="s">
        <v>1527</v>
      </c>
      <c r="I10263" s="89" t="s">
        <v>324</v>
      </c>
      <c r="L10263">
        <v>68139</v>
      </c>
      <c r="M10263" s="89" t="s">
        <v>2528</v>
      </c>
      <c r="N10263" s="89" t="s">
        <v>340</v>
      </c>
      <c r="V10263" s="89" t="s">
        <v>1548</v>
      </c>
      <c r="W10263">
        <v>60222</v>
      </c>
    </row>
    <row r="10264" spans="7:23">
      <c r="G10264">
        <v>45076</v>
      </c>
      <c r="H10264" s="89" t="s">
        <v>1528</v>
      </c>
      <c r="I10264" s="89" t="s">
        <v>324</v>
      </c>
      <c r="L10264">
        <v>68140</v>
      </c>
      <c r="M10264" s="89" t="s">
        <v>2529</v>
      </c>
      <c r="N10264" s="89" t="s">
        <v>340</v>
      </c>
      <c r="V10264" s="89" t="s">
        <v>1549</v>
      </c>
      <c r="W10264">
        <v>60233</v>
      </c>
    </row>
    <row r="10265" spans="7:23">
      <c r="G10265">
        <v>45085</v>
      </c>
      <c r="H10265" s="89" t="s">
        <v>1529</v>
      </c>
      <c r="I10265" s="89" t="s">
        <v>324</v>
      </c>
      <c r="L10265">
        <v>68141</v>
      </c>
      <c r="M10265" s="89" t="s">
        <v>2530</v>
      </c>
      <c r="N10265" s="89" t="s">
        <v>340</v>
      </c>
      <c r="V10265" s="89" t="s">
        <v>1550</v>
      </c>
      <c r="W10265">
        <v>60244</v>
      </c>
    </row>
    <row r="10266" spans="7:23">
      <c r="G10266">
        <v>45094</v>
      </c>
      <c r="H10266" s="89" t="s">
        <v>1530</v>
      </c>
      <c r="I10266" s="89" t="s">
        <v>324</v>
      </c>
      <c r="L10266">
        <v>68142</v>
      </c>
      <c r="M10266" s="89" t="s">
        <v>1303</v>
      </c>
      <c r="N10266" s="89" t="s">
        <v>340</v>
      </c>
      <c r="V10266" s="89" t="s">
        <v>1551</v>
      </c>
      <c r="W10266">
        <v>60255</v>
      </c>
    </row>
    <row r="10267" spans="7:23">
      <c r="G10267">
        <v>45103</v>
      </c>
      <c r="H10267" s="89" t="s">
        <v>1531</v>
      </c>
      <c r="I10267" s="89" t="s">
        <v>324</v>
      </c>
      <c r="L10267">
        <v>68146</v>
      </c>
      <c r="M10267" s="89" t="s">
        <v>1490</v>
      </c>
      <c r="N10267" s="89" t="s">
        <v>340</v>
      </c>
      <c r="V10267" s="89" t="s">
        <v>1552</v>
      </c>
      <c r="W10267">
        <v>60266</v>
      </c>
    </row>
    <row r="10268" spans="7:23">
      <c r="G10268">
        <v>45112</v>
      </c>
      <c r="H10268" s="89" t="s">
        <v>1532</v>
      </c>
      <c r="I10268" s="89" t="s">
        <v>324</v>
      </c>
      <c r="L10268">
        <v>68147</v>
      </c>
      <c r="M10268" s="89" t="s">
        <v>1491</v>
      </c>
      <c r="N10268" s="89" t="s">
        <v>340</v>
      </c>
      <c r="V10268" s="89" t="s">
        <v>1553</v>
      </c>
      <c r="W10268">
        <v>60277</v>
      </c>
    </row>
    <row r="10269" spans="7:23">
      <c r="G10269">
        <v>45121</v>
      </c>
      <c r="H10269" s="89" t="s">
        <v>2542</v>
      </c>
      <c r="I10269" s="89" t="s">
        <v>324</v>
      </c>
      <c r="L10269">
        <v>68148</v>
      </c>
      <c r="M10269" s="89" t="s">
        <v>1492</v>
      </c>
      <c r="N10269" s="89" t="s">
        <v>340</v>
      </c>
      <c r="V10269" s="89" t="s">
        <v>1554</v>
      </c>
      <c r="W10269">
        <v>60288</v>
      </c>
    </row>
    <row r="10270" spans="7:23">
      <c r="G10270">
        <v>220288</v>
      </c>
      <c r="H10270" s="89" t="s">
        <v>1523</v>
      </c>
      <c r="I10270" s="89" t="s">
        <v>324</v>
      </c>
      <c r="L10270">
        <v>68149</v>
      </c>
      <c r="M10270" s="89" t="s">
        <v>1493</v>
      </c>
      <c r="N10270" s="89" t="s">
        <v>340</v>
      </c>
      <c r="V10270" s="89" t="s">
        <v>1555</v>
      </c>
      <c r="W10270">
        <v>60299</v>
      </c>
    </row>
    <row r="10271" spans="7:23">
      <c r="G10271">
        <v>65636</v>
      </c>
      <c r="H10271" s="89" t="s">
        <v>2543</v>
      </c>
      <c r="I10271" s="89" t="s">
        <v>324</v>
      </c>
      <c r="L10271">
        <v>68150</v>
      </c>
      <c r="M10271" s="89" t="s">
        <v>1494</v>
      </c>
      <c r="N10271" s="89" t="s">
        <v>340</v>
      </c>
      <c r="V10271" s="89" t="s">
        <v>1556</v>
      </c>
      <c r="W10271">
        <v>60310</v>
      </c>
    </row>
    <row r="10272" spans="7:23">
      <c r="G10272">
        <v>45148</v>
      </c>
      <c r="H10272" s="89" t="s">
        <v>1533</v>
      </c>
      <c r="I10272" s="89" t="s">
        <v>324</v>
      </c>
      <c r="L10272">
        <v>68151</v>
      </c>
      <c r="M10272" s="89" t="s">
        <v>1495</v>
      </c>
      <c r="N10272" s="89" t="s">
        <v>340</v>
      </c>
      <c r="V10272" s="89" t="s">
        <v>1557</v>
      </c>
      <c r="W10272">
        <v>60321</v>
      </c>
    </row>
    <row r="10273" spans="7:23">
      <c r="G10273">
        <v>45157</v>
      </c>
      <c r="H10273" s="89" t="s">
        <v>1534</v>
      </c>
      <c r="I10273" s="89" t="s">
        <v>324</v>
      </c>
      <c r="L10273">
        <v>68152</v>
      </c>
      <c r="M10273" s="89" t="s">
        <v>1310</v>
      </c>
      <c r="N10273" s="89" t="s">
        <v>340</v>
      </c>
      <c r="V10273" s="89" t="s">
        <v>1378</v>
      </c>
      <c r="W10273">
        <v>60332</v>
      </c>
    </row>
    <row r="10274" spans="7:23">
      <c r="G10274">
        <v>45166</v>
      </c>
      <c r="H10274" s="89" t="s">
        <v>1535</v>
      </c>
      <c r="I10274" s="89" t="s">
        <v>324</v>
      </c>
      <c r="L10274">
        <v>68155</v>
      </c>
      <c r="M10274" s="89" t="s">
        <v>1496</v>
      </c>
      <c r="N10274" s="89" t="s">
        <v>340</v>
      </c>
      <c r="V10274" s="89" t="s">
        <v>1558</v>
      </c>
      <c r="W10274">
        <v>45283</v>
      </c>
    </row>
    <row r="10275" spans="7:23">
      <c r="G10275">
        <v>45175</v>
      </c>
      <c r="H10275" s="89" t="s">
        <v>1536</v>
      </c>
      <c r="I10275" s="89" t="s">
        <v>324</v>
      </c>
      <c r="L10275">
        <v>68156</v>
      </c>
      <c r="M10275" s="89" t="s">
        <v>1497</v>
      </c>
      <c r="N10275" s="89" t="s">
        <v>340</v>
      </c>
      <c r="V10275" s="89" t="s">
        <v>1559</v>
      </c>
      <c r="W10275">
        <v>45292</v>
      </c>
    </row>
    <row r="10276" spans="7:23">
      <c r="G10276">
        <v>45184</v>
      </c>
      <c r="H10276" s="89" t="s">
        <v>1537</v>
      </c>
      <c r="I10276" s="89" t="s">
        <v>324</v>
      </c>
      <c r="L10276">
        <v>68157</v>
      </c>
      <c r="M10276" s="89" t="s">
        <v>1498</v>
      </c>
      <c r="N10276" s="89" t="s">
        <v>340</v>
      </c>
      <c r="V10276" s="89" t="s">
        <v>1560</v>
      </c>
      <c r="W10276">
        <v>45301</v>
      </c>
    </row>
    <row r="10277" spans="7:23">
      <c r="G10277">
        <v>45193</v>
      </c>
      <c r="H10277" s="89" t="s">
        <v>1538</v>
      </c>
      <c r="I10277" s="89" t="s">
        <v>324</v>
      </c>
      <c r="L10277">
        <v>68158</v>
      </c>
      <c r="M10277" s="89" t="s">
        <v>1499</v>
      </c>
      <c r="N10277" s="89" t="s">
        <v>340</v>
      </c>
      <c r="V10277" s="89" t="s">
        <v>2544</v>
      </c>
      <c r="W10277">
        <v>45310</v>
      </c>
    </row>
    <row r="10278" spans="7:23">
      <c r="G10278">
        <v>45202</v>
      </c>
      <c r="H10278" s="89" t="s">
        <v>1539</v>
      </c>
      <c r="I10278" s="89" t="s">
        <v>324</v>
      </c>
      <c r="L10278">
        <v>68159</v>
      </c>
      <c r="M10278" s="89" t="s">
        <v>1500</v>
      </c>
      <c r="N10278" s="89" t="s">
        <v>340</v>
      </c>
      <c r="V10278" s="89" t="s">
        <v>1561</v>
      </c>
      <c r="W10278">
        <v>45319</v>
      </c>
    </row>
    <row r="10279" spans="7:23">
      <c r="G10279">
        <v>45211</v>
      </c>
      <c r="H10279" s="89" t="s">
        <v>1540</v>
      </c>
      <c r="I10279" s="89" t="s">
        <v>324</v>
      </c>
      <c r="L10279">
        <v>68160</v>
      </c>
      <c r="M10279" s="89" t="s">
        <v>1501</v>
      </c>
      <c r="N10279" s="89" t="s">
        <v>340</v>
      </c>
      <c r="V10279" s="89" t="s">
        <v>1562</v>
      </c>
      <c r="W10279">
        <v>45328</v>
      </c>
    </row>
    <row r="10280" spans="7:23">
      <c r="G10280">
        <v>45220</v>
      </c>
      <c r="H10280" s="89" t="s">
        <v>1541</v>
      </c>
      <c r="I10280" s="89" t="s">
        <v>324</v>
      </c>
      <c r="L10280">
        <v>68161</v>
      </c>
      <c r="M10280" s="89" t="s">
        <v>1502</v>
      </c>
      <c r="N10280" s="89" t="s">
        <v>340</v>
      </c>
      <c r="V10280" s="89" t="s">
        <v>1563</v>
      </c>
      <c r="W10280">
        <v>45337</v>
      </c>
    </row>
    <row r="10281" spans="7:23">
      <c r="G10281">
        <v>45229</v>
      </c>
      <c r="H10281" s="89" t="s">
        <v>1542</v>
      </c>
      <c r="I10281" s="89" t="s">
        <v>324</v>
      </c>
      <c r="L10281">
        <v>68162</v>
      </c>
      <c r="M10281" s="89" t="s">
        <v>1318</v>
      </c>
      <c r="N10281" s="89" t="s">
        <v>340</v>
      </c>
      <c r="V10281" s="89" t="s">
        <v>1564</v>
      </c>
      <c r="W10281">
        <v>45346</v>
      </c>
    </row>
    <row r="10282" spans="7:23">
      <c r="G10282">
        <v>45238</v>
      </c>
      <c r="H10282" s="89" t="s">
        <v>1543</v>
      </c>
      <c r="I10282" s="89" t="s">
        <v>324</v>
      </c>
      <c r="L10282">
        <v>68165</v>
      </c>
      <c r="M10282" s="89" t="s">
        <v>1503</v>
      </c>
      <c r="N10282" s="89" t="s">
        <v>340</v>
      </c>
      <c r="V10282" s="89" t="s">
        <v>1565</v>
      </c>
      <c r="W10282">
        <v>45355</v>
      </c>
    </row>
    <row r="10283" spans="7:23">
      <c r="G10283">
        <v>45247</v>
      </c>
      <c r="H10283" s="89" t="s">
        <v>1544</v>
      </c>
      <c r="I10283" s="89" t="s">
        <v>324</v>
      </c>
      <c r="L10283">
        <v>68166</v>
      </c>
      <c r="M10283" s="89" t="s">
        <v>1504</v>
      </c>
      <c r="N10283" s="89" t="s">
        <v>340</v>
      </c>
      <c r="V10283" s="89" t="s">
        <v>1566</v>
      </c>
      <c r="W10283">
        <v>45364</v>
      </c>
    </row>
    <row r="10284" spans="7:23">
      <c r="G10284">
        <v>45256</v>
      </c>
      <c r="H10284" s="89" t="s">
        <v>1364</v>
      </c>
      <c r="I10284" s="89" t="s">
        <v>324</v>
      </c>
      <c r="L10284">
        <v>68167</v>
      </c>
      <c r="M10284" s="89" t="s">
        <v>1505</v>
      </c>
      <c r="N10284" s="89" t="s">
        <v>340</v>
      </c>
      <c r="V10284" s="89" t="s">
        <v>271</v>
      </c>
      <c r="W10284">
        <v>45373</v>
      </c>
    </row>
    <row r="10285" spans="7:23">
      <c r="G10285">
        <v>60189</v>
      </c>
      <c r="H10285" s="89" t="s">
        <v>1545</v>
      </c>
      <c r="I10285" s="89" t="s">
        <v>324</v>
      </c>
      <c r="L10285">
        <v>68168</v>
      </c>
      <c r="M10285" s="89" t="s">
        <v>1506</v>
      </c>
      <c r="N10285" s="89" t="s">
        <v>340</v>
      </c>
      <c r="V10285" s="89" t="s">
        <v>1567</v>
      </c>
      <c r="W10285">
        <v>57885</v>
      </c>
    </row>
    <row r="10286" spans="7:23">
      <c r="G10286">
        <v>60200</v>
      </c>
      <c r="H10286" s="89" t="s">
        <v>1546</v>
      </c>
      <c r="I10286" s="89" t="s">
        <v>324</v>
      </c>
      <c r="L10286">
        <v>68169</v>
      </c>
      <c r="M10286" s="89" t="s">
        <v>1507</v>
      </c>
      <c r="N10286" s="89" t="s">
        <v>340</v>
      </c>
      <c r="V10286" s="89" t="s">
        <v>2545</v>
      </c>
      <c r="W10286">
        <v>141075</v>
      </c>
    </row>
    <row r="10287" spans="7:23">
      <c r="G10287">
        <v>60211</v>
      </c>
      <c r="H10287" s="89" t="s">
        <v>1547</v>
      </c>
      <c r="I10287" s="89" t="s">
        <v>324</v>
      </c>
      <c r="L10287">
        <v>68170</v>
      </c>
      <c r="M10287" s="89" t="s">
        <v>1508</v>
      </c>
      <c r="N10287" s="89" t="s">
        <v>340</v>
      </c>
      <c r="V10287" s="89" t="s">
        <v>2546</v>
      </c>
      <c r="W10287">
        <v>57874</v>
      </c>
    </row>
    <row r="10288" spans="7:23">
      <c r="G10288">
        <v>60222</v>
      </c>
      <c r="H10288" s="89" t="s">
        <v>1548</v>
      </c>
      <c r="I10288" s="89" t="s">
        <v>324</v>
      </c>
      <c r="L10288">
        <v>68171</v>
      </c>
      <c r="M10288" s="89" t="s">
        <v>1509</v>
      </c>
      <c r="N10288" s="89" t="s">
        <v>340</v>
      </c>
      <c r="V10288" s="89" t="s">
        <v>1389</v>
      </c>
      <c r="W10288">
        <v>45400</v>
      </c>
    </row>
    <row r="10289" spans="7:23">
      <c r="G10289">
        <v>60233</v>
      </c>
      <c r="H10289" s="89" t="s">
        <v>1549</v>
      </c>
      <c r="I10289" s="89" t="s">
        <v>324</v>
      </c>
      <c r="L10289">
        <v>68172</v>
      </c>
      <c r="M10289" s="89" t="s">
        <v>1510</v>
      </c>
      <c r="N10289" s="89" t="s">
        <v>340</v>
      </c>
      <c r="V10289" s="89" t="s">
        <v>1568</v>
      </c>
      <c r="W10289">
        <v>45418</v>
      </c>
    </row>
    <row r="10290" spans="7:23">
      <c r="G10290">
        <v>60244</v>
      </c>
      <c r="H10290" s="89" t="s">
        <v>1550</v>
      </c>
      <c r="I10290" s="89" t="s">
        <v>324</v>
      </c>
      <c r="L10290">
        <v>68173</v>
      </c>
      <c r="M10290" s="89" t="s">
        <v>1327</v>
      </c>
      <c r="N10290" s="89" t="s">
        <v>340</v>
      </c>
      <c r="V10290" s="89" t="s">
        <v>1569</v>
      </c>
      <c r="W10290">
        <v>57951</v>
      </c>
    </row>
    <row r="10291" spans="7:23">
      <c r="G10291">
        <v>60255</v>
      </c>
      <c r="H10291" s="89" t="s">
        <v>1551</v>
      </c>
      <c r="I10291" s="89" t="s">
        <v>324</v>
      </c>
      <c r="L10291">
        <v>68174</v>
      </c>
      <c r="M10291" s="89" t="s">
        <v>232</v>
      </c>
      <c r="N10291" s="89" t="s">
        <v>340</v>
      </c>
      <c r="V10291" s="89" t="s">
        <v>1570</v>
      </c>
      <c r="W10291">
        <v>57962</v>
      </c>
    </row>
    <row r="10292" spans="7:23">
      <c r="G10292">
        <v>60266</v>
      </c>
      <c r="H10292" s="89" t="s">
        <v>1552</v>
      </c>
      <c r="I10292" s="89" t="s">
        <v>324</v>
      </c>
      <c r="L10292">
        <v>68177</v>
      </c>
      <c r="M10292" s="89" t="s">
        <v>1511</v>
      </c>
      <c r="N10292" s="89" t="s">
        <v>340</v>
      </c>
      <c r="V10292" s="89" t="s">
        <v>1571</v>
      </c>
      <c r="W10292">
        <v>58006</v>
      </c>
    </row>
    <row r="10293" spans="7:23">
      <c r="G10293">
        <v>60277</v>
      </c>
      <c r="H10293" s="89" t="s">
        <v>1553</v>
      </c>
      <c r="I10293" s="89" t="s">
        <v>324</v>
      </c>
      <c r="L10293">
        <v>68178</v>
      </c>
      <c r="M10293" s="89" t="s">
        <v>1512</v>
      </c>
      <c r="N10293" s="89" t="s">
        <v>340</v>
      </c>
      <c r="V10293" s="89" t="s">
        <v>2547</v>
      </c>
      <c r="W10293">
        <v>58017</v>
      </c>
    </row>
    <row r="10294" spans="7:23">
      <c r="G10294">
        <v>60288</v>
      </c>
      <c r="H10294" s="89" t="s">
        <v>1554</v>
      </c>
      <c r="I10294" s="89" t="s">
        <v>324</v>
      </c>
      <c r="L10294">
        <v>68179</v>
      </c>
      <c r="M10294" s="89" t="s">
        <v>1513</v>
      </c>
      <c r="N10294" s="89" t="s">
        <v>340</v>
      </c>
      <c r="V10294" s="89" t="s">
        <v>1572</v>
      </c>
      <c r="W10294">
        <v>66080</v>
      </c>
    </row>
    <row r="10295" spans="7:23">
      <c r="G10295">
        <v>60299</v>
      </c>
      <c r="H10295" s="89" t="s">
        <v>1555</v>
      </c>
      <c r="I10295" s="89" t="s">
        <v>324</v>
      </c>
      <c r="L10295">
        <v>68180</v>
      </c>
      <c r="M10295" s="89" t="s">
        <v>1514</v>
      </c>
      <c r="N10295" s="89" t="s">
        <v>340</v>
      </c>
      <c r="V10295" s="89" t="s">
        <v>2548</v>
      </c>
      <c r="W10295">
        <v>67686</v>
      </c>
    </row>
    <row r="10296" spans="7:23">
      <c r="G10296">
        <v>60310</v>
      </c>
      <c r="H10296" s="89" t="s">
        <v>1556</v>
      </c>
      <c r="I10296" s="89" t="s">
        <v>324</v>
      </c>
      <c r="L10296">
        <v>68181</v>
      </c>
      <c r="M10296" s="89" t="s">
        <v>1515</v>
      </c>
      <c r="N10296" s="89" t="s">
        <v>340</v>
      </c>
      <c r="V10296" s="89" t="s">
        <v>2549</v>
      </c>
      <c r="W10296">
        <v>76675</v>
      </c>
    </row>
    <row r="10297" spans="7:23">
      <c r="G10297">
        <v>60321</v>
      </c>
      <c r="H10297" s="89" t="s">
        <v>1557</v>
      </c>
      <c r="I10297" s="89" t="s">
        <v>324</v>
      </c>
      <c r="L10297">
        <v>68182</v>
      </c>
      <c r="M10297" s="89" t="s">
        <v>1516</v>
      </c>
      <c r="N10297" s="89" t="s">
        <v>340</v>
      </c>
      <c r="V10297" s="89" t="s">
        <v>2550</v>
      </c>
      <c r="W10297">
        <v>88075</v>
      </c>
    </row>
    <row r="10298" spans="7:23">
      <c r="G10298">
        <v>60332</v>
      </c>
      <c r="H10298" s="89" t="s">
        <v>1378</v>
      </c>
      <c r="I10298" s="89" t="s">
        <v>324</v>
      </c>
      <c r="L10298">
        <v>68183</v>
      </c>
      <c r="M10298" s="89" t="s">
        <v>1517</v>
      </c>
      <c r="N10298" s="89" t="s">
        <v>340</v>
      </c>
      <c r="V10298" s="89" t="s">
        <v>1573</v>
      </c>
      <c r="W10298">
        <v>67674</v>
      </c>
    </row>
    <row r="10299" spans="7:23">
      <c r="G10299">
        <v>45283</v>
      </c>
      <c r="H10299" s="89" t="s">
        <v>1558</v>
      </c>
      <c r="I10299" s="89" t="s">
        <v>324</v>
      </c>
      <c r="L10299">
        <v>68184</v>
      </c>
      <c r="M10299" s="89" t="s">
        <v>1518</v>
      </c>
      <c r="N10299" s="89" t="s">
        <v>340</v>
      </c>
      <c r="V10299" s="89" t="s">
        <v>1574</v>
      </c>
      <c r="W10299">
        <v>57984</v>
      </c>
    </row>
    <row r="10300" spans="7:23">
      <c r="G10300">
        <v>45292</v>
      </c>
      <c r="H10300" s="89" t="s">
        <v>1559</v>
      </c>
      <c r="I10300" s="89" t="s">
        <v>324</v>
      </c>
      <c r="L10300">
        <v>68185</v>
      </c>
      <c r="M10300" s="89" t="s">
        <v>1519</v>
      </c>
      <c r="N10300" s="89" t="s">
        <v>340</v>
      </c>
      <c r="V10300" s="89" t="s">
        <v>1575</v>
      </c>
      <c r="W10300">
        <v>57973</v>
      </c>
    </row>
    <row r="10301" spans="7:23">
      <c r="G10301">
        <v>45301</v>
      </c>
      <c r="H10301" s="89" t="s">
        <v>1560</v>
      </c>
      <c r="I10301" s="89" t="s">
        <v>324</v>
      </c>
      <c r="L10301">
        <v>68186</v>
      </c>
      <c r="M10301" s="89" t="s">
        <v>1520</v>
      </c>
      <c r="N10301" s="89" t="s">
        <v>340</v>
      </c>
      <c r="V10301" s="89" t="s">
        <v>1576</v>
      </c>
      <c r="W10301">
        <v>45472</v>
      </c>
    </row>
    <row r="10302" spans="7:23">
      <c r="G10302">
        <v>45310</v>
      </c>
      <c r="H10302" s="89" t="s">
        <v>2544</v>
      </c>
      <c r="I10302" s="89" t="s">
        <v>324</v>
      </c>
      <c r="L10302">
        <v>68187</v>
      </c>
      <c r="M10302" s="89" t="s">
        <v>1521</v>
      </c>
      <c r="N10302" s="89" t="s">
        <v>340</v>
      </c>
      <c r="V10302" s="89" t="s">
        <v>1577</v>
      </c>
      <c r="W10302">
        <v>65073</v>
      </c>
    </row>
    <row r="10303" spans="7:23">
      <c r="G10303">
        <v>45319</v>
      </c>
      <c r="H10303" s="89" t="s">
        <v>1561</v>
      </c>
      <c r="I10303" s="89" t="s">
        <v>324</v>
      </c>
      <c r="L10303">
        <v>68188</v>
      </c>
      <c r="M10303" s="89" t="s">
        <v>1522</v>
      </c>
      <c r="N10303" s="89" t="s">
        <v>340</v>
      </c>
      <c r="V10303" s="89" t="s">
        <v>1578</v>
      </c>
      <c r="W10303">
        <v>58039</v>
      </c>
    </row>
    <row r="10304" spans="7:23">
      <c r="G10304">
        <v>45328</v>
      </c>
      <c r="H10304" s="89" t="s">
        <v>1562</v>
      </c>
      <c r="I10304" s="89" t="s">
        <v>324</v>
      </c>
      <c r="L10304">
        <v>68189</v>
      </c>
      <c r="M10304" s="89" t="s">
        <v>2543</v>
      </c>
      <c r="N10304" s="89" t="s">
        <v>340</v>
      </c>
      <c r="V10304" s="89" t="s">
        <v>2551</v>
      </c>
      <c r="W10304">
        <v>141088</v>
      </c>
    </row>
    <row r="10305" spans="7:23">
      <c r="G10305">
        <v>45337</v>
      </c>
      <c r="H10305" s="89" t="s">
        <v>1563</v>
      </c>
      <c r="I10305" s="89" t="s">
        <v>324</v>
      </c>
      <c r="L10305">
        <v>68190</v>
      </c>
      <c r="M10305" s="89" t="s">
        <v>1524</v>
      </c>
      <c r="N10305" s="89" t="s">
        <v>340</v>
      </c>
      <c r="V10305" s="89" t="s">
        <v>2552</v>
      </c>
      <c r="W10305">
        <v>57995</v>
      </c>
    </row>
    <row r="10306" spans="7:23">
      <c r="G10306">
        <v>45346</v>
      </c>
      <c r="H10306" s="89" t="s">
        <v>1564</v>
      </c>
      <c r="I10306" s="89" t="s">
        <v>324</v>
      </c>
      <c r="L10306">
        <v>68191</v>
      </c>
      <c r="M10306" s="89" t="s">
        <v>1525</v>
      </c>
      <c r="N10306" s="89" t="s">
        <v>340</v>
      </c>
      <c r="V10306" s="89" t="s">
        <v>1580</v>
      </c>
      <c r="W10306">
        <v>45508</v>
      </c>
    </row>
    <row r="10307" spans="7:23">
      <c r="G10307">
        <v>45355</v>
      </c>
      <c r="H10307" s="89" t="s">
        <v>1565</v>
      </c>
      <c r="I10307" s="89" t="s">
        <v>324</v>
      </c>
      <c r="L10307">
        <v>68192</v>
      </c>
      <c r="M10307" s="89" t="s">
        <v>2541</v>
      </c>
      <c r="N10307" s="89" t="s">
        <v>340</v>
      </c>
      <c r="V10307" s="89" t="s">
        <v>2553</v>
      </c>
      <c r="W10307">
        <v>202075</v>
      </c>
    </row>
    <row r="10308" spans="7:23">
      <c r="G10308">
        <v>45364</v>
      </c>
      <c r="H10308" s="89" t="s">
        <v>1566</v>
      </c>
      <c r="I10308" s="89" t="s">
        <v>324</v>
      </c>
      <c r="L10308">
        <v>68193</v>
      </c>
      <c r="M10308" s="89" t="s">
        <v>1526</v>
      </c>
      <c r="N10308" s="89" t="s">
        <v>340</v>
      </c>
      <c r="V10308" s="89" t="s">
        <v>2554</v>
      </c>
      <c r="W10308">
        <v>202101</v>
      </c>
    </row>
    <row r="10309" spans="7:23">
      <c r="G10309">
        <v>45373</v>
      </c>
      <c r="H10309" s="89" t="s">
        <v>271</v>
      </c>
      <c r="I10309" s="89" t="s">
        <v>324</v>
      </c>
      <c r="L10309">
        <v>68194</v>
      </c>
      <c r="M10309" s="89" t="s">
        <v>1527</v>
      </c>
      <c r="N10309" s="89" t="s">
        <v>340</v>
      </c>
      <c r="V10309" s="89" t="s">
        <v>2555</v>
      </c>
      <c r="W10309">
        <v>202088</v>
      </c>
    </row>
    <row r="10310" spans="7:23">
      <c r="G10310">
        <v>57885</v>
      </c>
      <c r="H10310" s="89" t="s">
        <v>1567</v>
      </c>
      <c r="I10310" s="89" t="s">
        <v>324</v>
      </c>
      <c r="L10310">
        <v>68195</v>
      </c>
      <c r="M10310" s="89" t="s">
        <v>1528</v>
      </c>
      <c r="N10310" s="89" t="s">
        <v>340</v>
      </c>
      <c r="V10310" s="89" t="s">
        <v>1581</v>
      </c>
      <c r="W10310">
        <v>45427</v>
      </c>
    </row>
    <row r="10311" spans="7:23">
      <c r="G10311">
        <v>141075</v>
      </c>
      <c r="H10311" s="89" t="s">
        <v>2545</v>
      </c>
      <c r="I10311" s="89" t="s">
        <v>324</v>
      </c>
      <c r="L10311">
        <v>68196</v>
      </c>
      <c r="M10311" s="89" t="s">
        <v>1529</v>
      </c>
      <c r="N10311" s="89" t="s">
        <v>340</v>
      </c>
    </row>
    <row r="10312" spans="7:23">
      <c r="G10312">
        <v>57874</v>
      </c>
      <c r="H10312" s="89" t="s">
        <v>2546</v>
      </c>
      <c r="I10312" s="89" t="s">
        <v>324</v>
      </c>
      <c r="L10312">
        <v>68197</v>
      </c>
      <c r="M10312" s="89" t="s">
        <v>1530</v>
      </c>
      <c r="N10312" s="89" t="s">
        <v>340</v>
      </c>
    </row>
    <row r="10313" spans="7:23">
      <c r="G10313">
        <v>45400</v>
      </c>
      <c r="H10313" s="89" t="s">
        <v>1389</v>
      </c>
      <c r="I10313" s="89" t="s">
        <v>324</v>
      </c>
      <c r="L10313">
        <v>68198</v>
      </c>
      <c r="M10313" s="89" t="s">
        <v>1531</v>
      </c>
      <c r="N10313" s="89" t="s">
        <v>340</v>
      </c>
      <c r="V10313" s="89" t="s">
        <v>1291</v>
      </c>
      <c r="W10313">
        <v>41680</v>
      </c>
    </row>
    <row r="10314" spans="7:23">
      <c r="G10314">
        <v>45418</v>
      </c>
      <c r="H10314" s="89" t="s">
        <v>1568</v>
      </c>
      <c r="I10314" s="89" t="s">
        <v>324</v>
      </c>
      <c r="L10314">
        <v>68199</v>
      </c>
      <c r="M10314" s="89" t="s">
        <v>1532</v>
      </c>
      <c r="N10314" s="89" t="s">
        <v>340</v>
      </c>
      <c r="V10314" s="89" t="s">
        <v>1293</v>
      </c>
      <c r="W10314">
        <v>50732</v>
      </c>
    </row>
    <row r="10315" spans="7:23">
      <c r="G10315">
        <v>57951</v>
      </c>
      <c r="H10315" s="89" t="s">
        <v>1569</v>
      </c>
      <c r="I10315" s="89" t="s">
        <v>324</v>
      </c>
      <c r="L10315">
        <v>68200</v>
      </c>
      <c r="M10315" s="89" t="s">
        <v>2542</v>
      </c>
      <c r="N10315" s="89" t="s">
        <v>340</v>
      </c>
      <c r="V10315" s="89" t="s">
        <v>1294</v>
      </c>
      <c r="W10315">
        <v>51272</v>
      </c>
    </row>
    <row r="10316" spans="7:23">
      <c r="G10316">
        <v>57962</v>
      </c>
      <c r="H10316" s="89" t="s">
        <v>1570</v>
      </c>
      <c r="I10316" s="89" t="s">
        <v>324</v>
      </c>
      <c r="L10316">
        <v>68203</v>
      </c>
      <c r="M10316" s="89" t="s">
        <v>1533</v>
      </c>
      <c r="N10316" s="89" t="s">
        <v>340</v>
      </c>
      <c r="V10316" s="89" t="s">
        <v>1295</v>
      </c>
      <c r="W10316">
        <v>41681</v>
      </c>
    </row>
    <row r="10317" spans="7:23">
      <c r="G10317">
        <v>58006</v>
      </c>
      <c r="H10317" s="89" t="s">
        <v>1571</v>
      </c>
      <c r="I10317" s="89" t="s">
        <v>324</v>
      </c>
      <c r="L10317">
        <v>68204</v>
      </c>
      <c r="M10317" s="89" t="s">
        <v>1534</v>
      </c>
      <c r="N10317" s="89" t="s">
        <v>340</v>
      </c>
      <c r="V10317" s="89" t="s">
        <v>1297</v>
      </c>
      <c r="W10317">
        <v>41682</v>
      </c>
    </row>
    <row r="10318" spans="7:23">
      <c r="G10318">
        <v>58017</v>
      </c>
      <c r="H10318" s="89" t="s">
        <v>2547</v>
      </c>
      <c r="I10318" s="89" t="s">
        <v>324</v>
      </c>
      <c r="L10318">
        <v>68205</v>
      </c>
      <c r="M10318" s="89" t="s">
        <v>1535</v>
      </c>
      <c r="N10318" s="89" t="s">
        <v>340</v>
      </c>
      <c r="V10318" s="89" t="s">
        <v>1298</v>
      </c>
      <c r="W10318">
        <v>41683</v>
      </c>
    </row>
    <row r="10319" spans="7:23">
      <c r="G10319">
        <v>66080</v>
      </c>
      <c r="H10319" s="89" t="s">
        <v>1572</v>
      </c>
      <c r="I10319" s="89" t="s">
        <v>324</v>
      </c>
      <c r="L10319">
        <v>68206</v>
      </c>
      <c r="M10319" s="89" t="s">
        <v>1536</v>
      </c>
      <c r="N10319" s="89" t="s">
        <v>340</v>
      </c>
      <c r="V10319" s="89" t="s">
        <v>1299</v>
      </c>
      <c r="W10319">
        <v>41684</v>
      </c>
    </row>
    <row r="10320" spans="7:23">
      <c r="G10320">
        <v>67686</v>
      </c>
      <c r="H10320" s="89" t="s">
        <v>2548</v>
      </c>
      <c r="I10320" s="89" t="s">
        <v>324</v>
      </c>
      <c r="L10320">
        <v>68207</v>
      </c>
      <c r="M10320" s="89" t="s">
        <v>1537</v>
      </c>
      <c r="N10320" s="89" t="s">
        <v>340</v>
      </c>
      <c r="V10320" s="89" t="s">
        <v>1300</v>
      </c>
      <c r="W10320">
        <v>41685</v>
      </c>
    </row>
    <row r="10321" spans="7:23">
      <c r="G10321">
        <v>76675</v>
      </c>
      <c r="H10321" s="89" t="s">
        <v>2549</v>
      </c>
      <c r="I10321" s="89" t="s">
        <v>324</v>
      </c>
      <c r="L10321">
        <v>68208</v>
      </c>
      <c r="M10321" s="89" t="s">
        <v>1538</v>
      </c>
      <c r="N10321" s="89" t="s">
        <v>340</v>
      </c>
      <c r="V10321" s="89" t="s">
        <v>1234</v>
      </c>
      <c r="W10321">
        <v>185991</v>
      </c>
    </row>
    <row r="10322" spans="7:23">
      <c r="G10322">
        <v>88075</v>
      </c>
      <c r="H10322" s="89" t="s">
        <v>2550</v>
      </c>
      <c r="I10322" s="89" t="s">
        <v>324</v>
      </c>
      <c r="L10322">
        <v>68209</v>
      </c>
      <c r="M10322" s="89" t="s">
        <v>1539</v>
      </c>
      <c r="N10322" s="89" t="s">
        <v>340</v>
      </c>
      <c r="V10322" s="89" t="s">
        <v>2329</v>
      </c>
      <c r="W10322">
        <v>187695</v>
      </c>
    </row>
    <row r="10323" spans="7:23">
      <c r="G10323">
        <v>67674</v>
      </c>
      <c r="H10323" s="89" t="s">
        <v>1573</v>
      </c>
      <c r="I10323" s="89" t="s">
        <v>324</v>
      </c>
      <c r="L10323">
        <v>68210</v>
      </c>
      <c r="M10323" s="89" t="s">
        <v>1540</v>
      </c>
      <c r="N10323" s="89" t="s">
        <v>340</v>
      </c>
      <c r="V10323" s="89" t="s">
        <v>2330</v>
      </c>
      <c r="W10323">
        <v>187684</v>
      </c>
    </row>
    <row r="10324" spans="7:23">
      <c r="G10324">
        <v>57984</v>
      </c>
      <c r="H10324" s="89" t="s">
        <v>1574</v>
      </c>
      <c r="I10324" s="89" t="s">
        <v>324</v>
      </c>
      <c r="L10324">
        <v>68211</v>
      </c>
      <c r="M10324" s="89" t="s">
        <v>1541</v>
      </c>
      <c r="N10324" s="89" t="s">
        <v>340</v>
      </c>
      <c r="V10324" s="89" t="s">
        <v>1235</v>
      </c>
      <c r="W10324">
        <v>185980</v>
      </c>
    </row>
    <row r="10325" spans="7:23">
      <c r="G10325">
        <v>57973</v>
      </c>
      <c r="H10325" s="89" t="s">
        <v>1575</v>
      </c>
      <c r="I10325" s="89" t="s">
        <v>324</v>
      </c>
      <c r="L10325">
        <v>68212</v>
      </c>
      <c r="M10325" s="89" t="s">
        <v>1542</v>
      </c>
      <c r="N10325" s="89" t="s">
        <v>340</v>
      </c>
      <c r="V10325" s="89" t="s">
        <v>1236</v>
      </c>
      <c r="W10325">
        <v>186002</v>
      </c>
    </row>
    <row r="10326" spans="7:23">
      <c r="G10326">
        <v>45472</v>
      </c>
      <c r="H10326" s="89" t="s">
        <v>1576</v>
      </c>
      <c r="I10326" s="89" t="s">
        <v>324</v>
      </c>
      <c r="L10326">
        <v>68213</v>
      </c>
      <c r="M10326" s="89" t="s">
        <v>1543</v>
      </c>
      <c r="N10326" s="89" t="s">
        <v>340</v>
      </c>
      <c r="V10326" s="89" t="s">
        <v>1237</v>
      </c>
      <c r="W10326">
        <v>187673</v>
      </c>
    </row>
    <row r="10327" spans="7:23">
      <c r="G10327">
        <v>65073</v>
      </c>
      <c r="H10327" s="89" t="s">
        <v>1577</v>
      </c>
      <c r="I10327" s="89" t="s">
        <v>324</v>
      </c>
      <c r="L10327">
        <v>68214</v>
      </c>
      <c r="M10327" s="89" t="s">
        <v>1544</v>
      </c>
      <c r="N10327" s="89" t="s">
        <v>340</v>
      </c>
      <c r="V10327" s="89" t="s">
        <v>2556</v>
      </c>
      <c r="W10327">
        <v>61994</v>
      </c>
    </row>
    <row r="10328" spans="7:23">
      <c r="G10328">
        <v>58039</v>
      </c>
      <c r="H10328" s="89" t="s">
        <v>1578</v>
      </c>
      <c r="I10328" s="89" t="s">
        <v>324</v>
      </c>
      <c r="L10328">
        <v>68215</v>
      </c>
      <c r="M10328" s="89" t="s">
        <v>1364</v>
      </c>
      <c r="N10328" s="89" t="s">
        <v>340</v>
      </c>
      <c r="V10328" s="89" t="s">
        <v>2557</v>
      </c>
      <c r="W10328">
        <v>216684</v>
      </c>
    </row>
    <row r="10329" spans="7:23">
      <c r="G10329">
        <v>141088</v>
      </c>
      <c r="H10329" s="89" t="s">
        <v>2551</v>
      </c>
      <c r="I10329" s="89" t="s">
        <v>324</v>
      </c>
      <c r="L10329">
        <v>68218</v>
      </c>
      <c r="M10329" s="89" t="s">
        <v>1545</v>
      </c>
      <c r="N10329" s="89" t="s">
        <v>340</v>
      </c>
      <c r="V10329" s="89" t="s">
        <v>2558</v>
      </c>
      <c r="W10329">
        <v>41690</v>
      </c>
    </row>
    <row r="10330" spans="7:23">
      <c r="G10330">
        <v>57995</v>
      </c>
      <c r="H10330" s="89" t="s">
        <v>2552</v>
      </c>
      <c r="I10330" s="89" t="s">
        <v>324</v>
      </c>
      <c r="L10330">
        <v>68219</v>
      </c>
      <c r="M10330" s="89" t="s">
        <v>1546</v>
      </c>
      <c r="N10330" s="89" t="s">
        <v>340</v>
      </c>
      <c r="V10330" s="89" t="s">
        <v>2559</v>
      </c>
      <c r="W10330">
        <v>81884</v>
      </c>
    </row>
    <row r="10331" spans="7:23">
      <c r="G10331">
        <v>45508</v>
      </c>
      <c r="H10331" s="89" t="s">
        <v>1580</v>
      </c>
      <c r="I10331" s="89" t="s">
        <v>324</v>
      </c>
      <c r="L10331">
        <v>68220</v>
      </c>
      <c r="M10331" s="89" t="s">
        <v>1547</v>
      </c>
      <c r="N10331" s="89" t="s">
        <v>340</v>
      </c>
      <c r="V10331" s="89" t="s">
        <v>2560</v>
      </c>
      <c r="W10331">
        <v>107273</v>
      </c>
    </row>
    <row r="10332" spans="7:23">
      <c r="G10332">
        <v>202075</v>
      </c>
      <c r="H10332" s="89" t="s">
        <v>2553</v>
      </c>
      <c r="I10332" s="89" t="s">
        <v>324</v>
      </c>
      <c r="L10332">
        <v>68221</v>
      </c>
      <c r="M10332" s="89" t="s">
        <v>1548</v>
      </c>
      <c r="N10332" s="89" t="s">
        <v>340</v>
      </c>
      <c r="V10332" s="89" t="s">
        <v>2561</v>
      </c>
      <c r="W10332">
        <v>41691</v>
      </c>
    </row>
    <row r="10333" spans="7:23">
      <c r="G10333">
        <v>202101</v>
      </c>
      <c r="H10333" s="89" t="s">
        <v>2554</v>
      </c>
      <c r="I10333" s="89" t="s">
        <v>324</v>
      </c>
      <c r="L10333">
        <v>68222</v>
      </c>
      <c r="M10333" s="89" t="s">
        <v>1549</v>
      </c>
      <c r="N10333" s="89" t="s">
        <v>340</v>
      </c>
      <c r="V10333" s="89" t="s">
        <v>2562</v>
      </c>
      <c r="W10333">
        <v>41692</v>
      </c>
    </row>
    <row r="10334" spans="7:23">
      <c r="G10334">
        <v>202088</v>
      </c>
      <c r="H10334" s="89" t="s">
        <v>2555</v>
      </c>
      <c r="I10334" s="89" t="s">
        <v>324</v>
      </c>
      <c r="L10334">
        <v>68223</v>
      </c>
      <c r="M10334" s="89" t="s">
        <v>1550</v>
      </c>
      <c r="N10334" s="89" t="s">
        <v>340</v>
      </c>
      <c r="V10334" s="89" t="s">
        <v>2563</v>
      </c>
      <c r="W10334">
        <v>213878</v>
      </c>
    </row>
    <row r="10335" spans="7:23">
      <c r="G10335">
        <v>45427</v>
      </c>
      <c r="H10335" s="89" t="s">
        <v>1581</v>
      </c>
      <c r="I10335" s="89" t="s">
        <v>324</v>
      </c>
      <c r="L10335">
        <v>68224</v>
      </c>
      <c r="M10335" s="89" t="s">
        <v>1551</v>
      </c>
      <c r="N10335" s="89" t="s">
        <v>340</v>
      </c>
      <c r="V10335" s="89" t="s">
        <v>1585</v>
      </c>
      <c r="W10335">
        <v>41693</v>
      </c>
    </row>
    <row r="10336" spans="7:23">
      <c r="G10336">
        <v>41282</v>
      </c>
      <c r="H10336" s="89" t="s">
        <v>3595</v>
      </c>
      <c r="L10336">
        <v>68225</v>
      </c>
      <c r="M10336" s="89" t="s">
        <v>1552</v>
      </c>
      <c r="N10336" s="89" t="s">
        <v>340</v>
      </c>
      <c r="V10336" s="89" t="s">
        <v>1586</v>
      </c>
      <c r="W10336">
        <v>41694</v>
      </c>
    </row>
    <row r="10337" spans="7:23">
      <c r="G10337">
        <v>41680</v>
      </c>
      <c r="H10337" s="89" t="s">
        <v>1291</v>
      </c>
      <c r="I10337" s="89" t="s">
        <v>3595</v>
      </c>
      <c r="L10337">
        <v>68226</v>
      </c>
      <c r="M10337" s="89" t="s">
        <v>1553</v>
      </c>
      <c r="N10337" s="89" t="s">
        <v>340</v>
      </c>
      <c r="V10337" s="89" t="s">
        <v>1587</v>
      </c>
      <c r="W10337">
        <v>41696</v>
      </c>
    </row>
    <row r="10338" spans="7:23">
      <c r="G10338">
        <v>50732</v>
      </c>
      <c r="H10338" s="89" t="s">
        <v>1293</v>
      </c>
      <c r="I10338" s="89" t="s">
        <v>3595</v>
      </c>
      <c r="L10338">
        <v>68227</v>
      </c>
      <c r="M10338" s="89" t="s">
        <v>1554</v>
      </c>
      <c r="N10338" s="89" t="s">
        <v>340</v>
      </c>
      <c r="V10338" s="89" t="s">
        <v>1588</v>
      </c>
      <c r="W10338">
        <v>41700</v>
      </c>
    </row>
    <row r="10339" spans="7:23">
      <c r="G10339">
        <v>51272</v>
      </c>
      <c r="H10339" s="89" t="s">
        <v>1294</v>
      </c>
      <c r="I10339" s="89" t="s">
        <v>3595</v>
      </c>
      <c r="L10339">
        <v>68228</v>
      </c>
      <c r="M10339" s="89" t="s">
        <v>1555</v>
      </c>
      <c r="N10339" s="89" t="s">
        <v>340</v>
      </c>
      <c r="V10339" s="89" t="s">
        <v>1589</v>
      </c>
      <c r="W10339">
        <v>41701</v>
      </c>
    </row>
    <row r="10340" spans="7:23">
      <c r="G10340">
        <v>41681</v>
      </c>
      <c r="H10340" s="89" t="s">
        <v>1295</v>
      </c>
      <c r="I10340" s="89" t="s">
        <v>3595</v>
      </c>
      <c r="L10340">
        <v>68229</v>
      </c>
      <c r="M10340" s="89" t="s">
        <v>1556</v>
      </c>
      <c r="N10340" s="89" t="s">
        <v>340</v>
      </c>
      <c r="V10340" s="89" t="s">
        <v>1590</v>
      </c>
      <c r="W10340">
        <v>41702</v>
      </c>
    </row>
    <row r="10341" spans="7:23">
      <c r="G10341">
        <v>41682</v>
      </c>
      <c r="H10341" s="89" t="s">
        <v>1297</v>
      </c>
      <c r="I10341" s="89" t="s">
        <v>3595</v>
      </c>
      <c r="L10341">
        <v>68230</v>
      </c>
      <c r="M10341" s="89" t="s">
        <v>1557</v>
      </c>
      <c r="N10341" s="89" t="s">
        <v>340</v>
      </c>
      <c r="V10341" s="89" t="s">
        <v>1591</v>
      </c>
      <c r="W10341">
        <v>41703</v>
      </c>
    </row>
    <row r="10342" spans="7:23">
      <c r="G10342">
        <v>41683</v>
      </c>
      <c r="H10342" s="89" t="s">
        <v>1298</v>
      </c>
      <c r="I10342" s="89" t="s">
        <v>3595</v>
      </c>
      <c r="L10342">
        <v>68231</v>
      </c>
      <c r="M10342" s="89" t="s">
        <v>1378</v>
      </c>
      <c r="N10342" s="89" t="s">
        <v>340</v>
      </c>
      <c r="V10342" s="89" t="s">
        <v>1592</v>
      </c>
      <c r="W10342">
        <v>41704</v>
      </c>
    </row>
    <row r="10343" spans="7:23">
      <c r="G10343">
        <v>41684</v>
      </c>
      <c r="H10343" s="89" t="s">
        <v>1299</v>
      </c>
      <c r="I10343" s="89" t="s">
        <v>3595</v>
      </c>
      <c r="L10343">
        <v>68234</v>
      </c>
      <c r="M10343" s="89" t="s">
        <v>1558</v>
      </c>
      <c r="N10343" s="89" t="s">
        <v>340</v>
      </c>
      <c r="V10343" s="89" t="s">
        <v>1593</v>
      </c>
      <c r="W10343">
        <v>41705</v>
      </c>
    </row>
    <row r="10344" spans="7:23">
      <c r="G10344">
        <v>41685</v>
      </c>
      <c r="H10344" s="89" t="s">
        <v>1300</v>
      </c>
      <c r="I10344" s="89" t="s">
        <v>3595</v>
      </c>
      <c r="L10344">
        <v>68235</v>
      </c>
      <c r="M10344" s="89" t="s">
        <v>1559</v>
      </c>
      <c r="N10344" s="89" t="s">
        <v>340</v>
      </c>
      <c r="V10344" s="89" t="s">
        <v>1594</v>
      </c>
      <c r="W10344">
        <v>41706</v>
      </c>
    </row>
    <row r="10345" spans="7:23">
      <c r="G10345">
        <v>185991</v>
      </c>
      <c r="H10345" s="89" t="s">
        <v>1234</v>
      </c>
      <c r="I10345" s="89" t="s">
        <v>3595</v>
      </c>
      <c r="L10345">
        <v>68236</v>
      </c>
      <c r="M10345" s="89" t="s">
        <v>1560</v>
      </c>
      <c r="N10345" s="89" t="s">
        <v>340</v>
      </c>
      <c r="V10345" s="89" t="s">
        <v>1595</v>
      </c>
      <c r="W10345">
        <v>41707</v>
      </c>
    </row>
    <row r="10346" spans="7:23">
      <c r="G10346">
        <v>187695</v>
      </c>
      <c r="H10346" s="89" t="s">
        <v>2329</v>
      </c>
      <c r="I10346" s="89" t="s">
        <v>3595</v>
      </c>
      <c r="L10346">
        <v>68237</v>
      </c>
      <c r="M10346" s="89" t="s">
        <v>2544</v>
      </c>
      <c r="N10346" s="89" t="s">
        <v>340</v>
      </c>
      <c r="V10346" s="89" t="s">
        <v>1596</v>
      </c>
      <c r="W10346">
        <v>41708</v>
      </c>
    </row>
    <row r="10347" spans="7:23">
      <c r="G10347">
        <v>187684</v>
      </c>
      <c r="H10347" s="89" t="s">
        <v>2330</v>
      </c>
      <c r="I10347" s="89" t="s">
        <v>3595</v>
      </c>
      <c r="L10347">
        <v>68238</v>
      </c>
      <c r="M10347" s="89" t="s">
        <v>1561</v>
      </c>
      <c r="N10347" s="89" t="s">
        <v>340</v>
      </c>
      <c r="V10347" s="89" t="s">
        <v>2564</v>
      </c>
      <c r="W10347">
        <v>81873</v>
      </c>
    </row>
    <row r="10348" spans="7:23">
      <c r="G10348">
        <v>185980</v>
      </c>
      <c r="H10348" s="89" t="s">
        <v>1235</v>
      </c>
      <c r="I10348" s="89" t="s">
        <v>3595</v>
      </c>
      <c r="L10348">
        <v>68239</v>
      </c>
      <c r="M10348" s="89" t="s">
        <v>1562</v>
      </c>
      <c r="N10348" s="89" t="s">
        <v>340</v>
      </c>
      <c r="V10348" s="89" t="s">
        <v>1597</v>
      </c>
      <c r="W10348">
        <v>41709</v>
      </c>
    </row>
    <row r="10349" spans="7:23">
      <c r="G10349">
        <v>186002</v>
      </c>
      <c r="H10349" s="89" t="s">
        <v>1236</v>
      </c>
      <c r="I10349" s="89" t="s">
        <v>3595</v>
      </c>
      <c r="L10349">
        <v>68240</v>
      </c>
      <c r="M10349" s="89" t="s">
        <v>1563</v>
      </c>
      <c r="N10349" s="89" t="s">
        <v>340</v>
      </c>
      <c r="V10349" s="89" t="s">
        <v>1598</v>
      </c>
      <c r="W10349">
        <v>41710</v>
      </c>
    </row>
    <row r="10350" spans="7:23">
      <c r="G10350">
        <v>187673</v>
      </c>
      <c r="H10350" s="89" t="s">
        <v>1237</v>
      </c>
      <c r="I10350" s="89" t="s">
        <v>3595</v>
      </c>
      <c r="L10350">
        <v>68241</v>
      </c>
      <c r="M10350" s="89" t="s">
        <v>1564</v>
      </c>
      <c r="N10350" s="89" t="s">
        <v>340</v>
      </c>
      <c r="V10350" s="89" t="s">
        <v>2565</v>
      </c>
      <c r="W10350">
        <v>182273</v>
      </c>
    </row>
    <row r="10351" spans="7:23">
      <c r="G10351">
        <v>61994</v>
      </c>
      <c r="H10351" s="89" t="s">
        <v>2556</v>
      </c>
      <c r="I10351" s="89" t="s">
        <v>3595</v>
      </c>
      <c r="L10351">
        <v>68242</v>
      </c>
      <c r="M10351" s="89" t="s">
        <v>1565</v>
      </c>
      <c r="N10351" s="89" t="s">
        <v>340</v>
      </c>
      <c r="V10351" s="89" t="s">
        <v>1599</v>
      </c>
      <c r="W10351">
        <v>41711</v>
      </c>
    </row>
    <row r="10352" spans="7:23">
      <c r="G10352">
        <v>216684</v>
      </c>
      <c r="H10352" s="89" t="s">
        <v>2557</v>
      </c>
      <c r="I10352" s="89" t="s">
        <v>3595</v>
      </c>
      <c r="L10352">
        <v>68243</v>
      </c>
      <c r="M10352" s="89" t="s">
        <v>1566</v>
      </c>
      <c r="N10352" s="89" t="s">
        <v>340</v>
      </c>
      <c r="V10352" s="89" t="s">
        <v>1600</v>
      </c>
      <c r="W10352">
        <v>41712</v>
      </c>
    </row>
    <row r="10353" spans="7:23">
      <c r="G10353">
        <v>41690</v>
      </c>
      <c r="H10353" s="89" t="s">
        <v>2558</v>
      </c>
      <c r="I10353" s="89" t="s">
        <v>3595</v>
      </c>
      <c r="L10353">
        <v>68244</v>
      </c>
      <c r="M10353" s="89" t="s">
        <v>271</v>
      </c>
      <c r="N10353" s="89" t="s">
        <v>340</v>
      </c>
      <c r="V10353" s="89" t="s">
        <v>2566</v>
      </c>
      <c r="W10353">
        <v>205294</v>
      </c>
    </row>
    <row r="10354" spans="7:23">
      <c r="G10354">
        <v>81884</v>
      </c>
      <c r="H10354" s="89" t="s">
        <v>2559</v>
      </c>
      <c r="I10354" s="89" t="s">
        <v>3595</v>
      </c>
      <c r="L10354">
        <v>68245</v>
      </c>
      <c r="M10354" s="89" t="s">
        <v>1567</v>
      </c>
      <c r="N10354" s="89" t="s">
        <v>340</v>
      </c>
      <c r="V10354" s="89" t="s">
        <v>2567</v>
      </c>
      <c r="W10354">
        <v>205283</v>
      </c>
    </row>
    <row r="10355" spans="7:23">
      <c r="G10355">
        <v>107273</v>
      </c>
      <c r="H10355" s="89" t="s">
        <v>2560</v>
      </c>
      <c r="I10355" s="89" t="s">
        <v>3595</v>
      </c>
      <c r="L10355">
        <v>68246</v>
      </c>
      <c r="M10355" s="89" t="s">
        <v>2546</v>
      </c>
      <c r="N10355" s="89" t="s">
        <v>340</v>
      </c>
      <c r="V10355" s="89" t="s">
        <v>1601</v>
      </c>
      <c r="W10355">
        <v>41714</v>
      </c>
    </row>
    <row r="10356" spans="7:23">
      <c r="G10356">
        <v>41691</v>
      </c>
      <c r="H10356" s="89" t="s">
        <v>2561</v>
      </c>
      <c r="I10356" s="89" t="s">
        <v>3595</v>
      </c>
      <c r="L10356">
        <v>68249</v>
      </c>
      <c r="M10356" s="89" t="s">
        <v>1389</v>
      </c>
      <c r="N10356" s="89" t="s">
        <v>340</v>
      </c>
      <c r="V10356" s="89" t="s">
        <v>1602</v>
      </c>
      <c r="W10356">
        <v>41718</v>
      </c>
    </row>
    <row r="10357" spans="7:23">
      <c r="G10357">
        <v>41692</v>
      </c>
      <c r="H10357" s="89" t="s">
        <v>2562</v>
      </c>
      <c r="I10357" s="89" t="s">
        <v>3595</v>
      </c>
      <c r="L10357">
        <v>68251</v>
      </c>
      <c r="M10357" s="89" t="s">
        <v>1568</v>
      </c>
      <c r="N10357" s="89" t="s">
        <v>340</v>
      </c>
      <c r="V10357" s="89" t="s">
        <v>1603</v>
      </c>
      <c r="W10357">
        <v>41719</v>
      </c>
    </row>
    <row r="10358" spans="7:23">
      <c r="G10358">
        <v>213878</v>
      </c>
      <c r="H10358" s="89" t="s">
        <v>2563</v>
      </c>
      <c r="I10358" s="89" t="s">
        <v>3595</v>
      </c>
      <c r="L10358">
        <v>68254</v>
      </c>
      <c r="M10358" s="89" t="s">
        <v>1569</v>
      </c>
      <c r="N10358" s="89" t="s">
        <v>340</v>
      </c>
      <c r="V10358" s="89" t="s">
        <v>1604</v>
      </c>
      <c r="W10358">
        <v>41720</v>
      </c>
    </row>
    <row r="10359" spans="7:23">
      <c r="G10359">
        <v>41693</v>
      </c>
      <c r="H10359" s="89" t="s">
        <v>1585</v>
      </c>
      <c r="I10359" s="89" t="s">
        <v>3595</v>
      </c>
      <c r="L10359">
        <v>68255</v>
      </c>
      <c r="M10359" s="89" t="s">
        <v>1570</v>
      </c>
      <c r="N10359" s="89" t="s">
        <v>340</v>
      </c>
      <c r="V10359" s="89" t="s">
        <v>1605</v>
      </c>
      <c r="W10359">
        <v>41722</v>
      </c>
    </row>
    <row r="10360" spans="7:23">
      <c r="G10360">
        <v>41694</v>
      </c>
      <c r="H10360" s="89" t="s">
        <v>1586</v>
      </c>
      <c r="I10360" s="89" t="s">
        <v>3595</v>
      </c>
      <c r="L10360">
        <v>68256</v>
      </c>
      <c r="M10360" s="89" t="s">
        <v>1571</v>
      </c>
      <c r="N10360" s="89" t="s">
        <v>340</v>
      </c>
      <c r="V10360" s="89" t="s">
        <v>1606</v>
      </c>
      <c r="W10360">
        <v>41726</v>
      </c>
    </row>
    <row r="10361" spans="7:23">
      <c r="G10361">
        <v>41696</v>
      </c>
      <c r="H10361" s="89" t="s">
        <v>1587</v>
      </c>
      <c r="I10361" s="89" t="s">
        <v>3595</v>
      </c>
      <c r="L10361">
        <v>68257</v>
      </c>
      <c r="M10361" s="89" t="s">
        <v>2547</v>
      </c>
      <c r="N10361" s="89" t="s">
        <v>340</v>
      </c>
      <c r="V10361" s="89" t="s">
        <v>1607</v>
      </c>
      <c r="W10361">
        <v>56673</v>
      </c>
    </row>
    <row r="10362" spans="7:23">
      <c r="G10362">
        <v>41700</v>
      </c>
      <c r="H10362" s="89" t="s">
        <v>1588</v>
      </c>
      <c r="I10362" s="89" t="s">
        <v>3595</v>
      </c>
      <c r="L10362">
        <v>68258</v>
      </c>
      <c r="M10362" s="89" t="s">
        <v>1572</v>
      </c>
      <c r="N10362" s="89" t="s">
        <v>340</v>
      </c>
      <c r="V10362" s="89" t="s">
        <v>1608</v>
      </c>
      <c r="W10362">
        <v>41727</v>
      </c>
    </row>
    <row r="10363" spans="7:23">
      <c r="G10363">
        <v>41701</v>
      </c>
      <c r="H10363" s="89" t="s">
        <v>1589</v>
      </c>
      <c r="I10363" s="89" t="s">
        <v>3595</v>
      </c>
      <c r="L10363">
        <v>68259</v>
      </c>
      <c r="M10363" s="89" t="s">
        <v>2548</v>
      </c>
      <c r="N10363" s="89" t="s">
        <v>340</v>
      </c>
      <c r="V10363" s="89" t="s">
        <v>1609</v>
      </c>
      <c r="W10363">
        <v>41728</v>
      </c>
    </row>
    <row r="10364" spans="7:23">
      <c r="G10364">
        <v>41702</v>
      </c>
      <c r="H10364" s="89" t="s">
        <v>1590</v>
      </c>
      <c r="I10364" s="89" t="s">
        <v>3595</v>
      </c>
      <c r="L10364">
        <v>68260</v>
      </c>
      <c r="M10364" s="89" t="s">
        <v>1573</v>
      </c>
      <c r="N10364" s="89" t="s">
        <v>340</v>
      </c>
      <c r="V10364" s="89" t="s">
        <v>1610</v>
      </c>
      <c r="W10364">
        <v>41729</v>
      </c>
    </row>
    <row r="10365" spans="7:23">
      <c r="G10365">
        <v>41703</v>
      </c>
      <c r="H10365" s="89" t="s">
        <v>1591</v>
      </c>
      <c r="I10365" s="89" t="s">
        <v>3595</v>
      </c>
      <c r="L10365">
        <v>68263</v>
      </c>
      <c r="M10365" s="89" t="s">
        <v>1574</v>
      </c>
      <c r="N10365" s="89" t="s">
        <v>340</v>
      </c>
      <c r="V10365" s="89" t="s">
        <v>1611</v>
      </c>
      <c r="W10365">
        <v>41730</v>
      </c>
    </row>
    <row r="10366" spans="7:23">
      <c r="G10366">
        <v>41704</v>
      </c>
      <c r="H10366" s="89" t="s">
        <v>1592</v>
      </c>
      <c r="I10366" s="89" t="s">
        <v>3595</v>
      </c>
      <c r="L10366">
        <v>68264</v>
      </c>
      <c r="M10366" s="89" t="s">
        <v>1575</v>
      </c>
      <c r="N10366" s="89" t="s">
        <v>340</v>
      </c>
      <c r="V10366" s="89" t="s">
        <v>297</v>
      </c>
      <c r="W10366">
        <v>41732</v>
      </c>
    </row>
    <row r="10367" spans="7:23">
      <c r="G10367">
        <v>41705</v>
      </c>
      <c r="H10367" s="89" t="s">
        <v>1593</v>
      </c>
      <c r="I10367" s="89" t="s">
        <v>3595</v>
      </c>
      <c r="L10367">
        <v>68265</v>
      </c>
      <c r="M10367" s="89" t="s">
        <v>1576</v>
      </c>
      <c r="N10367" s="89" t="s">
        <v>340</v>
      </c>
      <c r="V10367" s="89" t="s">
        <v>1612</v>
      </c>
      <c r="W10367">
        <v>41783</v>
      </c>
    </row>
    <row r="10368" spans="7:23">
      <c r="G10368">
        <v>41706</v>
      </c>
      <c r="H10368" s="89" t="s">
        <v>1594</v>
      </c>
      <c r="I10368" s="89" t="s">
        <v>3595</v>
      </c>
      <c r="L10368">
        <v>68266</v>
      </c>
      <c r="M10368" s="89" t="s">
        <v>1577</v>
      </c>
      <c r="N10368" s="89" t="s">
        <v>340</v>
      </c>
      <c r="V10368" s="89" t="s">
        <v>1161</v>
      </c>
      <c r="W10368">
        <v>41784</v>
      </c>
    </row>
    <row r="10369" spans="7:23">
      <c r="G10369">
        <v>41707</v>
      </c>
      <c r="H10369" s="89" t="s">
        <v>1595</v>
      </c>
      <c r="I10369" s="89" t="s">
        <v>3595</v>
      </c>
      <c r="L10369">
        <v>68267</v>
      </c>
      <c r="M10369" s="89" t="s">
        <v>1578</v>
      </c>
      <c r="N10369" s="89" t="s">
        <v>340</v>
      </c>
      <c r="V10369" s="89" t="s">
        <v>1162</v>
      </c>
      <c r="W10369">
        <v>41785</v>
      </c>
    </row>
    <row r="10370" spans="7:23">
      <c r="G10370">
        <v>41708</v>
      </c>
      <c r="H10370" s="89" t="s">
        <v>1596</v>
      </c>
      <c r="I10370" s="89" t="s">
        <v>3595</v>
      </c>
      <c r="L10370">
        <v>68268</v>
      </c>
      <c r="M10370" s="89" t="s">
        <v>2552</v>
      </c>
      <c r="N10370" s="89" t="s">
        <v>340</v>
      </c>
      <c r="V10370" s="89" t="s">
        <v>1163</v>
      </c>
      <c r="W10370">
        <v>41786</v>
      </c>
    </row>
    <row r="10371" spans="7:23">
      <c r="G10371">
        <v>81873</v>
      </c>
      <c r="H10371" s="89" t="s">
        <v>2564</v>
      </c>
      <c r="I10371" s="89" t="s">
        <v>3595</v>
      </c>
      <c r="L10371">
        <v>68269</v>
      </c>
      <c r="M10371" s="89" t="s">
        <v>1580</v>
      </c>
      <c r="N10371" s="89" t="s">
        <v>340</v>
      </c>
      <c r="V10371" s="89" t="s">
        <v>1613</v>
      </c>
      <c r="W10371">
        <v>41787</v>
      </c>
    </row>
    <row r="10372" spans="7:23">
      <c r="G10372">
        <v>41709</v>
      </c>
      <c r="H10372" s="89" t="s">
        <v>1597</v>
      </c>
      <c r="I10372" s="89" t="s">
        <v>3595</v>
      </c>
      <c r="L10372">
        <v>68271</v>
      </c>
      <c r="M10372" s="89" t="s">
        <v>1581</v>
      </c>
      <c r="N10372" s="89" t="s">
        <v>340</v>
      </c>
      <c r="V10372" s="89" t="s">
        <v>1165</v>
      </c>
      <c r="W10372">
        <v>41788</v>
      </c>
    </row>
    <row r="10373" spans="7:23">
      <c r="G10373">
        <v>41710</v>
      </c>
      <c r="H10373" s="89" t="s">
        <v>1598</v>
      </c>
      <c r="I10373" s="89" t="s">
        <v>3595</v>
      </c>
      <c r="L10373">
        <v>68274</v>
      </c>
      <c r="M10373" s="89" t="s">
        <v>1292</v>
      </c>
      <c r="N10373" s="89" t="s">
        <v>1290</v>
      </c>
      <c r="V10373" s="89" t="s">
        <v>1614</v>
      </c>
      <c r="W10373">
        <v>41789</v>
      </c>
    </row>
    <row r="10374" spans="7:23">
      <c r="G10374">
        <v>182273</v>
      </c>
      <c r="H10374" s="89" t="s">
        <v>2565</v>
      </c>
      <c r="I10374" s="89" t="s">
        <v>3595</v>
      </c>
      <c r="L10374">
        <v>68275</v>
      </c>
      <c r="M10374" s="89" t="s">
        <v>1292</v>
      </c>
      <c r="N10374" s="89" t="s">
        <v>320</v>
      </c>
      <c r="V10374" s="89" t="s">
        <v>1168</v>
      </c>
      <c r="W10374">
        <v>41790</v>
      </c>
    </row>
    <row r="10375" spans="7:23">
      <c r="G10375">
        <v>41711</v>
      </c>
      <c r="H10375" s="89" t="s">
        <v>1599</v>
      </c>
      <c r="I10375" s="89" t="s">
        <v>3595</v>
      </c>
      <c r="L10375">
        <v>68276</v>
      </c>
      <c r="M10375" s="89" t="s">
        <v>1292</v>
      </c>
      <c r="N10375" s="89" t="s">
        <v>321</v>
      </c>
      <c r="V10375" s="89" t="s">
        <v>1615</v>
      </c>
      <c r="W10375">
        <v>41791</v>
      </c>
    </row>
    <row r="10376" spans="7:23">
      <c r="G10376">
        <v>41712</v>
      </c>
      <c r="H10376" s="89" t="s">
        <v>1600</v>
      </c>
      <c r="I10376" s="89" t="s">
        <v>3595</v>
      </c>
      <c r="L10376">
        <v>68277</v>
      </c>
      <c r="M10376" s="89" t="s">
        <v>1292</v>
      </c>
      <c r="N10376" s="89" t="s">
        <v>322</v>
      </c>
      <c r="V10376" s="89" t="s">
        <v>1170</v>
      </c>
      <c r="W10376">
        <v>41792</v>
      </c>
    </row>
    <row r="10377" spans="7:23">
      <c r="G10377">
        <v>205294</v>
      </c>
      <c r="H10377" s="89" t="s">
        <v>2566</v>
      </c>
      <c r="I10377" s="89" t="s">
        <v>3595</v>
      </c>
      <c r="L10377">
        <v>68278</v>
      </c>
      <c r="M10377" s="89" t="s">
        <v>1292</v>
      </c>
      <c r="N10377" s="89" t="s">
        <v>341</v>
      </c>
      <c r="V10377" s="89" t="s">
        <v>1616</v>
      </c>
      <c r="W10377">
        <v>41793</v>
      </c>
    </row>
    <row r="10378" spans="7:23">
      <c r="G10378">
        <v>205283</v>
      </c>
      <c r="H10378" s="89" t="s">
        <v>2567</v>
      </c>
      <c r="I10378" s="89" t="s">
        <v>3595</v>
      </c>
      <c r="L10378">
        <v>68279</v>
      </c>
      <c r="M10378" s="89" t="s">
        <v>1292</v>
      </c>
      <c r="N10378" s="89" t="s">
        <v>316</v>
      </c>
      <c r="V10378" s="89" t="s">
        <v>1171</v>
      </c>
      <c r="W10378">
        <v>41794</v>
      </c>
    </row>
    <row r="10379" spans="7:23">
      <c r="G10379">
        <v>41714</v>
      </c>
      <c r="H10379" s="89" t="s">
        <v>1601</v>
      </c>
      <c r="I10379" s="89" t="s">
        <v>3595</v>
      </c>
      <c r="L10379">
        <v>68280</v>
      </c>
      <c r="M10379" s="89" t="s">
        <v>1292</v>
      </c>
      <c r="N10379" s="89" t="s">
        <v>1582</v>
      </c>
      <c r="V10379" s="89" t="s">
        <v>1172</v>
      </c>
      <c r="W10379">
        <v>41795</v>
      </c>
    </row>
    <row r="10380" spans="7:23">
      <c r="G10380">
        <v>41718</v>
      </c>
      <c r="H10380" s="89" t="s">
        <v>1602</v>
      </c>
      <c r="I10380" s="89" t="s">
        <v>3595</v>
      </c>
      <c r="L10380">
        <v>68281</v>
      </c>
      <c r="M10380" s="89" t="s">
        <v>1292</v>
      </c>
      <c r="N10380" s="89" t="s">
        <v>323</v>
      </c>
      <c r="V10380" s="89" t="s">
        <v>2568</v>
      </c>
      <c r="W10380">
        <v>41796</v>
      </c>
    </row>
    <row r="10381" spans="7:23">
      <c r="G10381">
        <v>41719</v>
      </c>
      <c r="H10381" s="89" t="s">
        <v>1603</v>
      </c>
      <c r="I10381" s="89" t="s">
        <v>3595</v>
      </c>
      <c r="L10381">
        <v>68282</v>
      </c>
      <c r="M10381" s="89" t="s">
        <v>1292</v>
      </c>
      <c r="N10381" s="89" t="s">
        <v>324</v>
      </c>
      <c r="V10381" s="89" t="s">
        <v>1617</v>
      </c>
      <c r="W10381">
        <v>41798</v>
      </c>
    </row>
    <row r="10382" spans="7:23">
      <c r="G10382">
        <v>41720</v>
      </c>
      <c r="H10382" s="89" t="s">
        <v>1604</v>
      </c>
      <c r="I10382" s="89" t="s">
        <v>3595</v>
      </c>
      <c r="L10382">
        <v>68283</v>
      </c>
      <c r="M10382" s="89" t="s">
        <v>1292</v>
      </c>
      <c r="N10382" s="89" t="s">
        <v>325</v>
      </c>
      <c r="V10382" s="89" t="s">
        <v>1618</v>
      </c>
      <c r="W10382">
        <v>41799</v>
      </c>
    </row>
    <row r="10383" spans="7:23">
      <c r="G10383">
        <v>41722</v>
      </c>
      <c r="H10383" s="89" t="s">
        <v>1605</v>
      </c>
      <c r="I10383" s="89" t="s">
        <v>3595</v>
      </c>
      <c r="L10383">
        <v>68284</v>
      </c>
      <c r="M10383" s="89" t="s">
        <v>1292</v>
      </c>
      <c r="N10383" s="89" t="s">
        <v>317</v>
      </c>
      <c r="V10383" s="89" t="s">
        <v>1619</v>
      </c>
      <c r="W10383">
        <v>41800</v>
      </c>
    </row>
    <row r="10384" spans="7:23">
      <c r="G10384">
        <v>41726</v>
      </c>
      <c r="H10384" s="89" t="s">
        <v>1606</v>
      </c>
      <c r="I10384" s="89" t="s">
        <v>3595</v>
      </c>
      <c r="L10384">
        <v>68285</v>
      </c>
      <c r="M10384" s="89" t="s">
        <v>1292</v>
      </c>
      <c r="N10384" s="89" t="s">
        <v>1583</v>
      </c>
      <c r="V10384" s="89" t="s">
        <v>1620</v>
      </c>
      <c r="W10384">
        <v>41801</v>
      </c>
    </row>
    <row r="10385" spans="7:23">
      <c r="G10385">
        <v>56673</v>
      </c>
      <c r="H10385" s="89" t="s">
        <v>1607</v>
      </c>
      <c r="I10385" s="89" t="s">
        <v>3595</v>
      </c>
      <c r="L10385">
        <v>68286</v>
      </c>
      <c r="M10385" s="89" t="s">
        <v>1292</v>
      </c>
      <c r="N10385" s="89" t="s">
        <v>340</v>
      </c>
      <c r="V10385" s="89" t="s">
        <v>1176</v>
      </c>
      <c r="W10385">
        <v>41802</v>
      </c>
    </row>
    <row r="10386" spans="7:23">
      <c r="G10386">
        <v>41727</v>
      </c>
      <c r="H10386" s="89" t="s">
        <v>1608</v>
      </c>
      <c r="I10386" s="89" t="s">
        <v>3595</v>
      </c>
      <c r="L10386">
        <v>70866</v>
      </c>
      <c r="M10386" s="89" t="s">
        <v>1922</v>
      </c>
      <c r="N10386" s="89" t="s">
        <v>1710</v>
      </c>
      <c r="V10386" s="89" t="s">
        <v>1621</v>
      </c>
      <c r="W10386">
        <v>41803</v>
      </c>
    </row>
    <row r="10387" spans="7:23">
      <c r="G10387">
        <v>41728</v>
      </c>
      <c r="H10387" s="89" t="s">
        <v>1609</v>
      </c>
      <c r="I10387" s="89" t="s">
        <v>3595</v>
      </c>
      <c r="L10387">
        <v>70867</v>
      </c>
      <c r="M10387" s="89" t="s">
        <v>1922</v>
      </c>
      <c r="N10387" s="89" t="s">
        <v>1940</v>
      </c>
      <c r="V10387" s="89" t="s">
        <v>1622</v>
      </c>
      <c r="W10387">
        <v>41804</v>
      </c>
    </row>
    <row r="10388" spans="7:23">
      <c r="G10388">
        <v>41729</v>
      </c>
      <c r="H10388" s="89" t="s">
        <v>1610</v>
      </c>
      <c r="I10388" s="89" t="s">
        <v>3595</v>
      </c>
      <c r="L10388">
        <v>70868</v>
      </c>
      <c r="M10388" s="89" t="s">
        <v>1922</v>
      </c>
      <c r="N10388" s="89" t="s">
        <v>1941</v>
      </c>
      <c r="V10388" s="89" t="s">
        <v>1623</v>
      </c>
      <c r="W10388">
        <v>41805</v>
      </c>
    </row>
    <row r="10389" spans="7:23">
      <c r="G10389">
        <v>41730</v>
      </c>
      <c r="H10389" s="89" t="s">
        <v>1611</v>
      </c>
      <c r="I10389" s="89" t="s">
        <v>3595</v>
      </c>
      <c r="L10389">
        <v>70869</v>
      </c>
      <c r="M10389" s="89" t="s">
        <v>1922</v>
      </c>
      <c r="N10389" s="89" t="s">
        <v>1942</v>
      </c>
      <c r="V10389" s="89" t="s">
        <v>1182</v>
      </c>
      <c r="W10389">
        <v>41806</v>
      </c>
    </row>
    <row r="10390" spans="7:23">
      <c r="G10390">
        <v>41732</v>
      </c>
      <c r="H10390" s="89" t="s">
        <v>297</v>
      </c>
      <c r="I10390" s="89" t="s">
        <v>3595</v>
      </c>
      <c r="L10390">
        <v>70870</v>
      </c>
      <c r="M10390" s="89" t="s">
        <v>1922</v>
      </c>
      <c r="N10390" s="89" t="s">
        <v>314</v>
      </c>
      <c r="V10390" s="89" t="s">
        <v>1624</v>
      </c>
      <c r="W10390">
        <v>41807</v>
      </c>
    </row>
    <row r="10391" spans="7:23">
      <c r="G10391">
        <v>41783</v>
      </c>
      <c r="H10391" s="89" t="s">
        <v>1612</v>
      </c>
      <c r="I10391" s="89" t="s">
        <v>3595</v>
      </c>
      <c r="L10391">
        <v>70871</v>
      </c>
      <c r="M10391" s="89" t="s">
        <v>1922</v>
      </c>
      <c r="N10391" s="89" t="s">
        <v>1943</v>
      </c>
      <c r="V10391" s="89" t="s">
        <v>1625</v>
      </c>
      <c r="W10391">
        <v>41808</v>
      </c>
    </row>
    <row r="10392" spans="7:23">
      <c r="G10392">
        <v>41784</v>
      </c>
      <c r="H10392" s="89" t="s">
        <v>1161</v>
      </c>
      <c r="I10392" s="89" t="s">
        <v>3595</v>
      </c>
      <c r="L10392">
        <v>70872</v>
      </c>
      <c r="M10392" s="89" t="s">
        <v>1922</v>
      </c>
      <c r="N10392" s="89" t="s">
        <v>1944</v>
      </c>
      <c r="V10392" s="89" t="s">
        <v>1185</v>
      </c>
      <c r="W10392">
        <v>41809</v>
      </c>
    </row>
    <row r="10393" spans="7:23">
      <c r="G10393">
        <v>41785</v>
      </c>
      <c r="H10393" s="89" t="s">
        <v>1162</v>
      </c>
      <c r="I10393" s="89" t="s">
        <v>3595</v>
      </c>
      <c r="L10393">
        <v>70873</v>
      </c>
      <c r="M10393" s="89" t="s">
        <v>1922</v>
      </c>
      <c r="N10393" s="89" t="s">
        <v>1945</v>
      </c>
      <c r="V10393" s="89" t="s">
        <v>1186</v>
      </c>
      <c r="W10393">
        <v>41810</v>
      </c>
    </row>
    <row r="10394" spans="7:23">
      <c r="G10394">
        <v>41786</v>
      </c>
      <c r="H10394" s="89" t="s">
        <v>1163</v>
      </c>
      <c r="I10394" s="89" t="s">
        <v>3595</v>
      </c>
      <c r="L10394">
        <v>70874</v>
      </c>
      <c r="M10394" s="89" t="s">
        <v>1922</v>
      </c>
      <c r="N10394" s="89" t="s">
        <v>1946</v>
      </c>
      <c r="V10394" s="89" t="s">
        <v>1187</v>
      </c>
      <c r="W10394">
        <v>41811</v>
      </c>
    </row>
    <row r="10395" spans="7:23">
      <c r="G10395">
        <v>41787</v>
      </c>
      <c r="H10395" s="89" t="s">
        <v>1613</v>
      </c>
      <c r="I10395" s="89" t="s">
        <v>3595</v>
      </c>
      <c r="L10395">
        <v>70875</v>
      </c>
      <c r="M10395" s="89" t="s">
        <v>1922</v>
      </c>
      <c r="N10395" s="89" t="s">
        <v>315</v>
      </c>
      <c r="V10395" s="89" t="s">
        <v>2569</v>
      </c>
      <c r="W10395">
        <v>41812</v>
      </c>
    </row>
    <row r="10396" spans="7:23">
      <c r="G10396">
        <v>41788</v>
      </c>
      <c r="H10396" s="89" t="s">
        <v>1165</v>
      </c>
      <c r="I10396" s="89" t="s">
        <v>3595</v>
      </c>
      <c r="L10396">
        <v>70876</v>
      </c>
      <c r="M10396" s="89" t="s">
        <v>1922</v>
      </c>
      <c r="N10396" s="89" t="s">
        <v>1947</v>
      </c>
      <c r="V10396" s="89" t="s">
        <v>1626</v>
      </c>
      <c r="W10396">
        <v>41814</v>
      </c>
    </row>
    <row r="10397" spans="7:23">
      <c r="G10397">
        <v>41789</v>
      </c>
      <c r="H10397" s="89" t="s">
        <v>1614</v>
      </c>
      <c r="I10397" s="89" t="s">
        <v>3595</v>
      </c>
      <c r="L10397">
        <v>70877</v>
      </c>
      <c r="M10397" s="89" t="s">
        <v>1919</v>
      </c>
      <c r="N10397" s="89" t="s">
        <v>1710</v>
      </c>
      <c r="V10397" s="89" t="s">
        <v>1627</v>
      </c>
      <c r="W10397">
        <v>41815</v>
      </c>
    </row>
    <row r="10398" spans="7:23">
      <c r="G10398">
        <v>41790</v>
      </c>
      <c r="H10398" s="89" t="s">
        <v>1168</v>
      </c>
      <c r="I10398" s="89" t="s">
        <v>3595</v>
      </c>
      <c r="L10398">
        <v>70878</v>
      </c>
      <c r="M10398" s="89" t="s">
        <v>1919</v>
      </c>
      <c r="N10398" s="89" t="s">
        <v>1940</v>
      </c>
      <c r="V10398" s="89" t="s">
        <v>1189</v>
      </c>
      <c r="W10398">
        <v>41816</v>
      </c>
    </row>
    <row r="10399" spans="7:23">
      <c r="G10399">
        <v>41791</v>
      </c>
      <c r="H10399" s="89" t="s">
        <v>1615</v>
      </c>
      <c r="I10399" s="89" t="s">
        <v>3595</v>
      </c>
      <c r="L10399">
        <v>70879</v>
      </c>
      <c r="M10399" s="89" t="s">
        <v>1919</v>
      </c>
      <c r="N10399" s="89" t="s">
        <v>1941</v>
      </c>
      <c r="V10399" s="89" t="s">
        <v>1190</v>
      </c>
      <c r="W10399">
        <v>41817</v>
      </c>
    </row>
    <row r="10400" spans="7:23">
      <c r="G10400">
        <v>41792</v>
      </c>
      <c r="H10400" s="89" t="s">
        <v>1170</v>
      </c>
      <c r="I10400" s="89" t="s">
        <v>3595</v>
      </c>
      <c r="L10400">
        <v>70880</v>
      </c>
      <c r="M10400" s="89" t="s">
        <v>1919</v>
      </c>
      <c r="N10400" s="89" t="s">
        <v>1942</v>
      </c>
      <c r="V10400" s="89" t="s">
        <v>1628</v>
      </c>
      <c r="W10400">
        <v>41818</v>
      </c>
    </row>
    <row r="10401" spans="7:23">
      <c r="G10401">
        <v>41793</v>
      </c>
      <c r="H10401" s="89" t="s">
        <v>1616</v>
      </c>
      <c r="I10401" s="89" t="s">
        <v>3595</v>
      </c>
      <c r="L10401">
        <v>70881</v>
      </c>
      <c r="M10401" s="89" t="s">
        <v>1919</v>
      </c>
      <c r="N10401" s="89" t="s">
        <v>314</v>
      </c>
      <c r="V10401" s="89" t="s">
        <v>1203</v>
      </c>
      <c r="W10401">
        <v>41819</v>
      </c>
    </row>
    <row r="10402" spans="7:23">
      <c r="G10402">
        <v>41794</v>
      </c>
      <c r="H10402" s="89" t="s">
        <v>1171</v>
      </c>
      <c r="I10402" s="89" t="s">
        <v>3595</v>
      </c>
      <c r="L10402">
        <v>70882</v>
      </c>
      <c r="M10402" s="89" t="s">
        <v>1919</v>
      </c>
      <c r="N10402" s="89" t="s">
        <v>1943</v>
      </c>
      <c r="V10402" s="89" t="s">
        <v>1629</v>
      </c>
      <c r="W10402">
        <v>41820</v>
      </c>
    </row>
    <row r="10403" spans="7:23">
      <c r="G10403">
        <v>41795</v>
      </c>
      <c r="H10403" s="89" t="s">
        <v>1172</v>
      </c>
      <c r="I10403" s="89" t="s">
        <v>3595</v>
      </c>
      <c r="L10403">
        <v>70883</v>
      </c>
      <c r="M10403" s="89" t="s">
        <v>1919</v>
      </c>
      <c r="N10403" s="89" t="s">
        <v>1944</v>
      </c>
      <c r="V10403" s="89" t="s">
        <v>1630</v>
      </c>
      <c r="W10403">
        <v>41821</v>
      </c>
    </row>
    <row r="10404" spans="7:23">
      <c r="G10404">
        <v>41796</v>
      </c>
      <c r="H10404" s="89" t="s">
        <v>2568</v>
      </c>
      <c r="I10404" s="89" t="s">
        <v>3595</v>
      </c>
      <c r="L10404">
        <v>70884</v>
      </c>
      <c r="M10404" s="89" t="s">
        <v>1919</v>
      </c>
      <c r="N10404" s="89" t="s">
        <v>1945</v>
      </c>
      <c r="V10404" s="89" t="s">
        <v>1210</v>
      </c>
      <c r="W10404">
        <v>41822</v>
      </c>
    </row>
    <row r="10405" spans="7:23">
      <c r="G10405">
        <v>41798</v>
      </c>
      <c r="H10405" s="89" t="s">
        <v>1617</v>
      </c>
      <c r="I10405" s="89" t="s">
        <v>3595</v>
      </c>
      <c r="L10405">
        <v>70885</v>
      </c>
      <c r="M10405" s="89" t="s">
        <v>1919</v>
      </c>
      <c r="N10405" s="89" t="s">
        <v>1946</v>
      </c>
      <c r="V10405" s="89" t="s">
        <v>2201</v>
      </c>
      <c r="W10405">
        <v>172484</v>
      </c>
    </row>
    <row r="10406" spans="7:23">
      <c r="G10406">
        <v>41799</v>
      </c>
      <c r="H10406" s="89" t="s">
        <v>1618</v>
      </c>
      <c r="I10406" s="89" t="s">
        <v>3595</v>
      </c>
      <c r="L10406">
        <v>70886</v>
      </c>
      <c r="M10406" s="89" t="s">
        <v>1919</v>
      </c>
      <c r="N10406" s="89" t="s">
        <v>315</v>
      </c>
      <c r="V10406" s="89" t="s">
        <v>2202</v>
      </c>
      <c r="W10406">
        <v>172473</v>
      </c>
    </row>
    <row r="10407" spans="7:23">
      <c r="G10407">
        <v>41800</v>
      </c>
      <c r="H10407" s="89" t="s">
        <v>1619</v>
      </c>
      <c r="I10407" s="89" t="s">
        <v>3595</v>
      </c>
      <c r="L10407">
        <v>70887</v>
      </c>
      <c r="M10407" s="89" t="s">
        <v>1919</v>
      </c>
      <c r="N10407" s="89" t="s">
        <v>1947</v>
      </c>
      <c r="V10407" s="89" t="s">
        <v>2205</v>
      </c>
      <c r="W10407">
        <v>189673</v>
      </c>
    </row>
    <row r="10408" spans="7:23">
      <c r="G10408">
        <v>41801</v>
      </c>
      <c r="H10408" s="89" t="s">
        <v>1620</v>
      </c>
      <c r="I10408" s="89" t="s">
        <v>3595</v>
      </c>
      <c r="L10408">
        <v>70888</v>
      </c>
      <c r="M10408" s="89" t="s">
        <v>1918</v>
      </c>
      <c r="N10408" s="89" t="s">
        <v>1710</v>
      </c>
      <c r="V10408" s="89" t="s">
        <v>2206</v>
      </c>
      <c r="W10408">
        <v>189684</v>
      </c>
    </row>
    <row r="10409" spans="7:23">
      <c r="G10409">
        <v>41802</v>
      </c>
      <c r="H10409" s="89" t="s">
        <v>1176</v>
      </c>
      <c r="I10409" s="89" t="s">
        <v>3595</v>
      </c>
      <c r="L10409">
        <v>70889</v>
      </c>
      <c r="M10409" s="89" t="s">
        <v>1918</v>
      </c>
      <c r="N10409" s="89" t="s">
        <v>1940</v>
      </c>
      <c r="V10409" s="89" t="s">
        <v>2207</v>
      </c>
      <c r="W10409">
        <v>189695</v>
      </c>
    </row>
    <row r="10410" spans="7:23">
      <c r="G10410">
        <v>41803</v>
      </c>
      <c r="H10410" s="89" t="s">
        <v>1621</v>
      </c>
      <c r="I10410" s="89" t="s">
        <v>3595</v>
      </c>
      <c r="L10410">
        <v>70890</v>
      </c>
      <c r="M10410" s="89" t="s">
        <v>1918</v>
      </c>
      <c r="N10410" s="89" t="s">
        <v>1941</v>
      </c>
      <c r="V10410" s="89" t="s">
        <v>2208</v>
      </c>
      <c r="W10410">
        <v>189706</v>
      </c>
    </row>
    <row r="10411" spans="7:23">
      <c r="G10411">
        <v>41804</v>
      </c>
      <c r="H10411" s="89" t="s">
        <v>1622</v>
      </c>
      <c r="I10411" s="89" t="s">
        <v>3595</v>
      </c>
      <c r="L10411">
        <v>70891</v>
      </c>
      <c r="M10411" s="89" t="s">
        <v>1918</v>
      </c>
      <c r="N10411" s="89" t="s">
        <v>1942</v>
      </c>
      <c r="V10411" s="89" t="s">
        <v>2209</v>
      </c>
      <c r="W10411">
        <v>189717</v>
      </c>
    </row>
    <row r="10412" spans="7:23">
      <c r="G10412">
        <v>41805</v>
      </c>
      <c r="H10412" s="89" t="s">
        <v>1623</v>
      </c>
      <c r="I10412" s="89" t="s">
        <v>3595</v>
      </c>
      <c r="L10412">
        <v>70892</v>
      </c>
      <c r="M10412" s="89" t="s">
        <v>1918</v>
      </c>
      <c r="N10412" s="89" t="s">
        <v>314</v>
      </c>
      <c r="V10412" s="89" t="s">
        <v>2570</v>
      </c>
      <c r="W10412">
        <v>199495</v>
      </c>
    </row>
    <row r="10413" spans="7:23">
      <c r="G10413">
        <v>41806</v>
      </c>
      <c r="H10413" s="89" t="s">
        <v>1182</v>
      </c>
      <c r="I10413" s="89" t="s">
        <v>3595</v>
      </c>
      <c r="L10413">
        <v>70893</v>
      </c>
      <c r="M10413" s="89" t="s">
        <v>1918</v>
      </c>
      <c r="N10413" s="89" t="s">
        <v>1943</v>
      </c>
      <c r="V10413" s="89" t="s">
        <v>2211</v>
      </c>
      <c r="W10413">
        <v>199484</v>
      </c>
    </row>
    <row r="10414" spans="7:23">
      <c r="G10414">
        <v>41807</v>
      </c>
      <c r="H10414" s="89" t="s">
        <v>1624</v>
      </c>
      <c r="I10414" s="89" t="s">
        <v>3595</v>
      </c>
      <c r="L10414">
        <v>70894</v>
      </c>
      <c r="M10414" s="89" t="s">
        <v>1918</v>
      </c>
      <c r="N10414" s="89" t="s">
        <v>1944</v>
      </c>
      <c r="V10414" s="89" t="s">
        <v>2212</v>
      </c>
      <c r="W10414">
        <v>199473</v>
      </c>
    </row>
    <row r="10415" spans="7:23">
      <c r="G10415">
        <v>41808</v>
      </c>
      <c r="H10415" s="89" t="s">
        <v>1625</v>
      </c>
      <c r="I10415" s="89" t="s">
        <v>3595</v>
      </c>
      <c r="L10415">
        <v>70895</v>
      </c>
      <c r="M10415" s="89" t="s">
        <v>1918</v>
      </c>
      <c r="N10415" s="89" t="s">
        <v>1945</v>
      </c>
      <c r="V10415" s="89" t="s">
        <v>2213</v>
      </c>
      <c r="W10415">
        <v>217082</v>
      </c>
    </row>
    <row r="10416" spans="7:23">
      <c r="G10416">
        <v>41809</v>
      </c>
      <c r="H10416" s="89" t="s">
        <v>1185</v>
      </c>
      <c r="I10416" s="89" t="s">
        <v>3595</v>
      </c>
      <c r="L10416">
        <v>70896</v>
      </c>
      <c r="M10416" s="89" t="s">
        <v>1918</v>
      </c>
      <c r="N10416" s="89" t="s">
        <v>1946</v>
      </c>
      <c r="V10416" s="89" t="s">
        <v>2214</v>
      </c>
      <c r="W10416">
        <v>217679</v>
      </c>
    </row>
    <row r="10417" spans="7:23">
      <c r="G10417">
        <v>41810</v>
      </c>
      <c r="H10417" s="89" t="s">
        <v>1186</v>
      </c>
      <c r="I10417" s="89" t="s">
        <v>3595</v>
      </c>
      <c r="L10417">
        <v>70897</v>
      </c>
      <c r="M10417" s="89" t="s">
        <v>1918</v>
      </c>
      <c r="N10417" s="89" t="s">
        <v>315</v>
      </c>
      <c r="V10417" s="89" t="s">
        <v>204</v>
      </c>
      <c r="W10417">
        <v>41824</v>
      </c>
    </row>
    <row r="10418" spans="7:23">
      <c r="G10418">
        <v>41811</v>
      </c>
      <c r="H10418" s="89" t="s">
        <v>1187</v>
      </c>
      <c r="I10418" s="89" t="s">
        <v>3595</v>
      </c>
      <c r="L10418">
        <v>70898</v>
      </c>
      <c r="M10418" s="89" t="s">
        <v>1918</v>
      </c>
      <c r="N10418" s="89" t="s">
        <v>1947</v>
      </c>
      <c r="V10418" s="89" t="s">
        <v>1191</v>
      </c>
      <c r="W10418">
        <v>41827</v>
      </c>
    </row>
    <row r="10419" spans="7:23">
      <c r="G10419">
        <v>41812</v>
      </c>
      <c r="H10419" s="89" t="s">
        <v>2569</v>
      </c>
      <c r="I10419" s="89" t="s">
        <v>3595</v>
      </c>
      <c r="L10419">
        <v>70899</v>
      </c>
      <c r="M10419" s="89" t="s">
        <v>1917</v>
      </c>
      <c r="N10419" s="89" t="s">
        <v>1710</v>
      </c>
      <c r="V10419" s="89" t="s">
        <v>1192</v>
      </c>
      <c r="W10419">
        <v>41828</v>
      </c>
    </row>
    <row r="10420" spans="7:23">
      <c r="G10420">
        <v>41814</v>
      </c>
      <c r="H10420" s="89" t="s">
        <v>1626</v>
      </c>
      <c r="I10420" s="89" t="s">
        <v>3595</v>
      </c>
      <c r="L10420">
        <v>70900</v>
      </c>
      <c r="M10420" s="89" t="s">
        <v>1917</v>
      </c>
      <c r="N10420" s="89" t="s">
        <v>1940</v>
      </c>
      <c r="V10420" s="89" t="s">
        <v>1193</v>
      </c>
      <c r="W10420">
        <v>41829</v>
      </c>
    </row>
    <row r="10421" spans="7:23">
      <c r="G10421">
        <v>41815</v>
      </c>
      <c r="H10421" s="89" t="s">
        <v>1627</v>
      </c>
      <c r="I10421" s="89" t="s">
        <v>3595</v>
      </c>
      <c r="L10421">
        <v>70901</v>
      </c>
      <c r="M10421" s="89" t="s">
        <v>1917</v>
      </c>
      <c r="N10421" s="89" t="s">
        <v>1941</v>
      </c>
      <c r="V10421" s="89" t="s">
        <v>1194</v>
      </c>
      <c r="W10421">
        <v>41830</v>
      </c>
    </row>
    <row r="10422" spans="7:23">
      <c r="G10422">
        <v>41816</v>
      </c>
      <c r="H10422" s="89" t="s">
        <v>1189</v>
      </c>
      <c r="I10422" s="89" t="s">
        <v>3595</v>
      </c>
      <c r="L10422">
        <v>70902</v>
      </c>
      <c r="M10422" s="89" t="s">
        <v>1917</v>
      </c>
      <c r="N10422" s="89" t="s">
        <v>1942</v>
      </c>
      <c r="V10422" s="89" t="s">
        <v>1195</v>
      </c>
      <c r="W10422">
        <v>41831</v>
      </c>
    </row>
    <row r="10423" spans="7:23">
      <c r="G10423">
        <v>41817</v>
      </c>
      <c r="H10423" s="89" t="s">
        <v>1190</v>
      </c>
      <c r="I10423" s="89" t="s">
        <v>3595</v>
      </c>
      <c r="L10423">
        <v>70903</v>
      </c>
      <c r="M10423" s="89" t="s">
        <v>1917</v>
      </c>
      <c r="N10423" s="89" t="s">
        <v>314</v>
      </c>
      <c r="V10423" s="89" t="s">
        <v>1196</v>
      </c>
      <c r="W10423">
        <v>41832</v>
      </c>
    </row>
    <row r="10424" spans="7:23">
      <c r="G10424">
        <v>41818</v>
      </c>
      <c r="H10424" s="89" t="s">
        <v>1628</v>
      </c>
      <c r="I10424" s="89" t="s">
        <v>3595</v>
      </c>
      <c r="L10424">
        <v>70904</v>
      </c>
      <c r="M10424" s="89" t="s">
        <v>1917</v>
      </c>
      <c r="N10424" s="89" t="s">
        <v>1943</v>
      </c>
      <c r="V10424" s="89" t="s">
        <v>1198</v>
      </c>
      <c r="W10424">
        <v>41834</v>
      </c>
    </row>
    <row r="10425" spans="7:23">
      <c r="G10425">
        <v>41819</v>
      </c>
      <c r="H10425" s="89" t="s">
        <v>1203</v>
      </c>
      <c r="I10425" s="89" t="s">
        <v>3595</v>
      </c>
      <c r="L10425">
        <v>70905</v>
      </c>
      <c r="M10425" s="89" t="s">
        <v>1917</v>
      </c>
      <c r="N10425" s="89" t="s">
        <v>1944</v>
      </c>
      <c r="V10425" s="89" t="s">
        <v>1199</v>
      </c>
      <c r="W10425">
        <v>41835</v>
      </c>
    </row>
    <row r="10426" spans="7:23">
      <c r="G10426">
        <v>41820</v>
      </c>
      <c r="H10426" s="89" t="s">
        <v>1629</v>
      </c>
      <c r="I10426" s="89" t="s">
        <v>3595</v>
      </c>
      <c r="L10426">
        <v>70906</v>
      </c>
      <c r="M10426" s="89" t="s">
        <v>1917</v>
      </c>
      <c r="N10426" s="89" t="s">
        <v>1945</v>
      </c>
      <c r="V10426" s="89" t="s">
        <v>1200</v>
      </c>
      <c r="W10426">
        <v>41836</v>
      </c>
    </row>
    <row r="10427" spans="7:23">
      <c r="G10427">
        <v>41821</v>
      </c>
      <c r="H10427" s="89" t="s">
        <v>1630</v>
      </c>
      <c r="I10427" s="89" t="s">
        <v>3595</v>
      </c>
      <c r="L10427">
        <v>70907</v>
      </c>
      <c r="M10427" s="89" t="s">
        <v>1917</v>
      </c>
      <c r="N10427" s="89" t="s">
        <v>1946</v>
      </c>
      <c r="V10427" s="89" t="s">
        <v>1201</v>
      </c>
      <c r="W10427">
        <v>41837</v>
      </c>
    </row>
    <row r="10428" spans="7:23">
      <c r="G10428">
        <v>41822</v>
      </c>
      <c r="H10428" s="89" t="s">
        <v>1210</v>
      </c>
      <c r="I10428" s="89" t="s">
        <v>3595</v>
      </c>
      <c r="L10428">
        <v>70908</v>
      </c>
      <c r="M10428" s="89" t="s">
        <v>1917</v>
      </c>
      <c r="N10428" s="89" t="s">
        <v>315</v>
      </c>
      <c r="V10428" s="89" t="s">
        <v>1202</v>
      </c>
      <c r="W10428">
        <v>41838</v>
      </c>
    </row>
    <row r="10429" spans="7:23">
      <c r="G10429">
        <v>172484</v>
      </c>
      <c r="H10429" s="89" t="s">
        <v>2201</v>
      </c>
      <c r="I10429" s="89" t="s">
        <v>3595</v>
      </c>
      <c r="L10429">
        <v>70909</v>
      </c>
      <c r="M10429" s="89" t="s">
        <v>1917</v>
      </c>
      <c r="N10429" s="89" t="s">
        <v>1947</v>
      </c>
      <c r="V10429" s="89" t="s">
        <v>1631</v>
      </c>
      <c r="W10429">
        <v>41839</v>
      </c>
    </row>
    <row r="10430" spans="7:23">
      <c r="G10430">
        <v>172473</v>
      </c>
      <c r="H10430" s="89" t="s">
        <v>2202</v>
      </c>
      <c r="I10430" s="89" t="s">
        <v>3595</v>
      </c>
      <c r="L10430">
        <v>70910</v>
      </c>
      <c r="M10430" s="89" t="s">
        <v>1916</v>
      </c>
      <c r="N10430" s="89" t="s">
        <v>1710</v>
      </c>
      <c r="V10430" s="89" t="s">
        <v>1205</v>
      </c>
      <c r="W10430">
        <v>41840</v>
      </c>
    </row>
    <row r="10431" spans="7:23">
      <c r="G10431">
        <v>189673</v>
      </c>
      <c r="H10431" s="89" t="s">
        <v>2205</v>
      </c>
      <c r="I10431" s="89" t="s">
        <v>3595</v>
      </c>
      <c r="L10431">
        <v>70911</v>
      </c>
      <c r="M10431" s="89" t="s">
        <v>1916</v>
      </c>
      <c r="N10431" s="89" t="s">
        <v>1940</v>
      </c>
      <c r="V10431" s="89" t="s">
        <v>2571</v>
      </c>
      <c r="W10431">
        <v>41841</v>
      </c>
    </row>
    <row r="10432" spans="7:23">
      <c r="G10432">
        <v>189684</v>
      </c>
      <c r="H10432" s="89" t="s">
        <v>2206</v>
      </c>
      <c r="I10432" s="89" t="s">
        <v>3595</v>
      </c>
      <c r="L10432">
        <v>70912</v>
      </c>
      <c r="M10432" s="89" t="s">
        <v>1916</v>
      </c>
      <c r="N10432" s="89" t="s">
        <v>1941</v>
      </c>
      <c r="V10432" s="89" t="s">
        <v>2572</v>
      </c>
      <c r="W10432">
        <v>41842</v>
      </c>
    </row>
    <row r="10433" spans="7:23">
      <c r="G10433">
        <v>189695</v>
      </c>
      <c r="H10433" s="89" t="s">
        <v>2207</v>
      </c>
      <c r="I10433" s="89" t="s">
        <v>3595</v>
      </c>
      <c r="L10433">
        <v>70913</v>
      </c>
      <c r="M10433" s="89" t="s">
        <v>1916</v>
      </c>
      <c r="N10433" s="89" t="s">
        <v>1942</v>
      </c>
      <c r="V10433" s="89" t="s">
        <v>1207</v>
      </c>
      <c r="W10433">
        <v>41843</v>
      </c>
    </row>
    <row r="10434" spans="7:23">
      <c r="G10434">
        <v>189706</v>
      </c>
      <c r="H10434" s="89" t="s">
        <v>2208</v>
      </c>
      <c r="I10434" s="89" t="s">
        <v>3595</v>
      </c>
      <c r="L10434">
        <v>70914</v>
      </c>
      <c r="M10434" s="89" t="s">
        <v>1916</v>
      </c>
      <c r="N10434" s="89" t="s">
        <v>314</v>
      </c>
      <c r="V10434" s="89" t="s">
        <v>1632</v>
      </c>
      <c r="W10434">
        <v>41844</v>
      </c>
    </row>
    <row r="10435" spans="7:23">
      <c r="G10435">
        <v>189717</v>
      </c>
      <c r="H10435" s="89" t="s">
        <v>2209</v>
      </c>
      <c r="I10435" s="89" t="s">
        <v>3595</v>
      </c>
      <c r="L10435">
        <v>70915</v>
      </c>
      <c r="M10435" s="89" t="s">
        <v>1916</v>
      </c>
      <c r="N10435" s="89" t="s">
        <v>1943</v>
      </c>
      <c r="V10435" s="89" t="s">
        <v>1208</v>
      </c>
      <c r="W10435">
        <v>41845</v>
      </c>
    </row>
    <row r="10436" spans="7:23">
      <c r="G10436">
        <v>199495</v>
      </c>
      <c r="H10436" s="89" t="s">
        <v>2570</v>
      </c>
      <c r="I10436" s="89" t="s">
        <v>3595</v>
      </c>
      <c r="L10436">
        <v>70916</v>
      </c>
      <c r="M10436" s="89" t="s">
        <v>1916</v>
      </c>
      <c r="N10436" s="89" t="s">
        <v>1944</v>
      </c>
      <c r="V10436" s="89" t="s">
        <v>1211</v>
      </c>
      <c r="W10436">
        <v>41846</v>
      </c>
    </row>
    <row r="10437" spans="7:23">
      <c r="G10437">
        <v>199484</v>
      </c>
      <c r="H10437" s="89" t="s">
        <v>2211</v>
      </c>
      <c r="I10437" s="89" t="s">
        <v>3595</v>
      </c>
      <c r="L10437">
        <v>70917</v>
      </c>
      <c r="M10437" s="89" t="s">
        <v>1916</v>
      </c>
      <c r="N10437" s="89" t="s">
        <v>1945</v>
      </c>
      <c r="V10437" s="89" t="s">
        <v>2199</v>
      </c>
      <c r="W10437">
        <v>101284</v>
      </c>
    </row>
    <row r="10438" spans="7:23">
      <c r="G10438">
        <v>199473</v>
      </c>
      <c r="H10438" s="89" t="s">
        <v>2212</v>
      </c>
      <c r="I10438" s="89" t="s">
        <v>3595</v>
      </c>
      <c r="L10438">
        <v>70918</v>
      </c>
      <c r="M10438" s="89" t="s">
        <v>1916</v>
      </c>
      <c r="N10438" s="89" t="s">
        <v>1946</v>
      </c>
      <c r="V10438" s="89" t="s">
        <v>2200</v>
      </c>
      <c r="W10438">
        <v>101273</v>
      </c>
    </row>
    <row r="10439" spans="7:23">
      <c r="G10439">
        <v>217082</v>
      </c>
      <c r="H10439" s="89" t="s">
        <v>2213</v>
      </c>
      <c r="I10439" s="89" t="s">
        <v>3595</v>
      </c>
      <c r="L10439">
        <v>70919</v>
      </c>
      <c r="M10439" s="89" t="s">
        <v>1916</v>
      </c>
      <c r="N10439" s="89" t="s">
        <v>315</v>
      </c>
      <c r="V10439" s="89" t="s">
        <v>2203</v>
      </c>
      <c r="W10439">
        <v>182073</v>
      </c>
    </row>
    <row r="10440" spans="7:23">
      <c r="G10440">
        <v>217679</v>
      </c>
      <c r="H10440" s="89" t="s">
        <v>2214</v>
      </c>
      <c r="I10440" s="89" t="s">
        <v>3595</v>
      </c>
      <c r="L10440">
        <v>70920</v>
      </c>
      <c r="M10440" s="89" t="s">
        <v>1916</v>
      </c>
      <c r="N10440" s="89" t="s">
        <v>1947</v>
      </c>
      <c r="V10440" s="89" t="s">
        <v>2204</v>
      </c>
      <c r="W10440">
        <v>189474</v>
      </c>
    </row>
    <row r="10441" spans="7:23">
      <c r="G10441">
        <v>41824</v>
      </c>
      <c r="H10441" s="89" t="s">
        <v>204</v>
      </c>
      <c r="I10441" s="89" t="s">
        <v>3595</v>
      </c>
      <c r="L10441">
        <v>70921</v>
      </c>
      <c r="M10441" s="89" t="s">
        <v>1915</v>
      </c>
      <c r="N10441" s="89" t="s">
        <v>1710</v>
      </c>
      <c r="V10441" s="89" t="s">
        <v>206</v>
      </c>
      <c r="W10441">
        <v>41847</v>
      </c>
    </row>
    <row r="10442" spans="7:23">
      <c r="G10442">
        <v>41827</v>
      </c>
      <c r="H10442" s="89" t="s">
        <v>1191</v>
      </c>
      <c r="I10442" s="89" t="s">
        <v>3595</v>
      </c>
      <c r="L10442">
        <v>70922</v>
      </c>
      <c r="M10442" s="89" t="s">
        <v>1915</v>
      </c>
      <c r="N10442" s="89" t="s">
        <v>1940</v>
      </c>
      <c r="V10442" s="89" t="s">
        <v>2573</v>
      </c>
      <c r="W10442">
        <v>55879</v>
      </c>
    </row>
    <row r="10443" spans="7:23">
      <c r="G10443">
        <v>41828</v>
      </c>
      <c r="H10443" s="89" t="s">
        <v>1192</v>
      </c>
      <c r="I10443" s="89" t="s">
        <v>3595</v>
      </c>
      <c r="L10443">
        <v>70923</v>
      </c>
      <c r="M10443" s="89" t="s">
        <v>1915</v>
      </c>
      <c r="N10443" s="89" t="s">
        <v>1941</v>
      </c>
      <c r="V10443" s="89" t="s">
        <v>2574</v>
      </c>
      <c r="W10443">
        <v>41833</v>
      </c>
    </row>
    <row r="10444" spans="7:23">
      <c r="G10444">
        <v>41829</v>
      </c>
      <c r="H10444" s="89" t="s">
        <v>1193</v>
      </c>
      <c r="I10444" s="89" t="s">
        <v>3595</v>
      </c>
      <c r="L10444">
        <v>70924</v>
      </c>
      <c r="M10444" s="89" t="s">
        <v>1915</v>
      </c>
      <c r="N10444" s="89" t="s">
        <v>1942</v>
      </c>
      <c r="V10444" s="89" t="s">
        <v>2575</v>
      </c>
      <c r="W10444">
        <v>189507</v>
      </c>
    </row>
    <row r="10445" spans="7:23">
      <c r="G10445">
        <v>41830</v>
      </c>
      <c r="H10445" s="89" t="s">
        <v>1194</v>
      </c>
      <c r="I10445" s="89" t="s">
        <v>3595</v>
      </c>
      <c r="L10445">
        <v>70925</v>
      </c>
      <c r="M10445" s="89" t="s">
        <v>1915</v>
      </c>
      <c r="N10445" s="89" t="s">
        <v>314</v>
      </c>
      <c r="V10445" s="89" t="s">
        <v>1633</v>
      </c>
      <c r="W10445">
        <v>41851</v>
      </c>
    </row>
    <row r="10446" spans="7:23">
      <c r="G10446">
        <v>41831</v>
      </c>
      <c r="H10446" s="89" t="s">
        <v>1195</v>
      </c>
      <c r="I10446" s="89" t="s">
        <v>3595</v>
      </c>
      <c r="L10446">
        <v>70926</v>
      </c>
      <c r="M10446" s="89" t="s">
        <v>1915</v>
      </c>
      <c r="N10446" s="89" t="s">
        <v>1943</v>
      </c>
      <c r="V10446" s="89" t="s">
        <v>1634</v>
      </c>
      <c r="W10446">
        <v>41856</v>
      </c>
    </row>
    <row r="10447" spans="7:23">
      <c r="G10447">
        <v>41832</v>
      </c>
      <c r="H10447" s="89" t="s">
        <v>1196</v>
      </c>
      <c r="I10447" s="89" t="s">
        <v>3595</v>
      </c>
      <c r="L10447">
        <v>70927</v>
      </c>
      <c r="M10447" s="89" t="s">
        <v>1915</v>
      </c>
      <c r="N10447" s="89" t="s">
        <v>1944</v>
      </c>
      <c r="V10447" s="89" t="s">
        <v>1635</v>
      </c>
      <c r="W10447">
        <v>41861</v>
      </c>
    </row>
    <row r="10448" spans="7:23">
      <c r="G10448">
        <v>41834</v>
      </c>
      <c r="H10448" s="89" t="s">
        <v>1198</v>
      </c>
      <c r="I10448" s="89" t="s">
        <v>3595</v>
      </c>
      <c r="L10448">
        <v>70928</v>
      </c>
      <c r="M10448" s="89" t="s">
        <v>1915</v>
      </c>
      <c r="N10448" s="89" t="s">
        <v>1945</v>
      </c>
      <c r="V10448" s="89" t="s">
        <v>1636</v>
      </c>
      <c r="W10448">
        <v>42066</v>
      </c>
    </row>
    <row r="10449" spans="7:23">
      <c r="G10449">
        <v>41835</v>
      </c>
      <c r="H10449" s="89" t="s">
        <v>1199</v>
      </c>
      <c r="I10449" s="89" t="s">
        <v>3595</v>
      </c>
      <c r="L10449">
        <v>70929</v>
      </c>
      <c r="M10449" s="89" t="s">
        <v>1915</v>
      </c>
      <c r="N10449" s="89" t="s">
        <v>1946</v>
      </c>
      <c r="V10449" s="89" t="s">
        <v>1637</v>
      </c>
      <c r="W10449">
        <v>42067</v>
      </c>
    </row>
    <row r="10450" spans="7:23">
      <c r="G10450">
        <v>41836</v>
      </c>
      <c r="H10450" s="89" t="s">
        <v>1200</v>
      </c>
      <c r="I10450" s="89" t="s">
        <v>3595</v>
      </c>
      <c r="L10450">
        <v>70930</v>
      </c>
      <c r="M10450" s="89" t="s">
        <v>1915</v>
      </c>
      <c r="N10450" s="89" t="s">
        <v>315</v>
      </c>
      <c r="V10450" s="89" t="s">
        <v>1638</v>
      </c>
      <c r="W10450">
        <v>42068</v>
      </c>
    </row>
    <row r="10451" spans="7:23">
      <c r="G10451">
        <v>41837</v>
      </c>
      <c r="H10451" s="89" t="s">
        <v>1201</v>
      </c>
      <c r="I10451" s="89" t="s">
        <v>3595</v>
      </c>
      <c r="L10451">
        <v>70931</v>
      </c>
      <c r="M10451" s="89" t="s">
        <v>1915</v>
      </c>
      <c r="N10451" s="89" t="s">
        <v>1947</v>
      </c>
      <c r="V10451" s="89" t="s">
        <v>1639</v>
      </c>
      <c r="W10451">
        <v>42069</v>
      </c>
    </row>
    <row r="10452" spans="7:23">
      <c r="G10452">
        <v>41838</v>
      </c>
      <c r="H10452" s="89" t="s">
        <v>1202</v>
      </c>
      <c r="I10452" s="89" t="s">
        <v>3595</v>
      </c>
      <c r="L10452">
        <v>70932</v>
      </c>
      <c r="M10452" s="89" t="s">
        <v>1914</v>
      </c>
      <c r="N10452" s="89" t="s">
        <v>1710</v>
      </c>
      <c r="V10452" s="89" t="s">
        <v>1640</v>
      </c>
      <c r="W10452">
        <v>42070</v>
      </c>
    </row>
    <row r="10453" spans="7:23">
      <c r="G10453">
        <v>41839</v>
      </c>
      <c r="H10453" s="89" t="s">
        <v>1631</v>
      </c>
      <c r="I10453" s="89" t="s">
        <v>3595</v>
      </c>
      <c r="L10453">
        <v>70933</v>
      </c>
      <c r="M10453" s="89" t="s">
        <v>1914</v>
      </c>
      <c r="N10453" s="89" t="s">
        <v>1940</v>
      </c>
      <c r="V10453" s="89" t="s">
        <v>2576</v>
      </c>
      <c r="W10453">
        <v>42072</v>
      </c>
    </row>
    <row r="10454" spans="7:23">
      <c r="G10454">
        <v>41840</v>
      </c>
      <c r="H10454" s="89" t="s">
        <v>1205</v>
      </c>
      <c r="I10454" s="89" t="s">
        <v>3595</v>
      </c>
      <c r="L10454">
        <v>70934</v>
      </c>
      <c r="M10454" s="89" t="s">
        <v>1914</v>
      </c>
      <c r="N10454" s="89" t="s">
        <v>1941</v>
      </c>
      <c r="V10454" s="89" t="s">
        <v>2577</v>
      </c>
      <c r="W10454">
        <v>187561</v>
      </c>
    </row>
    <row r="10455" spans="7:23">
      <c r="G10455">
        <v>41841</v>
      </c>
      <c r="H10455" s="89" t="s">
        <v>2571</v>
      </c>
      <c r="I10455" s="89" t="s">
        <v>3595</v>
      </c>
      <c r="L10455">
        <v>70935</v>
      </c>
      <c r="M10455" s="89" t="s">
        <v>1914</v>
      </c>
      <c r="N10455" s="89" t="s">
        <v>1942</v>
      </c>
      <c r="V10455" s="89" t="s">
        <v>2630</v>
      </c>
      <c r="W10455">
        <v>187572</v>
      </c>
    </row>
    <row r="10456" spans="7:23">
      <c r="G10456">
        <v>41842</v>
      </c>
      <c r="H10456" s="89" t="s">
        <v>2572</v>
      </c>
      <c r="I10456" s="89" t="s">
        <v>3595</v>
      </c>
      <c r="L10456">
        <v>70936</v>
      </c>
      <c r="M10456" s="89" t="s">
        <v>1914</v>
      </c>
      <c r="N10456" s="89" t="s">
        <v>314</v>
      </c>
      <c r="V10456" s="89" t="s">
        <v>2631</v>
      </c>
      <c r="W10456">
        <v>187484</v>
      </c>
    </row>
    <row r="10457" spans="7:23">
      <c r="G10457">
        <v>41843</v>
      </c>
      <c r="H10457" s="89" t="s">
        <v>1207</v>
      </c>
      <c r="I10457" s="89" t="s">
        <v>3595</v>
      </c>
      <c r="L10457">
        <v>70937</v>
      </c>
      <c r="M10457" s="89" t="s">
        <v>1914</v>
      </c>
      <c r="N10457" s="89" t="s">
        <v>1943</v>
      </c>
      <c r="V10457" s="89" t="s">
        <v>2632</v>
      </c>
      <c r="W10457">
        <v>187884</v>
      </c>
    </row>
    <row r="10458" spans="7:23">
      <c r="G10458">
        <v>41844</v>
      </c>
      <c r="H10458" s="89" t="s">
        <v>1632</v>
      </c>
      <c r="I10458" s="89" t="s">
        <v>3595</v>
      </c>
      <c r="L10458">
        <v>70938</v>
      </c>
      <c r="M10458" s="89" t="s">
        <v>1914</v>
      </c>
      <c r="N10458" s="89" t="s">
        <v>1944</v>
      </c>
      <c r="V10458" s="89" t="s">
        <v>2633</v>
      </c>
      <c r="W10458">
        <v>187873</v>
      </c>
    </row>
    <row r="10459" spans="7:23">
      <c r="G10459">
        <v>41845</v>
      </c>
      <c r="H10459" s="89" t="s">
        <v>1208</v>
      </c>
      <c r="I10459" s="89" t="s">
        <v>3595</v>
      </c>
      <c r="L10459">
        <v>70939</v>
      </c>
      <c r="M10459" s="89" t="s">
        <v>1914</v>
      </c>
      <c r="N10459" s="89" t="s">
        <v>1945</v>
      </c>
      <c r="V10459" s="89" t="s">
        <v>1641</v>
      </c>
      <c r="W10459">
        <v>42075</v>
      </c>
    </row>
    <row r="10460" spans="7:23">
      <c r="G10460">
        <v>41846</v>
      </c>
      <c r="H10460" s="89" t="s">
        <v>1211</v>
      </c>
      <c r="I10460" s="89" t="s">
        <v>3595</v>
      </c>
      <c r="L10460">
        <v>70940</v>
      </c>
      <c r="M10460" s="89" t="s">
        <v>1914</v>
      </c>
      <c r="N10460" s="89" t="s">
        <v>1946</v>
      </c>
      <c r="V10460" s="89" t="s">
        <v>1642</v>
      </c>
      <c r="W10460">
        <v>42076</v>
      </c>
    </row>
    <row r="10461" spans="7:23">
      <c r="G10461">
        <v>101284</v>
      </c>
      <c r="H10461" s="89" t="s">
        <v>2199</v>
      </c>
      <c r="I10461" s="89" t="s">
        <v>3595</v>
      </c>
      <c r="L10461">
        <v>70941</v>
      </c>
      <c r="M10461" s="89" t="s">
        <v>1914</v>
      </c>
      <c r="N10461" s="89" t="s">
        <v>315</v>
      </c>
      <c r="V10461" s="89" t="s">
        <v>1643</v>
      </c>
      <c r="W10461">
        <v>42077</v>
      </c>
    </row>
    <row r="10462" spans="7:23">
      <c r="G10462">
        <v>101273</v>
      </c>
      <c r="H10462" s="89" t="s">
        <v>2200</v>
      </c>
      <c r="I10462" s="89" t="s">
        <v>3595</v>
      </c>
      <c r="L10462">
        <v>70942</v>
      </c>
      <c r="M10462" s="89" t="s">
        <v>1914</v>
      </c>
      <c r="N10462" s="89" t="s">
        <v>1947</v>
      </c>
      <c r="V10462" s="89" t="s">
        <v>1644</v>
      </c>
      <c r="W10462">
        <v>42078</v>
      </c>
    </row>
    <row r="10463" spans="7:23">
      <c r="G10463">
        <v>182073</v>
      </c>
      <c r="H10463" s="89" t="s">
        <v>2203</v>
      </c>
      <c r="I10463" s="89" t="s">
        <v>3595</v>
      </c>
      <c r="L10463">
        <v>70943</v>
      </c>
      <c r="M10463" s="89" t="s">
        <v>1913</v>
      </c>
      <c r="N10463" s="89" t="s">
        <v>1710</v>
      </c>
      <c r="V10463" s="89" t="s">
        <v>1645</v>
      </c>
      <c r="W10463">
        <v>42079</v>
      </c>
    </row>
    <row r="10464" spans="7:23">
      <c r="G10464">
        <v>189474</v>
      </c>
      <c r="H10464" s="89" t="s">
        <v>2204</v>
      </c>
      <c r="I10464" s="89" t="s">
        <v>3595</v>
      </c>
      <c r="L10464">
        <v>70944</v>
      </c>
      <c r="M10464" s="89" t="s">
        <v>1913</v>
      </c>
      <c r="N10464" s="89" t="s">
        <v>1940</v>
      </c>
      <c r="V10464" s="89" t="s">
        <v>2579</v>
      </c>
      <c r="W10464">
        <v>42081</v>
      </c>
    </row>
    <row r="10465" spans="7:23">
      <c r="G10465">
        <v>41847</v>
      </c>
      <c r="H10465" s="89" t="s">
        <v>206</v>
      </c>
      <c r="I10465" s="89" t="s">
        <v>3595</v>
      </c>
      <c r="L10465">
        <v>70945</v>
      </c>
      <c r="M10465" s="89" t="s">
        <v>1913</v>
      </c>
      <c r="N10465" s="89" t="s">
        <v>1941</v>
      </c>
      <c r="V10465" s="89" t="s">
        <v>1646</v>
      </c>
      <c r="W10465">
        <v>42083</v>
      </c>
    </row>
    <row r="10466" spans="7:23">
      <c r="G10466">
        <v>55879</v>
      </c>
      <c r="H10466" s="89" t="s">
        <v>2573</v>
      </c>
      <c r="I10466" s="89" t="s">
        <v>3595</v>
      </c>
      <c r="L10466">
        <v>70946</v>
      </c>
      <c r="M10466" s="89" t="s">
        <v>1913</v>
      </c>
      <c r="N10466" s="89" t="s">
        <v>1942</v>
      </c>
      <c r="V10466" s="89" t="s">
        <v>1487</v>
      </c>
      <c r="W10466">
        <v>42087</v>
      </c>
    </row>
    <row r="10467" spans="7:23">
      <c r="G10467">
        <v>41833</v>
      </c>
      <c r="H10467" s="89" t="s">
        <v>2574</v>
      </c>
      <c r="I10467" s="89" t="s">
        <v>3595</v>
      </c>
      <c r="L10467">
        <v>70947</v>
      </c>
      <c r="M10467" s="89" t="s">
        <v>1913</v>
      </c>
      <c r="N10467" s="89" t="s">
        <v>314</v>
      </c>
      <c r="V10467" s="89" t="s">
        <v>2580</v>
      </c>
      <c r="W10467">
        <v>42090</v>
      </c>
    </row>
    <row r="10468" spans="7:23">
      <c r="G10468">
        <v>189507</v>
      </c>
      <c r="H10468" s="89" t="s">
        <v>2575</v>
      </c>
      <c r="I10468" s="89" t="s">
        <v>3595</v>
      </c>
      <c r="L10468">
        <v>70948</v>
      </c>
      <c r="M10468" s="89" t="s">
        <v>1913</v>
      </c>
      <c r="N10468" s="89" t="s">
        <v>1943</v>
      </c>
      <c r="V10468" s="89" t="s">
        <v>1650</v>
      </c>
      <c r="W10468">
        <v>42094</v>
      </c>
    </row>
    <row r="10469" spans="7:23">
      <c r="G10469">
        <v>41851</v>
      </c>
      <c r="H10469" s="89" t="s">
        <v>1633</v>
      </c>
      <c r="I10469" s="89" t="s">
        <v>3595</v>
      </c>
      <c r="L10469">
        <v>70949</v>
      </c>
      <c r="M10469" s="89" t="s">
        <v>1913</v>
      </c>
      <c r="N10469" s="89" t="s">
        <v>1944</v>
      </c>
      <c r="V10469" s="89" t="s">
        <v>2581</v>
      </c>
      <c r="W10469">
        <v>163473</v>
      </c>
    </row>
    <row r="10470" spans="7:23">
      <c r="G10470">
        <v>41856</v>
      </c>
      <c r="H10470" s="89" t="s">
        <v>1634</v>
      </c>
      <c r="I10470" s="89" t="s">
        <v>3595</v>
      </c>
      <c r="L10470">
        <v>70950</v>
      </c>
      <c r="M10470" s="89" t="s">
        <v>1913</v>
      </c>
      <c r="N10470" s="89" t="s">
        <v>1945</v>
      </c>
      <c r="V10470" s="89" t="s">
        <v>2582</v>
      </c>
      <c r="W10470">
        <v>201273</v>
      </c>
    </row>
    <row r="10471" spans="7:23">
      <c r="G10471">
        <v>41861</v>
      </c>
      <c r="H10471" s="89" t="s">
        <v>1635</v>
      </c>
      <c r="I10471" s="89" t="s">
        <v>3595</v>
      </c>
      <c r="L10471">
        <v>70951</v>
      </c>
      <c r="M10471" s="89" t="s">
        <v>1913</v>
      </c>
      <c r="N10471" s="89" t="s">
        <v>1946</v>
      </c>
      <c r="V10471" s="89" t="s">
        <v>1647</v>
      </c>
      <c r="W10471">
        <v>42091</v>
      </c>
    </row>
    <row r="10472" spans="7:23">
      <c r="G10472">
        <v>42066</v>
      </c>
      <c r="H10472" s="89" t="s">
        <v>1636</v>
      </c>
      <c r="I10472" s="89" t="s">
        <v>3595</v>
      </c>
      <c r="L10472">
        <v>70952</v>
      </c>
      <c r="M10472" s="89" t="s">
        <v>1913</v>
      </c>
      <c r="N10472" s="89" t="s">
        <v>315</v>
      </c>
      <c r="V10472" s="89" t="s">
        <v>1648</v>
      </c>
      <c r="W10472">
        <v>42092</v>
      </c>
    </row>
    <row r="10473" spans="7:23">
      <c r="G10473">
        <v>42067</v>
      </c>
      <c r="H10473" s="89" t="s">
        <v>1637</v>
      </c>
      <c r="I10473" s="89" t="s">
        <v>3595</v>
      </c>
      <c r="L10473">
        <v>70953</v>
      </c>
      <c r="M10473" s="89" t="s">
        <v>1913</v>
      </c>
      <c r="N10473" s="89" t="s">
        <v>1947</v>
      </c>
      <c r="V10473" s="89" t="s">
        <v>1649</v>
      </c>
      <c r="W10473">
        <v>42093</v>
      </c>
    </row>
    <row r="10474" spans="7:23">
      <c r="G10474">
        <v>42068</v>
      </c>
      <c r="H10474" s="89" t="s">
        <v>1638</v>
      </c>
      <c r="I10474" s="89" t="s">
        <v>3595</v>
      </c>
      <c r="L10474">
        <v>70954</v>
      </c>
      <c r="M10474" s="89" t="s">
        <v>119</v>
      </c>
      <c r="N10474" s="89" t="s">
        <v>1710</v>
      </c>
      <c r="V10474" s="89" t="s">
        <v>2583</v>
      </c>
      <c r="W10474">
        <v>201284</v>
      </c>
    </row>
    <row r="10475" spans="7:23">
      <c r="G10475">
        <v>42069</v>
      </c>
      <c r="H10475" s="89" t="s">
        <v>1639</v>
      </c>
      <c r="I10475" s="89" t="s">
        <v>3595</v>
      </c>
      <c r="L10475">
        <v>70955</v>
      </c>
      <c r="M10475" s="89" t="s">
        <v>119</v>
      </c>
      <c r="N10475" s="89" t="s">
        <v>1940</v>
      </c>
      <c r="V10475" s="89" t="s">
        <v>2584</v>
      </c>
      <c r="W10475">
        <v>174073</v>
      </c>
    </row>
    <row r="10476" spans="7:23">
      <c r="G10476">
        <v>42070</v>
      </c>
      <c r="H10476" s="89" t="s">
        <v>1640</v>
      </c>
      <c r="I10476" s="89" t="s">
        <v>3595</v>
      </c>
      <c r="L10476">
        <v>70956</v>
      </c>
      <c r="M10476" s="89" t="s">
        <v>119</v>
      </c>
      <c r="N10476" s="89" t="s">
        <v>1941</v>
      </c>
      <c r="V10476" s="89" t="s">
        <v>1656</v>
      </c>
      <c r="W10476">
        <v>42101</v>
      </c>
    </row>
    <row r="10477" spans="7:23">
      <c r="G10477">
        <v>42072</v>
      </c>
      <c r="H10477" s="89" t="s">
        <v>2576</v>
      </c>
      <c r="I10477" s="89" t="s">
        <v>3595</v>
      </c>
      <c r="L10477">
        <v>70957</v>
      </c>
      <c r="M10477" s="89" t="s">
        <v>119</v>
      </c>
      <c r="N10477" s="89" t="s">
        <v>1942</v>
      </c>
      <c r="V10477" s="89" t="s">
        <v>2585</v>
      </c>
      <c r="W10477">
        <v>201295</v>
      </c>
    </row>
    <row r="10478" spans="7:23">
      <c r="G10478">
        <v>187561</v>
      </c>
      <c r="H10478" s="89" t="s">
        <v>2577</v>
      </c>
      <c r="I10478" s="89" t="s">
        <v>3595</v>
      </c>
      <c r="L10478">
        <v>70958</v>
      </c>
      <c r="M10478" s="89" t="s">
        <v>119</v>
      </c>
      <c r="N10478" s="89" t="s">
        <v>314</v>
      </c>
      <c r="V10478" s="89" t="s">
        <v>1651</v>
      </c>
      <c r="W10478">
        <v>42095</v>
      </c>
    </row>
    <row r="10479" spans="7:23">
      <c r="G10479">
        <v>187572</v>
      </c>
      <c r="H10479" s="89" t="s">
        <v>2630</v>
      </c>
      <c r="I10479" s="89" t="s">
        <v>3595</v>
      </c>
      <c r="L10479">
        <v>70959</v>
      </c>
      <c r="M10479" s="89" t="s">
        <v>119</v>
      </c>
      <c r="N10479" s="89" t="s">
        <v>1943</v>
      </c>
      <c r="V10479" s="89" t="s">
        <v>1652</v>
      </c>
      <c r="W10479">
        <v>42096</v>
      </c>
    </row>
    <row r="10480" spans="7:23">
      <c r="G10480">
        <v>187484</v>
      </c>
      <c r="H10480" s="89" t="s">
        <v>2631</v>
      </c>
      <c r="I10480" s="89" t="s">
        <v>3595</v>
      </c>
      <c r="L10480">
        <v>70960</v>
      </c>
      <c r="M10480" s="89" t="s">
        <v>119</v>
      </c>
      <c r="N10480" s="89" t="s">
        <v>1944</v>
      </c>
      <c r="V10480" s="89" t="s">
        <v>1653</v>
      </c>
      <c r="W10480">
        <v>42097</v>
      </c>
    </row>
    <row r="10481" spans="7:23">
      <c r="G10481">
        <v>187884</v>
      </c>
      <c r="H10481" s="89" t="s">
        <v>2632</v>
      </c>
      <c r="I10481" s="89" t="s">
        <v>3595</v>
      </c>
      <c r="L10481">
        <v>70961</v>
      </c>
      <c r="M10481" s="89" t="s">
        <v>119</v>
      </c>
      <c r="N10481" s="89" t="s">
        <v>1945</v>
      </c>
      <c r="V10481" s="89" t="s">
        <v>2586</v>
      </c>
      <c r="W10481">
        <v>192073</v>
      </c>
    </row>
    <row r="10482" spans="7:23">
      <c r="G10482">
        <v>187873</v>
      </c>
      <c r="H10482" s="89" t="s">
        <v>2633</v>
      </c>
      <c r="I10482" s="89" t="s">
        <v>3595</v>
      </c>
      <c r="L10482">
        <v>70962</v>
      </c>
      <c r="M10482" s="89" t="s">
        <v>119</v>
      </c>
      <c r="N10482" s="89" t="s">
        <v>1946</v>
      </c>
      <c r="V10482" s="89" t="s">
        <v>1654</v>
      </c>
      <c r="W10482">
        <v>42098</v>
      </c>
    </row>
    <row r="10483" spans="7:23">
      <c r="G10483">
        <v>42075</v>
      </c>
      <c r="H10483" s="89" t="s">
        <v>1641</v>
      </c>
      <c r="I10483" s="89" t="s">
        <v>3595</v>
      </c>
      <c r="L10483">
        <v>70963</v>
      </c>
      <c r="M10483" s="89" t="s">
        <v>119</v>
      </c>
      <c r="N10483" s="89" t="s">
        <v>315</v>
      </c>
      <c r="V10483" s="89" t="s">
        <v>1655</v>
      </c>
      <c r="W10483">
        <v>42099</v>
      </c>
    </row>
    <row r="10484" spans="7:23">
      <c r="G10484">
        <v>42076</v>
      </c>
      <c r="H10484" s="89" t="s">
        <v>1642</v>
      </c>
      <c r="I10484" s="89" t="s">
        <v>3595</v>
      </c>
      <c r="L10484">
        <v>70964</v>
      </c>
      <c r="M10484" s="89" t="s">
        <v>119</v>
      </c>
      <c r="N10484" s="89" t="s">
        <v>1947</v>
      </c>
      <c r="V10484" s="89" t="s">
        <v>2587</v>
      </c>
      <c r="W10484">
        <v>42100</v>
      </c>
    </row>
    <row r="10485" spans="7:23">
      <c r="G10485">
        <v>42077</v>
      </c>
      <c r="H10485" s="89" t="s">
        <v>1643</v>
      </c>
      <c r="I10485" s="89" t="s">
        <v>3595</v>
      </c>
      <c r="L10485">
        <v>70965</v>
      </c>
      <c r="M10485" s="89" t="s">
        <v>1912</v>
      </c>
      <c r="N10485" s="89" t="s">
        <v>1710</v>
      </c>
      <c r="V10485" s="89" t="s">
        <v>1657</v>
      </c>
      <c r="W10485">
        <v>42102</v>
      </c>
    </row>
    <row r="10486" spans="7:23">
      <c r="G10486">
        <v>42078</v>
      </c>
      <c r="H10486" s="89" t="s">
        <v>1644</v>
      </c>
      <c r="I10486" s="89" t="s">
        <v>3595</v>
      </c>
      <c r="L10486">
        <v>70966</v>
      </c>
      <c r="M10486" s="89" t="s">
        <v>1912</v>
      </c>
      <c r="N10486" s="89" t="s">
        <v>1940</v>
      </c>
      <c r="V10486" s="89" t="s">
        <v>2588</v>
      </c>
      <c r="W10486">
        <v>42105</v>
      </c>
    </row>
    <row r="10487" spans="7:23">
      <c r="G10487">
        <v>42079</v>
      </c>
      <c r="H10487" s="89" t="s">
        <v>1645</v>
      </c>
      <c r="I10487" s="89" t="s">
        <v>3595</v>
      </c>
      <c r="L10487">
        <v>70967</v>
      </c>
      <c r="M10487" s="89" t="s">
        <v>1912</v>
      </c>
      <c r="N10487" s="89" t="s">
        <v>1941</v>
      </c>
      <c r="V10487" s="89" t="s">
        <v>1659</v>
      </c>
      <c r="W10487">
        <v>42107</v>
      </c>
    </row>
    <row r="10488" spans="7:23">
      <c r="G10488">
        <v>42081</v>
      </c>
      <c r="H10488" s="89" t="s">
        <v>2579</v>
      </c>
      <c r="I10488" s="89" t="s">
        <v>3595</v>
      </c>
      <c r="L10488">
        <v>70968</v>
      </c>
      <c r="M10488" s="89" t="s">
        <v>1912</v>
      </c>
      <c r="N10488" s="89" t="s">
        <v>1942</v>
      </c>
      <c r="V10488" s="89" t="s">
        <v>1658</v>
      </c>
      <c r="W10488">
        <v>42106</v>
      </c>
    </row>
    <row r="10489" spans="7:23">
      <c r="G10489">
        <v>42083</v>
      </c>
      <c r="H10489" s="89" t="s">
        <v>1646</v>
      </c>
      <c r="I10489" s="89" t="s">
        <v>3595</v>
      </c>
      <c r="L10489">
        <v>70969</v>
      </c>
      <c r="M10489" s="89" t="s">
        <v>1912</v>
      </c>
      <c r="N10489" s="89" t="s">
        <v>314</v>
      </c>
      <c r="V10489" s="89" t="s">
        <v>1660</v>
      </c>
      <c r="W10489">
        <v>42108</v>
      </c>
    </row>
    <row r="10490" spans="7:23">
      <c r="G10490">
        <v>42087</v>
      </c>
      <c r="H10490" s="89" t="s">
        <v>1487</v>
      </c>
      <c r="I10490" s="89" t="s">
        <v>3595</v>
      </c>
      <c r="L10490">
        <v>70970</v>
      </c>
      <c r="M10490" s="89" t="s">
        <v>1912</v>
      </c>
      <c r="N10490" s="89" t="s">
        <v>1943</v>
      </c>
      <c r="V10490" s="89" t="s">
        <v>1664</v>
      </c>
      <c r="W10490">
        <v>42113</v>
      </c>
    </row>
    <row r="10491" spans="7:23">
      <c r="G10491">
        <v>42090</v>
      </c>
      <c r="H10491" s="89" t="s">
        <v>2580</v>
      </c>
      <c r="I10491" s="89" t="s">
        <v>3595</v>
      </c>
      <c r="L10491">
        <v>70971</v>
      </c>
      <c r="M10491" s="89" t="s">
        <v>1912</v>
      </c>
      <c r="N10491" s="89" t="s">
        <v>1944</v>
      </c>
      <c r="V10491" s="89" t="s">
        <v>2589</v>
      </c>
      <c r="W10491">
        <v>164075</v>
      </c>
    </row>
    <row r="10492" spans="7:23">
      <c r="G10492">
        <v>42094</v>
      </c>
      <c r="H10492" s="89" t="s">
        <v>1650</v>
      </c>
      <c r="I10492" s="89" t="s">
        <v>3595</v>
      </c>
      <c r="L10492">
        <v>70972</v>
      </c>
      <c r="M10492" s="89" t="s">
        <v>1912</v>
      </c>
      <c r="N10492" s="89" t="s">
        <v>1945</v>
      </c>
      <c r="V10492" s="89" t="s">
        <v>1661</v>
      </c>
      <c r="W10492">
        <v>42109</v>
      </c>
    </row>
    <row r="10493" spans="7:23">
      <c r="G10493">
        <v>163473</v>
      </c>
      <c r="H10493" s="89" t="s">
        <v>2581</v>
      </c>
      <c r="I10493" s="89" t="s">
        <v>3595</v>
      </c>
      <c r="L10493">
        <v>70973</v>
      </c>
      <c r="M10493" s="89" t="s">
        <v>1912</v>
      </c>
      <c r="N10493" s="89" t="s">
        <v>1946</v>
      </c>
      <c r="V10493" s="89" t="s">
        <v>2590</v>
      </c>
      <c r="W10493">
        <v>42111</v>
      </c>
    </row>
    <row r="10494" spans="7:23">
      <c r="G10494">
        <v>201273</v>
      </c>
      <c r="H10494" s="89" t="s">
        <v>2582</v>
      </c>
      <c r="I10494" s="89" t="s">
        <v>3595</v>
      </c>
      <c r="L10494">
        <v>70974</v>
      </c>
      <c r="M10494" s="89" t="s">
        <v>1912</v>
      </c>
      <c r="N10494" s="89" t="s">
        <v>315</v>
      </c>
      <c r="V10494" s="89" t="s">
        <v>2591</v>
      </c>
      <c r="W10494">
        <v>174084</v>
      </c>
    </row>
    <row r="10495" spans="7:23">
      <c r="G10495">
        <v>42091</v>
      </c>
      <c r="H10495" s="89" t="s">
        <v>1647</v>
      </c>
      <c r="I10495" s="89" t="s">
        <v>3595</v>
      </c>
      <c r="L10495">
        <v>70975</v>
      </c>
      <c r="M10495" s="89" t="s">
        <v>1912</v>
      </c>
      <c r="N10495" s="89" t="s">
        <v>1947</v>
      </c>
      <c r="V10495" s="89" t="s">
        <v>1673</v>
      </c>
      <c r="W10495">
        <v>72295</v>
      </c>
    </row>
    <row r="10496" spans="7:23">
      <c r="G10496">
        <v>42092</v>
      </c>
      <c r="H10496" s="89" t="s">
        <v>1648</v>
      </c>
      <c r="I10496" s="89" t="s">
        <v>3595</v>
      </c>
      <c r="L10496">
        <v>70976</v>
      </c>
      <c r="M10496" s="89" t="s">
        <v>1911</v>
      </c>
      <c r="N10496" s="89" t="s">
        <v>1710</v>
      </c>
      <c r="V10496" s="89" t="s">
        <v>1674</v>
      </c>
      <c r="W10496">
        <v>72284</v>
      </c>
    </row>
    <row r="10497" spans="7:23">
      <c r="G10497">
        <v>42093</v>
      </c>
      <c r="H10497" s="89" t="s">
        <v>1649</v>
      </c>
      <c r="I10497" s="89" t="s">
        <v>3595</v>
      </c>
      <c r="L10497">
        <v>70977</v>
      </c>
      <c r="M10497" s="89" t="s">
        <v>1911</v>
      </c>
      <c r="N10497" s="89" t="s">
        <v>1940</v>
      </c>
      <c r="V10497" s="89" t="s">
        <v>1675</v>
      </c>
      <c r="W10497">
        <v>72273</v>
      </c>
    </row>
    <row r="10498" spans="7:23">
      <c r="G10498">
        <v>201284</v>
      </c>
      <c r="H10498" s="89" t="s">
        <v>2583</v>
      </c>
      <c r="I10498" s="89" t="s">
        <v>3595</v>
      </c>
      <c r="L10498">
        <v>70978</v>
      </c>
      <c r="M10498" s="89" t="s">
        <v>1911</v>
      </c>
      <c r="N10498" s="89" t="s">
        <v>1941</v>
      </c>
      <c r="V10498" s="89" t="s">
        <v>2592</v>
      </c>
      <c r="W10498">
        <v>192084</v>
      </c>
    </row>
    <row r="10499" spans="7:23">
      <c r="G10499">
        <v>174073</v>
      </c>
      <c r="H10499" s="89" t="s">
        <v>2584</v>
      </c>
      <c r="I10499" s="89" t="s">
        <v>3595</v>
      </c>
      <c r="L10499">
        <v>70979</v>
      </c>
      <c r="M10499" s="89" t="s">
        <v>1911</v>
      </c>
      <c r="N10499" s="89" t="s">
        <v>1942</v>
      </c>
      <c r="V10499" s="89" t="s">
        <v>1665</v>
      </c>
      <c r="W10499">
        <v>42116</v>
      </c>
    </row>
    <row r="10500" spans="7:23">
      <c r="G10500">
        <v>42101</v>
      </c>
      <c r="H10500" s="89" t="s">
        <v>1656</v>
      </c>
      <c r="I10500" s="89" t="s">
        <v>3595</v>
      </c>
      <c r="L10500">
        <v>70980</v>
      </c>
      <c r="M10500" s="89" t="s">
        <v>1911</v>
      </c>
      <c r="N10500" s="89" t="s">
        <v>314</v>
      </c>
      <c r="V10500" s="89" t="s">
        <v>1666</v>
      </c>
      <c r="W10500">
        <v>42117</v>
      </c>
    </row>
    <row r="10501" spans="7:23">
      <c r="G10501">
        <v>201295</v>
      </c>
      <c r="H10501" s="89" t="s">
        <v>2585</v>
      </c>
      <c r="I10501" s="89" t="s">
        <v>3595</v>
      </c>
      <c r="L10501">
        <v>70981</v>
      </c>
      <c r="M10501" s="89" t="s">
        <v>1911</v>
      </c>
      <c r="N10501" s="89" t="s">
        <v>1943</v>
      </c>
      <c r="V10501" s="89" t="s">
        <v>1667</v>
      </c>
      <c r="W10501">
        <v>42118</v>
      </c>
    </row>
    <row r="10502" spans="7:23">
      <c r="G10502">
        <v>42095</v>
      </c>
      <c r="H10502" s="89" t="s">
        <v>1651</v>
      </c>
      <c r="I10502" s="89" t="s">
        <v>3595</v>
      </c>
      <c r="L10502">
        <v>70982</v>
      </c>
      <c r="M10502" s="89" t="s">
        <v>1911</v>
      </c>
      <c r="N10502" s="89" t="s">
        <v>1944</v>
      </c>
      <c r="V10502" s="89" t="s">
        <v>2593</v>
      </c>
      <c r="W10502">
        <v>200873</v>
      </c>
    </row>
    <row r="10503" spans="7:23">
      <c r="G10503">
        <v>42096</v>
      </c>
      <c r="H10503" s="89" t="s">
        <v>1652</v>
      </c>
      <c r="I10503" s="89" t="s">
        <v>3595</v>
      </c>
      <c r="L10503">
        <v>70983</v>
      </c>
      <c r="M10503" s="89" t="s">
        <v>1911</v>
      </c>
      <c r="N10503" s="89" t="s">
        <v>1945</v>
      </c>
      <c r="V10503" s="89" t="s">
        <v>1668</v>
      </c>
      <c r="W10503">
        <v>42119</v>
      </c>
    </row>
    <row r="10504" spans="7:23">
      <c r="G10504">
        <v>42097</v>
      </c>
      <c r="H10504" s="89" t="s">
        <v>1653</v>
      </c>
      <c r="I10504" s="89" t="s">
        <v>3595</v>
      </c>
      <c r="L10504">
        <v>70984</v>
      </c>
      <c r="M10504" s="89" t="s">
        <v>1911</v>
      </c>
      <c r="N10504" s="89" t="s">
        <v>1946</v>
      </c>
      <c r="V10504" s="89" t="s">
        <v>1663</v>
      </c>
      <c r="W10504">
        <v>42112</v>
      </c>
    </row>
    <row r="10505" spans="7:23">
      <c r="G10505">
        <v>192073</v>
      </c>
      <c r="H10505" s="89" t="s">
        <v>2586</v>
      </c>
      <c r="I10505" s="89" t="s">
        <v>3595</v>
      </c>
      <c r="L10505">
        <v>70985</v>
      </c>
      <c r="M10505" s="89" t="s">
        <v>1911</v>
      </c>
      <c r="N10505" s="89" t="s">
        <v>315</v>
      </c>
      <c r="V10505" s="89" t="s">
        <v>1670</v>
      </c>
      <c r="W10505">
        <v>42121</v>
      </c>
    </row>
    <row r="10506" spans="7:23">
      <c r="G10506">
        <v>42098</v>
      </c>
      <c r="H10506" s="89" t="s">
        <v>1654</v>
      </c>
      <c r="I10506" s="89" t="s">
        <v>3595</v>
      </c>
      <c r="L10506">
        <v>70986</v>
      </c>
      <c r="M10506" s="89" t="s">
        <v>1911</v>
      </c>
      <c r="N10506" s="89" t="s">
        <v>1947</v>
      </c>
      <c r="V10506" s="89" t="s">
        <v>1669</v>
      </c>
      <c r="W10506">
        <v>42120</v>
      </c>
    </row>
    <row r="10507" spans="7:23">
      <c r="G10507">
        <v>42099</v>
      </c>
      <c r="H10507" s="89" t="s">
        <v>1655</v>
      </c>
      <c r="I10507" s="89" t="s">
        <v>3595</v>
      </c>
      <c r="L10507">
        <v>70987</v>
      </c>
      <c r="M10507" s="89" t="s">
        <v>1910</v>
      </c>
      <c r="N10507" s="89" t="s">
        <v>1710</v>
      </c>
      <c r="V10507" s="89" t="s">
        <v>1662</v>
      </c>
      <c r="W10507">
        <v>42110</v>
      </c>
    </row>
    <row r="10508" spans="7:23">
      <c r="G10508">
        <v>42100</v>
      </c>
      <c r="H10508" s="89" t="s">
        <v>2587</v>
      </c>
      <c r="I10508" s="89" t="s">
        <v>3595</v>
      </c>
      <c r="L10508">
        <v>70988</v>
      </c>
      <c r="M10508" s="89" t="s">
        <v>1910</v>
      </c>
      <c r="N10508" s="89" t="s">
        <v>1940</v>
      </c>
      <c r="V10508" s="89" t="s">
        <v>1671</v>
      </c>
      <c r="W10508">
        <v>42122</v>
      </c>
    </row>
    <row r="10509" spans="7:23">
      <c r="G10509">
        <v>42102</v>
      </c>
      <c r="H10509" s="89" t="s">
        <v>1657</v>
      </c>
      <c r="I10509" s="89" t="s">
        <v>3595</v>
      </c>
      <c r="L10509">
        <v>70989</v>
      </c>
      <c r="M10509" s="89" t="s">
        <v>1910</v>
      </c>
      <c r="N10509" s="89" t="s">
        <v>1941</v>
      </c>
      <c r="V10509" s="89" t="s">
        <v>2594</v>
      </c>
      <c r="W10509">
        <v>219473</v>
      </c>
    </row>
    <row r="10510" spans="7:23">
      <c r="G10510">
        <v>42105</v>
      </c>
      <c r="H10510" s="89" t="s">
        <v>2588</v>
      </c>
      <c r="I10510" s="89" t="s">
        <v>3595</v>
      </c>
      <c r="L10510">
        <v>70990</v>
      </c>
      <c r="M10510" s="89" t="s">
        <v>1910</v>
      </c>
      <c r="N10510" s="89" t="s">
        <v>1942</v>
      </c>
      <c r="V10510" s="89" t="s">
        <v>1672</v>
      </c>
      <c r="W10510">
        <v>42123</v>
      </c>
    </row>
    <row r="10511" spans="7:23">
      <c r="G10511">
        <v>42107</v>
      </c>
      <c r="H10511" s="89" t="s">
        <v>1659</v>
      </c>
      <c r="I10511" s="89" t="s">
        <v>3595</v>
      </c>
      <c r="L10511">
        <v>70991</v>
      </c>
      <c r="M10511" s="89" t="s">
        <v>1910</v>
      </c>
      <c r="N10511" s="89" t="s">
        <v>314</v>
      </c>
      <c r="V10511" s="89" t="s">
        <v>1289</v>
      </c>
      <c r="W10511">
        <v>42114</v>
      </c>
    </row>
    <row r="10512" spans="7:23">
      <c r="G10512">
        <v>42106</v>
      </c>
      <c r="H10512" s="89" t="s">
        <v>1658</v>
      </c>
      <c r="I10512" s="89" t="s">
        <v>3595</v>
      </c>
      <c r="L10512">
        <v>70992</v>
      </c>
      <c r="M10512" s="89" t="s">
        <v>1910</v>
      </c>
      <c r="N10512" s="89" t="s">
        <v>1943</v>
      </c>
      <c r="V10512" s="89" t="s">
        <v>2595</v>
      </c>
      <c r="W10512">
        <v>42115</v>
      </c>
    </row>
    <row r="10513" spans="7:23">
      <c r="G10513">
        <v>42108</v>
      </c>
      <c r="H10513" s="89" t="s">
        <v>1660</v>
      </c>
      <c r="I10513" s="89" t="s">
        <v>3595</v>
      </c>
      <c r="L10513">
        <v>70993</v>
      </c>
      <c r="M10513" s="89" t="s">
        <v>1910</v>
      </c>
      <c r="N10513" s="89" t="s">
        <v>1944</v>
      </c>
      <c r="V10513" s="89" t="s">
        <v>2596</v>
      </c>
      <c r="W10513">
        <v>216728</v>
      </c>
    </row>
    <row r="10514" spans="7:23">
      <c r="G10514">
        <v>42113</v>
      </c>
      <c r="H10514" s="89" t="s">
        <v>1664</v>
      </c>
      <c r="I10514" s="89" t="s">
        <v>3595</v>
      </c>
      <c r="L10514">
        <v>70994</v>
      </c>
      <c r="M10514" s="89" t="s">
        <v>1910</v>
      </c>
      <c r="N10514" s="89" t="s">
        <v>1945</v>
      </c>
      <c r="V10514" s="89" t="s">
        <v>2597</v>
      </c>
      <c r="W10514">
        <v>42124</v>
      </c>
    </row>
    <row r="10515" spans="7:23">
      <c r="G10515">
        <v>164075</v>
      </c>
      <c r="H10515" s="89" t="s">
        <v>2589</v>
      </c>
      <c r="I10515" s="89" t="s">
        <v>3595</v>
      </c>
      <c r="L10515">
        <v>70995</v>
      </c>
      <c r="M10515" s="89" t="s">
        <v>1910</v>
      </c>
      <c r="N10515" s="89" t="s">
        <v>1946</v>
      </c>
      <c r="V10515" s="89" t="s">
        <v>2598</v>
      </c>
      <c r="W10515">
        <v>195129</v>
      </c>
    </row>
    <row r="10516" spans="7:23">
      <c r="G10516">
        <v>42109</v>
      </c>
      <c r="H10516" s="89" t="s">
        <v>1661</v>
      </c>
      <c r="I10516" s="89" t="s">
        <v>3595</v>
      </c>
      <c r="L10516">
        <v>70996</v>
      </c>
      <c r="M10516" s="89" t="s">
        <v>1910</v>
      </c>
      <c r="N10516" s="89" t="s">
        <v>315</v>
      </c>
      <c r="V10516" s="89" t="s">
        <v>2599</v>
      </c>
      <c r="W10516">
        <v>195118</v>
      </c>
    </row>
    <row r="10517" spans="7:23">
      <c r="G10517">
        <v>42111</v>
      </c>
      <c r="H10517" s="89" t="s">
        <v>2590</v>
      </c>
      <c r="I10517" s="89" t="s">
        <v>3595</v>
      </c>
      <c r="L10517">
        <v>70997</v>
      </c>
      <c r="M10517" s="89" t="s">
        <v>1910</v>
      </c>
      <c r="N10517" s="89" t="s">
        <v>1947</v>
      </c>
      <c r="V10517" s="89" t="s">
        <v>2600</v>
      </c>
      <c r="W10517">
        <v>195107</v>
      </c>
    </row>
    <row r="10518" spans="7:23">
      <c r="G10518">
        <v>174084</v>
      </c>
      <c r="H10518" s="89" t="s">
        <v>2591</v>
      </c>
      <c r="I10518" s="89" t="s">
        <v>3595</v>
      </c>
      <c r="L10518">
        <v>70998</v>
      </c>
      <c r="M10518" s="89" t="s">
        <v>1909</v>
      </c>
      <c r="N10518" s="89" t="s">
        <v>1710</v>
      </c>
      <c r="V10518" s="89" t="s">
        <v>258</v>
      </c>
      <c r="W10518">
        <v>42126</v>
      </c>
    </row>
    <row r="10519" spans="7:23">
      <c r="G10519">
        <v>72295</v>
      </c>
      <c r="H10519" s="89" t="s">
        <v>1673</v>
      </c>
      <c r="I10519" s="89" t="s">
        <v>3595</v>
      </c>
      <c r="L10519">
        <v>70999</v>
      </c>
      <c r="M10519" s="89" t="s">
        <v>1909</v>
      </c>
      <c r="N10519" s="89" t="s">
        <v>1940</v>
      </c>
      <c r="V10519" s="89" t="s">
        <v>1676</v>
      </c>
      <c r="W10519">
        <v>56929</v>
      </c>
    </row>
    <row r="10520" spans="7:23">
      <c r="G10520">
        <v>72284</v>
      </c>
      <c r="H10520" s="89" t="s">
        <v>1674</v>
      </c>
      <c r="I10520" s="89" t="s">
        <v>3595</v>
      </c>
      <c r="L10520">
        <v>71000</v>
      </c>
      <c r="M10520" s="89" t="s">
        <v>1909</v>
      </c>
      <c r="N10520" s="89" t="s">
        <v>1941</v>
      </c>
      <c r="V10520" s="89" t="s">
        <v>2601</v>
      </c>
      <c r="W10520">
        <v>192473</v>
      </c>
    </row>
    <row r="10521" spans="7:23">
      <c r="G10521">
        <v>72273</v>
      </c>
      <c r="H10521" s="89" t="s">
        <v>1675</v>
      </c>
      <c r="I10521" s="89" t="s">
        <v>3595</v>
      </c>
      <c r="L10521">
        <v>71001</v>
      </c>
      <c r="M10521" s="89" t="s">
        <v>1909</v>
      </c>
      <c r="N10521" s="89" t="s">
        <v>1942</v>
      </c>
      <c r="V10521" s="89" t="s">
        <v>1677</v>
      </c>
      <c r="W10521">
        <v>56951</v>
      </c>
    </row>
    <row r="10522" spans="7:23">
      <c r="G10522">
        <v>192084</v>
      </c>
      <c r="H10522" s="89" t="s">
        <v>2592</v>
      </c>
      <c r="I10522" s="89" t="s">
        <v>3595</v>
      </c>
      <c r="L10522">
        <v>71002</v>
      </c>
      <c r="M10522" s="89" t="s">
        <v>1909</v>
      </c>
      <c r="N10522" s="89" t="s">
        <v>314</v>
      </c>
      <c r="V10522" s="89" t="s">
        <v>50</v>
      </c>
      <c r="W10522">
        <v>56896</v>
      </c>
    </row>
    <row r="10523" spans="7:23">
      <c r="G10523">
        <v>42116</v>
      </c>
      <c r="H10523" s="89" t="s">
        <v>1665</v>
      </c>
      <c r="I10523" s="89" t="s">
        <v>3595</v>
      </c>
      <c r="L10523">
        <v>71003</v>
      </c>
      <c r="M10523" s="89" t="s">
        <v>1909</v>
      </c>
      <c r="N10523" s="89" t="s">
        <v>1943</v>
      </c>
      <c r="V10523" s="89" t="s">
        <v>2602</v>
      </c>
      <c r="W10523">
        <v>198717</v>
      </c>
    </row>
    <row r="10524" spans="7:23">
      <c r="G10524">
        <v>42117</v>
      </c>
      <c r="H10524" s="89" t="s">
        <v>1666</v>
      </c>
      <c r="I10524" s="89" t="s">
        <v>3595</v>
      </c>
      <c r="L10524">
        <v>71004</v>
      </c>
      <c r="M10524" s="89" t="s">
        <v>1909</v>
      </c>
      <c r="N10524" s="89" t="s">
        <v>1944</v>
      </c>
      <c r="V10524" s="89" t="s">
        <v>1678</v>
      </c>
      <c r="W10524">
        <v>54772</v>
      </c>
    </row>
    <row r="10525" spans="7:23">
      <c r="G10525">
        <v>42118</v>
      </c>
      <c r="H10525" s="89" t="s">
        <v>1667</v>
      </c>
      <c r="I10525" s="89" t="s">
        <v>3595</v>
      </c>
      <c r="L10525">
        <v>71005</v>
      </c>
      <c r="M10525" s="89" t="s">
        <v>1909</v>
      </c>
      <c r="N10525" s="89" t="s">
        <v>1945</v>
      </c>
      <c r="V10525" s="89" t="s">
        <v>1679</v>
      </c>
      <c r="W10525">
        <v>54838</v>
      </c>
    </row>
    <row r="10526" spans="7:23">
      <c r="G10526">
        <v>200873</v>
      </c>
      <c r="H10526" s="89" t="s">
        <v>2593</v>
      </c>
      <c r="I10526" s="89" t="s">
        <v>3595</v>
      </c>
      <c r="L10526">
        <v>71006</v>
      </c>
      <c r="M10526" s="89" t="s">
        <v>1909</v>
      </c>
      <c r="N10526" s="89" t="s">
        <v>1946</v>
      </c>
      <c r="V10526" s="89" t="s">
        <v>2603</v>
      </c>
      <c r="W10526">
        <v>214673</v>
      </c>
    </row>
    <row r="10527" spans="7:23">
      <c r="G10527">
        <v>42119</v>
      </c>
      <c r="H10527" s="89" t="s">
        <v>1668</v>
      </c>
      <c r="I10527" s="89" t="s">
        <v>3595</v>
      </c>
      <c r="L10527">
        <v>71007</v>
      </c>
      <c r="M10527" s="89" t="s">
        <v>1909</v>
      </c>
      <c r="N10527" s="89" t="s">
        <v>315</v>
      </c>
      <c r="V10527" s="89" t="s">
        <v>1680</v>
      </c>
      <c r="W10527">
        <v>54827</v>
      </c>
    </row>
    <row r="10528" spans="7:23">
      <c r="G10528">
        <v>42112</v>
      </c>
      <c r="H10528" s="89" t="s">
        <v>1663</v>
      </c>
      <c r="I10528" s="89" t="s">
        <v>3595</v>
      </c>
      <c r="L10528">
        <v>71008</v>
      </c>
      <c r="M10528" s="89" t="s">
        <v>1909</v>
      </c>
      <c r="N10528" s="89" t="s">
        <v>1947</v>
      </c>
      <c r="V10528" s="89" t="s">
        <v>1681</v>
      </c>
      <c r="W10528">
        <v>54816</v>
      </c>
    </row>
    <row r="10529" spans="7:23">
      <c r="G10529">
        <v>42121</v>
      </c>
      <c r="H10529" s="89" t="s">
        <v>1670</v>
      </c>
      <c r="I10529" s="89" t="s">
        <v>3595</v>
      </c>
      <c r="L10529">
        <v>71009</v>
      </c>
      <c r="M10529" s="89" t="s">
        <v>1908</v>
      </c>
      <c r="N10529" s="89" t="s">
        <v>1710</v>
      </c>
      <c r="V10529" s="89" t="s">
        <v>1682</v>
      </c>
      <c r="W10529">
        <v>54805</v>
      </c>
    </row>
    <row r="10530" spans="7:23">
      <c r="G10530">
        <v>42120</v>
      </c>
      <c r="H10530" s="89" t="s">
        <v>1669</v>
      </c>
      <c r="I10530" s="89" t="s">
        <v>3595</v>
      </c>
      <c r="L10530">
        <v>71010</v>
      </c>
      <c r="M10530" s="89" t="s">
        <v>1908</v>
      </c>
      <c r="N10530" s="89" t="s">
        <v>1940</v>
      </c>
      <c r="V10530" s="89" t="s">
        <v>1683</v>
      </c>
      <c r="W10530">
        <v>54794</v>
      </c>
    </row>
    <row r="10531" spans="7:23">
      <c r="G10531">
        <v>42110</v>
      </c>
      <c r="H10531" s="89" t="s">
        <v>1662</v>
      </c>
      <c r="I10531" s="89" t="s">
        <v>3595</v>
      </c>
      <c r="L10531">
        <v>71011</v>
      </c>
      <c r="M10531" s="89" t="s">
        <v>1908</v>
      </c>
      <c r="N10531" s="89" t="s">
        <v>1941</v>
      </c>
      <c r="V10531" s="89" t="s">
        <v>1684</v>
      </c>
      <c r="W10531">
        <v>54783</v>
      </c>
    </row>
    <row r="10532" spans="7:23">
      <c r="G10532">
        <v>42122</v>
      </c>
      <c r="H10532" s="89" t="s">
        <v>1671</v>
      </c>
      <c r="I10532" s="89" t="s">
        <v>3595</v>
      </c>
      <c r="L10532">
        <v>71012</v>
      </c>
      <c r="M10532" s="89" t="s">
        <v>1908</v>
      </c>
      <c r="N10532" s="89" t="s">
        <v>1942</v>
      </c>
      <c r="V10532" s="89" t="s">
        <v>1685</v>
      </c>
      <c r="W10532">
        <v>54871</v>
      </c>
    </row>
    <row r="10533" spans="7:23">
      <c r="G10533">
        <v>219473</v>
      </c>
      <c r="H10533" s="89" t="s">
        <v>2594</v>
      </c>
      <c r="I10533" s="89" t="s">
        <v>3595</v>
      </c>
      <c r="L10533">
        <v>71013</v>
      </c>
      <c r="M10533" s="89" t="s">
        <v>1908</v>
      </c>
      <c r="N10533" s="89" t="s">
        <v>314</v>
      </c>
      <c r="V10533" s="89" t="s">
        <v>1686</v>
      </c>
      <c r="W10533">
        <v>54860</v>
      </c>
    </row>
    <row r="10534" spans="7:23">
      <c r="G10534">
        <v>42123</v>
      </c>
      <c r="H10534" s="89" t="s">
        <v>1672</v>
      </c>
      <c r="I10534" s="89" t="s">
        <v>3595</v>
      </c>
      <c r="L10534">
        <v>71014</v>
      </c>
      <c r="M10534" s="89" t="s">
        <v>1908</v>
      </c>
      <c r="N10534" s="89" t="s">
        <v>1943</v>
      </c>
      <c r="V10534" s="89" t="s">
        <v>2604</v>
      </c>
      <c r="W10534">
        <v>207078</v>
      </c>
    </row>
    <row r="10535" spans="7:23">
      <c r="G10535">
        <v>42114</v>
      </c>
      <c r="H10535" s="89" t="s">
        <v>1289</v>
      </c>
      <c r="I10535" s="89" t="s">
        <v>3595</v>
      </c>
      <c r="L10535">
        <v>71015</v>
      </c>
      <c r="M10535" s="89" t="s">
        <v>1908</v>
      </c>
      <c r="N10535" s="89" t="s">
        <v>1944</v>
      </c>
      <c r="V10535" s="89" t="s">
        <v>2605</v>
      </c>
      <c r="W10535">
        <v>199273</v>
      </c>
    </row>
    <row r="10536" spans="7:23">
      <c r="G10536">
        <v>42115</v>
      </c>
      <c r="H10536" s="89" t="s">
        <v>2595</v>
      </c>
      <c r="I10536" s="89" t="s">
        <v>3595</v>
      </c>
      <c r="L10536">
        <v>71016</v>
      </c>
      <c r="M10536" s="89" t="s">
        <v>1908</v>
      </c>
      <c r="N10536" s="89" t="s">
        <v>1945</v>
      </c>
      <c r="V10536" s="89" t="s">
        <v>1687</v>
      </c>
      <c r="W10536">
        <v>54849</v>
      </c>
    </row>
    <row r="10537" spans="7:23">
      <c r="G10537">
        <v>216728</v>
      </c>
      <c r="H10537" s="89" t="s">
        <v>2596</v>
      </c>
      <c r="I10537" s="89" t="s">
        <v>3595</v>
      </c>
      <c r="L10537">
        <v>71017</v>
      </c>
      <c r="M10537" s="89" t="s">
        <v>1908</v>
      </c>
      <c r="N10537" s="89" t="s">
        <v>1946</v>
      </c>
      <c r="V10537" s="89" t="s">
        <v>1688</v>
      </c>
      <c r="W10537">
        <v>55273</v>
      </c>
    </row>
    <row r="10538" spans="7:23">
      <c r="G10538">
        <v>42124</v>
      </c>
      <c r="H10538" s="89" t="s">
        <v>2597</v>
      </c>
      <c r="I10538" s="89" t="s">
        <v>3595</v>
      </c>
      <c r="L10538">
        <v>71018</v>
      </c>
      <c r="M10538" s="89" t="s">
        <v>1908</v>
      </c>
      <c r="N10538" s="89" t="s">
        <v>315</v>
      </c>
      <c r="V10538" s="89" t="s">
        <v>1689</v>
      </c>
      <c r="W10538">
        <v>42129</v>
      </c>
    </row>
    <row r="10539" spans="7:23">
      <c r="G10539">
        <v>195129</v>
      </c>
      <c r="H10539" s="89" t="s">
        <v>2598</v>
      </c>
      <c r="I10539" s="89" t="s">
        <v>3595</v>
      </c>
      <c r="L10539">
        <v>71019</v>
      </c>
      <c r="M10539" s="89" t="s">
        <v>1908</v>
      </c>
      <c r="N10539" s="89" t="s">
        <v>1947</v>
      </c>
      <c r="V10539" s="89" t="s">
        <v>2606</v>
      </c>
      <c r="W10539">
        <v>207296</v>
      </c>
    </row>
    <row r="10540" spans="7:23">
      <c r="G10540">
        <v>195118</v>
      </c>
      <c r="H10540" s="89" t="s">
        <v>2599</v>
      </c>
      <c r="I10540" s="89" t="s">
        <v>3595</v>
      </c>
      <c r="L10540">
        <v>71020</v>
      </c>
      <c r="M10540" s="89" t="s">
        <v>1906</v>
      </c>
      <c r="N10540" s="89" t="s">
        <v>1710</v>
      </c>
      <c r="V10540" s="89" t="s">
        <v>2607</v>
      </c>
      <c r="W10540">
        <v>207285</v>
      </c>
    </row>
    <row r="10541" spans="7:23">
      <c r="G10541">
        <v>195107</v>
      </c>
      <c r="H10541" s="89" t="s">
        <v>2600</v>
      </c>
      <c r="I10541" s="89" t="s">
        <v>3595</v>
      </c>
      <c r="L10541">
        <v>71021</v>
      </c>
      <c r="M10541" s="89" t="s">
        <v>1906</v>
      </c>
      <c r="N10541" s="89" t="s">
        <v>1940</v>
      </c>
      <c r="V10541" s="89" t="s">
        <v>1690</v>
      </c>
      <c r="W10541">
        <v>42130</v>
      </c>
    </row>
    <row r="10542" spans="7:23">
      <c r="G10542">
        <v>42126</v>
      </c>
      <c r="H10542" s="89" t="s">
        <v>258</v>
      </c>
      <c r="I10542" s="89" t="s">
        <v>3595</v>
      </c>
      <c r="L10542">
        <v>71022</v>
      </c>
      <c r="M10542" s="89" t="s">
        <v>1906</v>
      </c>
      <c r="N10542" s="89" t="s">
        <v>1941</v>
      </c>
      <c r="V10542" s="89" t="s">
        <v>1691</v>
      </c>
      <c r="W10542">
        <v>42131</v>
      </c>
    </row>
    <row r="10543" spans="7:23">
      <c r="G10543">
        <v>56929</v>
      </c>
      <c r="H10543" s="89" t="s">
        <v>1676</v>
      </c>
      <c r="I10543" s="89" t="s">
        <v>3595</v>
      </c>
      <c r="L10543">
        <v>71023</v>
      </c>
      <c r="M10543" s="89" t="s">
        <v>1906</v>
      </c>
      <c r="N10543" s="89" t="s">
        <v>1942</v>
      </c>
      <c r="V10543" s="89" t="s">
        <v>1692</v>
      </c>
      <c r="W10543">
        <v>42132</v>
      </c>
    </row>
    <row r="10544" spans="7:23">
      <c r="G10544">
        <v>192473</v>
      </c>
      <c r="H10544" s="89" t="s">
        <v>2601</v>
      </c>
      <c r="I10544" s="89" t="s">
        <v>3595</v>
      </c>
      <c r="L10544">
        <v>71024</v>
      </c>
      <c r="M10544" s="89" t="s">
        <v>1906</v>
      </c>
      <c r="N10544" s="89" t="s">
        <v>314</v>
      </c>
      <c r="V10544" s="89" t="s">
        <v>1693</v>
      </c>
      <c r="W10544">
        <v>55306</v>
      </c>
    </row>
    <row r="10545" spans="7:23">
      <c r="G10545">
        <v>56951</v>
      </c>
      <c r="H10545" s="89" t="s">
        <v>1677</v>
      </c>
      <c r="I10545" s="89" t="s">
        <v>3595</v>
      </c>
      <c r="L10545">
        <v>71025</v>
      </c>
      <c r="M10545" s="89" t="s">
        <v>1906</v>
      </c>
      <c r="N10545" s="89" t="s">
        <v>1943</v>
      </c>
      <c r="V10545" s="89" t="s">
        <v>1694</v>
      </c>
      <c r="W10545">
        <v>55339</v>
      </c>
    </row>
    <row r="10546" spans="7:23">
      <c r="G10546">
        <v>56896</v>
      </c>
      <c r="H10546" s="89" t="s">
        <v>50</v>
      </c>
      <c r="I10546" s="89" t="s">
        <v>3595</v>
      </c>
      <c r="L10546">
        <v>71026</v>
      </c>
      <c r="M10546" s="89" t="s">
        <v>1906</v>
      </c>
      <c r="N10546" s="89" t="s">
        <v>1944</v>
      </c>
      <c r="V10546" s="89" t="s">
        <v>1695</v>
      </c>
      <c r="W10546">
        <v>55350</v>
      </c>
    </row>
    <row r="10547" spans="7:23">
      <c r="G10547">
        <v>198717</v>
      </c>
      <c r="H10547" s="89" t="s">
        <v>2602</v>
      </c>
      <c r="I10547" s="89" t="s">
        <v>3595</v>
      </c>
      <c r="L10547">
        <v>71027</v>
      </c>
      <c r="M10547" s="89" t="s">
        <v>1906</v>
      </c>
      <c r="N10547" s="89" t="s">
        <v>1945</v>
      </c>
      <c r="V10547" s="89" t="s">
        <v>1696</v>
      </c>
      <c r="W10547">
        <v>55361</v>
      </c>
    </row>
    <row r="10548" spans="7:23">
      <c r="G10548">
        <v>54772</v>
      </c>
      <c r="H10548" s="89" t="s">
        <v>1678</v>
      </c>
      <c r="I10548" s="89" t="s">
        <v>3595</v>
      </c>
      <c r="L10548">
        <v>71028</v>
      </c>
      <c r="M10548" s="89" t="s">
        <v>1906</v>
      </c>
      <c r="N10548" s="89" t="s">
        <v>1946</v>
      </c>
      <c r="V10548" s="89" t="s">
        <v>1697</v>
      </c>
      <c r="W10548">
        <v>55372</v>
      </c>
    </row>
    <row r="10549" spans="7:23">
      <c r="G10549">
        <v>54838</v>
      </c>
      <c r="H10549" s="89" t="s">
        <v>1679</v>
      </c>
      <c r="I10549" s="89" t="s">
        <v>3595</v>
      </c>
      <c r="L10549">
        <v>71029</v>
      </c>
      <c r="M10549" s="89" t="s">
        <v>1906</v>
      </c>
      <c r="N10549" s="89" t="s">
        <v>315</v>
      </c>
      <c r="V10549" s="89" t="s">
        <v>2608</v>
      </c>
      <c r="W10549">
        <v>174295</v>
      </c>
    </row>
    <row r="10550" spans="7:23">
      <c r="G10550">
        <v>214673</v>
      </c>
      <c r="H10550" s="89" t="s">
        <v>2603</v>
      </c>
      <c r="I10550" s="89" t="s">
        <v>3595</v>
      </c>
      <c r="L10550">
        <v>71030</v>
      </c>
      <c r="M10550" s="89" t="s">
        <v>1906</v>
      </c>
      <c r="N10550" s="89" t="s">
        <v>1947</v>
      </c>
      <c r="V10550" s="89" t="s">
        <v>2609</v>
      </c>
      <c r="W10550">
        <v>174284</v>
      </c>
    </row>
    <row r="10551" spans="7:23">
      <c r="G10551">
        <v>54827</v>
      </c>
      <c r="H10551" s="89" t="s">
        <v>1680</v>
      </c>
      <c r="I10551" s="89" t="s">
        <v>3595</v>
      </c>
      <c r="L10551">
        <v>71031</v>
      </c>
      <c r="M10551" s="89" t="s">
        <v>1905</v>
      </c>
      <c r="N10551" s="89" t="s">
        <v>1710</v>
      </c>
      <c r="V10551" s="89" t="s">
        <v>2610</v>
      </c>
      <c r="W10551">
        <v>218295</v>
      </c>
    </row>
    <row r="10552" spans="7:23">
      <c r="G10552">
        <v>54816</v>
      </c>
      <c r="H10552" s="89" t="s">
        <v>1681</v>
      </c>
      <c r="I10552" s="89" t="s">
        <v>3595</v>
      </c>
      <c r="L10552">
        <v>71032</v>
      </c>
      <c r="M10552" s="89" t="s">
        <v>1905</v>
      </c>
      <c r="N10552" s="89" t="s">
        <v>1940</v>
      </c>
      <c r="V10552" s="89" t="s">
        <v>2611</v>
      </c>
      <c r="W10552">
        <v>218339</v>
      </c>
    </row>
    <row r="10553" spans="7:23">
      <c r="G10553">
        <v>54805</v>
      </c>
      <c r="H10553" s="89" t="s">
        <v>1682</v>
      </c>
      <c r="I10553" s="89" t="s">
        <v>3595</v>
      </c>
      <c r="L10553">
        <v>71033</v>
      </c>
      <c r="M10553" s="89" t="s">
        <v>1905</v>
      </c>
      <c r="N10553" s="89" t="s">
        <v>1941</v>
      </c>
      <c r="V10553" s="89" t="s">
        <v>2612</v>
      </c>
      <c r="W10553">
        <v>218284</v>
      </c>
    </row>
    <row r="10554" spans="7:23">
      <c r="G10554">
        <v>54794</v>
      </c>
      <c r="H10554" s="89" t="s">
        <v>1683</v>
      </c>
      <c r="I10554" s="89" t="s">
        <v>3595</v>
      </c>
      <c r="L10554">
        <v>71034</v>
      </c>
      <c r="M10554" s="89" t="s">
        <v>1905</v>
      </c>
      <c r="N10554" s="89" t="s">
        <v>1942</v>
      </c>
      <c r="V10554" s="89" t="s">
        <v>2613</v>
      </c>
      <c r="W10554">
        <v>218150</v>
      </c>
    </row>
    <row r="10555" spans="7:23">
      <c r="G10555">
        <v>54783</v>
      </c>
      <c r="H10555" s="89" t="s">
        <v>1684</v>
      </c>
      <c r="I10555" s="89" t="s">
        <v>3595</v>
      </c>
      <c r="L10555">
        <v>71035</v>
      </c>
      <c r="M10555" s="89" t="s">
        <v>1905</v>
      </c>
      <c r="N10555" s="89" t="s">
        <v>314</v>
      </c>
      <c r="V10555" s="89" t="s">
        <v>2614</v>
      </c>
      <c r="W10555">
        <v>218350</v>
      </c>
    </row>
    <row r="10556" spans="7:23">
      <c r="G10556">
        <v>54871</v>
      </c>
      <c r="H10556" s="89" t="s">
        <v>1685</v>
      </c>
      <c r="I10556" s="89" t="s">
        <v>3595</v>
      </c>
      <c r="L10556">
        <v>71036</v>
      </c>
      <c r="M10556" s="89" t="s">
        <v>1905</v>
      </c>
      <c r="N10556" s="89" t="s">
        <v>1943</v>
      </c>
      <c r="V10556" s="89" t="s">
        <v>2134</v>
      </c>
      <c r="W10556">
        <v>218361</v>
      </c>
    </row>
    <row r="10557" spans="7:23">
      <c r="G10557">
        <v>54860</v>
      </c>
      <c r="H10557" s="89" t="s">
        <v>1686</v>
      </c>
      <c r="I10557" s="89" t="s">
        <v>3595</v>
      </c>
      <c r="L10557">
        <v>71037</v>
      </c>
      <c r="M10557" s="89" t="s">
        <v>1905</v>
      </c>
      <c r="N10557" s="89" t="s">
        <v>1944</v>
      </c>
      <c r="V10557" s="89" t="s">
        <v>2615</v>
      </c>
      <c r="W10557">
        <v>218139</v>
      </c>
    </row>
    <row r="10558" spans="7:23">
      <c r="G10558">
        <v>207078</v>
      </c>
      <c r="H10558" s="89" t="s">
        <v>2604</v>
      </c>
      <c r="I10558" s="89" t="s">
        <v>3595</v>
      </c>
      <c r="L10558">
        <v>71038</v>
      </c>
      <c r="M10558" s="89" t="s">
        <v>1905</v>
      </c>
      <c r="N10558" s="89" t="s">
        <v>1945</v>
      </c>
      <c r="V10558" s="89" t="s">
        <v>2616</v>
      </c>
      <c r="W10558">
        <v>218673</v>
      </c>
    </row>
    <row r="10559" spans="7:23">
      <c r="G10559">
        <v>199273</v>
      </c>
      <c r="H10559" s="89" t="s">
        <v>2605</v>
      </c>
      <c r="I10559" s="89" t="s">
        <v>3595</v>
      </c>
      <c r="L10559">
        <v>71039</v>
      </c>
      <c r="M10559" s="89" t="s">
        <v>1905</v>
      </c>
      <c r="N10559" s="89" t="s">
        <v>1946</v>
      </c>
      <c r="V10559" s="89" t="s">
        <v>2617</v>
      </c>
      <c r="W10559">
        <v>218706</v>
      </c>
    </row>
    <row r="10560" spans="7:23">
      <c r="G10560">
        <v>54849</v>
      </c>
      <c r="H10560" s="89" t="s">
        <v>1687</v>
      </c>
      <c r="I10560" s="89" t="s">
        <v>3595</v>
      </c>
      <c r="L10560">
        <v>71040</v>
      </c>
      <c r="M10560" s="89" t="s">
        <v>1905</v>
      </c>
      <c r="N10560" s="89" t="s">
        <v>315</v>
      </c>
      <c r="V10560" s="89" t="s">
        <v>2618</v>
      </c>
      <c r="W10560">
        <v>218128</v>
      </c>
    </row>
    <row r="10561" spans="7:23">
      <c r="G10561">
        <v>55273</v>
      </c>
      <c r="H10561" s="89" t="s">
        <v>1688</v>
      </c>
      <c r="I10561" s="89" t="s">
        <v>3595</v>
      </c>
      <c r="L10561">
        <v>71041</v>
      </c>
      <c r="M10561" s="89" t="s">
        <v>1905</v>
      </c>
      <c r="N10561" s="89" t="s">
        <v>1947</v>
      </c>
      <c r="V10561" s="89" t="s">
        <v>2619</v>
      </c>
      <c r="W10561">
        <v>218761</v>
      </c>
    </row>
    <row r="10562" spans="7:23">
      <c r="G10562">
        <v>42129</v>
      </c>
      <c r="H10562" s="89" t="s">
        <v>1689</v>
      </c>
      <c r="I10562" s="89" t="s">
        <v>3595</v>
      </c>
      <c r="L10562">
        <v>71042</v>
      </c>
      <c r="M10562" s="89" t="s">
        <v>1903</v>
      </c>
      <c r="N10562" s="89" t="s">
        <v>1710</v>
      </c>
      <c r="V10562" s="89" t="s">
        <v>2136</v>
      </c>
      <c r="W10562">
        <v>218728</v>
      </c>
    </row>
    <row r="10563" spans="7:23">
      <c r="G10563">
        <v>207296</v>
      </c>
      <c r="H10563" s="89" t="s">
        <v>2606</v>
      </c>
      <c r="I10563" s="89" t="s">
        <v>3595</v>
      </c>
      <c r="L10563">
        <v>71043</v>
      </c>
      <c r="M10563" s="89" t="s">
        <v>1903</v>
      </c>
      <c r="N10563" s="89" t="s">
        <v>1940</v>
      </c>
      <c r="V10563" s="89" t="s">
        <v>2620</v>
      </c>
      <c r="W10563">
        <v>218117</v>
      </c>
    </row>
    <row r="10564" spans="7:23">
      <c r="G10564">
        <v>207285</v>
      </c>
      <c r="H10564" s="89" t="s">
        <v>2607</v>
      </c>
      <c r="I10564" s="89" t="s">
        <v>3595</v>
      </c>
      <c r="L10564">
        <v>71044</v>
      </c>
      <c r="M10564" s="89" t="s">
        <v>1903</v>
      </c>
      <c r="N10564" s="89" t="s">
        <v>1941</v>
      </c>
      <c r="V10564" s="89" t="s">
        <v>2621</v>
      </c>
      <c r="W10564">
        <v>218717</v>
      </c>
    </row>
    <row r="10565" spans="7:23">
      <c r="G10565">
        <v>42130</v>
      </c>
      <c r="H10565" s="89" t="s">
        <v>1690</v>
      </c>
      <c r="I10565" s="89" t="s">
        <v>3595</v>
      </c>
      <c r="L10565">
        <v>71045</v>
      </c>
      <c r="M10565" s="89" t="s">
        <v>1903</v>
      </c>
      <c r="N10565" s="89" t="s">
        <v>1942</v>
      </c>
      <c r="V10565" s="89" t="s">
        <v>2137</v>
      </c>
      <c r="W10565">
        <v>218772</v>
      </c>
    </row>
    <row r="10566" spans="7:23">
      <c r="G10566">
        <v>42131</v>
      </c>
      <c r="H10566" s="89" t="s">
        <v>1691</v>
      </c>
      <c r="I10566" s="89" t="s">
        <v>3595</v>
      </c>
      <c r="L10566">
        <v>71046</v>
      </c>
      <c r="M10566" s="89" t="s">
        <v>1903</v>
      </c>
      <c r="N10566" s="89" t="s">
        <v>314</v>
      </c>
      <c r="V10566" s="89" t="s">
        <v>2622</v>
      </c>
      <c r="W10566">
        <v>218106</v>
      </c>
    </row>
    <row r="10567" spans="7:23">
      <c r="G10567">
        <v>42132</v>
      </c>
      <c r="H10567" s="89" t="s">
        <v>1692</v>
      </c>
      <c r="I10567" s="89" t="s">
        <v>3595</v>
      </c>
      <c r="L10567">
        <v>71047</v>
      </c>
      <c r="M10567" s="89" t="s">
        <v>1903</v>
      </c>
      <c r="N10567" s="89" t="s">
        <v>1943</v>
      </c>
      <c r="V10567" s="89" t="s">
        <v>2623</v>
      </c>
      <c r="W10567">
        <v>218849</v>
      </c>
    </row>
    <row r="10568" spans="7:23">
      <c r="G10568">
        <v>55306</v>
      </c>
      <c r="H10568" s="89" t="s">
        <v>1693</v>
      </c>
      <c r="I10568" s="89" t="s">
        <v>3595</v>
      </c>
      <c r="L10568">
        <v>71048</v>
      </c>
      <c r="M10568" s="89" t="s">
        <v>1903</v>
      </c>
      <c r="N10568" s="89" t="s">
        <v>1944</v>
      </c>
      <c r="V10568" s="89" t="s">
        <v>2138</v>
      </c>
      <c r="W10568">
        <v>218816</v>
      </c>
    </row>
    <row r="10569" spans="7:23">
      <c r="G10569">
        <v>55339</v>
      </c>
      <c r="H10569" s="89" t="s">
        <v>1694</v>
      </c>
      <c r="I10569" s="89" t="s">
        <v>3595</v>
      </c>
      <c r="L10569">
        <v>71049</v>
      </c>
      <c r="M10569" s="89" t="s">
        <v>1903</v>
      </c>
      <c r="N10569" s="89" t="s">
        <v>1945</v>
      </c>
      <c r="V10569" s="89" t="s">
        <v>2624</v>
      </c>
      <c r="W10569">
        <v>218095</v>
      </c>
    </row>
    <row r="10570" spans="7:23">
      <c r="G10570">
        <v>55350</v>
      </c>
      <c r="H10570" s="89" t="s">
        <v>1695</v>
      </c>
      <c r="I10570" s="89" t="s">
        <v>3595</v>
      </c>
      <c r="L10570">
        <v>71050</v>
      </c>
      <c r="M10570" s="89" t="s">
        <v>1903</v>
      </c>
      <c r="N10570" s="89" t="s">
        <v>1946</v>
      </c>
      <c r="V10570" s="89" t="s">
        <v>2625</v>
      </c>
      <c r="W10570">
        <v>218805</v>
      </c>
    </row>
    <row r="10571" spans="7:23">
      <c r="G10571">
        <v>55361</v>
      </c>
      <c r="H10571" s="89" t="s">
        <v>1696</v>
      </c>
      <c r="I10571" s="89" t="s">
        <v>3595</v>
      </c>
      <c r="L10571">
        <v>71051</v>
      </c>
      <c r="M10571" s="89" t="s">
        <v>1903</v>
      </c>
      <c r="N10571" s="89" t="s">
        <v>315</v>
      </c>
      <c r="V10571" s="89" t="s">
        <v>2139</v>
      </c>
      <c r="W10571">
        <v>218860</v>
      </c>
    </row>
    <row r="10572" spans="7:23">
      <c r="G10572">
        <v>55372</v>
      </c>
      <c r="H10572" s="89" t="s">
        <v>1697</v>
      </c>
      <c r="I10572" s="89" t="s">
        <v>3595</v>
      </c>
      <c r="L10572">
        <v>71052</v>
      </c>
      <c r="M10572" s="89" t="s">
        <v>1903</v>
      </c>
      <c r="N10572" s="89" t="s">
        <v>1947</v>
      </c>
      <c r="V10572" s="89" t="s">
        <v>2626</v>
      </c>
      <c r="W10572">
        <v>218084</v>
      </c>
    </row>
    <row r="10573" spans="7:23">
      <c r="G10573">
        <v>174295</v>
      </c>
      <c r="H10573" s="89" t="s">
        <v>2608</v>
      </c>
      <c r="I10573" s="89" t="s">
        <v>3595</v>
      </c>
      <c r="L10573">
        <v>71053</v>
      </c>
      <c r="M10573" s="89" t="s">
        <v>1902</v>
      </c>
      <c r="N10573" s="89" t="s">
        <v>1710</v>
      </c>
      <c r="V10573" s="89" t="s">
        <v>2627</v>
      </c>
      <c r="W10573">
        <v>218893</v>
      </c>
    </row>
    <row r="10574" spans="7:23">
      <c r="G10574">
        <v>174284</v>
      </c>
      <c r="H10574" s="89" t="s">
        <v>2609</v>
      </c>
      <c r="I10574" s="89" t="s">
        <v>3595</v>
      </c>
      <c r="L10574">
        <v>71054</v>
      </c>
      <c r="M10574" s="89" t="s">
        <v>1902</v>
      </c>
      <c r="N10574" s="89" t="s">
        <v>1940</v>
      </c>
      <c r="V10574" s="89" t="s">
        <v>2140</v>
      </c>
      <c r="W10574">
        <v>218904</v>
      </c>
    </row>
    <row r="10575" spans="7:23">
      <c r="G10575">
        <v>218295</v>
      </c>
      <c r="H10575" s="89" t="s">
        <v>2610</v>
      </c>
      <c r="I10575" s="89" t="s">
        <v>3595</v>
      </c>
      <c r="L10575">
        <v>71055</v>
      </c>
      <c r="M10575" s="89" t="s">
        <v>1902</v>
      </c>
      <c r="N10575" s="89" t="s">
        <v>1941</v>
      </c>
      <c r="V10575" s="89" t="s">
        <v>2628</v>
      </c>
      <c r="W10575">
        <v>218073</v>
      </c>
    </row>
    <row r="10576" spans="7:23">
      <c r="G10576">
        <v>218339</v>
      </c>
      <c r="H10576" s="89" t="s">
        <v>2611</v>
      </c>
      <c r="I10576" s="89" t="s">
        <v>3595</v>
      </c>
      <c r="L10576">
        <v>71056</v>
      </c>
      <c r="M10576" s="89" t="s">
        <v>1902</v>
      </c>
      <c r="N10576" s="89" t="s">
        <v>1942</v>
      </c>
      <c r="V10576" s="89" t="s">
        <v>2629</v>
      </c>
      <c r="W10576">
        <v>219025</v>
      </c>
    </row>
    <row r="10577" spans="7:23">
      <c r="G10577">
        <v>218284</v>
      </c>
      <c r="H10577" s="89" t="s">
        <v>2612</v>
      </c>
      <c r="I10577" s="89" t="s">
        <v>3595</v>
      </c>
      <c r="L10577">
        <v>71057</v>
      </c>
      <c r="M10577" s="89" t="s">
        <v>1902</v>
      </c>
      <c r="N10577" s="89" t="s">
        <v>314</v>
      </c>
      <c r="V10577" s="89" t="s">
        <v>2141</v>
      </c>
      <c r="W10577">
        <v>218992</v>
      </c>
    </row>
    <row r="10578" spans="7:23">
      <c r="G10578">
        <v>218150</v>
      </c>
      <c r="H10578" s="89" t="s">
        <v>2613</v>
      </c>
      <c r="I10578" s="89" t="s">
        <v>3595</v>
      </c>
      <c r="L10578">
        <v>71058</v>
      </c>
      <c r="M10578" s="89" t="s">
        <v>1902</v>
      </c>
      <c r="N10578" s="89" t="s">
        <v>1943</v>
      </c>
      <c r="V10578" s="89" t="s">
        <v>2144</v>
      </c>
      <c r="W10578">
        <v>219285</v>
      </c>
    </row>
    <row r="10579" spans="7:23">
      <c r="G10579">
        <v>218350</v>
      </c>
      <c r="H10579" s="89" t="s">
        <v>2614</v>
      </c>
      <c r="I10579" s="89" t="s">
        <v>3595</v>
      </c>
      <c r="L10579">
        <v>71059</v>
      </c>
      <c r="M10579" s="89" t="s">
        <v>1902</v>
      </c>
      <c r="N10579" s="89" t="s">
        <v>1944</v>
      </c>
    </row>
    <row r="10580" spans="7:23">
      <c r="G10580">
        <v>218361</v>
      </c>
      <c r="H10580" s="89" t="s">
        <v>2134</v>
      </c>
      <c r="I10580" s="89" t="s">
        <v>3595</v>
      </c>
      <c r="L10580">
        <v>71060</v>
      </c>
      <c r="M10580" s="89" t="s">
        <v>1902</v>
      </c>
      <c r="N10580" s="89" t="s">
        <v>1945</v>
      </c>
    </row>
    <row r="10581" spans="7:23">
      <c r="G10581">
        <v>218139</v>
      </c>
      <c r="H10581" s="89" t="s">
        <v>2615</v>
      </c>
      <c r="I10581" s="89" t="s">
        <v>3595</v>
      </c>
      <c r="L10581">
        <v>71061</v>
      </c>
      <c r="M10581" s="89" t="s">
        <v>1902</v>
      </c>
      <c r="N10581" s="89" t="s">
        <v>1946</v>
      </c>
      <c r="V10581" s="89" t="s">
        <v>1291</v>
      </c>
      <c r="W10581">
        <v>42684</v>
      </c>
    </row>
    <row r="10582" spans="7:23">
      <c r="G10582">
        <v>218673</v>
      </c>
      <c r="H10582" s="89" t="s">
        <v>2616</v>
      </c>
      <c r="I10582" s="89" t="s">
        <v>3595</v>
      </c>
      <c r="L10582">
        <v>71062</v>
      </c>
      <c r="M10582" s="89" t="s">
        <v>1902</v>
      </c>
      <c r="N10582" s="89" t="s">
        <v>315</v>
      </c>
      <c r="V10582" s="89" t="s">
        <v>1293</v>
      </c>
      <c r="W10582">
        <v>51870</v>
      </c>
    </row>
    <row r="10583" spans="7:23">
      <c r="G10583">
        <v>218706</v>
      </c>
      <c r="H10583" s="89" t="s">
        <v>2617</v>
      </c>
      <c r="I10583" s="89" t="s">
        <v>3595</v>
      </c>
      <c r="L10583">
        <v>71063</v>
      </c>
      <c r="M10583" s="89" t="s">
        <v>1902</v>
      </c>
      <c r="N10583" s="89" t="s">
        <v>1947</v>
      </c>
      <c r="V10583" s="89" t="s">
        <v>1294</v>
      </c>
      <c r="W10583">
        <v>51879</v>
      </c>
    </row>
    <row r="10584" spans="7:23">
      <c r="G10584">
        <v>218128</v>
      </c>
      <c r="H10584" s="89" t="s">
        <v>2618</v>
      </c>
      <c r="I10584" s="89" t="s">
        <v>3595</v>
      </c>
      <c r="L10584">
        <v>71064</v>
      </c>
      <c r="M10584" s="89" t="s">
        <v>1901</v>
      </c>
      <c r="N10584" s="89" t="s">
        <v>1710</v>
      </c>
      <c r="V10584" s="89" t="s">
        <v>1295</v>
      </c>
      <c r="W10584">
        <v>42685</v>
      </c>
    </row>
    <row r="10585" spans="7:23">
      <c r="G10585">
        <v>218761</v>
      </c>
      <c r="H10585" s="89" t="s">
        <v>2619</v>
      </c>
      <c r="I10585" s="89" t="s">
        <v>3595</v>
      </c>
      <c r="L10585">
        <v>71065</v>
      </c>
      <c r="M10585" s="89" t="s">
        <v>1901</v>
      </c>
      <c r="N10585" s="89" t="s">
        <v>1940</v>
      </c>
      <c r="V10585" s="89" t="s">
        <v>1297</v>
      </c>
      <c r="W10585">
        <v>42686</v>
      </c>
    </row>
    <row r="10586" spans="7:23">
      <c r="G10586">
        <v>218728</v>
      </c>
      <c r="H10586" s="89" t="s">
        <v>2136</v>
      </c>
      <c r="I10586" s="89" t="s">
        <v>3595</v>
      </c>
      <c r="L10586">
        <v>71066</v>
      </c>
      <c r="M10586" s="89" t="s">
        <v>1901</v>
      </c>
      <c r="N10586" s="89" t="s">
        <v>1941</v>
      </c>
      <c r="V10586" s="89" t="s">
        <v>1298</v>
      </c>
      <c r="W10586">
        <v>42687</v>
      </c>
    </row>
    <row r="10587" spans="7:23">
      <c r="G10587">
        <v>218117</v>
      </c>
      <c r="H10587" s="89" t="s">
        <v>2620</v>
      </c>
      <c r="I10587" s="89" t="s">
        <v>3595</v>
      </c>
      <c r="L10587">
        <v>71067</v>
      </c>
      <c r="M10587" s="89" t="s">
        <v>1901</v>
      </c>
      <c r="N10587" s="89" t="s">
        <v>1942</v>
      </c>
      <c r="V10587" s="89" t="s">
        <v>1299</v>
      </c>
      <c r="W10587">
        <v>42688</v>
      </c>
    </row>
    <row r="10588" spans="7:23">
      <c r="G10588">
        <v>218717</v>
      </c>
      <c r="H10588" s="89" t="s">
        <v>2621</v>
      </c>
      <c r="I10588" s="89" t="s">
        <v>3595</v>
      </c>
      <c r="L10588">
        <v>71068</v>
      </c>
      <c r="M10588" s="89" t="s">
        <v>1901</v>
      </c>
      <c r="N10588" s="89" t="s">
        <v>314</v>
      </c>
      <c r="V10588" s="89" t="s">
        <v>1300</v>
      </c>
      <c r="W10588">
        <v>42689</v>
      </c>
    </row>
    <row r="10589" spans="7:23">
      <c r="G10589">
        <v>218772</v>
      </c>
      <c r="H10589" s="89" t="s">
        <v>2137</v>
      </c>
      <c r="I10589" s="89" t="s">
        <v>3595</v>
      </c>
      <c r="L10589">
        <v>71069</v>
      </c>
      <c r="M10589" s="89" t="s">
        <v>1901</v>
      </c>
      <c r="N10589" s="89" t="s">
        <v>1943</v>
      </c>
      <c r="V10589" s="89" t="s">
        <v>1711</v>
      </c>
      <c r="W10589">
        <v>42694</v>
      </c>
    </row>
    <row r="10590" spans="7:23">
      <c r="G10590">
        <v>218106</v>
      </c>
      <c r="H10590" s="89" t="s">
        <v>2622</v>
      </c>
      <c r="I10590" s="89" t="s">
        <v>3595</v>
      </c>
      <c r="L10590">
        <v>71070</v>
      </c>
      <c r="M10590" s="89" t="s">
        <v>1901</v>
      </c>
      <c r="N10590" s="89" t="s">
        <v>1944</v>
      </c>
      <c r="V10590" s="89" t="s">
        <v>1712</v>
      </c>
      <c r="W10590">
        <v>42695</v>
      </c>
    </row>
    <row r="10591" spans="7:23">
      <c r="G10591">
        <v>218849</v>
      </c>
      <c r="H10591" s="89" t="s">
        <v>2623</v>
      </c>
      <c r="I10591" s="89" t="s">
        <v>3595</v>
      </c>
      <c r="L10591">
        <v>71071</v>
      </c>
      <c r="M10591" s="89" t="s">
        <v>1901</v>
      </c>
      <c r="N10591" s="89" t="s">
        <v>1945</v>
      </c>
      <c r="V10591" s="89" t="s">
        <v>1713</v>
      </c>
      <c r="W10591">
        <v>42696</v>
      </c>
    </row>
    <row r="10592" spans="7:23">
      <c r="G10592">
        <v>218816</v>
      </c>
      <c r="H10592" s="89" t="s">
        <v>2138</v>
      </c>
      <c r="I10592" s="89" t="s">
        <v>3595</v>
      </c>
      <c r="L10592">
        <v>71072</v>
      </c>
      <c r="M10592" s="89" t="s">
        <v>1901</v>
      </c>
      <c r="N10592" s="89" t="s">
        <v>1946</v>
      </c>
      <c r="V10592" s="89" t="s">
        <v>1714</v>
      </c>
      <c r="W10592">
        <v>42697</v>
      </c>
    </row>
    <row r="10593" spans="7:23">
      <c r="G10593">
        <v>218095</v>
      </c>
      <c r="H10593" s="89" t="s">
        <v>2624</v>
      </c>
      <c r="I10593" s="89" t="s">
        <v>3595</v>
      </c>
      <c r="L10593">
        <v>71073</v>
      </c>
      <c r="M10593" s="89" t="s">
        <v>1901</v>
      </c>
      <c r="N10593" s="89" t="s">
        <v>315</v>
      </c>
      <c r="V10593" s="89" t="s">
        <v>1715</v>
      </c>
      <c r="W10593">
        <v>53516</v>
      </c>
    </row>
    <row r="10594" spans="7:23">
      <c r="G10594">
        <v>218805</v>
      </c>
      <c r="H10594" s="89" t="s">
        <v>2625</v>
      </c>
      <c r="I10594" s="89" t="s">
        <v>3595</v>
      </c>
      <c r="L10594">
        <v>71074</v>
      </c>
      <c r="M10594" s="89" t="s">
        <v>1901</v>
      </c>
      <c r="N10594" s="89" t="s">
        <v>1947</v>
      </c>
      <c r="V10594" s="89" t="s">
        <v>1716</v>
      </c>
      <c r="W10594">
        <v>53727</v>
      </c>
    </row>
    <row r="10595" spans="7:23">
      <c r="G10595">
        <v>218860</v>
      </c>
      <c r="H10595" s="89" t="s">
        <v>2139</v>
      </c>
      <c r="I10595" s="89" t="s">
        <v>3595</v>
      </c>
      <c r="L10595">
        <v>71075</v>
      </c>
      <c r="M10595" s="89" t="s">
        <v>1900</v>
      </c>
      <c r="N10595" s="89" t="s">
        <v>1710</v>
      </c>
      <c r="V10595" s="89" t="s">
        <v>1717</v>
      </c>
      <c r="W10595">
        <v>53738</v>
      </c>
    </row>
    <row r="10596" spans="7:23">
      <c r="G10596">
        <v>218084</v>
      </c>
      <c r="H10596" s="89" t="s">
        <v>2626</v>
      </c>
      <c r="I10596" s="89" t="s">
        <v>3595</v>
      </c>
      <c r="L10596">
        <v>71076</v>
      </c>
      <c r="M10596" s="89" t="s">
        <v>1900</v>
      </c>
      <c r="N10596" s="89" t="s">
        <v>1940</v>
      </c>
      <c r="V10596" s="89" t="s">
        <v>1718</v>
      </c>
      <c r="W10596">
        <v>53749</v>
      </c>
    </row>
    <row r="10597" spans="7:23">
      <c r="G10597">
        <v>218893</v>
      </c>
      <c r="H10597" s="89" t="s">
        <v>2627</v>
      </c>
      <c r="I10597" s="89" t="s">
        <v>3595</v>
      </c>
      <c r="L10597">
        <v>71077</v>
      </c>
      <c r="M10597" s="89" t="s">
        <v>1900</v>
      </c>
      <c r="N10597" s="89" t="s">
        <v>1941</v>
      </c>
      <c r="V10597" s="89" t="s">
        <v>1719</v>
      </c>
      <c r="W10597">
        <v>42698</v>
      </c>
    </row>
    <row r="10598" spans="7:23">
      <c r="G10598">
        <v>218904</v>
      </c>
      <c r="H10598" s="89" t="s">
        <v>2140</v>
      </c>
      <c r="I10598" s="89" t="s">
        <v>3595</v>
      </c>
      <c r="L10598">
        <v>71078</v>
      </c>
      <c r="M10598" s="89" t="s">
        <v>1900</v>
      </c>
      <c r="N10598" s="89" t="s">
        <v>1942</v>
      </c>
      <c r="V10598" s="89" t="s">
        <v>1720</v>
      </c>
      <c r="W10598">
        <v>42699</v>
      </c>
    </row>
    <row r="10599" spans="7:23">
      <c r="G10599">
        <v>218073</v>
      </c>
      <c r="H10599" s="89" t="s">
        <v>2628</v>
      </c>
      <c r="I10599" s="89" t="s">
        <v>3595</v>
      </c>
      <c r="L10599">
        <v>71079</v>
      </c>
      <c r="M10599" s="89" t="s">
        <v>1900</v>
      </c>
      <c r="N10599" s="89" t="s">
        <v>314</v>
      </c>
      <c r="V10599" s="89" t="s">
        <v>1721</v>
      </c>
      <c r="W10599">
        <v>42700</v>
      </c>
    </row>
    <row r="10600" spans="7:23">
      <c r="G10600">
        <v>219025</v>
      </c>
      <c r="H10600" s="89" t="s">
        <v>2629</v>
      </c>
      <c r="I10600" s="89" t="s">
        <v>3595</v>
      </c>
      <c r="L10600">
        <v>71080</v>
      </c>
      <c r="M10600" s="89" t="s">
        <v>1900</v>
      </c>
      <c r="N10600" s="89" t="s">
        <v>1943</v>
      </c>
      <c r="V10600" s="89" t="s">
        <v>1722</v>
      </c>
      <c r="W10600">
        <v>53903</v>
      </c>
    </row>
    <row r="10601" spans="7:23">
      <c r="G10601">
        <v>218992</v>
      </c>
      <c r="H10601" s="89" t="s">
        <v>2141</v>
      </c>
      <c r="I10601" s="89" t="s">
        <v>3595</v>
      </c>
      <c r="L10601">
        <v>71081</v>
      </c>
      <c r="M10601" s="89" t="s">
        <v>1900</v>
      </c>
      <c r="N10601" s="89" t="s">
        <v>1944</v>
      </c>
      <c r="V10601" s="89" t="s">
        <v>1723</v>
      </c>
      <c r="W10601">
        <v>63976</v>
      </c>
    </row>
    <row r="10602" spans="7:23">
      <c r="G10602">
        <v>219285</v>
      </c>
      <c r="H10602" s="89" t="s">
        <v>2144</v>
      </c>
      <c r="I10602" s="89" t="s">
        <v>3595</v>
      </c>
      <c r="L10602">
        <v>71082</v>
      </c>
      <c r="M10602" s="89" t="s">
        <v>1900</v>
      </c>
      <c r="N10602" s="89" t="s">
        <v>1945</v>
      </c>
      <c r="V10602" s="89" t="s">
        <v>1724</v>
      </c>
      <c r="W10602">
        <v>42701</v>
      </c>
    </row>
    <row r="10603" spans="7:23">
      <c r="G10603">
        <v>42137</v>
      </c>
      <c r="H10603" s="89" t="s">
        <v>1944</v>
      </c>
      <c r="L10603">
        <v>71083</v>
      </c>
      <c r="M10603" s="89" t="s">
        <v>1900</v>
      </c>
      <c r="N10603" s="89" t="s">
        <v>1946</v>
      </c>
      <c r="V10603" s="89" t="s">
        <v>1725</v>
      </c>
      <c r="W10603">
        <v>42703</v>
      </c>
    </row>
    <row r="10604" spans="7:23">
      <c r="G10604">
        <v>42684</v>
      </c>
      <c r="H10604" s="89" t="s">
        <v>1291</v>
      </c>
      <c r="I10604" s="89" t="s">
        <v>1944</v>
      </c>
      <c r="L10604">
        <v>71084</v>
      </c>
      <c r="M10604" s="89" t="s">
        <v>1900</v>
      </c>
      <c r="N10604" s="89" t="s">
        <v>315</v>
      </c>
      <c r="V10604" s="89" t="s">
        <v>1726</v>
      </c>
      <c r="W10604">
        <v>42704</v>
      </c>
    </row>
    <row r="10605" spans="7:23">
      <c r="G10605">
        <v>51870</v>
      </c>
      <c r="H10605" s="89" t="s">
        <v>1293</v>
      </c>
      <c r="I10605" s="89" t="s">
        <v>1944</v>
      </c>
      <c r="L10605">
        <v>71085</v>
      </c>
      <c r="M10605" s="89" t="s">
        <v>1900</v>
      </c>
      <c r="N10605" s="89" t="s">
        <v>1947</v>
      </c>
      <c r="V10605" s="89" t="s">
        <v>1727</v>
      </c>
      <c r="W10605">
        <v>42707</v>
      </c>
    </row>
    <row r="10606" spans="7:23">
      <c r="G10606">
        <v>51879</v>
      </c>
      <c r="H10606" s="89" t="s">
        <v>1294</v>
      </c>
      <c r="I10606" s="89" t="s">
        <v>1944</v>
      </c>
      <c r="L10606">
        <v>71086</v>
      </c>
      <c r="M10606" s="89" t="s">
        <v>1899</v>
      </c>
      <c r="N10606" s="89" t="s">
        <v>1710</v>
      </c>
      <c r="V10606" s="89" t="s">
        <v>1728</v>
      </c>
      <c r="W10606">
        <v>42708</v>
      </c>
    </row>
    <row r="10607" spans="7:23">
      <c r="G10607">
        <v>42685</v>
      </c>
      <c r="H10607" s="89" t="s">
        <v>1295</v>
      </c>
      <c r="I10607" s="89" t="s">
        <v>1944</v>
      </c>
      <c r="L10607">
        <v>71087</v>
      </c>
      <c r="M10607" s="89" t="s">
        <v>1899</v>
      </c>
      <c r="N10607" s="89" t="s">
        <v>1940</v>
      </c>
      <c r="V10607" s="89" t="s">
        <v>1729</v>
      </c>
      <c r="W10607">
        <v>42709</v>
      </c>
    </row>
    <row r="10608" spans="7:23">
      <c r="G10608">
        <v>42686</v>
      </c>
      <c r="H10608" s="89" t="s">
        <v>1297</v>
      </c>
      <c r="I10608" s="89" t="s">
        <v>1944</v>
      </c>
      <c r="L10608">
        <v>71088</v>
      </c>
      <c r="M10608" s="89" t="s">
        <v>1899</v>
      </c>
      <c r="N10608" s="89" t="s">
        <v>1941</v>
      </c>
      <c r="V10608" s="89" t="s">
        <v>1730</v>
      </c>
      <c r="W10608">
        <v>42710</v>
      </c>
    </row>
    <row r="10609" spans="7:23">
      <c r="G10609">
        <v>42687</v>
      </c>
      <c r="H10609" s="89" t="s">
        <v>1298</v>
      </c>
      <c r="I10609" s="89" t="s">
        <v>1944</v>
      </c>
      <c r="L10609">
        <v>71089</v>
      </c>
      <c r="M10609" s="89" t="s">
        <v>1899</v>
      </c>
      <c r="N10609" s="89" t="s">
        <v>1942</v>
      </c>
      <c r="V10609" s="89" t="s">
        <v>1731</v>
      </c>
      <c r="W10609">
        <v>53804</v>
      </c>
    </row>
    <row r="10610" spans="7:23">
      <c r="G10610">
        <v>42688</v>
      </c>
      <c r="H10610" s="89" t="s">
        <v>1299</v>
      </c>
      <c r="I10610" s="89" t="s">
        <v>1944</v>
      </c>
      <c r="L10610">
        <v>71090</v>
      </c>
      <c r="M10610" s="89" t="s">
        <v>1899</v>
      </c>
      <c r="N10610" s="89" t="s">
        <v>314</v>
      </c>
      <c r="V10610" s="89" t="s">
        <v>1732</v>
      </c>
      <c r="W10610">
        <v>53815</v>
      </c>
    </row>
    <row r="10611" spans="7:23">
      <c r="G10611">
        <v>42689</v>
      </c>
      <c r="H10611" s="89" t="s">
        <v>1300</v>
      </c>
      <c r="I10611" s="89" t="s">
        <v>1944</v>
      </c>
      <c r="L10611">
        <v>71091</v>
      </c>
      <c r="M10611" s="89" t="s">
        <v>1899</v>
      </c>
      <c r="N10611" s="89" t="s">
        <v>1943</v>
      </c>
      <c r="V10611" s="89" t="s">
        <v>1733</v>
      </c>
      <c r="W10611">
        <v>53826</v>
      </c>
    </row>
    <row r="10612" spans="7:23">
      <c r="G10612">
        <v>42694</v>
      </c>
      <c r="H10612" s="89" t="s">
        <v>1711</v>
      </c>
      <c r="I10612" s="89" t="s">
        <v>1944</v>
      </c>
      <c r="L10612">
        <v>71092</v>
      </c>
      <c r="M10612" s="89" t="s">
        <v>1899</v>
      </c>
      <c r="N10612" s="89" t="s">
        <v>1944</v>
      </c>
      <c r="V10612" s="89" t="s">
        <v>1734</v>
      </c>
      <c r="W10612">
        <v>53837</v>
      </c>
    </row>
    <row r="10613" spans="7:23">
      <c r="G10613">
        <v>42695</v>
      </c>
      <c r="H10613" s="89" t="s">
        <v>1712</v>
      </c>
      <c r="I10613" s="89" t="s">
        <v>1944</v>
      </c>
      <c r="L10613">
        <v>71093</v>
      </c>
      <c r="M10613" s="89" t="s">
        <v>1899</v>
      </c>
      <c r="N10613" s="89" t="s">
        <v>1945</v>
      </c>
      <c r="V10613" s="89" t="s">
        <v>1735</v>
      </c>
      <c r="W10613">
        <v>53859</v>
      </c>
    </row>
    <row r="10614" spans="7:23">
      <c r="G10614">
        <v>42696</v>
      </c>
      <c r="H10614" s="89" t="s">
        <v>1713</v>
      </c>
      <c r="I10614" s="89" t="s">
        <v>1944</v>
      </c>
      <c r="L10614">
        <v>71094</v>
      </c>
      <c r="M10614" s="89" t="s">
        <v>1899</v>
      </c>
      <c r="N10614" s="89" t="s">
        <v>1946</v>
      </c>
      <c r="V10614" s="89" t="s">
        <v>1736</v>
      </c>
      <c r="W10614">
        <v>53870</v>
      </c>
    </row>
    <row r="10615" spans="7:23">
      <c r="G10615">
        <v>42697</v>
      </c>
      <c r="H10615" s="89" t="s">
        <v>1714</v>
      </c>
      <c r="I10615" s="89" t="s">
        <v>1944</v>
      </c>
      <c r="L10615">
        <v>71095</v>
      </c>
      <c r="M10615" s="89" t="s">
        <v>1899</v>
      </c>
      <c r="N10615" s="89" t="s">
        <v>315</v>
      </c>
      <c r="V10615" s="89" t="s">
        <v>1737</v>
      </c>
      <c r="W10615">
        <v>42711</v>
      </c>
    </row>
    <row r="10616" spans="7:23">
      <c r="G10616">
        <v>53516</v>
      </c>
      <c r="H10616" s="89" t="s">
        <v>1715</v>
      </c>
      <c r="I10616" s="89" t="s">
        <v>1944</v>
      </c>
      <c r="L10616">
        <v>71096</v>
      </c>
      <c r="M10616" s="89" t="s">
        <v>1899</v>
      </c>
      <c r="N10616" s="89" t="s">
        <v>1947</v>
      </c>
      <c r="V10616" s="89" t="s">
        <v>1738</v>
      </c>
      <c r="W10616">
        <v>42712</v>
      </c>
    </row>
    <row r="10617" spans="7:23">
      <c r="G10617">
        <v>53727</v>
      </c>
      <c r="H10617" s="89" t="s">
        <v>1716</v>
      </c>
      <c r="I10617" s="89" t="s">
        <v>1944</v>
      </c>
      <c r="L10617">
        <v>71097</v>
      </c>
      <c r="M10617" s="89" t="s">
        <v>1907</v>
      </c>
      <c r="N10617" s="89" t="s">
        <v>1710</v>
      </c>
      <c r="V10617" s="89" t="s">
        <v>1739</v>
      </c>
      <c r="W10617">
        <v>42717</v>
      </c>
    </row>
    <row r="10618" spans="7:23">
      <c r="G10618">
        <v>53738</v>
      </c>
      <c r="H10618" s="89" t="s">
        <v>1717</v>
      </c>
      <c r="I10618" s="89" t="s">
        <v>1944</v>
      </c>
      <c r="L10618">
        <v>71098</v>
      </c>
      <c r="M10618" s="89" t="s">
        <v>1907</v>
      </c>
      <c r="N10618" s="89" t="s">
        <v>1940</v>
      </c>
      <c r="V10618" s="89" t="s">
        <v>1740</v>
      </c>
      <c r="W10618">
        <v>42718</v>
      </c>
    </row>
    <row r="10619" spans="7:23">
      <c r="G10619">
        <v>53749</v>
      </c>
      <c r="H10619" s="89" t="s">
        <v>1718</v>
      </c>
      <c r="I10619" s="89" t="s">
        <v>1944</v>
      </c>
      <c r="L10619">
        <v>71099</v>
      </c>
      <c r="M10619" s="89" t="s">
        <v>1907</v>
      </c>
      <c r="N10619" s="89" t="s">
        <v>1941</v>
      </c>
      <c r="V10619" s="89" t="s">
        <v>1741</v>
      </c>
      <c r="W10619">
        <v>42719</v>
      </c>
    </row>
    <row r="10620" spans="7:23">
      <c r="G10620">
        <v>42698</v>
      </c>
      <c r="H10620" s="89" t="s">
        <v>1719</v>
      </c>
      <c r="I10620" s="89" t="s">
        <v>1944</v>
      </c>
      <c r="L10620">
        <v>71100</v>
      </c>
      <c r="M10620" s="89" t="s">
        <v>1907</v>
      </c>
      <c r="N10620" s="89" t="s">
        <v>1942</v>
      </c>
      <c r="V10620" s="89" t="s">
        <v>1742</v>
      </c>
      <c r="W10620">
        <v>42720</v>
      </c>
    </row>
    <row r="10621" spans="7:23">
      <c r="G10621">
        <v>42699</v>
      </c>
      <c r="H10621" s="89" t="s">
        <v>1720</v>
      </c>
      <c r="I10621" s="89" t="s">
        <v>1944</v>
      </c>
      <c r="L10621">
        <v>71101</v>
      </c>
      <c r="M10621" s="89" t="s">
        <v>1907</v>
      </c>
      <c r="N10621" s="89" t="s">
        <v>314</v>
      </c>
      <c r="V10621" s="89" t="s">
        <v>1743</v>
      </c>
      <c r="W10621">
        <v>42721</v>
      </c>
    </row>
    <row r="10622" spans="7:23">
      <c r="G10622">
        <v>42700</v>
      </c>
      <c r="H10622" s="89" t="s">
        <v>1721</v>
      </c>
      <c r="I10622" s="89" t="s">
        <v>1944</v>
      </c>
      <c r="L10622">
        <v>71102</v>
      </c>
      <c r="M10622" s="89" t="s">
        <v>1907</v>
      </c>
      <c r="N10622" s="89" t="s">
        <v>1943</v>
      </c>
      <c r="V10622" s="89" t="s">
        <v>1744</v>
      </c>
      <c r="W10622">
        <v>42722</v>
      </c>
    </row>
    <row r="10623" spans="7:23">
      <c r="G10623">
        <v>53903</v>
      </c>
      <c r="H10623" s="89" t="s">
        <v>1722</v>
      </c>
      <c r="I10623" s="89" t="s">
        <v>1944</v>
      </c>
      <c r="L10623">
        <v>71103</v>
      </c>
      <c r="M10623" s="89" t="s">
        <v>1907</v>
      </c>
      <c r="N10623" s="89" t="s">
        <v>1944</v>
      </c>
      <c r="V10623" s="89" t="s">
        <v>1745</v>
      </c>
      <c r="W10623">
        <v>42725</v>
      </c>
    </row>
    <row r="10624" spans="7:23">
      <c r="G10624">
        <v>63976</v>
      </c>
      <c r="H10624" s="89" t="s">
        <v>1723</v>
      </c>
      <c r="I10624" s="89" t="s">
        <v>1944</v>
      </c>
      <c r="L10624">
        <v>71104</v>
      </c>
      <c r="M10624" s="89" t="s">
        <v>1907</v>
      </c>
      <c r="N10624" s="89" t="s">
        <v>1945</v>
      </c>
      <c r="V10624" s="89" t="s">
        <v>1746</v>
      </c>
      <c r="W10624">
        <v>42726</v>
      </c>
    </row>
    <row r="10625" spans="7:23">
      <c r="G10625">
        <v>42701</v>
      </c>
      <c r="H10625" s="89" t="s">
        <v>1724</v>
      </c>
      <c r="I10625" s="89" t="s">
        <v>1944</v>
      </c>
      <c r="L10625">
        <v>71105</v>
      </c>
      <c r="M10625" s="89" t="s">
        <v>1907</v>
      </c>
      <c r="N10625" s="89" t="s">
        <v>1946</v>
      </c>
      <c r="V10625" s="89" t="s">
        <v>1747</v>
      </c>
      <c r="W10625">
        <v>42727</v>
      </c>
    </row>
    <row r="10626" spans="7:23">
      <c r="G10626">
        <v>42703</v>
      </c>
      <c r="H10626" s="89" t="s">
        <v>1725</v>
      </c>
      <c r="I10626" s="89" t="s">
        <v>1944</v>
      </c>
      <c r="L10626">
        <v>71106</v>
      </c>
      <c r="M10626" s="89" t="s">
        <v>1907</v>
      </c>
      <c r="N10626" s="89" t="s">
        <v>315</v>
      </c>
      <c r="V10626" s="89" t="s">
        <v>1748</v>
      </c>
      <c r="W10626">
        <v>42728</v>
      </c>
    </row>
    <row r="10627" spans="7:23">
      <c r="G10627">
        <v>42704</v>
      </c>
      <c r="H10627" s="89" t="s">
        <v>1726</v>
      </c>
      <c r="I10627" s="89" t="s">
        <v>1944</v>
      </c>
      <c r="L10627">
        <v>71107</v>
      </c>
      <c r="M10627" s="89" t="s">
        <v>1907</v>
      </c>
      <c r="N10627" s="89" t="s">
        <v>1947</v>
      </c>
      <c r="V10627" s="89" t="s">
        <v>1749</v>
      </c>
      <c r="W10627">
        <v>42729</v>
      </c>
    </row>
    <row r="10628" spans="7:23">
      <c r="G10628">
        <v>42707</v>
      </c>
      <c r="H10628" s="89" t="s">
        <v>1727</v>
      </c>
      <c r="I10628" s="89" t="s">
        <v>1944</v>
      </c>
      <c r="L10628">
        <v>71108</v>
      </c>
      <c r="M10628" s="89" t="s">
        <v>1904</v>
      </c>
      <c r="N10628" s="89" t="s">
        <v>1710</v>
      </c>
      <c r="V10628" s="89" t="s">
        <v>1750</v>
      </c>
      <c r="W10628">
        <v>42730</v>
      </c>
    </row>
    <row r="10629" spans="7:23">
      <c r="G10629">
        <v>42708</v>
      </c>
      <c r="H10629" s="89" t="s">
        <v>1728</v>
      </c>
      <c r="I10629" s="89" t="s">
        <v>1944</v>
      </c>
      <c r="L10629">
        <v>71109</v>
      </c>
      <c r="M10629" s="89" t="s">
        <v>1904</v>
      </c>
      <c r="N10629" s="89" t="s">
        <v>1940</v>
      </c>
      <c r="V10629" s="89" t="s">
        <v>1751</v>
      </c>
      <c r="W10629">
        <v>42734</v>
      </c>
    </row>
    <row r="10630" spans="7:23">
      <c r="G10630">
        <v>42709</v>
      </c>
      <c r="H10630" s="89" t="s">
        <v>1729</v>
      </c>
      <c r="I10630" s="89" t="s">
        <v>1944</v>
      </c>
      <c r="L10630">
        <v>71110</v>
      </c>
      <c r="M10630" s="89" t="s">
        <v>1904</v>
      </c>
      <c r="N10630" s="89" t="s">
        <v>1941</v>
      </c>
      <c r="V10630" s="89" t="s">
        <v>1752</v>
      </c>
      <c r="W10630">
        <v>42735</v>
      </c>
    </row>
    <row r="10631" spans="7:23">
      <c r="G10631">
        <v>42710</v>
      </c>
      <c r="H10631" s="89" t="s">
        <v>1730</v>
      </c>
      <c r="I10631" s="89" t="s">
        <v>1944</v>
      </c>
      <c r="L10631">
        <v>71111</v>
      </c>
      <c r="M10631" s="89" t="s">
        <v>1904</v>
      </c>
      <c r="N10631" s="89" t="s">
        <v>1942</v>
      </c>
      <c r="V10631" s="89" t="s">
        <v>1753</v>
      </c>
      <c r="W10631">
        <v>42736</v>
      </c>
    </row>
    <row r="10632" spans="7:23">
      <c r="G10632">
        <v>53804</v>
      </c>
      <c r="H10632" s="89" t="s">
        <v>1731</v>
      </c>
      <c r="I10632" s="89" t="s">
        <v>1944</v>
      </c>
      <c r="L10632">
        <v>71112</v>
      </c>
      <c r="M10632" s="89" t="s">
        <v>1904</v>
      </c>
      <c r="N10632" s="89" t="s">
        <v>314</v>
      </c>
      <c r="V10632" s="89" t="s">
        <v>1754</v>
      </c>
      <c r="W10632">
        <v>42737</v>
      </c>
    </row>
    <row r="10633" spans="7:23">
      <c r="G10633">
        <v>53815</v>
      </c>
      <c r="H10633" s="89" t="s">
        <v>1732</v>
      </c>
      <c r="I10633" s="89" t="s">
        <v>1944</v>
      </c>
      <c r="L10633">
        <v>71113</v>
      </c>
      <c r="M10633" s="89" t="s">
        <v>1904</v>
      </c>
      <c r="N10633" s="89" t="s">
        <v>1943</v>
      </c>
      <c r="V10633" s="89" t="s">
        <v>1755</v>
      </c>
      <c r="W10633">
        <v>42738</v>
      </c>
    </row>
    <row r="10634" spans="7:23">
      <c r="G10634">
        <v>53826</v>
      </c>
      <c r="H10634" s="89" t="s">
        <v>1733</v>
      </c>
      <c r="I10634" s="89" t="s">
        <v>1944</v>
      </c>
      <c r="L10634">
        <v>71114</v>
      </c>
      <c r="M10634" s="89" t="s">
        <v>1904</v>
      </c>
      <c r="N10634" s="89" t="s">
        <v>1944</v>
      </c>
      <c r="V10634" s="89" t="s">
        <v>1756</v>
      </c>
      <c r="W10634">
        <v>42739</v>
      </c>
    </row>
    <row r="10635" spans="7:23">
      <c r="G10635">
        <v>53837</v>
      </c>
      <c r="H10635" s="89" t="s">
        <v>1734</v>
      </c>
      <c r="I10635" s="89" t="s">
        <v>1944</v>
      </c>
      <c r="L10635">
        <v>71115</v>
      </c>
      <c r="M10635" s="89" t="s">
        <v>1904</v>
      </c>
      <c r="N10635" s="89" t="s">
        <v>1945</v>
      </c>
      <c r="V10635" s="89" t="s">
        <v>1035</v>
      </c>
      <c r="W10635">
        <v>42740</v>
      </c>
    </row>
    <row r="10636" spans="7:23">
      <c r="G10636">
        <v>53859</v>
      </c>
      <c r="H10636" s="89" t="s">
        <v>1735</v>
      </c>
      <c r="I10636" s="89" t="s">
        <v>1944</v>
      </c>
      <c r="L10636">
        <v>71116</v>
      </c>
      <c r="M10636" s="89" t="s">
        <v>1904</v>
      </c>
      <c r="N10636" s="89" t="s">
        <v>1946</v>
      </c>
      <c r="V10636" s="89" t="s">
        <v>1757</v>
      </c>
      <c r="W10636">
        <v>42743</v>
      </c>
    </row>
    <row r="10637" spans="7:23">
      <c r="G10637">
        <v>53870</v>
      </c>
      <c r="H10637" s="89" t="s">
        <v>1736</v>
      </c>
      <c r="I10637" s="89" t="s">
        <v>1944</v>
      </c>
      <c r="L10637">
        <v>71117</v>
      </c>
      <c r="M10637" s="89" t="s">
        <v>1904</v>
      </c>
      <c r="N10637" s="89" t="s">
        <v>315</v>
      </c>
      <c r="V10637" s="89" t="s">
        <v>1758</v>
      </c>
      <c r="W10637">
        <v>42744</v>
      </c>
    </row>
    <row r="10638" spans="7:23">
      <c r="G10638">
        <v>42711</v>
      </c>
      <c r="H10638" s="89" t="s">
        <v>1737</v>
      </c>
      <c r="I10638" s="89" t="s">
        <v>1944</v>
      </c>
      <c r="L10638">
        <v>71118</v>
      </c>
      <c r="M10638" s="89" t="s">
        <v>1904</v>
      </c>
      <c r="N10638" s="89" t="s">
        <v>1947</v>
      </c>
      <c r="V10638" s="89" t="s">
        <v>1759</v>
      </c>
      <c r="W10638">
        <v>42745</v>
      </c>
    </row>
    <row r="10639" spans="7:23">
      <c r="G10639">
        <v>42712</v>
      </c>
      <c r="H10639" s="89" t="s">
        <v>1738</v>
      </c>
      <c r="I10639" s="89" t="s">
        <v>1944</v>
      </c>
      <c r="L10639">
        <v>71229</v>
      </c>
      <c r="M10639" s="89" t="s">
        <v>1916</v>
      </c>
      <c r="N10639" s="89" t="s">
        <v>1710</v>
      </c>
      <c r="V10639" s="89" t="s">
        <v>1760</v>
      </c>
      <c r="W10639">
        <v>42746</v>
      </c>
    </row>
    <row r="10640" spans="7:23">
      <c r="G10640">
        <v>42717</v>
      </c>
      <c r="H10640" s="89" t="s">
        <v>1739</v>
      </c>
      <c r="I10640" s="89" t="s">
        <v>1944</v>
      </c>
      <c r="L10640">
        <v>71230</v>
      </c>
      <c r="M10640" s="89" t="s">
        <v>1916</v>
      </c>
      <c r="N10640" s="89" t="s">
        <v>1940</v>
      </c>
      <c r="V10640" s="89" t="s">
        <v>1761</v>
      </c>
      <c r="W10640">
        <v>42747</v>
      </c>
    </row>
    <row r="10641" spans="7:23">
      <c r="G10641">
        <v>42718</v>
      </c>
      <c r="H10641" s="89" t="s">
        <v>1740</v>
      </c>
      <c r="I10641" s="89" t="s">
        <v>1944</v>
      </c>
      <c r="L10641">
        <v>71231</v>
      </c>
      <c r="M10641" s="89" t="s">
        <v>1916</v>
      </c>
      <c r="N10641" s="89" t="s">
        <v>1941</v>
      </c>
      <c r="V10641" s="89" t="s">
        <v>1762</v>
      </c>
      <c r="W10641">
        <v>42748</v>
      </c>
    </row>
    <row r="10642" spans="7:23">
      <c r="G10642">
        <v>42719</v>
      </c>
      <c r="H10642" s="89" t="s">
        <v>1741</v>
      </c>
      <c r="I10642" s="89" t="s">
        <v>1944</v>
      </c>
      <c r="L10642">
        <v>71232</v>
      </c>
      <c r="M10642" s="89" t="s">
        <v>1916</v>
      </c>
      <c r="N10642" s="89" t="s">
        <v>1942</v>
      </c>
      <c r="V10642" s="89" t="s">
        <v>1763</v>
      </c>
      <c r="W10642">
        <v>42752</v>
      </c>
    </row>
    <row r="10643" spans="7:23">
      <c r="G10643">
        <v>42720</v>
      </c>
      <c r="H10643" s="89" t="s">
        <v>1742</v>
      </c>
      <c r="I10643" s="89" t="s">
        <v>1944</v>
      </c>
      <c r="L10643">
        <v>71233</v>
      </c>
      <c r="M10643" s="89" t="s">
        <v>1916</v>
      </c>
      <c r="N10643" s="89" t="s">
        <v>314</v>
      </c>
      <c r="V10643" s="89" t="s">
        <v>1764</v>
      </c>
      <c r="W10643">
        <v>42753</v>
      </c>
    </row>
    <row r="10644" spans="7:23">
      <c r="G10644">
        <v>42721</v>
      </c>
      <c r="H10644" s="89" t="s">
        <v>1743</v>
      </c>
      <c r="I10644" s="89" t="s">
        <v>1944</v>
      </c>
      <c r="L10644">
        <v>71234</v>
      </c>
      <c r="M10644" s="89" t="s">
        <v>1916</v>
      </c>
      <c r="N10644" s="89" t="s">
        <v>1943</v>
      </c>
      <c r="V10644" s="89" t="s">
        <v>1765</v>
      </c>
      <c r="W10644">
        <v>42754</v>
      </c>
    </row>
    <row r="10645" spans="7:23">
      <c r="G10645">
        <v>42722</v>
      </c>
      <c r="H10645" s="89" t="s">
        <v>1744</v>
      </c>
      <c r="I10645" s="89" t="s">
        <v>1944</v>
      </c>
      <c r="L10645">
        <v>71235</v>
      </c>
      <c r="M10645" s="89" t="s">
        <v>1916</v>
      </c>
      <c r="N10645" s="89" t="s">
        <v>1944</v>
      </c>
      <c r="V10645" s="89" t="s">
        <v>1766</v>
      </c>
      <c r="W10645">
        <v>42755</v>
      </c>
    </row>
    <row r="10646" spans="7:23">
      <c r="G10646">
        <v>42725</v>
      </c>
      <c r="H10646" s="89" t="s">
        <v>1745</v>
      </c>
      <c r="I10646" s="89" t="s">
        <v>1944</v>
      </c>
      <c r="L10646">
        <v>71236</v>
      </c>
      <c r="M10646" s="89" t="s">
        <v>1916</v>
      </c>
      <c r="N10646" s="89" t="s">
        <v>1945</v>
      </c>
      <c r="V10646" s="89" t="s">
        <v>1767</v>
      </c>
      <c r="W10646">
        <v>42756</v>
      </c>
    </row>
    <row r="10647" spans="7:23">
      <c r="G10647">
        <v>42726</v>
      </c>
      <c r="H10647" s="89" t="s">
        <v>1746</v>
      </c>
      <c r="I10647" s="89" t="s">
        <v>1944</v>
      </c>
      <c r="L10647">
        <v>71237</v>
      </c>
      <c r="M10647" s="89" t="s">
        <v>1916</v>
      </c>
      <c r="N10647" s="89" t="s">
        <v>1946</v>
      </c>
      <c r="V10647" s="89" t="s">
        <v>1768</v>
      </c>
      <c r="W10647">
        <v>42759</v>
      </c>
    </row>
    <row r="10648" spans="7:23">
      <c r="G10648">
        <v>42727</v>
      </c>
      <c r="H10648" s="89" t="s">
        <v>1747</v>
      </c>
      <c r="I10648" s="89" t="s">
        <v>1944</v>
      </c>
      <c r="L10648">
        <v>71238</v>
      </c>
      <c r="M10648" s="89" t="s">
        <v>1916</v>
      </c>
      <c r="N10648" s="89" t="s">
        <v>315</v>
      </c>
      <c r="V10648" s="89" t="s">
        <v>1769</v>
      </c>
      <c r="W10648">
        <v>42760</v>
      </c>
    </row>
    <row r="10649" spans="7:23">
      <c r="G10649">
        <v>42728</v>
      </c>
      <c r="H10649" s="89" t="s">
        <v>1748</v>
      </c>
      <c r="I10649" s="89" t="s">
        <v>1944</v>
      </c>
      <c r="L10649">
        <v>71239</v>
      </c>
      <c r="M10649" s="89" t="s">
        <v>1916</v>
      </c>
      <c r="N10649" s="89" t="s">
        <v>1947</v>
      </c>
      <c r="V10649" s="89" t="s">
        <v>1770</v>
      </c>
      <c r="W10649">
        <v>42761</v>
      </c>
    </row>
    <row r="10650" spans="7:23">
      <c r="G10650">
        <v>42729</v>
      </c>
      <c r="H10650" s="89" t="s">
        <v>1749</v>
      </c>
      <c r="I10650" s="89" t="s">
        <v>1944</v>
      </c>
      <c r="L10650">
        <v>71240</v>
      </c>
      <c r="M10650" s="89" t="s">
        <v>1926</v>
      </c>
      <c r="N10650" s="89" t="s">
        <v>1710</v>
      </c>
      <c r="V10650" s="89" t="s">
        <v>1771</v>
      </c>
      <c r="W10650">
        <v>42762</v>
      </c>
    </row>
    <row r="10651" spans="7:23">
      <c r="G10651">
        <v>42730</v>
      </c>
      <c r="H10651" s="89" t="s">
        <v>1750</v>
      </c>
      <c r="I10651" s="89" t="s">
        <v>1944</v>
      </c>
      <c r="L10651">
        <v>71241</v>
      </c>
      <c r="M10651" s="89" t="s">
        <v>1926</v>
      </c>
      <c r="N10651" s="89" t="s">
        <v>1940</v>
      </c>
      <c r="V10651" s="89" t="s">
        <v>1772</v>
      </c>
      <c r="W10651">
        <v>42763</v>
      </c>
    </row>
    <row r="10652" spans="7:23">
      <c r="G10652">
        <v>42734</v>
      </c>
      <c r="H10652" s="89" t="s">
        <v>1751</v>
      </c>
      <c r="I10652" s="89" t="s">
        <v>1944</v>
      </c>
      <c r="L10652">
        <v>71242</v>
      </c>
      <c r="M10652" s="89" t="s">
        <v>1926</v>
      </c>
      <c r="N10652" s="89" t="s">
        <v>1941</v>
      </c>
      <c r="V10652" s="89" t="s">
        <v>1773</v>
      </c>
      <c r="W10652">
        <v>42766</v>
      </c>
    </row>
    <row r="10653" spans="7:23">
      <c r="G10653">
        <v>42735</v>
      </c>
      <c r="H10653" s="89" t="s">
        <v>1752</v>
      </c>
      <c r="I10653" s="89" t="s">
        <v>1944</v>
      </c>
      <c r="L10653">
        <v>71243</v>
      </c>
      <c r="M10653" s="89" t="s">
        <v>1926</v>
      </c>
      <c r="N10653" s="89" t="s">
        <v>1942</v>
      </c>
      <c r="V10653" s="89" t="s">
        <v>1774</v>
      </c>
      <c r="W10653">
        <v>42767</v>
      </c>
    </row>
    <row r="10654" spans="7:23">
      <c r="G10654">
        <v>42736</v>
      </c>
      <c r="H10654" s="89" t="s">
        <v>1753</v>
      </c>
      <c r="I10654" s="89" t="s">
        <v>1944</v>
      </c>
      <c r="L10654">
        <v>71244</v>
      </c>
      <c r="M10654" s="89" t="s">
        <v>1926</v>
      </c>
      <c r="N10654" s="89" t="s">
        <v>314</v>
      </c>
      <c r="V10654" s="89" t="s">
        <v>1775</v>
      </c>
      <c r="W10654">
        <v>42768</v>
      </c>
    </row>
    <row r="10655" spans="7:23">
      <c r="G10655">
        <v>42737</v>
      </c>
      <c r="H10655" s="89" t="s">
        <v>1754</v>
      </c>
      <c r="I10655" s="89" t="s">
        <v>1944</v>
      </c>
      <c r="L10655">
        <v>71245</v>
      </c>
      <c r="M10655" s="89" t="s">
        <v>1926</v>
      </c>
      <c r="N10655" s="89" t="s">
        <v>1943</v>
      </c>
      <c r="V10655" s="89" t="s">
        <v>1776</v>
      </c>
      <c r="W10655">
        <v>42769</v>
      </c>
    </row>
    <row r="10656" spans="7:23">
      <c r="G10656">
        <v>42738</v>
      </c>
      <c r="H10656" s="89" t="s">
        <v>1755</v>
      </c>
      <c r="I10656" s="89" t="s">
        <v>1944</v>
      </c>
      <c r="L10656">
        <v>71246</v>
      </c>
      <c r="M10656" s="89" t="s">
        <v>1926</v>
      </c>
      <c r="N10656" s="89" t="s">
        <v>1944</v>
      </c>
      <c r="V10656" s="89" t="s">
        <v>1777</v>
      </c>
      <c r="W10656">
        <v>42770</v>
      </c>
    </row>
    <row r="10657" spans="7:23">
      <c r="G10657">
        <v>42739</v>
      </c>
      <c r="H10657" s="89" t="s">
        <v>1756</v>
      </c>
      <c r="I10657" s="89" t="s">
        <v>1944</v>
      </c>
      <c r="L10657">
        <v>71247</v>
      </c>
      <c r="M10657" s="89" t="s">
        <v>1926</v>
      </c>
      <c r="N10657" s="89" t="s">
        <v>1945</v>
      </c>
      <c r="V10657" s="89" t="s">
        <v>1778</v>
      </c>
      <c r="W10657">
        <v>42771</v>
      </c>
    </row>
    <row r="10658" spans="7:23">
      <c r="G10658">
        <v>42740</v>
      </c>
      <c r="H10658" s="89" t="s">
        <v>1035</v>
      </c>
      <c r="I10658" s="89" t="s">
        <v>1944</v>
      </c>
      <c r="L10658">
        <v>71248</v>
      </c>
      <c r="M10658" s="89" t="s">
        <v>1926</v>
      </c>
      <c r="N10658" s="89" t="s">
        <v>1946</v>
      </c>
      <c r="V10658" s="89" t="s">
        <v>1779</v>
      </c>
      <c r="W10658">
        <v>42775</v>
      </c>
    </row>
    <row r="10659" spans="7:23">
      <c r="G10659">
        <v>42743</v>
      </c>
      <c r="H10659" s="89" t="s">
        <v>1757</v>
      </c>
      <c r="I10659" s="89" t="s">
        <v>1944</v>
      </c>
      <c r="L10659">
        <v>71249</v>
      </c>
      <c r="M10659" s="89" t="s">
        <v>1926</v>
      </c>
      <c r="N10659" s="89" t="s">
        <v>315</v>
      </c>
      <c r="V10659" s="89" t="s">
        <v>1780</v>
      </c>
      <c r="W10659">
        <v>42776</v>
      </c>
    </row>
    <row r="10660" spans="7:23">
      <c r="G10660">
        <v>42744</v>
      </c>
      <c r="H10660" s="89" t="s">
        <v>1758</v>
      </c>
      <c r="I10660" s="89" t="s">
        <v>1944</v>
      </c>
      <c r="L10660">
        <v>71250</v>
      </c>
      <c r="M10660" s="89" t="s">
        <v>1926</v>
      </c>
      <c r="N10660" s="89" t="s">
        <v>1947</v>
      </c>
      <c r="V10660" s="89" t="s">
        <v>1781</v>
      </c>
      <c r="W10660">
        <v>42777</v>
      </c>
    </row>
    <row r="10661" spans="7:23">
      <c r="G10661">
        <v>42745</v>
      </c>
      <c r="H10661" s="89" t="s">
        <v>1759</v>
      </c>
      <c r="I10661" s="89" t="s">
        <v>1944</v>
      </c>
      <c r="L10661">
        <v>71251</v>
      </c>
      <c r="M10661" s="89" t="s">
        <v>1925</v>
      </c>
      <c r="N10661" s="89" t="s">
        <v>1710</v>
      </c>
      <c r="V10661" s="89" t="s">
        <v>1782</v>
      </c>
      <c r="W10661">
        <v>42778</v>
      </c>
    </row>
    <row r="10662" spans="7:23">
      <c r="G10662">
        <v>42746</v>
      </c>
      <c r="H10662" s="89" t="s">
        <v>1760</v>
      </c>
      <c r="I10662" s="89" t="s">
        <v>1944</v>
      </c>
      <c r="L10662">
        <v>71252</v>
      </c>
      <c r="M10662" s="89" t="s">
        <v>1925</v>
      </c>
      <c r="N10662" s="89" t="s">
        <v>1940</v>
      </c>
      <c r="V10662" s="89" t="s">
        <v>1783</v>
      </c>
      <c r="W10662">
        <v>42779</v>
      </c>
    </row>
    <row r="10663" spans="7:23">
      <c r="G10663">
        <v>42747</v>
      </c>
      <c r="H10663" s="89" t="s">
        <v>1761</v>
      </c>
      <c r="I10663" s="89" t="s">
        <v>1944</v>
      </c>
      <c r="L10663">
        <v>71253</v>
      </c>
      <c r="M10663" s="89" t="s">
        <v>1925</v>
      </c>
      <c r="N10663" s="89" t="s">
        <v>1941</v>
      </c>
      <c r="V10663" s="89" t="s">
        <v>1784</v>
      </c>
      <c r="W10663">
        <v>42780</v>
      </c>
    </row>
    <row r="10664" spans="7:23">
      <c r="G10664">
        <v>42748</v>
      </c>
      <c r="H10664" s="89" t="s">
        <v>1762</v>
      </c>
      <c r="I10664" s="89" t="s">
        <v>1944</v>
      </c>
      <c r="L10664">
        <v>71254</v>
      </c>
      <c r="M10664" s="89" t="s">
        <v>1925</v>
      </c>
      <c r="N10664" s="89" t="s">
        <v>1942</v>
      </c>
      <c r="V10664" s="89" t="s">
        <v>1785</v>
      </c>
      <c r="W10664">
        <v>42781</v>
      </c>
    </row>
    <row r="10665" spans="7:23">
      <c r="G10665">
        <v>42752</v>
      </c>
      <c r="H10665" s="89" t="s">
        <v>1763</v>
      </c>
      <c r="I10665" s="89" t="s">
        <v>1944</v>
      </c>
      <c r="L10665">
        <v>71255</v>
      </c>
      <c r="M10665" s="89" t="s">
        <v>1925</v>
      </c>
      <c r="N10665" s="89" t="s">
        <v>314</v>
      </c>
      <c r="V10665" s="89" t="s">
        <v>1786</v>
      </c>
      <c r="W10665">
        <v>42784</v>
      </c>
    </row>
    <row r="10666" spans="7:23">
      <c r="G10666">
        <v>42753</v>
      </c>
      <c r="H10666" s="89" t="s">
        <v>1764</v>
      </c>
      <c r="I10666" s="89" t="s">
        <v>1944</v>
      </c>
      <c r="L10666">
        <v>71256</v>
      </c>
      <c r="M10666" s="89" t="s">
        <v>1925</v>
      </c>
      <c r="N10666" s="89" t="s">
        <v>1943</v>
      </c>
      <c r="V10666" s="89" t="s">
        <v>1787</v>
      </c>
      <c r="W10666">
        <v>42785</v>
      </c>
    </row>
    <row r="10667" spans="7:23">
      <c r="G10667">
        <v>42754</v>
      </c>
      <c r="H10667" s="89" t="s">
        <v>1765</v>
      </c>
      <c r="I10667" s="89" t="s">
        <v>1944</v>
      </c>
      <c r="L10667">
        <v>71257</v>
      </c>
      <c r="M10667" s="89" t="s">
        <v>1925</v>
      </c>
      <c r="N10667" s="89" t="s">
        <v>1944</v>
      </c>
      <c r="V10667" s="89" t="s">
        <v>1788</v>
      </c>
      <c r="W10667">
        <v>42786</v>
      </c>
    </row>
    <row r="10668" spans="7:23">
      <c r="G10668">
        <v>42755</v>
      </c>
      <c r="H10668" s="89" t="s">
        <v>1766</v>
      </c>
      <c r="I10668" s="89" t="s">
        <v>1944</v>
      </c>
      <c r="L10668">
        <v>71258</v>
      </c>
      <c r="M10668" s="89" t="s">
        <v>1925</v>
      </c>
      <c r="N10668" s="89" t="s">
        <v>1945</v>
      </c>
      <c r="V10668" s="89" t="s">
        <v>1789</v>
      </c>
      <c r="W10668">
        <v>42787</v>
      </c>
    </row>
    <row r="10669" spans="7:23">
      <c r="G10669">
        <v>42756</v>
      </c>
      <c r="H10669" s="89" t="s">
        <v>1767</v>
      </c>
      <c r="I10669" s="89" t="s">
        <v>1944</v>
      </c>
      <c r="L10669">
        <v>71259</v>
      </c>
      <c r="M10669" s="89" t="s">
        <v>1925</v>
      </c>
      <c r="N10669" s="89" t="s">
        <v>1946</v>
      </c>
      <c r="V10669" s="89" t="s">
        <v>1790</v>
      </c>
      <c r="W10669">
        <v>42788</v>
      </c>
    </row>
    <row r="10670" spans="7:23">
      <c r="G10670">
        <v>42759</v>
      </c>
      <c r="H10670" s="89" t="s">
        <v>1768</v>
      </c>
      <c r="I10670" s="89" t="s">
        <v>1944</v>
      </c>
      <c r="L10670">
        <v>71260</v>
      </c>
      <c r="M10670" s="89" t="s">
        <v>1925</v>
      </c>
      <c r="N10670" s="89" t="s">
        <v>315</v>
      </c>
      <c r="V10670" s="89" t="s">
        <v>1791</v>
      </c>
      <c r="W10670">
        <v>42789</v>
      </c>
    </row>
    <row r="10671" spans="7:23">
      <c r="G10671">
        <v>42760</v>
      </c>
      <c r="H10671" s="89" t="s">
        <v>1769</v>
      </c>
      <c r="I10671" s="89" t="s">
        <v>1944</v>
      </c>
      <c r="L10671">
        <v>71261</v>
      </c>
      <c r="M10671" s="89" t="s">
        <v>1925</v>
      </c>
      <c r="N10671" s="89" t="s">
        <v>1947</v>
      </c>
      <c r="V10671" s="89" t="s">
        <v>1792</v>
      </c>
      <c r="W10671">
        <v>42790</v>
      </c>
    </row>
    <row r="10672" spans="7:23">
      <c r="G10672">
        <v>42761</v>
      </c>
      <c r="H10672" s="89" t="s">
        <v>1770</v>
      </c>
      <c r="I10672" s="89" t="s">
        <v>1944</v>
      </c>
      <c r="L10672">
        <v>71262</v>
      </c>
      <c r="M10672" s="89" t="s">
        <v>1924</v>
      </c>
      <c r="N10672" s="89" t="s">
        <v>1710</v>
      </c>
      <c r="V10672" s="89" t="s">
        <v>1793</v>
      </c>
      <c r="W10672">
        <v>42822</v>
      </c>
    </row>
    <row r="10673" spans="7:23">
      <c r="G10673">
        <v>42762</v>
      </c>
      <c r="H10673" s="89" t="s">
        <v>1771</v>
      </c>
      <c r="I10673" s="89" t="s">
        <v>1944</v>
      </c>
      <c r="L10673">
        <v>71263</v>
      </c>
      <c r="M10673" s="89" t="s">
        <v>1924</v>
      </c>
      <c r="N10673" s="89" t="s">
        <v>1940</v>
      </c>
      <c r="V10673" s="89" t="s">
        <v>1794</v>
      </c>
      <c r="W10673">
        <v>42823</v>
      </c>
    </row>
    <row r="10674" spans="7:23">
      <c r="G10674">
        <v>42763</v>
      </c>
      <c r="H10674" s="89" t="s">
        <v>1772</v>
      </c>
      <c r="I10674" s="89" t="s">
        <v>1944</v>
      </c>
      <c r="L10674">
        <v>71264</v>
      </c>
      <c r="M10674" s="89" t="s">
        <v>1924</v>
      </c>
      <c r="N10674" s="89" t="s">
        <v>1941</v>
      </c>
      <c r="V10674" s="89" t="s">
        <v>1795</v>
      </c>
      <c r="W10674">
        <v>42824</v>
      </c>
    </row>
    <row r="10675" spans="7:23">
      <c r="G10675">
        <v>42766</v>
      </c>
      <c r="H10675" s="89" t="s">
        <v>1773</v>
      </c>
      <c r="I10675" s="89" t="s">
        <v>1944</v>
      </c>
      <c r="L10675">
        <v>71265</v>
      </c>
      <c r="M10675" s="89" t="s">
        <v>1924</v>
      </c>
      <c r="N10675" s="89" t="s">
        <v>1942</v>
      </c>
      <c r="V10675" s="89" t="s">
        <v>1796</v>
      </c>
      <c r="W10675">
        <v>42825</v>
      </c>
    </row>
    <row r="10676" spans="7:23">
      <c r="G10676">
        <v>42767</v>
      </c>
      <c r="H10676" s="89" t="s">
        <v>1774</v>
      </c>
      <c r="I10676" s="89" t="s">
        <v>1944</v>
      </c>
      <c r="L10676">
        <v>71266</v>
      </c>
      <c r="M10676" s="89" t="s">
        <v>1924</v>
      </c>
      <c r="N10676" s="89" t="s">
        <v>314</v>
      </c>
      <c r="V10676" s="89" t="s">
        <v>1797</v>
      </c>
      <c r="W10676">
        <v>42826</v>
      </c>
    </row>
    <row r="10677" spans="7:23">
      <c r="G10677">
        <v>42768</v>
      </c>
      <c r="H10677" s="89" t="s">
        <v>1775</v>
      </c>
      <c r="I10677" s="89" t="s">
        <v>1944</v>
      </c>
      <c r="L10677">
        <v>71267</v>
      </c>
      <c r="M10677" s="89" t="s">
        <v>1924</v>
      </c>
      <c r="N10677" s="89" t="s">
        <v>1943</v>
      </c>
      <c r="V10677" s="89" t="s">
        <v>1798</v>
      </c>
      <c r="W10677">
        <v>42827</v>
      </c>
    </row>
    <row r="10678" spans="7:23">
      <c r="G10678">
        <v>42769</v>
      </c>
      <c r="H10678" s="89" t="s">
        <v>1776</v>
      </c>
      <c r="I10678" s="89" t="s">
        <v>1944</v>
      </c>
      <c r="L10678">
        <v>71268</v>
      </c>
      <c r="M10678" s="89" t="s">
        <v>1924</v>
      </c>
      <c r="N10678" s="89" t="s">
        <v>1944</v>
      </c>
      <c r="V10678" s="89" t="s">
        <v>1799</v>
      </c>
      <c r="W10678">
        <v>42828</v>
      </c>
    </row>
    <row r="10679" spans="7:23">
      <c r="G10679">
        <v>42770</v>
      </c>
      <c r="H10679" s="89" t="s">
        <v>1777</v>
      </c>
      <c r="I10679" s="89" t="s">
        <v>1944</v>
      </c>
      <c r="L10679">
        <v>71269</v>
      </c>
      <c r="M10679" s="89" t="s">
        <v>1924</v>
      </c>
      <c r="N10679" s="89" t="s">
        <v>1945</v>
      </c>
      <c r="V10679" s="89" t="s">
        <v>1800</v>
      </c>
      <c r="W10679">
        <v>42829</v>
      </c>
    </row>
    <row r="10680" spans="7:23">
      <c r="G10680">
        <v>42771</v>
      </c>
      <c r="H10680" s="89" t="s">
        <v>1778</v>
      </c>
      <c r="I10680" s="89" t="s">
        <v>1944</v>
      </c>
      <c r="L10680">
        <v>71270</v>
      </c>
      <c r="M10680" s="89" t="s">
        <v>1924</v>
      </c>
      <c r="N10680" s="89" t="s">
        <v>1946</v>
      </c>
      <c r="V10680" s="89" t="s">
        <v>1801</v>
      </c>
      <c r="W10680">
        <v>42830</v>
      </c>
    </row>
    <row r="10681" spans="7:23">
      <c r="G10681">
        <v>42775</v>
      </c>
      <c r="H10681" s="89" t="s">
        <v>1779</v>
      </c>
      <c r="I10681" s="89" t="s">
        <v>1944</v>
      </c>
      <c r="L10681">
        <v>71271</v>
      </c>
      <c r="M10681" s="89" t="s">
        <v>1924</v>
      </c>
      <c r="N10681" s="89" t="s">
        <v>315</v>
      </c>
      <c r="V10681" s="89" t="s">
        <v>1802</v>
      </c>
      <c r="W10681">
        <v>42833</v>
      </c>
    </row>
    <row r="10682" spans="7:23">
      <c r="G10682">
        <v>42776</v>
      </c>
      <c r="H10682" s="89" t="s">
        <v>1780</v>
      </c>
      <c r="I10682" s="89" t="s">
        <v>1944</v>
      </c>
      <c r="L10682">
        <v>71272</v>
      </c>
      <c r="M10682" s="89" t="s">
        <v>1924</v>
      </c>
      <c r="N10682" s="89" t="s">
        <v>1947</v>
      </c>
      <c r="V10682" s="89" t="s">
        <v>1803</v>
      </c>
      <c r="W10682">
        <v>42834</v>
      </c>
    </row>
    <row r="10683" spans="7:23">
      <c r="G10683">
        <v>42777</v>
      </c>
      <c r="H10683" s="89" t="s">
        <v>1781</v>
      </c>
      <c r="I10683" s="89" t="s">
        <v>1944</v>
      </c>
      <c r="L10683">
        <v>71273</v>
      </c>
      <c r="M10683" s="89" t="s">
        <v>1923</v>
      </c>
      <c r="N10683" s="89" t="s">
        <v>1710</v>
      </c>
      <c r="V10683" s="89" t="s">
        <v>1804</v>
      </c>
      <c r="W10683">
        <v>42835</v>
      </c>
    </row>
    <row r="10684" spans="7:23">
      <c r="G10684">
        <v>42778</v>
      </c>
      <c r="H10684" s="89" t="s">
        <v>1782</v>
      </c>
      <c r="I10684" s="89" t="s">
        <v>1944</v>
      </c>
      <c r="L10684">
        <v>71274</v>
      </c>
      <c r="M10684" s="89" t="s">
        <v>1923</v>
      </c>
      <c r="N10684" s="89" t="s">
        <v>1940</v>
      </c>
      <c r="V10684" s="89" t="s">
        <v>1805</v>
      </c>
      <c r="W10684">
        <v>42836</v>
      </c>
    </row>
    <row r="10685" spans="7:23">
      <c r="G10685">
        <v>42779</v>
      </c>
      <c r="H10685" s="89" t="s">
        <v>1783</v>
      </c>
      <c r="I10685" s="89" t="s">
        <v>1944</v>
      </c>
      <c r="L10685">
        <v>71275</v>
      </c>
      <c r="M10685" s="89" t="s">
        <v>1923</v>
      </c>
      <c r="N10685" s="89" t="s">
        <v>1941</v>
      </c>
      <c r="V10685" s="89" t="s">
        <v>1806</v>
      </c>
      <c r="W10685">
        <v>42837</v>
      </c>
    </row>
    <row r="10686" spans="7:23">
      <c r="G10686">
        <v>42780</v>
      </c>
      <c r="H10686" s="89" t="s">
        <v>1784</v>
      </c>
      <c r="I10686" s="89" t="s">
        <v>1944</v>
      </c>
      <c r="L10686">
        <v>71276</v>
      </c>
      <c r="M10686" s="89" t="s">
        <v>1923</v>
      </c>
      <c r="N10686" s="89" t="s">
        <v>1942</v>
      </c>
      <c r="V10686" s="89" t="s">
        <v>1807</v>
      </c>
      <c r="W10686">
        <v>42838</v>
      </c>
    </row>
    <row r="10687" spans="7:23">
      <c r="G10687">
        <v>42781</v>
      </c>
      <c r="H10687" s="89" t="s">
        <v>1785</v>
      </c>
      <c r="I10687" s="89" t="s">
        <v>1944</v>
      </c>
      <c r="L10687">
        <v>71277</v>
      </c>
      <c r="M10687" s="89" t="s">
        <v>1923</v>
      </c>
      <c r="N10687" s="89" t="s">
        <v>314</v>
      </c>
      <c r="V10687" s="89" t="s">
        <v>1808</v>
      </c>
      <c r="W10687">
        <v>42839</v>
      </c>
    </row>
    <row r="10688" spans="7:23">
      <c r="G10688">
        <v>42784</v>
      </c>
      <c r="H10688" s="89" t="s">
        <v>1786</v>
      </c>
      <c r="I10688" s="89" t="s">
        <v>1944</v>
      </c>
      <c r="L10688">
        <v>71278</v>
      </c>
      <c r="M10688" s="89" t="s">
        <v>1923</v>
      </c>
      <c r="N10688" s="89" t="s">
        <v>1943</v>
      </c>
      <c r="V10688" s="89" t="s">
        <v>1809</v>
      </c>
      <c r="W10688">
        <v>42840</v>
      </c>
    </row>
    <row r="10689" spans="7:23">
      <c r="G10689">
        <v>42785</v>
      </c>
      <c r="H10689" s="89" t="s">
        <v>1787</v>
      </c>
      <c r="I10689" s="89" t="s">
        <v>1944</v>
      </c>
      <c r="L10689">
        <v>71279</v>
      </c>
      <c r="M10689" s="89" t="s">
        <v>1923</v>
      </c>
      <c r="N10689" s="89" t="s">
        <v>1944</v>
      </c>
      <c r="V10689" s="89" t="s">
        <v>1810</v>
      </c>
      <c r="W10689">
        <v>42841</v>
      </c>
    </row>
    <row r="10690" spans="7:23">
      <c r="G10690">
        <v>42786</v>
      </c>
      <c r="H10690" s="89" t="s">
        <v>1788</v>
      </c>
      <c r="I10690" s="89" t="s">
        <v>1944</v>
      </c>
      <c r="L10690">
        <v>71280</v>
      </c>
      <c r="M10690" s="89" t="s">
        <v>1923</v>
      </c>
      <c r="N10690" s="89" t="s">
        <v>1945</v>
      </c>
      <c r="V10690" s="89" t="s">
        <v>1811</v>
      </c>
      <c r="W10690">
        <v>42842</v>
      </c>
    </row>
    <row r="10691" spans="7:23">
      <c r="G10691">
        <v>42787</v>
      </c>
      <c r="H10691" s="89" t="s">
        <v>1789</v>
      </c>
      <c r="I10691" s="89" t="s">
        <v>1944</v>
      </c>
      <c r="L10691">
        <v>71281</v>
      </c>
      <c r="M10691" s="89" t="s">
        <v>1923</v>
      </c>
      <c r="N10691" s="89" t="s">
        <v>1946</v>
      </c>
      <c r="V10691" s="89" t="s">
        <v>1812</v>
      </c>
      <c r="W10691">
        <v>54105</v>
      </c>
    </row>
    <row r="10692" spans="7:23">
      <c r="G10692">
        <v>42788</v>
      </c>
      <c r="H10692" s="89" t="s">
        <v>1790</v>
      </c>
      <c r="I10692" s="89" t="s">
        <v>1944</v>
      </c>
      <c r="L10692">
        <v>71282</v>
      </c>
      <c r="M10692" s="89" t="s">
        <v>1923</v>
      </c>
      <c r="N10692" s="89" t="s">
        <v>315</v>
      </c>
      <c r="V10692" s="89" t="s">
        <v>1813</v>
      </c>
      <c r="W10692">
        <v>54127</v>
      </c>
    </row>
    <row r="10693" spans="7:23">
      <c r="G10693">
        <v>42789</v>
      </c>
      <c r="H10693" s="89" t="s">
        <v>1791</v>
      </c>
      <c r="I10693" s="89" t="s">
        <v>1944</v>
      </c>
      <c r="L10693">
        <v>71283</v>
      </c>
      <c r="M10693" s="89" t="s">
        <v>1923</v>
      </c>
      <c r="N10693" s="89" t="s">
        <v>1947</v>
      </c>
      <c r="V10693" s="89" t="s">
        <v>1814</v>
      </c>
      <c r="W10693">
        <v>54116</v>
      </c>
    </row>
    <row r="10694" spans="7:23">
      <c r="G10694">
        <v>42790</v>
      </c>
      <c r="H10694" s="89" t="s">
        <v>1792</v>
      </c>
      <c r="I10694" s="89" t="s">
        <v>1944</v>
      </c>
      <c r="L10694">
        <v>71306</v>
      </c>
      <c r="M10694" s="89" t="s">
        <v>1915</v>
      </c>
      <c r="N10694" s="89" t="s">
        <v>1710</v>
      </c>
      <c r="V10694" s="89" t="s">
        <v>1815</v>
      </c>
      <c r="W10694">
        <v>54138</v>
      </c>
    </row>
    <row r="10695" spans="7:23">
      <c r="G10695">
        <v>42822</v>
      </c>
      <c r="H10695" s="89" t="s">
        <v>1793</v>
      </c>
      <c r="I10695" s="89" t="s">
        <v>1944</v>
      </c>
      <c r="L10695">
        <v>71307</v>
      </c>
      <c r="M10695" s="89" t="s">
        <v>1915</v>
      </c>
      <c r="N10695" s="89" t="s">
        <v>1940</v>
      </c>
      <c r="V10695" s="89" t="s">
        <v>1816</v>
      </c>
      <c r="W10695">
        <v>54160</v>
      </c>
    </row>
    <row r="10696" spans="7:23">
      <c r="G10696">
        <v>42823</v>
      </c>
      <c r="H10696" s="89" t="s">
        <v>1794</v>
      </c>
      <c r="I10696" s="89" t="s">
        <v>1944</v>
      </c>
      <c r="L10696">
        <v>71308</v>
      </c>
      <c r="M10696" s="89" t="s">
        <v>1915</v>
      </c>
      <c r="N10696" s="89" t="s">
        <v>1941</v>
      </c>
      <c r="V10696" s="89" t="s">
        <v>1817</v>
      </c>
      <c r="W10696">
        <v>54171</v>
      </c>
    </row>
    <row r="10697" spans="7:23">
      <c r="G10697">
        <v>42824</v>
      </c>
      <c r="H10697" s="89" t="s">
        <v>1795</v>
      </c>
      <c r="I10697" s="89" t="s">
        <v>1944</v>
      </c>
      <c r="L10697">
        <v>71309</v>
      </c>
      <c r="M10697" s="89" t="s">
        <v>1915</v>
      </c>
      <c r="N10697" s="89" t="s">
        <v>1942</v>
      </c>
      <c r="V10697" s="89" t="s">
        <v>1818</v>
      </c>
      <c r="W10697">
        <v>54182</v>
      </c>
    </row>
    <row r="10698" spans="7:23">
      <c r="G10698">
        <v>42825</v>
      </c>
      <c r="H10698" s="89" t="s">
        <v>1796</v>
      </c>
      <c r="I10698" s="89" t="s">
        <v>1944</v>
      </c>
      <c r="L10698">
        <v>71310</v>
      </c>
      <c r="M10698" s="89" t="s">
        <v>1915</v>
      </c>
      <c r="N10698" s="89" t="s">
        <v>314</v>
      </c>
      <c r="V10698" s="89" t="s">
        <v>2664</v>
      </c>
      <c r="W10698">
        <v>204077</v>
      </c>
    </row>
    <row r="10699" spans="7:23">
      <c r="G10699">
        <v>42826</v>
      </c>
      <c r="H10699" s="89" t="s">
        <v>1797</v>
      </c>
      <c r="I10699" s="89" t="s">
        <v>1944</v>
      </c>
      <c r="L10699">
        <v>71311</v>
      </c>
      <c r="M10699" s="89" t="s">
        <v>1915</v>
      </c>
      <c r="N10699" s="89" t="s">
        <v>1943</v>
      </c>
      <c r="V10699" s="89" t="s">
        <v>121</v>
      </c>
      <c r="W10699">
        <v>54193</v>
      </c>
    </row>
    <row r="10700" spans="7:23">
      <c r="G10700">
        <v>42827</v>
      </c>
      <c r="H10700" s="89" t="s">
        <v>1798</v>
      </c>
      <c r="I10700" s="89" t="s">
        <v>1944</v>
      </c>
      <c r="L10700">
        <v>71312</v>
      </c>
      <c r="M10700" s="89" t="s">
        <v>1915</v>
      </c>
      <c r="N10700" s="89" t="s">
        <v>1944</v>
      </c>
      <c r="V10700" s="89" t="s">
        <v>1819</v>
      </c>
      <c r="W10700">
        <v>54226</v>
      </c>
    </row>
    <row r="10701" spans="7:23">
      <c r="G10701">
        <v>42828</v>
      </c>
      <c r="H10701" s="89" t="s">
        <v>1799</v>
      </c>
      <c r="I10701" s="89" t="s">
        <v>1944</v>
      </c>
      <c r="L10701">
        <v>71313</v>
      </c>
      <c r="M10701" s="89" t="s">
        <v>1915</v>
      </c>
      <c r="N10701" s="89" t="s">
        <v>1945</v>
      </c>
      <c r="V10701" s="89" t="s">
        <v>1820</v>
      </c>
      <c r="W10701">
        <v>54248</v>
      </c>
    </row>
    <row r="10702" spans="7:23">
      <c r="G10702">
        <v>42829</v>
      </c>
      <c r="H10702" s="89" t="s">
        <v>1800</v>
      </c>
      <c r="I10702" s="89" t="s">
        <v>1944</v>
      </c>
      <c r="L10702">
        <v>71314</v>
      </c>
      <c r="M10702" s="89" t="s">
        <v>1915</v>
      </c>
      <c r="N10702" s="89" t="s">
        <v>1946</v>
      </c>
      <c r="V10702" s="89" t="s">
        <v>1821</v>
      </c>
      <c r="W10702">
        <v>54237</v>
      </c>
    </row>
    <row r="10703" spans="7:23">
      <c r="G10703">
        <v>42830</v>
      </c>
      <c r="H10703" s="89" t="s">
        <v>1801</v>
      </c>
      <c r="I10703" s="89" t="s">
        <v>1944</v>
      </c>
      <c r="L10703">
        <v>71315</v>
      </c>
      <c r="M10703" s="89" t="s">
        <v>1915</v>
      </c>
      <c r="N10703" s="89" t="s">
        <v>315</v>
      </c>
      <c r="V10703" s="89" t="s">
        <v>1822</v>
      </c>
      <c r="W10703">
        <v>54259</v>
      </c>
    </row>
    <row r="10704" spans="7:23">
      <c r="G10704">
        <v>42833</v>
      </c>
      <c r="H10704" s="89" t="s">
        <v>1802</v>
      </c>
      <c r="I10704" s="89" t="s">
        <v>1944</v>
      </c>
      <c r="L10704">
        <v>71316</v>
      </c>
      <c r="M10704" s="89" t="s">
        <v>1915</v>
      </c>
      <c r="N10704" s="89" t="s">
        <v>1947</v>
      </c>
      <c r="V10704" s="89" t="s">
        <v>1823</v>
      </c>
      <c r="W10704">
        <v>54391</v>
      </c>
    </row>
    <row r="10705" spans="7:23">
      <c r="G10705">
        <v>42834</v>
      </c>
      <c r="H10705" s="89" t="s">
        <v>1803</v>
      </c>
      <c r="I10705" s="89" t="s">
        <v>1944</v>
      </c>
      <c r="L10705">
        <v>71317</v>
      </c>
      <c r="M10705" s="89" t="s">
        <v>1927</v>
      </c>
      <c r="N10705" s="89" t="s">
        <v>1710</v>
      </c>
      <c r="V10705" s="89" t="s">
        <v>1824</v>
      </c>
      <c r="W10705">
        <v>54402</v>
      </c>
    </row>
    <row r="10706" spans="7:23">
      <c r="G10706">
        <v>42835</v>
      </c>
      <c r="H10706" s="89" t="s">
        <v>1804</v>
      </c>
      <c r="I10706" s="89" t="s">
        <v>1944</v>
      </c>
      <c r="L10706">
        <v>71318</v>
      </c>
      <c r="M10706" s="89" t="s">
        <v>1927</v>
      </c>
      <c r="N10706" s="89" t="s">
        <v>1940</v>
      </c>
      <c r="V10706" s="89" t="s">
        <v>1825</v>
      </c>
      <c r="W10706">
        <v>54413</v>
      </c>
    </row>
    <row r="10707" spans="7:23">
      <c r="G10707">
        <v>42836</v>
      </c>
      <c r="H10707" s="89" t="s">
        <v>1805</v>
      </c>
      <c r="I10707" s="89" t="s">
        <v>1944</v>
      </c>
      <c r="L10707">
        <v>71319</v>
      </c>
      <c r="M10707" s="89" t="s">
        <v>1927</v>
      </c>
      <c r="N10707" s="89" t="s">
        <v>1941</v>
      </c>
      <c r="V10707" s="89" t="s">
        <v>1826</v>
      </c>
      <c r="W10707">
        <v>54424</v>
      </c>
    </row>
    <row r="10708" spans="7:23">
      <c r="G10708">
        <v>42837</v>
      </c>
      <c r="H10708" s="89" t="s">
        <v>1806</v>
      </c>
      <c r="I10708" s="89" t="s">
        <v>1944</v>
      </c>
      <c r="L10708">
        <v>71320</v>
      </c>
      <c r="M10708" s="89" t="s">
        <v>1927</v>
      </c>
      <c r="N10708" s="89" t="s">
        <v>1942</v>
      </c>
      <c r="V10708" s="89" t="s">
        <v>1827</v>
      </c>
      <c r="W10708">
        <v>54435</v>
      </c>
    </row>
    <row r="10709" spans="7:23">
      <c r="G10709">
        <v>42838</v>
      </c>
      <c r="H10709" s="89" t="s">
        <v>1807</v>
      </c>
      <c r="I10709" s="89" t="s">
        <v>1944</v>
      </c>
      <c r="L10709">
        <v>71321</v>
      </c>
      <c r="M10709" s="89" t="s">
        <v>1927</v>
      </c>
      <c r="N10709" s="89" t="s">
        <v>314</v>
      </c>
      <c r="V10709" s="89" t="s">
        <v>1828</v>
      </c>
      <c r="W10709">
        <v>54446</v>
      </c>
    </row>
    <row r="10710" spans="7:23">
      <c r="G10710">
        <v>42839</v>
      </c>
      <c r="H10710" s="89" t="s">
        <v>1808</v>
      </c>
      <c r="I10710" s="89" t="s">
        <v>1944</v>
      </c>
      <c r="L10710">
        <v>71322</v>
      </c>
      <c r="M10710" s="89" t="s">
        <v>1927</v>
      </c>
      <c r="N10710" s="89" t="s">
        <v>1943</v>
      </c>
      <c r="V10710" s="89" t="s">
        <v>1829</v>
      </c>
      <c r="W10710">
        <v>54457</v>
      </c>
    </row>
    <row r="10711" spans="7:23">
      <c r="G10711">
        <v>42840</v>
      </c>
      <c r="H10711" s="89" t="s">
        <v>1809</v>
      </c>
      <c r="I10711" s="89" t="s">
        <v>1944</v>
      </c>
      <c r="L10711">
        <v>71323</v>
      </c>
      <c r="M10711" s="89" t="s">
        <v>1927</v>
      </c>
      <c r="N10711" s="89" t="s">
        <v>1944</v>
      </c>
      <c r="V10711" s="89" t="s">
        <v>1830</v>
      </c>
      <c r="W10711">
        <v>54468</v>
      </c>
    </row>
    <row r="10712" spans="7:23">
      <c r="G10712">
        <v>42841</v>
      </c>
      <c r="H10712" s="89" t="s">
        <v>1810</v>
      </c>
      <c r="I10712" s="89" t="s">
        <v>1944</v>
      </c>
      <c r="L10712">
        <v>71324</v>
      </c>
      <c r="M10712" s="89" t="s">
        <v>1927</v>
      </c>
      <c r="N10712" s="89" t="s">
        <v>1945</v>
      </c>
      <c r="V10712" s="89" t="s">
        <v>1831</v>
      </c>
      <c r="W10712">
        <v>54479</v>
      </c>
    </row>
    <row r="10713" spans="7:23">
      <c r="G10713">
        <v>42842</v>
      </c>
      <c r="H10713" s="89" t="s">
        <v>1811</v>
      </c>
      <c r="I10713" s="89" t="s">
        <v>1944</v>
      </c>
      <c r="L10713">
        <v>71325</v>
      </c>
      <c r="M10713" s="89" t="s">
        <v>1927</v>
      </c>
      <c r="N10713" s="89" t="s">
        <v>1946</v>
      </c>
      <c r="V10713" s="89" t="s">
        <v>1832</v>
      </c>
      <c r="W10713">
        <v>54490</v>
      </c>
    </row>
    <row r="10714" spans="7:23">
      <c r="G10714">
        <v>54105</v>
      </c>
      <c r="H10714" s="89" t="s">
        <v>1812</v>
      </c>
      <c r="I10714" s="89" t="s">
        <v>1944</v>
      </c>
      <c r="L10714">
        <v>71326</v>
      </c>
      <c r="M10714" s="89" t="s">
        <v>1927</v>
      </c>
      <c r="N10714" s="89" t="s">
        <v>315</v>
      </c>
      <c r="V10714" s="89" t="s">
        <v>1833</v>
      </c>
      <c r="W10714">
        <v>54512</v>
      </c>
    </row>
    <row r="10715" spans="7:23">
      <c r="G10715">
        <v>54127</v>
      </c>
      <c r="H10715" s="89" t="s">
        <v>1813</v>
      </c>
      <c r="I10715" s="89" t="s">
        <v>1944</v>
      </c>
      <c r="L10715">
        <v>71327</v>
      </c>
      <c r="M10715" s="89" t="s">
        <v>1927</v>
      </c>
      <c r="N10715" s="89" t="s">
        <v>1947</v>
      </c>
      <c r="V10715" s="89" t="s">
        <v>1834</v>
      </c>
      <c r="W10715">
        <v>54523</v>
      </c>
    </row>
    <row r="10716" spans="7:23">
      <c r="G10716">
        <v>54116</v>
      </c>
      <c r="H10716" s="89" t="s">
        <v>1814</v>
      </c>
      <c r="I10716" s="89" t="s">
        <v>1944</v>
      </c>
      <c r="L10716">
        <v>71350</v>
      </c>
      <c r="M10716" s="89" t="s">
        <v>278</v>
      </c>
      <c r="N10716" s="89" t="s">
        <v>1710</v>
      </c>
      <c r="V10716" s="89" t="s">
        <v>1835</v>
      </c>
      <c r="W10716">
        <v>54534</v>
      </c>
    </row>
    <row r="10717" spans="7:23">
      <c r="G10717">
        <v>54138</v>
      </c>
      <c r="H10717" s="89" t="s">
        <v>1815</v>
      </c>
      <c r="I10717" s="89" t="s">
        <v>1944</v>
      </c>
      <c r="L10717">
        <v>71351</v>
      </c>
      <c r="M10717" s="89" t="s">
        <v>278</v>
      </c>
      <c r="N10717" s="89" t="s">
        <v>1940</v>
      </c>
      <c r="V10717" s="89" t="s">
        <v>1836</v>
      </c>
      <c r="W10717">
        <v>54545</v>
      </c>
    </row>
    <row r="10718" spans="7:23">
      <c r="G10718">
        <v>54160</v>
      </c>
      <c r="H10718" s="89" t="s">
        <v>1816</v>
      </c>
      <c r="I10718" s="89" t="s">
        <v>1944</v>
      </c>
      <c r="L10718">
        <v>71352</v>
      </c>
      <c r="M10718" s="89" t="s">
        <v>278</v>
      </c>
      <c r="N10718" s="89" t="s">
        <v>1941</v>
      </c>
      <c r="V10718" s="89" t="s">
        <v>1837</v>
      </c>
      <c r="W10718">
        <v>54567</v>
      </c>
    </row>
    <row r="10719" spans="7:23">
      <c r="G10719">
        <v>54171</v>
      </c>
      <c r="H10719" s="89" t="s">
        <v>1817</v>
      </c>
      <c r="I10719" s="89" t="s">
        <v>1944</v>
      </c>
      <c r="L10719">
        <v>71353</v>
      </c>
      <c r="M10719" s="89" t="s">
        <v>278</v>
      </c>
      <c r="N10719" s="89" t="s">
        <v>1942</v>
      </c>
      <c r="V10719" s="89" t="s">
        <v>1838</v>
      </c>
      <c r="W10719">
        <v>54556</v>
      </c>
    </row>
    <row r="10720" spans="7:23">
      <c r="G10720">
        <v>54182</v>
      </c>
      <c r="H10720" s="89" t="s">
        <v>1818</v>
      </c>
      <c r="I10720" s="89" t="s">
        <v>1944</v>
      </c>
      <c r="L10720">
        <v>71354</v>
      </c>
      <c r="M10720" s="89" t="s">
        <v>278</v>
      </c>
      <c r="N10720" s="89" t="s">
        <v>314</v>
      </c>
      <c r="V10720" s="89" t="s">
        <v>1839</v>
      </c>
      <c r="W10720">
        <v>54578</v>
      </c>
    </row>
    <row r="10721" spans="7:23">
      <c r="G10721">
        <v>204077</v>
      </c>
      <c r="H10721" s="89" t="s">
        <v>2664</v>
      </c>
      <c r="I10721" s="89" t="s">
        <v>1944</v>
      </c>
      <c r="L10721">
        <v>71355</v>
      </c>
      <c r="M10721" s="89" t="s">
        <v>278</v>
      </c>
      <c r="N10721" s="89" t="s">
        <v>1943</v>
      </c>
      <c r="V10721" s="89" t="s">
        <v>1840</v>
      </c>
      <c r="W10721">
        <v>54589</v>
      </c>
    </row>
    <row r="10722" spans="7:23">
      <c r="G10722">
        <v>54193</v>
      </c>
      <c r="H10722" s="89" t="s">
        <v>121</v>
      </c>
      <c r="I10722" s="89" t="s">
        <v>1944</v>
      </c>
      <c r="L10722">
        <v>71356</v>
      </c>
      <c r="M10722" s="89" t="s">
        <v>278</v>
      </c>
      <c r="N10722" s="89" t="s">
        <v>1944</v>
      </c>
      <c r="V10722" s="89" t="s">
        <v>1841</v>
      </c>
      <c r="W10722">
        <v>54600</v>
      </c>
    </row>
    <row r="10723" spans="7:23">
      <c r="G10723">
        <v>54226</v>
      </c>
      <c r="H10723" s="89" t="s">
        <v>1819</v>
      </c>
      <c r="I10723" s="89" t="s">
        <v>1944</v>
      </c>
      <c r="L10723">
        <v>71357</v>
      </c>
      <c r="M10723" s="89" t="s">
        <v>278</v>
      </c>
      <c r="N10723" s="89" t="s">
        <v>1945</v>
      </c>
      <c r="V10723" s="89" t="s">
        <v>1842</v>
      </c>
      <c r="W10723">
        <v>54622</v>
      </c>
    </row>
    <row r="10724" spans="7:23">
      <c r="G10724">
        <v>54248</v>
      </c>
      <c r="H10724" s="89" t="s">
        <v>1820</v>
      </c>
      <c r="I10724" s="89" t="s">
        <v>1944</v>
      </c>
      <c r="L10724">
        <v>71358</v>
      </c>
      <c r="M10724" s="89" t="s">
        <v>278</v>
      </c>
      <c r="N10724" s="89" t="s">
        <v>1946</v>
      </c>
      <c r="V10724" s="89" t="s">
        <v>1843</v>
      </c>
      <c r="W10724">
        <v>42848</v>
      </c>
    </row>
    <row r="10725" spans="7:23">
      <c r="G10725">
        <v>54237</v>
      </c>
      <c r="H10725" s="89" t="s">
        <v>1821</v>
      </c>
      <c r="I10725" s="89" t="s">
        <v>1944</v>
      </c>
      <c r="L10725">
        <v>71359</v>
      </c>
      <c r="M10725" s="89" t="s">
        <v>278</v>
      </c>
      <c r="N10725" s="89" t="s">
        <v>315</v>
      </c>
      <c r="V10725" s="89" t="s">
        <v>1844</v>
      </c>
      <c r="W10725">
        <v>42849</v>
      </c>
    </row>
    <row r="10726" spans="7:23">
      <c r="G10726">
        <v>54259</v>
      </c>
      <c r="H10726" s="89" t="s">
        <v>1822</v>
      </c>
      <c r="I10726" s="89" t="s">
        <v>1944</v>
      </c>
      <c r="L10726">
        <v>71360</v>
      </c>
      <c r="M10726" s="89" t="s">
        <v>278</v>
      </c>
      <c r="N10726" s="89" t="s">
        <v>1947</v>
      </c>
      <c r="V10726" s="89" t="s">
        <v>1845</v>
      </c>
      <c r="W10726">
        <v>42850</v>
      </c>
    </row>
    <row r="10727" spans="7:23">
      <c r="G10727">
        <v>54391</v>
      </c>
      <c r="H10727" s="89" t="s">
        <v>1823</v>
      </c>
      <c r="I10727" s="89" t="s">
        <v>1944</v>
      </c>
      <c r="L10727">
        <v>71372</v>
      </c>
      <c r="M10727" s="89" t="s">
        <v>1921</v>
      </c>
      <c r="N10727" s="89" t="s">
        <v>1710</v>
      </c>
      <c r="V10727" s="89" t="s">
        <v>1846</v>
      </c>
      <c r="W10727">
        <v>42851</v>
      </c>
    </row>
    <row r="10728" spans="7:23">
      <c r="G10728">
        <v>54402</v>
      </c>
      <c r="H10728" s="89" t="s">
        <v>1824</v>
      </c>
      <c r="I10728" s="89" t="s">
        <v>1944</v>
      </c>
      <c r="L10728">
        <v>71373</v>
      </c>
      <c r="M10728" s="89" t="s">
        <v>1921</v>
      </c>
      <c r="N10728" s="89" t="s">
        <v>1940</v>
      </c>
      <c r="V10728" s="89" t="s">
        <v>1847</v>
      </c>
      <c r="W10728">
        <v>42852</v>
      </c>
    </row>
    <row r="10729" spans="7:23">
      <c r="G10729">
        <v>54413</v>
      </c>
      <c r="H10729" s="89" t="s">
        <v>1825</v>
      </c>
      <c r="I10729" s="89" t="s">
        <v>1944</v>
      </c>
      <c r="L10729">
        <v>71374</v>
      </c>
      <c r="M10729" s="89" t="s">
        <v>1921</v>
      </c>
      <c r="N10729" s="89" t="s">
        <v>1941</v>
      </c>
      <c r="V10729" s="89" t="s">
        <v>1848</v>
      </c>
      <c r="W10729">
        <v>42853</v>
      </c>
    </row>
    <row r="10730" spans="7:23">
      <c r="G10730">
        <v>54424</v>
      </c>
      <c r="H10730" s="89" t="s">
        <v>1826</v>
      </c>
      <c r="I10730" s="89" t="s">
        <v>1944</v>
      </c>
      <c r="L10730">
        <v>71375</v>
      </c>
      <c r="M10730" s="89" t="s">
        <v>1921</v>
      </c>
      <c r="N10730" s="89" t="s">
        <v>1942</v>
      </c>
      <c r="V10730" s="89" t="s">
        <v>1849</v>
      </c>
      <c r="W10730">
        <v>42856</v>
      </c>
    </row>
    <row r="10731" spans="7:23">
      <c r="G10731">
        <v>54435</v>
      </c>
      <c r="H10731" s="89" t="s">
        <v>1827</v>
      </c>
      <c r="I10731" s="89" t="s">
        <v>1944</v>
      </c>
      <c r="L10731">
        <v>71376</v>
      </c>
      <c r="M10731" s="89" t="s">
        <v>1921</v>
      </c>
      <c r="N10731" s="89" t="s">
        <v>314</v>
      </c>
      <c r="V10731" s="89" t="s">
        <v>1850</v>
      </c>
      <c r="W10731">
        <v>42857</v>
      </c>
    </row>
    <row r="10732" spans="7:23">
      <c r="G10732">
        <v>54446</v>
      </c>
      <c r="H10732" s="89" t="s">
        <v>1828</v>
      </c>
      <c r="I10732" s="89" t="s">
        <v>1944</v>
      </c>
      <c r="L10732">
        <v>71377</v>
      </c>
      <c r="M10732" s="89" t="s">
        <v>1921</v>
      </c>
      <c r="N10732" s="89" t="s">
        <v>1943</v>
      </c>
      <c r="V10732" s="89" t="s">
        <v>1851</v>
      </c>
      <c r="W10732">
        <v>42858</v>
      </c>
    </row>
    <row r="10733" spans="7:23">
      <c r="G10733">
        <v>54457</v>
      </c>
      <c r="H10733" s="89" t="s">
        <v>1829</v>
      </c>
      <c r="I10733" s="89" t="s">
        <v>1944</v>
      </c>
      <c r="L10733">
        <v>71378</v>
      </c>
      <c r="M10733" s="89" t="s">
        <v>1921</v>
      </c>
      <c r="N10733" s="89" t="s">
        <v>1944</v>
      </c>
      <c r="V10733" s="89" t="s">
        <v>1852</v>
      </c>
      <c r="W10733">
        <v>42859</v>
      </c>
    </row>
    <row r="10734" spans="7:23">
      <c r="G10734">
        <v>54468</v>
      </c>
      <c r="H10734" s="89" t="s">
        <v>1830</v>
      </c>
      <c r="I10734" s="89" t="s">
        <v>1944</v>
      </c>
      <c r="L10734">
        <v>71379</v>
      </c>
      <c r="M10734" s="89" t="s">
        <v>1921</v>
      </c>
      <c r="N10734" s="89" t="s">
        <v>1945</v>
      </c>
      <c r="V10734" s="89" t="s">
        <v>1853</v>
      </c>
      <c r="W10734">
        <v>42862</v>
      </c>
    </row>
    <row r="10735" spans="7:23">
      <c r="G10735">
        <v>54479</v>
      </c>
      <c r="H10735" s="89" t="s">
        <v>1831</v>
      </c>
      <c r="I10735" s="89" t="s">
        <v>1944</v>
      </c>
      <c r="L10735">
        <v>71380</v>
      </c>
      <c r="M10735" s="89" t="s">
        <v>1921</v>
      </c>
      <c r="N10735" s="89" t="s">
        <v>1946</v>
      </c>
      <c r="V10735" s="89" t="s">
        <v>1854</v>
      </c>
      <c r="W10735">
        <v>42863</v>
      </c>
    </row>
    <row r="10736" spans="7:23">
      <c r="G10736">
        <v>54490</v>
      </c>
      <c r="H10736" s="89" t="s">
        <v>1832</v>
      </c>
      <c r="I10736" s="89" t="s">
        <v>1944</v>
      </c>
      <c r="L10736">
        <v>71381</v>
      </c>
      <c r="M10736" s="89" t="s">
        <v>1921</v>
      </c>
      <c r="N10736" s="89" t="s">
        <v>315</v>
      </c>
      <c r="V10736" s="89" t="s">
        <v>1855</v>
      </c>
      <c r="W10736">
        <v>42864</v>
      </c>
    </row>
    <row r="10737" spans="7:23">
      <c r="G10737">
        <v>54512</v>
      </c>
      <c r="H10737" s="89" t="s">
        <v>1833</v>
      </c>
      <c r="I10737" s="89" t="s">
        <v>1944</v>
      </c>
      <c r="L10737">
        <v>71382</v>
      </c>
      <c r="M10737" s="89" t="s">
        <v>1921</v>
      </c>
      <c r="N10737" s="89" t="s">
        <v>1947</v>
      </c>
      <c r="V10737" s="89" t="s">
        <v>1856</v>
      </c>
      <c r="W10737">
        <v>42865</v>
      </c>
    </row>
    <row r="10738" spans="7:23">
      <c r="G10738">
        <v>54523</v>
      </c>
      <c r="H10738" s="89" t="s">
        <v>1834</v>
      </c>
      <c r="I10738" s="89" t="s">
        <v>1944</v>
      </c>
      <c r="L10738">
        <v>71383</v>
      </c>
      <c r="M10738" s="89" t="s">
        <v>1920</v>
      </c>
      <c r="N10738" s="89" t="s">
        <v>1710</v>
      </c>
      <c r="V10738" s="89" t="s">
        <v>1857</v>
      </c>
      <c r="W10738">
        <v>43068</v>
      </c>
    </row>
    <row r="10739" spans="7:23">
      <c r="G10739">
        <v>54534</v>
      </c>
      <c r="H10739" s="89" t="s">
        <v>1835</v>
      </c>
      <c r="I10739" s="89" t="s">
        <v>1944</v>
      </c>
      <c r="L10739">
        <v>71384</v>
      </c>
      <c r="M10739" s="89" t="s">
        <v>1920</v>
      </c>
      <c r="N10739" s="89" t="s">
        <v>1940</v>
      </c>
      <c r="V10739" s="89" t="s">
        <v>1858</v>
      </c>
      <c r="W10739">
        <v>43069</v>
      </c>
    </row>
    <row r="10740" spans="7:23">
      <c r="G10740">
        <v>54545</v>
      </c>
      <c r="H10740" s="89" t="s">
        <v>1836</v>
      </c>
      <c r="I10740" s="89" t="s">
        <v>1944</v>
      </c>
      <c r="L10740">
        <v>71385</v>
      </c>
      <c r="M10740" s="89" t="s">
        <v>1920</v>
      </c>
      <c r="N10740" s="89" t="s">
        <v>1941</v>
      </c>
      <c r="V10740" s="89" t="s">
        <v>1859</v>
      </c>
      <c r="W10740">
        <v>43070</v>
      </c>
    </row>
    <row r="10741" spans="7:23">
      <c r="G10741">
        <v>54567</v>
      </c>
      <c r="H10741" s="89" t="s">
        <v>1837</v>
      </c>
      <c r="I10741" s="89" t="s">
        <v>1944</v>
      </c>
      <c r="L10741">
        <v>71386</v>
      </c>
      <c r="M10741" s="89" t="s">
        <v>1920</v>
      </c>
      <c r="N10741" s="89" t="s">
        <v>1942</v>
      </c>
      <c r="V10741" s="89" t="s">
        <v>1860</v>
      </c>
      <c r="W10741">
        <v>43071</v>
      </c>
    </row>
    <row r="10742" spans="7:23">
      <c r="G10742">
        <v>54556</v>
      </c>
      <c r="H10742" s="89" t="s">
        <v>1838</v>
      </c>
      <c r="I10742" s="89" t="s">
        <v>1944</v>
      </c>
      <c r="L10742">
        <v>71387</v>
      </c>
      <c r="M10742" s="89" t="s">
        <v>1920</v>
      </c>
      <c r="N10742" s="89" t="s">
        <v>314</v>
      </c>
      <c r="V10742" s="89" t="s">
        <v>1861</v>
      </c>
      <c r="W10742">
        <v>43072</v>
      </c>
    </row>
    <row r="10743" spans="7:23">
      <c r="G10743">
        <v>54578</v>
      </c>
      <c r="H10743" s="89" t="s">
        <v>1839</v>
      </c>
      <c r="I10743" s="89" t="s">
        <v>1944</v>
      </c>
      <c r="L10743">
        <v>71388</v>
      </c>
      <c r="M10743" s="89" t="s">
        <v>1920</v>
      </c>
      <c r="N10743" s="89" t="s">
        <v>1943</v>
      </c>
      <c r="V10743" s="89" t="s">
        <v>1862</v>
      </c>
      <c r="W10743">
        <v>43073</v>
      </c>
    </row>
    <row r="10744" spans="7:23">
      <c r="G10744">
        <v>54589</v>
      </c>
      <c r="H10744" s="89" t="s">
        <v>1840</v>
      </c>
      <c r="I10744" s="89" t="s">
        <v>1944</v>
      </c>
      <c r="L10744">
        <v>71389</v>
      </c>
      <c r="M10744" s="89" t="s">
        <v>1920</v>
      </c>
      <c r="N10744" s="89" t="s">
        <v>1944</v>
      </c>
      <c r="V10744" s="89" t="s">
        <v>1863</v>
      </c>
      <c r="W10744">
        <v>43074</v>
      </c>
    </row>
    <row r="10745" spans="7:23">
      <c r="G10745">
        <v>54600</v>
      </c>
      <c r="H10745" s="89" t="s">
        <v>1841</v>
      </c>
      <c r="I10745" s="89" t="s">
        <v>1944</v>
      </c>
      <c r="L10745">
        <v>71390</v>
      </c>
      <c r="M10745" s="89" t="s">
        <v>1920</v>
      </c>
      <c r="N10745" s="89" t="s">
        <v>1945</v>
      </c>
      <c r="V10745" s="89" t="s">
        <v>1864</v>
      </c>
      <c r="W10745">
        <v>43075</v>
      </c>
    </row>
    <row r="10746" spans="7:23">
      <c r="G10746">
        <v>54622</v>
      </c>
      <c r="H10746" s="89" t="s">
        <v>1842</v>
      </c>
      <c r="I10746" s="89" t="s">
        <v>1944</v>
      </c>
      <c r="L10746">
        <v>71391</v>
      </c>
      <c r="M10746" s="89" t="s">
        <v>1920</v>
      </c>
      <c r="N10746" s="89" t="s">
        <v>1946</v>
      </c>
      <c r="V10746" s="89" t="s">
        <v>1865</v>
      </c>
      <c r="W10746">
        <v>43076</v>
      </c>
    </row>
    <row r="10747" spans="7:23">
      <c r="G10747">
        <v>42848</v>
      </c>
      <c r="H10747" s="89" t="s">
        <v>1843</v>
      </c>
      <c r="I10747" s="89" t="s">
        <v>1944</v>
      </c>
      <c r="L10747">
        <v>71392</v>
      </c>
      <c r="M10747" s="89" t="s">
        <v>1920</v>
      </c>
      <c r="N10747" s="89" t="s">
        <v>315</v>
      </c>
      <c r="V10747" s="89" t="s">
        <v>1866</v>
      </c>
      <c r="W10747">
        <v>43077</v>
      </c>
    </row>
    <row r="10748" spans="7:23">
      <c r="G10748">
        <v>42849</v>
      </c>
      <c r="H10748" s="89" t="s">
        <v>1844</v>
      </c>
      <c r="I10748" s="89" t="s">
        <v>1944</v>
      </c>
      <c r="L10748">
        <v>71393</v>
      </c>
      <c r="M10748" s="89" t="s">
        <v>1920</v>
      </c>
      <c r="N10748" s="89" t="s">
        <v>1947</v>
      </c>
      <c r="V10748" s="89" t="s">
        <v>1867</v>
      </c>
      <c r="W10748">
        <v>43078</v>
      </c>
    </row>
    <row r="10749" spans="7:23">
      <c r="G10749">
        <v>42850</v>
      </c>
      <c r="H10749" s="89" t="s">
        <v>1845</v>
      </c>
      <c r="I10749" s="89" t="s">
        <v>1944</v>
      </c>
      <c r="L10749">
        <v>71438</v>
      </c>
      <c r="M10749" s="89" t="s">
        <v>1914</v>
      </c>
      <c r="N10749" s="89" t="s">
        <v>1710</v>
      </c>
      <c r="V10749" s="89" t="s">
        <v>1868</v>
      </c>
      <c r="W10749">
        <v>43079</v>
      </c>
    </row>
    <row r="10750" spans="7:23">
      <c r="G10750">
        <v>42851</v>
      </c>
      <c r="H10750" s="89" t="s">
        <v>1846</v>
      </c>
      <c r="I10750" s="89" t="s">
        <v>1944</v>
      </c>
      <c r="L10750">
        <v>71439</v>
      </c>
      <c r="M10750" s="89" t="s">
        <v>1914</v>
      </c>
      <c r="N10750" s="89" t="s">
        <v>1940</v>
      </c>
      <c r="V10750" s="89" t="s">
        <v>1869</v>
      </c>
      <c r="W10750">
        <v>43080</v>
      </c>
    </row>
    <row r="10751" spans="7:23">
      <c r="G10751">
        <v>42852</v>
      </c>
      <c r="H10751" s="89" t="s">
        <v>1847</v>
      </c>
      <c r="I10751" s="89" t="s">
        <v>1944</v>
      </c>
      <c r="L10751">
        <v>71440</v>
      </c>
      <c r="M10751" s="89" t="s">
        <v>1914</v>
      </c>
      <c r="N10751" s="89" t="s">
        <v>1941</v>
      </c>
      <c r="V10751" s="89" t="s">
        <v>1870</v>
      </c>
      <c r="W10751">
        <v>54336</v>
      </c>
    </row>
    <row r="10752" spans="7:23">
      <c r="G10752">
        <v>42853</v>
      </c>
      <c r="H10752" s="89" t="s">
        <v>1848</v>
      </c>
      <c r="I10752" s="89" t="s">
        <v>1944</v>
      </c>
      <c r="L10752">
        <v>71441</v>
      </c>
      <c r="M10752" s="89" t="s">
        <v>1914</v>
      </c>
      <c r="N10752" s="89" t="s">
        <v>1942</v>
      </c>
      <c r="V10752" s="89" t="s">
        <v>1569</v>
      </c>
      <c r="W10752">
        <v>42792</v>
      </c>
    </row>
    <row r="10753" spans="7:23">
      <c r="G10753">
        <v>42856</v>
      </c>
      <c r="H10753" s="89" t="s">
        <v>1849</v>
      </c>
      <c r="I10753" s="89" t="s">
        <v>1944</v>
      </c>
      <c r="L10753">
        <v>71442</v>
      </c>
      <c r="M10753" s="89" t="s">
        <v>1914</v>
      </c>
      <c r="N10753" s="89" t="s">
        <v>314</v>
      </c>
      <c r="V10753" s="89" t="s">
        <v>1871</v>
      </c>
      <c r="W10753">
        <v>42793</v>
      </c>
    </row>
    <row r="10754" spans="7:23">
      <c r="G10754">
        <v>42857</v>
      </c>
      <c r="H10754" s="89" t="s">
        <v>1850</v>
      </c>
      <c r="I10754" s="89" t="s">
        <v>1944</v>
      </c>
      <c r="L10754">
        <v>71443</v>
      </c>
      <c r="M10754" s="89" t="s">
        <v>1914</v>
      </c>
      <c r="N10754" s="89" t="s">
        <v>1943</v>
      </c>
      <c r="V10754" s="89" t="s">
        <v>1872</v>
      </c>
      <c r="W10754">
        <v>42843</v>
      </c>
    </row>
    <row r="10755" spans="7:23">
      <c r="G10755">
        <v>42858</v>
      </c>
      <c r="H10755" s="89" t="s">
        <v>1851</v>
      </c>
      <c r="I10755" s="89" t="s">
        <v>1944</v>
      </c>
      <c r="L10755">
        <v>71444</v>
      </c>
      <c r="M10755" s="89" t="s">
        <v>1914</v>
      </c>
      <c r="N10755" s="89" t="s">
        <v>1944</v>
      </c>
      <c r="V10755" s="89" t="s">
        <v>1873</v>
      </c>
      <c r="W10755">
        <v>72318</v>
      </c>
    </row>
    <row r="10756" spans="7:23">
      <c r="G10756">
        <v>42859</v>
      </c>
      <c r="H10756" s="89" t="s">
        <v>1852</v>
      </c>
      <c r="I10756" s="89" t="s">
        <v>1944</v>
      </c>
      <c r="L10756">
        <v>71445</v>
      </c>
      <c r="M10756" s="89" t="s">
        <v>1914</v>
      </c>
      <c r="N10756" s="89" t="s">
        <v>1945</v>
      </c>
      <c r="V10756" s="89" t="s">
        <v>1874</v>
      </c>
      <c r="W10756">
        <v>72307</v>
      </c>
    </row>
    <row r="10757" spans="7:23">
      <c r="G10757">
        <v>42862</v>
      </c>
      <c r="H10757" s="89" t="s">
        <v>1853</v>
      </c>
      <c r="I10757" s="89" t="s">
        <v>1944</v>
      </c>
      <c r="L10757">
        <v>71446</v>
      </c>
      <c r="M10757" s="89" t="s">
        <v>1914</v>
      </c>
      <c r="N10757" s="89" t="s">
        <v>1946</v>
      </c>
      <c r="V10757" s="89" t="s">
        <v>1875</v>
      </c>
      <c r="W10757">
        <v>66272</v>
      </c>
    </row>
    <row r="10758" spans="7:23">
      <c r="G10758">
        <v>42863</v>
      </c>
      <c r="H10758" s="89" t="s">
        <v>1854</v>
      </c>
      <c r="I10758" s="89" t="s">
        <v>1944</v>
      </c>
      <c r="L10758">
        <v>71447</v>
      </c>
      <c r="M10758" s="89" t="s">
        <v>1914</v>
      </c>
      <c r="N10758" s="89" t="s">
        <v>315</v>
      </c>
      <c r="V10758" s="89" t="s">
        <v>1574</v>
      </c>
      <c r="W10758">
        <v>42795</v>
      </c>
    </row>
    <row r="10759" spans="7:23">
      <c r="G10759">
        <v>42864</v>
      </c>
      <c r="H10759" s="89" t="s">
        <v>1855</v>
      </c>
      <c r="I10759" s="89" t="s">
        <v>1944</v>
      </c>
      <c r="L10759">
        <v>71448</v>
      </c>
      <c r="M10759" s="89" t="s">
        <v>1914</v>
      </c>
      <c r="N10759" s="89" t="s">
        <v>1947</v>
      </c>
      <c r="V10759" s="89" t="s">
        <v>1575</v>
      </c>
      <c r="W10759">
        <v>42794</v>
      </c>
    </row>
    <row r="10760" spans="7:23">
      <c r="G10760">
        <v>42865</v>
      </c>
      <c r="H10760" s="89" t="s">
        <v>1856</v>
      </c>
      <c r="I10760" s="89" t="s">
        <v>1944</v>
      </c>
      <c r="L10760">
        <v>71449</v>
      </c>
      <c r="M10760" s="89" t="s">
        <v>46</v>
      </c>
      <c r="N10760" s="89" t="s">
        <v>1710</v>
      </c>
      <c r="V10760" s="89" t="s">
        <v>1876</v>
      </c>
      <c r="W10760">
        <v>43083</v>
      </c>
    </row>
    <row r="10761" spans="7:23">
      <c r="G10761">
        <v>43068</v>
      </c>
      <c r="H10761" s="89" t="s">
        <v>1857</v>
      </c>
      <c r="I10761" s="89" t="s">
        <v>1944</v>
      </c>
      <c r="L10761">
        <v>71450</v>
      </c>
      <c r="M10761" s="89" t="s">
        <v>46</v>
      </c>
      <c r="N10761" s="89" t="s">
        <v>1940</v>
      </c>
      <c r="V10761" s="89" t="s">
        <v>1877</v>
      </c>
      <c r="W10761">
        <v>54303</v>
      </c>
    </row>
    <row r="10762" spans="7:23">
      <c r="G10762">
        <v>43069</v>
      </c>
      <c r="H10762" s="89" t="s">
        <v>1858</v>
      </c>
      <c r="I10762" s="89" t="s">
        <v>1944</v>
      </c>
      <c r="L10762">
        <v>71451</v>
      </c>
      <c r="M10762" s="89" t="s">
        <v>46</v>
      </c>
      <c r="N10762" s="89" t="s">
        <v>1941</v>
      </c>
      <c r="V10762" s="89" t="s">
        <v>1878</v>
      </c>
      <c r="W10762">
        <v>43084</v>
      </c>
    </row>
    <row r="10763" spans="7:23">
      <c r="G10763">
        <v>43070</v>
      </c>
      <c r="H10763" s="89" t="s">
        <v>1859</v>
      </c>
      <c r="I10763" s="89" t="s">
        <v>1944</v>
      </c>
      <c r="L10763">
        <v>71452</v>
      </c>
      <c r="M10763" s="89" t="s">
        <v>46</v>
      </c>
      <c r="N10763" s="89" t="s">
        <v>1942</v>
      </c>
      <c r="V10763" s="89" t="s">
        <v>1579</v>
      </c>
      <c r="W10763">
        <v>42798</v>
      </c>
    </row>
    <row r="10764" spans="7:23">
      <c r="G10764">
        <v>43071</v>
      </c>
      <c r="H10764" s="89" t="s">
        <v>1860</v>
      </c>
      <c r="I10764" s="89" t="s">
        <v>1944</v>
      </c>
      <c r="L10764">
        <v>71453</v>
      </c>
      <c r="M10764" s="89" t="s">
        <v>46</v>
      </c>
      <c r="N10764" s="89" t="s">
        <v>314</v>
      </c>
      <c r="V10764" s="89" t="s">
        <v>1879</v>
      </c>
      <c r="W10764">
        <v>42796</v>
      </c>
    </row>
    <row r="10765" spans="7:23">
      <c r="G10765">
        <v>43072</v>
      </c>
      <c r="H10765" s="89" t="s">
        <v>1861</v>
      </c>
      <c r="I10765" s="89" t="s">
        <v>1944</v>
      </c>
      <c r="L10765">
        <v>71454</v>
      </c>
      <c r="M10765" s="89" t="s">
        <v>46</v>
      </c>
      <c r="N10765" s="89" t="s">
        <v>1943</v>
      </c>
      <c r="V10765" s="89" t="s">
        <v>1880</v>
      </c>
      <c r="W10765">
        <v>42797</v>
      </c>
    </row>
    <row r="10766" spans="7:23">
      <c r="G10766">
        <v>43073</v>
      </c>
      <c r="H10766" s="89" t="s">
        <v>1862</v>
      </c>
      <c r="I10766" s="89" t="s">
        <v>1944</v>
      </c>
      <c r="L10766">
        <v>71455</v>
      </c>
      <c r="M10766" s="89" t="s">
        <v>46</v>
      </c>
      <c r="N10766" s="89" t="s">
        <v>1944</v>
      </c>
      <c r="V10766" s="89" t="s">
        <v>2665</v>
      </c>
      <c r="W10766">
        <v>204272</v>
      </c>
    </row>
    <row r="10767" spans="7:23">
      <c r="G10767">
        <v>43074</v>
      </c>
      <c r="H10767" s="89" t="s">
        <v>1863</v>
      </c>
      <c r="I10767" s="89" t="s">
        <v>1944</v>
      </c>
      <c r="L10767">
        <v>71456</v>
      </c>
      <c r="M10767" s="89" t="s">
        <v>46</v>
      </c>
      <c r="N10767" s="89" t="s">
        <v>1945</v>
      </c>
      <c r="V10767" s="89" t="s">
        <v>2666</v>
      </c>
      <c r="W10767">
        <v>162872</v>
      </c>
    </row>
    <row r="10768" spans="7:23">
      <c r="G10768">
        <v>43075</v>
      </c>
      <c r="H10768" s="89" t="s">
        <v>1864</v>
      </c>
      <c r="I10768" s="89" t="s">
        <v>1944</v>
      </c>
      <c r="L10768">
        <v>71457</v>
      </c>
      <c r="M10768" s="89" t="s">
        <v>46</v>
      </c>
      <c r="N10768" s="89" t="s">
        <v>1946</v>
      </c>
      <c r="V10768" s="89" t="s">
        <v>2667</v>
      </c>
      <c r="W10768">
        <v>191272</v>
      </c>
    </row>
    <row r="10769" spans="7:23">
      <c r="G10769">
        <v>43076</v>
      </c>
      <c r="H10769" s="89" t="s">
        <v>1865</v>
      </c>
      <c r="I10769" s="89" t="s">
        <v>1944</v>
      </c>
      <c r="L10769">
        <v>71458</v>
      </c>
      <c r="M10769" s="89" t="s">
        <v>46</v>
      </c>
      <c r="N10769" s="89" t="s">
        <v>315</v>
      </c>
      <c r="V10769" s="89" t="s">
        <v>955</v>
      </c>
      <c r="W10769">
        <v>42801</v>
      </c>
    </row>
    <row r="10770" spans="7:23">
      <c r="G10770">
        <v>43077</v>
      </c>
      <c r="H10770" s="89" t="s">
        <v>1866</v>
      </c>
      <c r="I10770" s="89" t="s">
        <v>1944</v>
      </c>
      <c r="L10770">
        <v>71459</v>
      </c>
      <c r="M10770" s="89" t="s">
        <v>46</v>
      </c>
      <c r="N10770" s="89" t="s">
        <v>1947</v>
      </c>
      <c r="V10770" s="89" t="s">
        <v>956</v>
      </c>
      <c r="W10770">
        <v>42803</v>
      </c>
    </row>
    <row r="10771" spans="7:23">
      <c r="G10771">
        <v>43078</v>
      </c>
      <c r="H10771" s="89" t="s">
        <v>1867</v>
      </c>
      <c r="I10771" s="89" t="s">
        <v>1944</v>
      </c>
      <c r="L10771">
        <v>71460</v>
      </c>
      <c r="M10771" s="89" t="s">
        <v>46</v>
      </c>
      <c r="N10771" s="89" t="s">
        <v>1710</v>
      </c>
      <c r="V10771" s="89" t="s">
        <v>957</v>
      </c>
      <c r="W10771">
        <v>42805</v>
      </c>
    </row>
    <row r="10772" spans="7:23">
      <c r="G10772">
        <v>43079</v>
      </c>
      <c r="H10772" s="89" t="s">
        <v>1868</v>
      </c>
      <c r="I10772" s="89" t="s">
        <v>1944</v>
      </c>
      <c r="L10772">
        <v>71461</v>
      </c>
      <c r="M10772" s="89" t="s">
        <v>46</v>
      </c>
      <c r="N10772" s="89" t="s">
        <v>1940</v>
      </c>
      <c r="V10772" s="89" t="s">
        <v>1881</v>
      </c>
      <c r="W10772">
        <v>42807</v>
      </c>
    </row>
    <row r="10773" spans="7:23">
      <c r="G10773">
        <v>43080</v>
      </c>
      <c r="H10773" s="89" t="s">
        <v>1869</v>
      </c>
      <c r="I10773" s="89" t="s">
        <v>1944</v>
      </c>
      <c r="L10773">
        <v>71462</v>
      </c>
      <c r="M10773" s="89" t="s">
        <v>46</v>
      </c>
      <c r="N10773" s="89" t="s">
        <v>1941</v>
      </c>
      <c r="V10773" s="89" t="s">
        <v>2668</v>
      </c>
      <c r="W10773">
        <v>162883</v>
      </c>
    </row>
    <row r="10774" spans="7:23">
      <c r="G10774">
        <v>54336</v>
      </c>
      <c r="H10774" s="89" t="s">
        <v>1870</v>
      </c>
      <c r="I10774" s="89" t="s">
        <v>1944</v>
      </c>
      <c r="L10774">
        <v>71463</v>
      </c>
      <c r="M10774" s="89" t="s">
        <v>46</v>
      </c>
      <c r="N10774" s="89" t="s">
        <v>1942</v>
      </c>
      <c r="V10774" s="89" t="s">
        <v>1882</v>
      </c>
      <c r="W10774">
        <v>58072</v>
      </c>
    </row>
    <row r="10775" spans="7:23">
      <c r="G10775">
        <v>42792</v>
      </c>
      <c r="H10775" s="89" t="s">
        <v>1569</v>
      </c>
      <c r="I10775" s="89" t="s">
        <v>1944</v>
      </c>
      <c r="L10775">
        <v>71464</v>
      </c>
      <c r="M10775" s="89" t="s">
        <v>46</v>
      </c>
      <c r="N10775" s="89" t="s">
        <v>314</v>
      </c>
      <c r="V10775" s="89" t="s">
        <v>2669</v>
      </c>
      <c r="W10775">
        <v>190272</v>
      </c>
    </row>
    <row r="10776" spans="7:23">
      <c r="G10776">
        <v>42793</v>
      </c>
      <c r="H10776" s="89" t="s">
        <v>1871</v>
      </c>
      <c r="I10776" s="89" t="s">
        <v>1944</v>
      </c>
      <c r="L10776">
        <v>71465</v>
      </c>
      <c r="M10776" s="89" t="s">
        <v>46</v>
      </c>
      <c r="N10776" s="89" t="s">
        <v>1943</v>
      </c>
      <c r="V10776" s="89" t="s">
        <v>2169</v>
      </c>
      <c r="W10776">
        <v>217877</v>
      </c>
    </row>
    <row r="10777" spans="7:23">
      <c r="G10777">
        <v>42843</v>
      </c>
      <c r="H10777" s="89" t="s">
        <v>1872</v>
      </c>
      <c r="I10777" s="89" t="s">
        <v>1944</v>
      </c>
      <c r="L10777">
        <v>71466</v>
      </c>
      <c r="M10777" s="89" t="s">
        <v>46</v>
      </c>
      <c r="N10777" s="89" t="s">
        <v>1944</v>
      </c>
      <c r="V10777" s="89" t="s">
        <v>1883</v>
      </c>
      <c r="W10777">
        <v>42808</v>
      </c>
    </row>
    <row r="10778" spans="7:23">
      <c r="G10778">
        <v>72318</v>
      </c>
      <c r="H10778" s="89" t="s">
        <v>1873</v>
      </c>
      <c r="I10778" s="89" t="s">
        <v>1944</v>
      </c>
      <c r="L10778">
        <v>71467</v>
      </c>
      <c r="M10778" s="89" t="s">
        <v>46</v>
      </c>
      <c r="N10778" s="89" t="s">
        <v>1945</v>
      </c>
      <c r="V10778" s="89" t="s">
        <v>1884</v>
      </c>
      <c r="W10778">
        <v>42809</v>
      </c>
    </row>
    <row r="10779" spans="7:23">
      <c r="G10779">
        <v>72307</v>
      </c>
      <c r="H10779" s="89" t="s">
        <v>1874</v>
      </c>
      <c r="I10779" s="89" t="s">
        <v>1944</v>
      </c>
      <c r="L10779">
        <v>71468</v>
      </c>
      <c r="M10779" s="89" t="s">
        <v>46</v>
      </c>
      <c r="N10779" s="89" t="s">
        <v>1946</v>
      </c>
      <c r="V10779" s="89" t="s">
        <v>1885</v>
      </c>
      <c r="W10779">
        <v>42810</v>
      </c>
    </row>
    <row r="10780" spans="7:23">
      <c r="G10780">
        <v>66272</v>
      </c>
      <c r="H10780" s="89" t="s">
        <v>1875</v>
      </c>
      <c r="I10780" s="89" t="s">
        <v>1944</v>
      </c>
      <c r="L10780">
        <v>71469</v>
      </c>
      <c r="M10780" s="89" t="s">
        <v>46</v>
      </c>
      <c r="N10780" s="89" t="s">
        <v>315</v>
      </c>
      <c r="V10780" s="89" t="s">
        <v>2670</v>
      </c>
      <c r="W10780">
        <v>182672</v>
      </c>
    </row>
    <row r="10781" spans="7:23">
      <c r="G10781">
        <v>42795</v>
      </c>
      <c r="H10781" s="89" t="s">
        <v>1574</v>
      </c>
      <c r="I10781" s="89" t="s">
        <v>1944</v>
      </c>
      <c r="L10781">
        <v>71470</v>
      </c>
      <c r="M10781" s="89" t="s">
        <v>46</v>
      </c>
      <c r="N10781" s="89" t="s">
        <v>1947</v>
      </c>
      <c r="V10781" s="89" t="s">
        <v>964</v>
      </c>
      <c r="W10781">
        <v>42812</v>
      </c>
    </row>
    <row r="10782" spans="7:23">
      <c r="G10782">
        <v>42794</v>
      </c>
      <c r="H10782" s="89" t="s">
        <v>1575</v>
      </c>
      <c r="I10782" s="89" t="s">
        <v>1944</v>
      </c>
      <c r="L10782">
        <v>71471</v>
      </c>
      <c r="M10782" s="89" t="s">
        <v>119</v>
      </c>
      <c r="N10782" s="89" t="s">
        <v>1710</v>
      </c>
      <c r="V10782" s="89" t="s">
        <v>1886</v>
      </c>
      <c r="W10782">
        <v>42799</v>
      </c>
    </row>
    <row r="10783" spans="7:23">
      <c r="G10783">
        <v>43083</v>
      </c>
      <c r="H10783" s="89" t="s">
        <v>1876</v>
      </c>
      <c r="I10783" s="89" t="s">
        <v>1944</v>
      </c>
      <c r="L10783">
        <v>71472</v>
      </c>
      <c r="M10783" s="89" t="s">
        <v>119</v>
      </c>
      <c r="N10783" s="89" t="s">
        <v>1940</v>
      </c>
      <c r="V10783" s="89" t="s">
        <v>1887</v>
      </c>
      <c r="W10783">
        <v>42800</v>
      </c>
    </row>
    <row r="10784" spans="7:23">
      <c r="G10784">
        <v>54303</v>
      </c>
      <c r="H10784" s="89" t="s">
        <v>1877</v>
      </c>
      <c r="I10784" s="89" t="s">
        <v>1944</v>
      </c>
      <c r="L10784">
        <v>71473</v>
      </c>
      <c r="M10784" s="89" t="s">
        <v>119</v>
      </c>
      <c r="N10784" s="89" t="s">
        <v>1941</v>
      </c>
      <c r="V10784" s="89" t="s">
        <v>968</v>
      </c>
      <c r="W10784">
        <v>58083</v>
      </c>
    </row>
    <row r="10785" spans="7:23">
      <c r="G10785">
        <v>43084</v>
      </c>
      <c r="H10785" s="89" t="s">
        <v>1878</v>
      </c>
      <c r="I10785" s="89" t="s">
        <v>1944</v>
      </c>
      <c r="L10785">
        <v>71474</v>
      </c>
      <c r="M10785" s="89" t="s">
        <v>119</v>
      </c>
      <c r="N10785" s="89" t="s">
        <v>1942</v>
      </c>
      <c r="V10785" s="89" t="s">
        <v>1888</v>
      </c>
      <c r="W10785">
        <v>42813</v>
      </c>
    </row>
    <row r="10786" spans="7:23">
      <c r="G10786">
        <v>42798</v>
      </c>
      <c r="H10786" s="89" t="s">
        <v>1579</v>
      </c>
      <c r="I10786" s="89" t="s">
        <v>1944</v>
      </c>
      <c r="L10786">
        <v>71475</v>
      </c>
      <c r="M10786" s="89" t="s">
        <v>119</v>
      </c>
      <c r="N10786" s="89" t="s">
        <v>314</v>
      </c>
      <c r="V10786" s="89" t="s">
        <v>970</v>
      </c>
      <c r="W10786">
        <v>42802</v>
      </c>
    </row>
    <row r="10787" spans="7:23">
      <c r="G10787">
        <v>42796</v>
      </c>
      <c r="H10787" s="89" t="s">
        <v>1879</v>
      </c>
      <c r="I10787" s="89" t="s">
        <v>1944</v>
      </c>
      <c r="L10787">
        <v>71476</v>
      </c>
      <c r="M10787" s="89" t="s">
        <v>119</v>
      </c>
      <c r="N10787" s="89" t="s">
        <v>1943</v>
      </c>
      <c r="V10787" s="89" t="s">
        <v>971</v>
      </c>
      <c r="W10787">
        <v>42804</v>
      </c>
    </row>
    <row r="10788" spans="7:23">
      <c r="G10788">
        <v>42797</v>
      </c>
      <c r="H10788" s="89" t="s">
        <v>1880</v>
      </c>
      <c r="I10788" s="89" t="s">
        <v>1944</v>
      </c>
      <c r="L10788">
        <v>71477</v>
      </c>
      <c r="M10788" s="89" t="s">
        <v>119</v>
      </c>
      <c r="N10788" s="89" t="s">
        <v>1944</v>
      </c>
      <c r="V10788" s="89" t="s">
        <v>972</v>
      </c>
      <c r="W10788">
        <v>42806</v>
      </c>
    </row>
    <row r="10789" spans="7:23">
      <c r="G10789">
        <v>204272</v>
      </c>
      <c r="H10789" s="89" t="s">
        <v>2665</v>
      </c>
      <c r="I10789" s="89" t="s">
        <v>1944</v>
      </c>
      <c r="L10789">
        <v>71478</v>
      </c>
      <c r="M10789" s="89" t="s">
        <v>119</v>
      </c>
      <c r="N10789" s="89" t="s">
        <v>1945</v>
      </c>
      <c r="V10789" s="89" t="s">
        <v>2171</v>
      </c>
      <c r="W10789">
        <v>215272</v>
      </c>
    </row>
    <row r="10790" spans="7:23">
      <c r="G10790">
        <v>162872</v>
      </c>
      <c r="H10790" s="89" t="s">
        <v>2666</v>
      </c>
      <c r="I10790" s="89" t="s">
        <v>1944</v>
      </c>
      <c r="L10790">
        <v>71479</v>
      </c>
      <c r="M10790" s="89" t="s">
        <v>119</v>
      </c>
      <c r="N10790" s="89" t="s">
        <v>1946</v>
      </c>
      <c r="V10790" s="89" t="s">
        <v>2671</v>
      </c>
      <c r="W10790">
        <v>162894</v>
      </c>
    </row>
    <row r="10791" spans="7:23">
      <c r="G10791">
        <v>191272</v>
      </c>
      <c r="H10791" s="89" t="s">
        <v>2667</v>
      </c>
      <c r="I10791" s="89" t="s">
        <v>1944</v>
      </c>
      <c r="L10791">
        <v>71480</v>
      </c>
      <c r="M10791" s="89" t="s">
        <v>119</v>
      </c>
      <c r="N10791" s="89" t="s">
        <v>315</v>
      </c>
      <c r="V10791" s="89" t="s">
        <v>974</v>
      </c>
      <c r="W10791">
        <v>58094</v>
      </c>
    </row>
    <row r="10792" spans="7:23">
      <c r="G10792">
        <v>42801</v>
      </c>
      <c r="H10792" s="89" t="s">
        <v>955</v>
      </c>
      <c r="I10792" s="89" t="s">
        <v>1944</v>
      </c>
      <c r="L10792">
        <v>71481</v>
      </c>
      <c r="M10792" s="89" t="s">
        <v>119</v>
      </c>
      <c r="N10792" s="89" t="s">
        <v>1947</v>
      </c>
      <c r="V10792" s="89" t="s">
        <v>1889</v>
      </c>
      <c r="W10792">
        <v>42814</v>
      </c>
    </row>
    <row r="10793" spans="7:23">
      <c r="G10793">
        <v>42803</v>
      </c>
      <c r="H10793" s="89" t="s">
        <v>956</v>
      </c>
      <c r="I10793" s="89" t="s">
        <v>1944</v>
      </c>
      <c r="L10793">
        <v>71482</v>
      </c>
      <c r="M10793" s="89" t="s">
        <v>1912</v>
      </c>
      <c r="N10793" s="89" t="s">
        <v>1710</v>
      </c>
      <c r="V10793" s="89" t="s">
        <v>2172</v>
      </c>
      <c r="W10793">
        <v>216489</v>
      </c>
    </row>
    <row r="10794" spans="7:23">
      <c r="G10794">
        <v>42805</v>
      </c>
      <c r="H10794" s="89" t="s">
        <v>957</v>
      </c>
      <c r="I10794" s="89" t="s">
        <v>1944</v>
      </c>
      <c r="L10794">
        <v>71483</v>
      </c>
      <c r="M10794" s="89" t="s">
        <v>1912</v>
      </c>
      <c r="N10794" s="89" t="s">
        <v>1940</v>
      </c>
      <c r="V10794" s="89" t="s">
        <v>976</v>
      </c>
      <c r="W10794">
        <v>42811</v>
      </c>
    </row>
    <row r="10795" spans="7:23">
      <c r="G10795">
        <v>42807</v>
      </c>
      <c r="H10795" s="89" t="s">
        <v>1881</v>
      </c>
      <c r="I10795" s="89" t="s">
        <v>1944</v>
      </c>
      <c r="L10795">
        <v>71484</v>
      </c>
      <c r="M10795" s="89" t="s">
        <v>1912</v>
      </c>
      <c r="N10795" s="89" t="s">
        <v>1941</v>
      </c>
      <c r="V10795" s="89" t="s">
        <v>2672</v>
      </c>
      <c r="W10795">
        <v>219883</v>
      </c>
    </row>
    <row r="10796" spans="7:23">
      <c r="G10796">
        <v>162883</v>
      </c>
      <c r="H10796" s="89" t="s">
        <v>2668</v>
      </c>
      <c r="I10796" s="89" t="s">
        <v>1944</v>
      </c>
      <c r="L10796">
        <v>71485</v>
      </c>
      <c r="M10796" s="89" t="s">
        <v>1912</v>
      </c>
      <c r="N10796" s="89" t="s">
        <v>1942</v>
      </c>
      <c r="V10796" s="89" t="s">
        <v>1890</v>
      </c>
      <c r="W10796">
        <v>42816</v>
      </c>
    </row>
    <row r="10797" spans="7:23">
      <c r="G10797">
        <v>58072</v>
      </c>
      <c r="H10797" s="89" t="s">
        <v>1882</v>
      </c>
      <c r="I10797" s="89" t="s">
        <v>1944</v>
      </c>
      <c r="L10797">
        <v>71486</v>
      </c>
      <c r="M10797" s="89" t="s">
        <v>1912</v>
      </c>
      <c r="N10797" s="89" t="s">
        <v>314</v>
      </c>
      <c r="V10797" s="89" t="s">
        <v>1891</v>
      </c>
      <c r="W10797">
        <v>42844</v>
      </c>
    </row>
    <row r="10798" spans="7:23">
      <c r="G10798">
        <v>190272</v>
      </c>
      <c r="H10798" s="89" t="s">
        <v>2669</v>
      </c>
      <c r="I10798" s="89" t="s">
        <v>1944</v>
      </c>
      <c r="L10798">
        <v>71487</v>
      </c>
      <c r="M10798" s="89" t="s">
        <v>1912</v>
      </c>
      <c r="N10798" s="89" t="s">
        <v>1943</v>
      </c>
      <c r="V10798" s="89" t="s">
        <v>1892</v>
      </c>
      <c r="W10798">
        <v>54292</v>
      </c>
    </row>
    <row r="10799" spans="7:23">
      <c r="G10799">
        <v>217877</v>
      </c>
      <c r="H10799" s="89" t="s">
        <v>2169</v>
      </c>
      <c r="I10799" s="89" t="s">
        <v>1944</v>
      </c>
      <c r="L10799">
        <v>71488</v>
      </c>
      <c r="M10799" s="89" t="s">
        <v>1912</v>
      </c>
      <c r="N10799" s="89" t="s">
        <v>1944</v>
      </c>
      <c r="V10799" s="89" t="s">
        <v>1893</v>
      </c>
      <c r="W10799">
        <v>54694</v>
      </c>
    </row>
    <row r="10800" spans="7:23">
      <c r="G10800">
        <v>42808</v>
      </c>
      <c r="H10800" s="89" t="s">
        <v>1883</v>
      </c>
      <c r="I10800" s="89" t="s">
        <v>1944</v>
      </c>
      <c r="L10800">
        <v>71489</v>
      </c>
      <c r="M10800" s="89" t="s">
        <v>1912</v>
      </c>
      <c r="N10800" s="89" t="s">
        <v>1945</v>
      </c>
      <c r="V10800" s="89" t="s">
        <v>1894</v>
      </c>
      <c r="W10800">
        <v>43091</v>
      </c>
    </row>
    <row r="10801" spans="7:23">
      <c r="G10801">
        <v>42809</v>
      </c>
      <c r="H10801" s="89" t="s">
        <v>1884</v>
      </c>
      <c r="I10801" s="89" t="s">
        <v>1944</v>
      </c>
      <c r="L10801">
        <v>71490</v>
      </c>
      <c r="M10801" s="89" t="s">
        <v>1912</v>
      </c>
      <c r="N10801" s="89" t="s">
        <v>1946</v>
      </c>
      <c r="V10801" s="89" t="s">
        <v>1895</v>
      </c>
      <c r="W10801">
        <v>43092</v>
      </c>
    </row>
    <row r="10802" spans="7:23">
      <c r="G10802">
        <v>42810</v>
      </c>
      <c r="H10802" s="89" t="s">
        <v>1885</v>
      </c>
      <c r="I10802" s="89" t="s">
        <v>1944</v>
      </c>
      <c r="L10802">
        <v>71491</v>
      </c>
      <c r="M10802" s="89" t="s">
        <v>1912</v>
      </c>
      <c r="N10802" s="89" t="s">
        <v>315</v>
      </c>
      <c r="V10802" s="89" t="s">
        <v>1896</v>
      </c>
      <c r="W10802">
        <v>43093</v>
      </c>
    </row>
    <row r="10803" spans="7:23">
      <c r="G10803">
        <v>182672</v>
      </c>
      <c r="H10803" s="89" t="s">
        <v>2670</v>
      </c>
      <c r="I10803" s="89" t="s">
        <v>1944</v>
      </c>
      <c r="L10803">
        <v>71492</v>
      </c>
      <c r="M10803" s="89" t="s">
        <v>1912</v>
      </c>
      <c r="N10803" s="89" t="s">
        <v>1947</v>
      </c>
      <c r="V10803" s="89" t="s">
        <v>1897</v>
      </c>
      <c r="W10803">
        <v>71686</v>
      </c>
    </row>
    <row r="10804" spans="7:23">
      <c r="G10804">
        <v>42812</v>
      </c>
      <c r="H10804" s="89" t="s">
        <v>964</v>
      </c>
      <c r="I10804" s="89" t="s">
        <v>1944</v>
      </c>
      <c r="L10804">
        <v>71493</v>
      </c>
      <c r="M10804" s="89" t="s">
        <v>1928</v>
      </c>
      <c r="N10804" s="89" t="s">
        <v>1710</v>
      </c>
      <c r="V10804" s="89" t="s">
        <v>1898</v>
      </c>
      <c r="W10804">
        <v>71664</v>
      </c>
    </row>
    <row r="10805" spans="7:23">
      <c r="G10805">
        <v>42799</v>
      </c>
      <c r="H10805" s="89" t="s">
        <v>1886</v>
      </c>
      <c r="I10805" s="89" t="s">
        <v>1944</v>
      </c>
      <c r="L10805">
        <v>71494</v>
      </c>
      <c r="M10805" s="89" t="s">
        <v>1928</v>
      </c>
      <c r="N10805" s="89" t="s">
        <v>1940</v>
      </c>
      <c r="V10805" s="89" t="s">
        <v>1899</v>
      </c>
      <c r="W10805">
        <v>71092</v>
      </c>
    </row>
    <row r="10806" spans="7:23">
      <c r="G10806">
        <v>42800</v>
      </c>
      <c r="H10806" s="89" t="s">
        <v>1887</v>
      </c>
      <c r="I10806" s="89" t="s">
        <v>1944</v>
      </c>
      <c r="L10806">
        <v>71495</v>
      </c>
      <c r="M10806" s="89" t="s">
        <v>1928</v>
      </c>
      <c r="N10806" s="89" t="s">
        <v>1941</v>
      </c>
      <c r="V10806" s="89" t="s">
        <v>1900</v>
      </c>
      <c r="W10806">
        <v>71081</v>
      </c>
    </row>
    <row r="10807" spans="7:23">
      <c r="G10807">
        <v>58083</v>
      </c>
      <c r="H10807" s="89" t="s">
        <v>968</v>
      </c>
      <c r="I10807" s="89" t="s">
        <v>1944</v>
      </c>
      <c r="L10807">
        <v>71496</v>
      </c>
      <c r="M10807" s="89" t="s">
        <v>1928</v>
      </c>
      <c r="N10807" s="89" t="s">
        <v>1942</v>
      </c>
      <c r="V10807" s="89" t="s">
        <v>1901</v>
      </c>
      <c r="W10807">
        <v>71070</v>
      </c>
    </row>
    <row r="10808" spans="7:23">
      <c r="G10808">
        <v>42813</v>
      </c>
      <c r="H10808" s="89" t="s">
        <v>1888</v>
      </c>
      <c r="I10808" s="89" t="s">
        <v>1944</v>
      </c>
      <c r="L10808">
        <v>71497</v>
      </c>
      <c r="M10808" s="89" t="s">
        <v>1928</v>
      </c>
      <c r="N10808" s="89" t="s">
        <v>314</v>
      </c>
      <c r="V10808" s="89" t="s">
        <v>1902</v>
      </c>
      <c r="W10808">
        <v>71059</v>
      </c>
    </row>
    <row r="10809" spans="7:23">
      <c r="G10809">
        <v>42802</v>
      </c>
      <c r="H10809" s="89" t="s">
        <v>970</v>
      </c>
      <c r="I10809" s="89" t="s">
        <v>1944</v>
      </c>
      <c r="L10809">
        <v>71498</v>
      </c>
      <c r="M10809" s="89" t="s">
        <v>1928</v>
      </c>
      <c r="N10809" s="89" t="s">
        <v>1943</v>
      </c>
      <c r="V10809" s="89" t="s">
        <v>1903</v>
      </c>
      <c r="W10809">
        <v>71048</v>
      </c>
    </row>
    <row r="10810" spans="7:23">
      <c r="G10810">
        <v>42804</v>
      </c>
      <c r="H10810" s="89" t="s">
        <v>971</v>
      </c>
      <c r="I10810" s="89" t="s">
        <v>1944</v>
      </c>
      <c r="L10810">
        <v>71499</v>
      </c>
      <c r="M10810" s="89" t="s">
        <v>1928</v>
      </c>
      <c r="N10810" s="89" t="s">
        <v>1944</v>
      </c>
      <c r="V10810" s="89" t="s">
        <v>1904</v>
      </c>
      <c r="W10810">
        <v>71114</v>
      </c>
    </row>
    <row r="10811" spans="7:23">
      <c r="G10811">
        <v>42806</v>
      </c>
      <c r="H10811" s="89" t="s">
        <v>972</v>
      </c>
      <c r="I10811" s="89" t="s">
        <v>1944</v>
      </c>
      <c r="L10811">
        <v>71500</v>
      </c>
      <c r="M10811" s="89" t="s">
        <v>1928</v>
      </c>
      <c r="N10811" s="89" t="s">
        <v>1945</v>
      </c>
      <c r="V10811" s="89" t="s">
        <v>1905</v>
      </c>
      <c r="W10811">
        <v>71037</v>
      </c>
    </row>
    <row r="10812" spans="7:23">
      <c r="G10812">
        <v>215272</v>
      </c>
      <c r="H10812" s="89" t="s">
        <v>2171</v>
      </c>
      <c r="I10812" s="89" t="s">
        <v>1944</v>
      </c>
      <c r="L10812">
        <v>71501</v>
      </c>
      <c r="M10812" s="89" t="s">
        <v>1928</v>
      </c>
      <c r="N10812" s="89" t="s">
        <v>1946</v>
      </c>
      <c r="V10812" s="89" t="s">
        <v>1906</v>
      </c>
      <c r="W10812">
        <v>71026</v>
      </c>
    </row>
    <row r="10813" spans="7:23">
      <c r="G10813">
        <v>162894</v>
      </c>
      <c r="H10813" s="89" t="s">
        <v>2671</v>
      </c>
      <c r="I10813" s="89" t="s">
        <v>1944</v>
      </c>
      <c r="L10813">
        <v>71502</v>
      </c>
      <c r="M10813" s="89" t="s">
        <v>1928</v>
      </c>
      <c r="N10813" s="89" t="s">
        <v>315</v>
      </c>
      <c r="V10813" s="89" t="s">
        <v>1907</v>
      </c>
      <c r="W10813">
        <v>71103</v>
      </c>
    </row>
    <row r="10814" spans="7:23">
      <c r="G10814">
        <v>58094</v>
      </c>
      <c r="H10814" s="89" t="s">
        <v>974</v>
      </c>
      <c r="I10814" s="89" t="s">
        <v>1944</v>
      </c>
      <c r="L10814">
        <v>71503</v>
      </c>
      <c r="M10814" s="89" t="s">
        <v>1928</v>
      </c>
      <c r="N10814" s="89" t="s">
        <v>1947</v>
      </c>
      <c r="V10814" s="89" t="s">
        <v>1908</v>
      </c>
      <c r="W10814">
        <v>71015</v>
      </c>
    </row>
    <row r="10815" spans="7:23">
      <c r="G10815">
        <v>42814</v>
      </c>
      <c r="H10815" s="89" t="s">
        <v>1889</v>
      </c>
      <c r="I10815" s="89" t="s">
        <v>1944</v>
      </c>
      <c r="L10815">
        <v>71504</v>
      </c>
      <c r="M10815" s="89" t="s">
        <v>1902</v>
      </c>
      <c r="N10815" s="89" t="s">
        <v>1710</v>
      </c>
      <c r="V10815" s="89" t="s">
        <v>1909</v>
      </c>
      <c r="W10815">
        <v>71004</v>
      </c>
    </row>
    <row r="10816" spans="7:23">
      <c r="G10816">
        <v>216489</v>
      </c>
      <c r="H10816" s="89" t="s">
        <v>2172</v>
      </c>
      <c r="I10816" s="89" t="s">
        <v>1944</v>
      </c>
      <c r="L10816">
        <v>71505</v>
      </c>
      <c r="M10816" s="89" t="s">
        <v>1902</v>
      </c>
      <c r="N10816" s="89" t="s">
        <v>1940</v>
      </c>
      <c r="V10816" s="89" t="s">
        <v>1910</v>
      </c>
      <c r="W10816">
        <v>70993</v>
      </c>
    </row>
    <row r="10817" spans="7:23">
      <c r="G10817">
        <v>42811</v>
      </c>
      <c r="H10817" s="89" t="s">
        <v>976</v>
      </c>
      <c r="I10817" s="89" t="s">
        <v>1944</v>
      </c>
      <c r="L10817">
        <v>71506</v>
      </c>
      <c r="M10817" s="89" t="s">
        <v>1902</v>
      </c>
      <c r="N10817" s="89" t="s">
        <v>1941</v>
      </c>
      <c r="V10817" s="89" t="s">
        <v>1911</v>
      </c>
      <c r="W10817">
        <v>70982</v>
      </c>
    </row>
    <row r="10818" spans="7:23">
      <c r="G10818">
        <v>219883</v>
      </c>
      <c r="H10818" s="89" t="s">
        <v>2672</v>
      </c>
      <c r="I10818" s="89" t="s">
        <v>1944</v>
      </c>
      <c r="L10818">
        <v>71507</v>
      </c>
      <c r="M10818" s="89" t="s">
        <v>1902</v>
      </c>
      <c r="N10818" s="89" t="s">
        <v>1942</v>
      </c>
      <c r="V10818" s="89" t="s">
        <v>1912</v>
      </c>
      <c r="W10818">
        <v>70971</v>
      </c>
    </row>
    <row r="10819" spans="7:23">
      <c r="G10819">
        <v>42816</v>
      </c>
      <c r="H10819" s="89" t="s">
        <v>1890</v>
      </c>
      <c r="I10819" s="89" t="s">
        <v>1944</v>
      </c>
      <c r="L10819">
        <v>71508</v>
      </c>
      <c r="M10819" s="89" t="s">
        <v>1902</v>
      </c>
      <c r="N10819" s="89" t="s">
        <v>314</v>
      </c>
      <c r="V10819" s="89" t="s">
        <v>119</v>
      </c>
      <c r="W10819">
        <v>70960</v>
      </c>
    </row>
    <row r="10820" spans="7:23">
      <c r="G10820">
        <v>42844</v>
      </c>
      <c r="H10820" s="89" t="s">
        <v>1891</v>
      </c>
      <c r="I10820" s="89" t="s">
        <v>1944</v>
      </c>
      <c r="L10820">
        <v>71509</v>
      </c>
      <c r="M10820" s="89" t="s">
        <v>1902</v>
      </c>
      <c r="N10820" s="89" t="s">
        <v>1943</v>
      </c>
      <c r="V10820" s="89" t="s">
        <v>1913</v>
      </c>
      <c r="W10820">
        <v>70949</v>
      </c>
    </row>
    <row r="10821" spans="7:23">
      <c r="G10821">
        <v>54292</v>
      </c>
      <c r="H10821" s="89" t="s">
        <v>1892</v>
      </c>
      <c r="I10821" s="89" t="s">
        <v>1944</v>
      </c>
      <c r="L10821">
        <v>71510</v>
      </c>
      <c r="M10821" s="89" t="s">
        <v>1902</v>
      </c>
      <c r="N10821" s="89" t="s">
        <v>1944</v>
      </c>
      <c r="V10821" s="89" t="s">
        <v>1914</v>
      </c>
      <c r="W10821">
        <v>70938</v>
      </c>
    </row>
    <row r="10822" spans="7:23">
      <c r="G10822">
        <v>54694</v>
      </c>
      <c r="H10822" s="89" t="s">
        <v>1893</v>
      </c>
      <c r="I10822" s="89" t="s">
        <v>1944</v>
      </c>
      <c r="L10822">
        <v>71511</v>
      </c>
      <c r="M10822" s="89" t="s">
        <v>1902</v>
      </c>
      <c r="N10822" s="89" t="s">
        <v>1945</v>
      </c>
      <c r="V10822" s="89" t="s">
        <v>1915</v>
      </c>
      <c r="W10822">
        <v>70927</v>
      </c>
    </row>
    <row r="10823" spans="7:23">
      <c r="G10823">
        <v>43091</v>
      </c>
      <c r="H10823" s="89" t="s">
        <v>1894</v>
      </c>
      <c r="I10823" s="89" t="s">
        <v>1944</v>
      </c>
      <c r="L10823">
        <v>71512</v>
      </c>
      <c r="M10823" s="89" t="s">
        <v>1902</v>
      </c>
      <c r="N10823" s="89" t="s">
        <v>1946</v>
      </c>
      <c r="V10823" s="89" t="s">
        <v>1916</v>
      </c>
      <c r="W10823">
        <v>70916</v>
      </c>
    </row>
    <row r="10824" spans="7:23">
      <c r="G10824">
        <v>43092</v>
      </c>
      <c r="H10824" s="89" t="s">
        <v>1895</v>
      </c>
      <c r="I10824" s="89" t="s">
        <v>1944</v>
      </c>
      <c r="L10824">
        <v>71513</v>
      </c>
      <c r="M10824" s="89" t="s">
        <v>1902</v>
      </c>
      <c r="N10824" s="89" t="s">
        <v>315</v>
      </c>
      <c r="V10824" s="89" t="s">
        <v>1917</v>
      </c>
      <c r="W10824">
        <v>70905</v>
      </c>
    </row>
    <row r="10825" spans="7:23">
      <c r="G10825">
        <v>43093</v>
      </c>
      <c r="H10825" s="89" t="s">
        <v>1896</v>
      </c>
      <c r="I10825" s="89" t="s">
        <v>1944</v>
      </c>
      <c r="L10825">
        <v>71514</v>
      </c>
      <c r="M10825" s="89" t="s">
        <v>1902</v>
      </c>
      <c r="N10825" s="89" t="s">
        <v>1947</v>
      </c>
      <c r="V10825" s="89" t="s">
        <v>1918</v>
      </c>
      <c r="W10825">
        <v>70894</v>
      </c>
    </row>
    <row r="10826" spans="7:23">
      <c r="G10826">
        <v>71686</v>
      </c>
      <c r="H10826" s="89" t="s">
        <v>1897</v>
      </c>
      <c r="I10826" s="89" t="s">
        <v>1944</v>
      </c>
      <c r="L10826">
        <v>71515</v>
      </c>
      <c r="M10826" s="89" t="s">
        <v>1899</v>
      </c>
      <c r="N10826" s="89" t="s">
        <v>1710</v>
      </c>
      <c r="V10826" s="89" t="s">
        <v>1919</v>
      </c>
      <c r="W10826">
        <v>70883</v>
      </c>
    </row>
    <row r="10827" spans="7:23">
      <c r="G10827">
        <v>71664</v>
      </c>
      <c r="H10827" s="89" t="s">
        <v>1898</v>
      </c>
      <c r="I10827" s="89" t="s">
        <v>1944</v>
      </c>
      <c r="L10827">
        <v>71516</v>
      </c>
      <c r="M10827" s="89" t="s">
        <v>1899</v>
      </c>
      <c r="N10827" s="89" t="s">
        <v>1940</v>
      </c>
      <c r="V10827" s="89" t="s">
        <v>1920</v>
      </c>
      <c r="W10827">
        <v>71389</v>
      </c>
    </row>
    <row r="10828" spans="7:23">
      <c r="G10828">
        <v>71092</v>
      </c>
      <c r="H10828" s="89" t="s">
        <v>1899</v>
      </c>
      <c r="I10828" s="89" t="s">
        <v>1944</v>
      </c>
      <c r="L10828">
        <v>71517</v>
      </c>
      <c r="M10828" s="89" t="s">
        <v>1899</v>
      </c>
      <c r="N10828" s="89" t="s">
        <v>1941</v>
      </c>
      <c r="V10828" s="89" t="s">
        <v>1921</v>
      </c>
      <c r="W10828">
        <v>71378</v>
      </c>
    </row>
    <row r="10829" spans="7:23">
      <c r="G10829">
        <v>71081</v>
      </c>
      <c r="H10829" s="89" t="s">
        <v>1900</v>
      </c>
      <c r="I10829" s="89" t="s">
        <v>1944</v>
      </c>
      <c r="L10829">
        <v>71518</v>
      </c>
      <c r="M10829" s="89" t="s">
        <v>1899</v>
      </c>
      <c r="N10829" s="89" t="s">
        <v>1942</v>
      </c>
      <c r="V10829" s="89" t="s">
        <v>1922</v>
      </c>
      <c r="W10829">
        <v>70872</v>
      </c>
    </row>
    <row r="10830" spans="7:23">
      <c r="G10830">
        <v>71070</v>
      </c>
      <c r="H10830" s="89" t="s">
        <v>1901</v>
      </c>
      <c r="I10830" s="89" t="s">
        <v>1944</v>
      </c>
      <c r="L10830">
        <v>71519</v>
      </c>
      <c r="M10830" s="89" t="s">
        <v>1899</v>
      </c>
      <c r="N10830" s="89" t="s">
        <v>314</v>
      </c>
      <c r="V10830" s="89" t="s">
        <v>1923</v>
      </c>
      <c r="W10830">
        <v>71279</v>
      </c>
    </row>
    <row r="10831" spans="7:23">
      <c r="G10831">
        <v>71059</v>
      </c>
      <c r="H10831" s="89" t="s">
        <v>1902</v>
      </c>
      <c r="I10831" s="89" t="s">
        <v>1944</v>
      </c>
      <c r="L10831">
        <v>71520</v>
      </c>
      <c r="M10831" s="89" t="s">
        <v>1899</v>
      </c>
      <c r="N10831" s="89" t="s">
        <v>1943</v>
      </c>
      <c r="V10831" s="89" t="s">
        <v>278</v>
      </c>
      <c r="W10831">
        <v>71356</v>
      </c>
    </row>
    <row r="10832" spans="7:23">
      <c r="G10832">
        <v>71048</v>
      </c>
      <c r="H10832" s="89" t="s">
        <v>1903</v>
      </c>
      <c r="I10832" s="89" t="s">
        <v>1944</v>
      </c>
      <c r="L10832">
        <v>71521</v>
      </c>
      <c r="M10832" s="89" t="s">
        <v>1899</v>
      </c>
      <c r="N10832" s="89" t="s">
        <v>1944</v>
      </c>
      <c r="V10832" s="89" t="s">
        <v>1924</v>
      </c>
      <c r="W10832">
        <v>71268</v>
      </c>
    </row>
    <row r="10833" spans="7:23">
      <c r="G10833">
        <v>71114</v>
      </c>
      <c r="H10833" s="89" t="s">
        <v>1904</v>
      </c>
      <c r="I10833" s="89" t="s">
        <v>1944</v>
      </c>
      <c r="L10833">
        <v>71522</v>
      </c>
      <c r="M10833" s="89" t="s">
        <v>1899</v>
      </c>
      <c r="N10833" s="89" t="s">
        <v>1945</v>
      </c>
      <c r="V10833" s="89" t="s">
        <v>1925</v>
      </c>
      <c r="W10833">
        <v>71257</v>
      </c>
    </row>
    <row r="10834" spans="7:23">
      <c r="G10834">
        <v>71037</v>
      </c>
      <c r="H10834" s="89" t="s">
        <v>1905</v>
      </c>
      <c r="I10834" s="89" t="s">
        <v>1944</v>
      </c>
      <c r="L10834">
        <v>71523</v>
      </c>
      <c r="M10834" s="89" t="s">
        <v>1899</v>
      </c>
      <c r="N10834" s="89" t="s">
        <v>1946</v>
      </c>
      <c r="V10834" s="89" t="s">
        <v>1926</v>
      </c>
      <c r="W10834">
        <v>71246</v>
      </c>
    </row>
    <row r="10835" spans="7:23">
      <c r="G10835">
        <v>71026</v>
      </c>
      <c r="H10835" s="89" t="s">
        <v>1906</v>
      </c>
      <c r="I10835" s="89" t="s">
        <v>1944</v>
      </c>
      <c r="L10835">
        <v>71524</v>
      </c>
      <c r="M10835" s="89" t="s">
        <v>1899</v>
      </c>
      <c r="N10835" s="89" t="s">
        <v>315</v>
      </c>
      <c r="V10835" s="89" t="s">
        <v>1927</v>
      </c>
      <c r="W10835">
        <v>71323</v>
      </c>
    </row>
    <row r="10836" spans="7:23">
      <c r="G10836">
        <v>71103</v>
      </c>
      <c r="H10836" s="89" t="s">
        <v>1907</v>
      </c>
      <c r="I10836" s="89" t="s">
        <v>1944</v>
      </c>
      <c r="L10836">
        <v>71525</v>
      </c>
      <c r="M10836" s="89" t="s">
        <v>1899</v>
      </c>
      <c r="N10836" s="89" t="s">
        <v>1947</v>
      </c>
      <c r="V10836" s="89" t="s">
        <v>1899</v>
      </c>
      <c r="W10836">
        <v>71521</v>
      </c>
    </row>
    <row r="10837" spans="7:23">
      <c r="G10837">
        <v>71015</v>
      </c>
      <c r="H10837" s="89" t="s">
        <v>1908</v>
      </c>
      <c r="I10837" s="89" t="s">
        <v>1944</v>
      </c>
      <c r="L10837">
        <v>71581</v>
      </c>
      <c r="M10837" s="89" t="s">
        <v>60</v>
      </c>
      <c r="N10837" s="89" t="s">
        <v>1710</v>
      </c>
      <c r="V10837" s="89" t="s">
        <v>1902</v>
      </c>
      <c r="W10837">
        <v>71510</v>
      </c>
    </row>
    <row r="10838" spans="7:23">
      <c r="G10838">
        <v>71004</v>
      </c>
      <c r="H10838" s="89" t="s">
        <v>1909</v>
      </c>
      <c r="I10838" s="89" t="s">
        <v>1944</v>
      </c>
      <c r="L10838">
        <v>71582</v>
      </c>
      <c r="M10838" s="89" t="s">
        <v>60</v>
      </c>
      <c r="N10838" s="89" t="s">
        <v>1940</v>
      </c>
      <c r="V10838" s="89" t="s">
        <v>1928</v>
      </c>
      <c r="W10838">
        <v>71499</v>
      </c>
    </row>
    <row r="10839" spans="7:23">
      <c r="G10839">
        <v>70993</v>
      </c>
      <c r="H10839" s="89" t="s">
        <v>1910</v>
      </c>
      <c r="I10839" s="89" t="s">
        <v>1944</v>
      </c>
      <c r="L10839">
        <v>71583</v>
      </c>
      <c r="M10839" s="89" t="s">
        <v>60</v>
      </c>
      <c r="N10839" s="89" t="s">
        <v>1941</v>
      </c>
      <c r="V10839" s="89" t="s">
        <v>1929</v>
      </c>
      <c r="W10839">
        <v>71620</v>
      </c>
    </row>
    <row r="10840" spans="7:23">
      <c r="G10840">
        <v>70982</v>
      </c>
      <c r="H10840" s="89" t="s">
        <v>1911</v>
      </c>
      <c r="I10840" s="89" t="s">
        <v>1944</v>
      </c>
      <c r="L10840">
        <v>71584</v>
      </c>
      <c r="M10840" s="89" t="s">
        <v>60</v>
      </c>
      <c r="N10840" s="89" t="s">
        <v>1942</v>
      </c>
      <c r="V10840" s="89" t="s">
        <v>1930</v>
      </c>
      <c r="W10840">
        <v>71609</v>
      </c>
    </row>
    <row r="10841" spans="7:23">
      <c r="G10841">
        <v>70971</v>
      </c>
      <c r="H10841" s="89" t="s">
        <v>1912</v>
      </c>
      <c r="I10841" s="89" t="s">
        <v>1944</v>
      </c>
      <c r="L10841">
        <v>71585</v>
      </c>
      <c r="M10841" s="89" t="s">
        <v>60</v>
      </c>
      <c r="N10841" s="89" t="s">
        <v>314</v>
      </c>
      <c r="V10841" s="89" t="s">
        <v>59</v>
      </c>
      <c r="W10841">
        <v>71598</v>
      </c>
    </row>
    <row r="10842" spans="7:23">
      <c r="G10842">
        <v>70960</v>
      </c>
      <c r="H10842" s="89" t="s">
        <v>119</v>
      </c>
      <c r="I10842" s="89" t="s">
        <v>1944</v>
      </c>
      <c r="L10842">
        <v>71586</v>
      </c>
      <c r="M10842" s="89" t="s">
        <v>60</v>
      </c>
      <c r="N10842" s="89" t="s">
        <v>1943</v>
      </c>
      <c r="V10842" s="89" t="s">
        <v>1931</v>
      </c>
      <c r="W10842">
        <v>72083</v>
      </c>
    </row>
    <row r="10843" spans="7:23">
      <c r="G10843">
        <v>70949</v>
      </c>
      <c r="H10843" s="89" t="s">
        <v>1913</v>
      </c>
      <c r="I10843" s="89" t="s">
        <v>1944</v>
      </c>
      <c r="L10843">
        <v>71587</v>
      </c>
      <c r="M10843" s="89" t="s">
        <v>60</v>
      </c>
      <c r="N10843" s="89" t="s">
        <v>1944</v>
      </c>
      <c r="V10843" s="89" t="s">
        <v>60</v>
      </c>
      <c r="W10843">
        <v>71587</v>
      </c>
    </row>
    <row r="10844" spans="7:23">
      <c r="G10844">
        <v>70938</v>
      </c>
      <c r="H10844" s="89" t="s">
        <v>1914</v>
      </c>
      <c r="I10844" s="89" t="s">
        <v>1944</v>
      </c>
      <c r="L10844">
        <v>71588</v>
      </c>
      <c r="M10844" s="89" t="s">
        <v>60</v>
      </c>
      <c r="N10844" s="89" t="s">
        <v>1945</v>
      </c>
      <c r="V10844" s="89" t="s">
        <v>46</v>
      </c>
      <c r="W10844">
        <v>71466</v>
      </c>
    </row>
    <row r="10845" spans="7:23">
      <c r="G10845">
        <v>70927</v>
      </c>
      <c r="H10845" s="89" t="s">
        <v>1915</v>
      </c>
      <c r="I10845" s="89" t="s">
        <v>1944</v>
      </c>
      <c r="L10845">
        <v>71589</v>
      </c>
      <c r="M10845" s="89" t="s">
        <v>60</v>
      </c>
      <c r="N10845" s="89" t="s">
        <v>1946</v>
      </c>
      <c r="V10845" s="89" t="s">
        <v>1932</v>
      </c>
      <c r="W10845">
        <v>71631</v>
      </c>
    </row>
    <row r="10846" spans="7:23">
      <c r="G10846">
        <v>70916</v>
      </c>
      <c r="H10846" s="89" t="s">
        <v>1916</v>
      </c>
      <c r="I10846" s="89" t="s">
        <v>1944</v>
      </c>
      <c r="L10846">
        <v>71590</v>
      </c>
      <c r="M10846" s="89" t="s">
        <v>60</v>
      </c>
      <c r="N10846" s="89" t="s">
        <v>315</v>
      </c>
      <c r="V10846" s="89" t="s">
        <v>1912</v>
      </c>
      <c r="W10846">
        <v>71488</v>
      </c>
    </row>
    <row r="10847" spans="7:23">
      <c r="G10847">
        <v>70905</v>
      </c>
      <c r="H10847" s="89" t="s">
        <v>1917</v>
      </c>
      <c r="I10847" s="89" t="s">
        <v>1944</v>
      </c>
      <c r="L10847">
        <v>71591</v>
      </c>
      <c r="M10847" s="89" t="s">
        <v>60</v>
      </c>
      <c r="N10847" s="89" t="s">
        <v>1947</v>
      </c>
      <c r="V10847" s="89" t="s">
        <v>119</v>
      </c>
      <c r="W10847">
        <v>71477</v>
      </c>
    </row>
    <row r="10848" spans="7:23">
      <c r="G10848">
        <v>70894</v>
      </c>
      <c r="H10848" s="89" t="s">
        <v>1918</v>
      </c>
      <c r="I10848" s="89" t="s">
        <v>1944</v>
      </c>
      <c r="L10848">
        <v>71592</v>
      </c>
      <c r="M10848" s="89" t="s">
        <v>59</v>
      </c>
      <c r="N10848" s="89" t="s">
        <v>1710</v>
      </c>
      <c r="V10848" s="89" t="s">
        <v>46</v>
      </c>
      <c r="W10848">
        <v>71455</v>
      </c>
    </row>
    <row r="10849" spans="7:23">
      <c r="G10849">
        <v>70883</v>
      </c>
      <c r="H10849" s="89" t="s">
        <v>1919</v>
      </c>
      <c r="I10849" s="89" t="s">
        <v>1944</v>
      </c>
      <c r="L10849">
        <v>71593</v>
      </c>
      <c r="M10849" s="89" t="s">
        <v>59</v>
      </c>
      <c r="N10849" s="89" t="s">
        <v>1940</v>
      </c>
      <c r="V10849" s="89" t="s">
        <v>1914</v>
      </c>
      <c r="W10849">
        <v>71444</v>
      </c>
    </row>
    <row r="10850" spans="7:23">
      <c r="G10850">
        <v>71389</v>
      </c>
      <c r="H10850" s="89" t="s">
        <v>1920</v>
      </c>
      <c r="I10850" s="89" t="s">
        <v>1944</v>
      </c>
      <c r="L10850">
        <v>71594</v>
      </c>
      <c r="M10850" s="89" t="s">
        <v>59</v>
      </c>
      <c r="N10850" s="89" t="s">
        <v>1941</v>
      </c>
      <c r="V10850" s="89" t="s">
        <v>1915</v>
      </c>
      <c r="W10850">
        <v>71312</v>
      </c>
    </row>
    <row r="10851" spans="7:23">
      <c r="G10851">
        <v>71378</v>
      </c>
      <c r="H10851" s="89" t="s">
        <v>1921</v>
      </c>
      <c r="I10851" s="89" t="s">
        <v>1944</v>
      </c>
      <c r="L10851">
        <v>71595</v>
      </c>
      <c r="M10851" s="89" t="s">
        <v>59</v>
      </c>
      <c r="N10851" s="89" t="s">
        <v>1942</v>
      </c>
      <c r="V10851" s="89" t="s">
        <v>1916</v>
      </c>
      <c r="W10851">
        <v>71235</v>
      </c>
    </row>
    <row r="10852" spans="7:23">
      <c r="G10852">
        <v>70872</v>
      </c>
      <c r="H10852" s="89" t="s">
        <v>1922</v>
      </c>
      <c r="I10852" s="89" t="s">
        <v>1944</v>
      </c>
      <c r="L10852">
        <v>71596</v>
      </c>
      <c r="M10852" s="89" t="s">
        <v>59</v>
      </c>
      <c r="N10852" s="89" t="s">
        <v>314</v>
      </c>
      <c r="V10852" s="89" t="s">
        <v>1917</v>
      </c>
      <c r="W10852">
        <v>71785</v>
      </c>
    </row>
    <row r="10853" spans="7:23">
      <c r="G10853">
        <v>71279</v>
      </c>
      <c r="H10853" s="89" t="s">
        <v>1923</v>
      </c>
      <c r="I10853" s="89" t="s">
        <v>1944</v>
      </c>
      <c r="L10853">
        <v>71597</v>
      </c>
      <c r="M10853" s="89" t="s">
        <v>59</v>
      </c>
      <c r="N10853" s="89" t="s">
        <v>1943</v>
      </c>
      <c r="V10853" s="89" t="s">
        <v>1918</v>
      </c>
      <c r="W10853">
        <v>71774</v>
      </c>
    </row>
    <row r="10854" spans="7:23">
      <c r="G10854">
        <v>71356</v>
      </c>
      <c r="H10854" s="89" t="s">
        <v>278</v>
      </c>
      <c r="I10854" s="89" t="s">
        <v>1944</v>
      </c>
      <c r="L10854">
        <v>71598</v>
      </c>
      <c r="M10854" s="89" t="s">
        <v>59</v>
      </c>
      <c r="N10854" s="89" t="s">
        <v>1944</v>
      </c>
      <c r="V10854" s="89" t="s">
        <v>119</v>
      </c>
      <c r="W10854">
        <v>71763</v>
      </c>
    </row>
    <row r="10855" spans="7:23">
      <c r="G10855">
        <v>71268</v>
      </c>
      <c r="H10855" s="89" t="s">
        <v>1924</v>
      </c>
      <c r="I10855" s="89" t="s">
        <v>1944</v>
      </c>
      <c r="L10855">
        <v>71599</v>
      </c>
      <c r="M10855" s="89" t="s">
        <v>59</v>
      </c>
      <c r="N10855" s="89" t="s">
        <v>1945</v>
      </c>
      <c r="V10855" s="89" t="s">
        <v>1933</v>
      </c>
      <c r="W10855">
        <v>71752</v>
      </c>
    </row>
    <row r="10856" spans="7:23">
      <c r="G10856">
        <v>71257</v>
      </c>
      <c r="H10856" s="89" t="s">
        <v>1925</v>
      </c>
      <c r="I10856" s="89" t="s">
        <v>1944</v>
      </c>
      <c r="L10856">
        <v>71600</v>
      </c>
      <c r="M10856" s="89" t="s">
        <v>59</v>
      </c>
      <c r="N10856" s="89" t="s">
        <v>1946</v>
      </c>
      <c r="V10856" s="89" t="s">
        <v>1920</v>
      </c>
      <c r="W10856">
        <v>71741</v>
      </c>
    </row>
    <row r="10857" spans="7:23">
      <c r="G10857">
        <v>71246</v>
      </c>
      <c r="H10857" s="89" t="s">
        <v>1926</v>
      </c>
      <c r="I10857" s="89" t="s">
        <v>1944</v>
      </c>
      <c r="L10857">
        <v>71601</v>
      </c>
      <c r="M10857" s="89" t="s">
        <v>59</v>
      </c>
      <c r="N10857" s="89" t="s">
        <v>315</v>
      </c>
      <c r="V10857" s="89" t="s">
        <v>1934</v>
      </c>
      <c r="W10857">
        <v>71730</v>
      </c>
    </row>
    <row r="10858" spans="7:23">
      <c r="G10858">
        <v>71323</v>
      </c>
      <c r="H10858" s="89" t="s">
        <v>1927</v>
      </c>
      <c r="I10858" s="89" t="s">
        <v>1944</v>
      </c>
      <c r="L10858">
        <v>71602</v>
      </c>
      <c r="M10858" s="89" t="s">
        <v>59</v>
      </c>
      <c r="N10858" s="89" t="s">
        <v>1947</v>
      </c>
      <c r="V10858" s="89" t="s">
        <v>1935</v>
      </c>
      <c r="W10858">
        <v>71719</v>
      </c>
    </row>
    <row r="10859" spans="7:23">
      <c r="G10859">
        <v>71521</v>
      </c>
      <c r="H10859" s="89" t="s">
        <v>1899</v>
      </c>
      <c r="I10859" s="89" t="s">
        <v>1944</v>
      </c>
      <c r="L10859">
        <v>71603</v>
      </c>
      <c r="M10859" s="89" t="s">
        <v>1930</v>
      </c>
      <c r="N10859" s="89" t="s">
        <v>1710</v>
      </c>
      <c r="V10859" s="89" t="s">
        <v>1936</v>
      </c>
      <c r="W10859">
        <v>71939</v>
      </c>
    </row>
    <row r="10860" spans="7:23">
      <c r="G10860">
        <v>71510</v>
      </c>
      <c r="H10860" s="89" t="s">
        <v>1902</v>
      </c>
      <c r="I10860" s="89" t="s">
        <v>1944</v>
      </c>
      <c r="L10860">
        <v>71604</v>
      </c>
      <c r="M10860" s="89" t="s">
        <v>1930</v>
      </c>
      <c r="N10860" s="89" t="s">
        <v>1940</v>
      </c>
      <c r="V10860" s="89" t="s">
        <v>46</v>
      </c>
      <c r="W10860">
        <v>71851</v>
      </c>
    </row>
    <row r="10861" spans="7:23">
      <c r="G10861">
        <v>71499</v>
      </c>
      <c r="H10861" s="89" t="s">
        <v>1928</v>
      </c>
      <c r="I10861" s="89" t="s">
        <v>1944</v>
      </c>
      <c r="L10861">
        <v>71605</v>
      </c>
      <c r="M10861" s="89" t="s">
        <v>1930</v>
      </c>
      <c r="N10861" s="89" t="s">
        <v>1941</v>
      </c>
      <c r="V10861" s="89" t="s">
        <v>1922</v>
      </c>
      <c r="W10861">
        <v>71840</v>
      </c>
    </row>
    <row r="10862" spans="7:23">
      <c r="G10862">
        <v>71620</v>
      </c>
      <c r="H10862" s="89" t="s">
        <v>1929</v>
      </c>
      <c r="I10862" s="89" t="s">
        <v>1944</v>
      </c>
      <c r="L10862">
        <v>71606</v>
      </c>
      <c r="M10862" s="89" t="s">
        <v>1930</v>
      </c>
      <c r="N10862" s="89" t="s">
        <v>1942</v>
      </c>
      <c r="V10862" s="89" t="s">
        <v>1882</v>
      </c>
      <c r="W10862">
        <v>72105</v>
      </c>
    </row>
    <row r="10863" spans="7:23">
      <c r="G10863">
        <v>71609</v>
      </c>
      <c r="H10863" s="89" t="s">
        <v>1930</v>
      </c>
      <c r="I10863" s="89" t="s">
        <v>1944</v>
      </c>
      <c r="L10863">
        <v>71607</v>
      </c>
      <c r="M10863" s="89" t="s">
        <v>1930</v>
      </c>
      <c r="N10863" s="89" t="s">
        <v>314</v>
      </c>
      <c r="V10863" s="89" t="s">
        <v>968</v>
      </c>
      <c r="W10863">
        <v>72127</v>
      </c>
    </row>
    <row r="10864" spans="7:23">
      <c r="G10864">
        <v>71598</v>
      </c>
      <c r="H10864" s="89" t="s">
        <v>59</v>
      </c>
      <c r="I10864" s="89" t="s">
        <v>1944</v>
      </c>
      <c r="L10864">
        <v>71608</v>
      </c>
      <c r="M10864" s="89" t="s">
        <v>1930</v>
      </c>
      <c r="N10864" s="89" t="s">
        <v>1943</v>
      </c>
      <c r="V10864" s="89" t="s">
        <v>974</v>
      </c>
      <c r="W10864">
        <v>72116</v>
      </c>
    </row>
    <row r="10865" spans="7:23">
      <c r="G10865">
        <v>72083</v>
      </c>
      <c r="H10865" s="89" t="s">
        <v>1931</v>
      </c>
      <c r="I10865" s="89" t="s">
        <v>1944</v>
      </c>
      <c r="L10865">
        <v>71609</v>
      </c>
      <c r="M10865" s="89" t="s">
        <v>1930</v>
      </c>
      <c r="N10865" s="89" t="s">
        <v>1944</v>
      </c>
      <c r="V10865" s="89" t="s">
        <v>1923</v>
      </c>
      <c r="W10865">
        <v>71829</v>
      </c>
    </row>
    <row r="10866" spans="7:23">
      <c r="G10866">
        <v>71587</v>
      </c>
      <c r="H10866" s="89" t="s">
        <v>60</v>
      </c>
      <c r="I10866" s="89" t="s">
        <v>1944</v>
      </c>
      <c r="L10866">
        <v>71610</v>
      </c>
      <c r="M10866" s="89" t="s">
        <v>1930</v>
      </c>
      <c r="N10866" s="89" t="s">
        <v>1945</v>
      </c>
      <c r="V10866" s="89" t="s">
        <v>278</v>
      </c>
      <c r="W10866">
        <v>71818</v>
      </c>
    </row>
    <row r="10867" spans="7:23">
      <c r="G10867">
        <v>71466</v>
      </c>
      <c r="H10867" s="89" t="s">
        <v>46</v>
      </c>
      <c r="I10867" s="89" t="s">
        <v>1944</v>
      </c>
      <c r="L10867">
        <v>71611</v>
      </c>
      <c r="M10867" s="89" t="s">
        <v>1930</v>
      </c>
      <c r="N10867" s="89" t="s">
        <v>1946</v>
      </c>
      <c r="V10867" s="89" t="s">
        <v>1924</v>
      </c>
      <c r="W10867">
        <v>71807</v>
      </c>
    </row>
    <row r="10868" spans="7:23">
      <c r="G10868">
        <v>71631</v>
      </c>
      <c r="H10868" s="89" t="s">
        <v>1932</v>
      </c>
      <c r="I10868" s="89" t="s">
        <v>1944</v>
      </c>
      <c r="L10868">
        <v>71612</v>
      </c>
      <c r="M10868" s="89" t="s">
        <v>1930</v>
      </c>
      <c r="N10868" s="89" t="s">
        <v>315</v>
      </c>
      <c r="V10868" s="89" t="s">
        <v>1925</v>
      </c>
      <c r="W10868">
        <v>71708</v>
      </c>
    </row>
    <row r="10869" spans="7:23">
      <c r="G10869">
        <v>71488</v>
      </c>
      <c r="H10869" s="89" t="s">
        <v>1912</v>
      </c>
      <c r="I10869" s="89" t="s">
        <v>1944</v>
      </c>
      <c r="L10869">
        <v>71613</v>
      </c>
      <c r="M10869" s="89" t="s">
        <v>1930</v>
      </c>
      <c r="N10869" s="89" t="s">
        <v>1947</v>
      </c>
      <c r="V10869" s="89" t="s">
        <v>1937</v>
      </c>
      <c r="W10869">
        <v>71917</v>
      </c>
    </row>
    <row r="10870" spans="7:23">
      <c r="G10870">
        <v>71477</v>
      </c>
      <c r="H10870" s="89" t="s">
        <v>119</v>
      </c>
      <c r="I10870" s="89" t="s">
        <v>1944</v>
      </c>
      <c r="L10870">
        <v>71614</v>
      </c>
      <c r="M10870" s="89" t="s">
        <v>1929</v>
      </c>
      <c r="N10870" s="89" t="s">
        <v>1710</v>
      </c>
      <c r="V10870" s="89" t="s">
        <v>276</v>
      </c>
      <c r="W10870">
        <v>71906</v>
      </c>
    </row>
    <row r="10871" spans="7:23">
      <c r="G10871">
        <v>71455</v>
      </c>
      <c r="H10871" s="89" t="s">
        <v>46</v>
      </c>
      <c r="I10871" s="89" t="s">
        <v>1944</v>
      </c>
      <c r="L10871">
        <v>71615</v>
      </c>
      <c r="M10871" s="89" t="s">
        <v>1929</v>
      </c>
      <c r="N10871" s="89" t="s">
        <v>1940</v>
      </c>
      <c r="V10871" s="89" t="s">
        <v>1938</v>
      </c>
      <c r="W10871">
        <v>58480</v>
      </c>
    </row>
    <row r="10872" spans="7:23">
      <c r="G10872">
        <v>71444</v>
      </c>
      <c r="H10872" s="89" t="s">
        <v>1914</v>
      </c>
      <c r="I10872" s="89" t="s">
        <v>1944</v>
      </c>
      <c r="L10872">
        <v>71616</v>
      </c>
      <c r="M10872" s="89" t="s">
        <v>1929</v>
      </c>
      <c r="N10872" s="89" t="s">
        <v>1941</v>
      </c>
      <c r="V10872" s="89" t="s">
        <v>1939</v>
      </c>
      <c r="W10872">
        <v>43094</v>
      </c>
    </row>
    <row r="10873" spans="7:23">
      <c r="G10873">
        <v>71312</v>
      </c>
      <c r="H10873" s="89" t="s">
        <v>1915</v>
      </c>
      <c r="I10873" s="89" t="s">
        <v>1944</v>
      </c>
      <c r="L10873">
        <v>71617</v>
      </c>
      <c r="M10873" s="89" t="s">
        <v>1929</v>
      </c>
      <c r="N10873" s="89" t="s">
        <v>1942</v>
      </c>
    </row>
    <row r="10874" spans="7:23">
      <c r="G10874">
        <v>71235</v>
      </c>
      <c r="H10874" s="89" t="s">
        <v>1916</v>
      </c>
      <c r="I10874" s="89" t="s">
        <v>1944</v>
      </c>
      <c r="L10874">
        <v>71618</v>
      </c>
      <c r="M10874" s="89" t="s">
        <v>1929</v>
      </c>
      <c r="N10874" s="89" t="s">
        <v>314</v>
      </c>
    </row>
    <row r="10875" spans="7:23">
      <c r="G10875">
        <v>71785</v>
      </c>
      <c r="H10875" s="89" t="s">
        <v>1917</v>
      </c>
      <c r="I10875" s="89" t="s">
        <v>1944</v>
      </c>
      <c r="L10875">
        <v>71619</v>
      </c>
      <c r="M10875" s="89" t="s">
        <v>1929</v>
      </c>
      <c r="N10875" s="89" t="s">
        <v>1943</v>
      </c>
      <c r="V10875" s="89" t="s">
        <v>1291</v>
      </c>
      <c r="W10875">
        <v>49268</v>
      </c>
    </row>
    <row r="10876" spans="7:23">
      <c r="G10876">
        <v>71774</v>
      </c>
      <c r="H10876" s="89" t="s">
        <v>1918</v>
      </c>
      <c r="I10876" s="89" t="s">
        <v>1944</v>
      </c>
      <c r="L10876">
        <v>71620</v>
      </c>
      <c r="M10876" s="89" t="s">
        <v>1929</v>
      </c>
      <c r="N10876" s="89" t="s">
        <v>1944</v>
      </c>
      <c r="V10876" s="89" t="s">
        <v>1292</v>
      </c>
      <c r="W10876">
        <v>68275</v>
      </c>
    </row>
    <row r="10877" spans="7:23">
      <c r="G10877">
        <v>71763</v>
      </c>
      <c r="H10877" s="89" t="s">
        <v>119</v>
      </c>
      <c r="I10877" s="89" t="s">
        <v>1944</v>
      </c>
      <c r="L10877">
        <v>71621</v>
      </c>
      <c r="M10877" s="89" t="s">
        <v>1929</v>
      </c>
      <c r="N10877" s="89" t="s">
        <v>1945</v>
      </c>
      <c r="V10877" s="89" t="s">
        <v>1293</v>
      </c>
      <c r="W10877">
        <v>57478</v>
      </c>
    </row>
    <row r="10878" spans="7:23">
      <c r="G10878">
        <v>71752</v>
      </c>
      <c r="H10878" s="89" t="s">
        <v>1933</v>
      </c>
      <c r="I10878" s="89" t="s">
        <v>1944</v>
      </c>
      <c r="L10878">
        <v>71622</v>
      </c>
      <c r="M10878" s="89" t="s">
        <v>1929</v>
      </c>
      <c r="N10878" s="89" t="s">
        <v>1946</v>
      </c>
      <c r="V10878" s="89" t="s">
        <v>1294</v>
      </c>
      <c r="W10878">
        <v>57467</v>
      </c>
    </row>
    <row r="10879" spans="7:23">
      <c r="G10879">
        <v>71741</v>
      </c>
      <c r="H10879" s="89" t="s">
        <v>1920</v>
      </c>
      <c r="I10879" s="89" t="s">
        <v>1944</v>
      </c>
      <c r="L10879">
        <v>71623</v>
      </c>
      <c r="M10879" s="89" t="s">
        <v>1929</v>
      </c>
      <c r="N10879" s="89" t="s">
        <v>315</v>
      </c>
      <c r="V10879" s="89" t="s">
        <v>1295</v>
      </c>
      <c r="W10879">
        <v>49269</v>
      </c>
    </row>
    <row r="10880" spans="7:23">
      <c r="G10880">
        <v>71730</v>
      </c>
      <c r="H10880" s="89" t="s">
        <v>1934</v>
      </c>
      <c r="I10880" s="89" t="s">
        <v>1944</v>
      </c>
      <c r="L10880">
        <v>71624</v>
      </c>
      <c r="M10880" s="89" t="s">
        <v>1929</v>
      </c>
      <c r="N10880" s="89" t="s">
        <v>1947</v>
      </c>
      <c r="V10880" s="89" t="s">
        <v>1296</v>
      </c>
      <c r="W10880">
        <v>67467</v>
      </c>
    </row>
    <row r="10881" spans="7:23">
      <c r="G10881">
        <v>71719</v>
      </c>
      <c r="H10881" s="89" t="s">
        <v>1935</v>
      </c>
      <c r="I10881" s="89" t="s">
        <v>1944</v>
      </c>
      <c r="L10881">
        <v>71625</v>
      </c>
      <c r="M10881" s="89" t="s">
        <v>1932</v>
      </c>
      <c r="N10881" s="89" t="s">
        <v>1710</v>
      </c>
      <c r="V10881" s="89" t="s">
        <v>1297</v>
      </c>
      <c r="W10881">
        <v>49270</v>
      </c>
    </row>
    <row r="10882" spans="7:23">
      <c r="G10882">
        <v>71939</v>
      </c>
      <c r="H10882" s="89" t="s">
        <v>1936</v>
      </c>
      <c r="I10882" s="89" t="s">
        <v>1944</v>
      </c>
      <c r="L10882">
        <v>71626</v>
      </c>
      <c r="M10882" s="89" t="s">
        <v>1932</v>
      </c>
      <c r="N10882" s="89" t="s">
        <v>1940</v>
      </c>
      <c r="V10882" s="89" t="s">
        <v>1298</v>
      </c>
      <c r="W10882">
        <v>49271</v>
      </c>
    </row>
    <row r="10883" spans="7:23">
      <c r="G10883">
        <v>71851</v>
      </c>
      <c r="H10883" s="89" t="s">
        <v>46</v>
      </c>
      <c r="I10883" s="89" t="s">
        <v>1944</v>
      </c>
      <c r="L10883">
        <v>71627</v>
      </c>
      <c r="M10883" s="89" t="s">
        <v>1932</v>
      </c>
      <c r="N10883" s="89" t="s">
        <v>1941</v>
      </c>
      <c r="V10883" s="89" t="s">
        <v>1299</v>
      </c>
      <c r="W10883">
        <v>49272</v>
      </c>
    </row>
    <row r="10884" spans="7:23">
      <c r="G10884">
        <v>71840</v>
      </c>
      <c r="H10884" s="89" t="s">
        <v>1922</v>
      </c>
      <c r="I10884" s="89" t="s">
        <v>1944</v>
      </c>
      <c r="L10884">
        <v>71628</v>
      </c>
      <c r="M10884" s="89" t="s">
        <v>1932</v>
      </c>
      <c r="N10884" s="89" t="s">
        <v>1942</v>
      </c>
      <c r="V10884" s="89" t="s">
        <v>1300</v>
      </c>
      <c r="W10884">
        <v>49273</v>
      </c>
    </row>
    <row r="10885" spans="7:23">
      <c r="G10885">
        <v>72105</v>
      </c>
      <c r="H10885" s="89" t="s">
        <v>1882</v>
      </c>
      <c r="I10885" s="89" t="s">
        <v>1944</v>
      </c>
      <c r="L10885">
        <v>71629</v>
      </c>
      <c r="M10885" s="89" t="s">
        <v>1932</v>
      </c>
      <c r="N10885" s="89" t="s">
        <v>314</v>
      </c>
      <c r="V10885" s="89" t="s">
        <v>1234</v>
      </c>
      <c r="W10885">
        <v>175068</v>
      </c>
    </row>
    <row r="10886" spans="7:23">
      <c r="G10886">
        <v>72127</v>
      </c>
      <c r="H10886" s="89" t="s">
        <v>968</v>
      </c>
      <c r="I10886" s="89" t="s">
        <v>1944</v>
      </c>
      <c r="L10886">
        <v>71630</v>
      </c>
      <c r="M10886" s="89" t="s">
        <v>1932</v>
      </c>
      <c r="N10886" s="89" t="s">
        <v>1943</v>
      </c>
      <c r="V10886" s="89" t="s">
        <v>2329</v>
      </c>
      <c r="W10886">
        <v>199723</v>
      </c>
    </row>
    <row r="10887" spans="7:23">
      <c r="G10887">
        <v>72116</v>
      </c>
      <c r="H10887" s="89" t="s">
        <v>974</v>
      </c>
      <c r="I10887" s="89" t="s">
        <v>1944</v>
      </c>
      <c r="L10887">
        <v>71631</v>
      </c>
      <c r="M10887" s="89" t="s">
        <v>1932</v>
      </c>
      <c r="N10887" s="89" t="s">
        <v>1944</v>
      </c>
      <c r="V10887" s="89" t="s">
        <v>2330</v>
      </c>
      <c r="W10887">
        <v>199710</v>
      </c>
    </row>
    <row r="10888" spans="7:23">
      <c r="G10888">
        <v>71829</v>
      </c>
      <c r="H10888" s="89" t="s">
        <v>1923</v>
      </c>
      <c r="I10888" s="89" t="s">
        <v>1944</v>
      </c>
      <c r="L10888">
        <v>71632</v>
      </c>
      <c r="M10888" s="89" t="s">
        <v>1932</v>
      </c>
      <c r="N10888" s="89" t="s">
        <v>1945</v>
      </c>
      <c r="V10888" s="89" t="s">
        <v>1235</v>
      </c>
      <c r="W10888">
        <v>199697</v>
      </c>
    </row>
    <row r="10889" spans="7:23">
      <c r="G10889">
        <v>71818</v>
      </c>
      <c r="H10889" s="89" t="s">
        <v>278</v>
      </c>
      <c r="I10889" s="89" t="s">
        <v>1944</v>
      </c>
      <c r="L10889">
        <v>71633</v>
      </c>
      <c r="M10889" s="89" t="s">
        <v>1932</v>
      </c>
      <c r="N10889" s="89" t="s">
        <v>1946</v>
      </c>
      <c r="V10889" s="89" t="s">
        <v>1236</v>
      </c>
      <c r="W10889">
        <v>199684</v>
      </c>
    </row>
    <row r="10890" spans="7:23">
      <c r="G10890">
        <v>71807</v>
      </c>
      <c r="H10890" s="89" t="s">
        <v>1924</v>
      </c>
      <c r="I10890" s="89" t="s">
        <v>1944</v>
      </c>
      <c r="L10890">
        <v>71634</v>
      </c>
      <c r="M10890" s="89" t="s">
        <v>1932</v>
      </c>
      <c r="N10890" s="89" t="s">
        <v>315</v>
      </c>
      <c r="V10890" s="89" t="s">
        <v>1237</v>
      </c>
      <c r="W10890">
        <v>174881</v>
      </c>
    </row>
    <row r="10891" spans="7:23">
      <c r="G10891">
        <v>71708</v>
      </c>
      <c r="H10891" s="89" t="s">
        <v>1925</v>
      </c>
      <c r="I10891" s="89" t="s">
        <v>1944</v>
      </c>
      <c r="L10891">
        <v>71635</v>
      </c>
      <c r="M10891" s="89" t="s">
        <v>1932</v>
      </c>
      <c r="N10891" s="89" t="s">
        <v>1947</v>
      </c>
      <c r="V10891" s="89" t="s">
        <v>1301</v>
      </c>
      <c r="W10891">
        <v>49277</v>
      </c>
    </row>
    <row r="10892" spans="7:23">
      <c r="G10892">
        <v>71917</v>
      </c>
      <c r="H10892" s="89" t="s">
        <v>1937</v>
      </c>
      <c r="I10892" s="89" t="s">
        <v>1944</v>
      </c>
      <c r="L10892">
        <v>71658</v>
      </c>
      <c r="M10892" s="89" t="s">
        <v>1898</v>
      </c>
      <c r="N10892" s="89" t="s">
        <v>1710</v>
      </c>
      <c r="V10892" s="89" t="s">
        <v>2334</v>
      </c>
      <c r="W10892">
        <v>49278</v>
      </c>
    </row>
    <row r="10893" spans="7:23">
      <c r="G10893">
        <v>71906</v>
      </c>
      <c r="H10893" s="89" t="s">
        <v>276</v>
      </c>
      <c r="I10893" s="89" t="s">
        <v>1944</v>
      </c>
      <c r="L10893">
        <v>71659</v>
      </c>
      <c r="M10893" s="89" t="s">
        <v>1898</v>
      </c>
      <c r="N10893" s="89" t="s">
        <v>1940</v>
      </c>
      <c r="V10893" s="89" t="s">
        <v>2336</v>
      </c>
      <c r="W10893">
        <v>190068</v>
      </c>
    </row>
    <row r="10894" spans="7:23">
      <c r="G10894">
        <v>58480</v>
      </c>
      <c r="H10894" s="89" t="s">
        <v>1938</v>
      </c>
      <c r="I10894" s="89" t="s">
        <v>1944</v>
      </c>
      <c r="L10894">
        <v>71660</v>
      </c>
      <c r="M10894" s="89" t="s">
        <v>1898</v>
      </c>
      <c r="N10894" s="89" t="s">
        <v>1941</v>
      </c>
      <c r="V10894" s="89" t="s">
        <v>2337</v>
      </c>
      <c r="W10894">
        <v>200668</v>
      </c>
    </row>
    <row r="10895" spans="7:23">
      <c r="G10895">
        <v>43094</v>
      </c>
      <c r="H10895" s="89" t="s">
        <v>1939</v>
      </c>
      <c r="I10895" s="89" t="s">
        <v>1944</v>
      </c>
      <c r="L10895">
        <v>71661</v>
      </c>
      <c r="M10895" s="89" t="s">
        <v>1898</v>
      </c>
      <c r="N10895" s="89" t="s">
        <v>1942</v>
      </c>
      <c r="V10895" s="89" t="s">
        <v>1302</v>
      </c>
      <c r="W10895">
        <v>49279</v>
      </c>
    </row>
    <row r="10896" spans="7:23">
      <c r="G10896">
        <v>49066</v>
      </c>
      <c r="H10896" s="89" t="s">
        <v>320</v>
      </c>
      <c r="L10896">
        <v>71662</v>
      </c>
      <c r="M10896" s="89" t="s">
        <v>1898</v>
      </c>
      <c r="N10896" s="89" t="s">
        <v>314</v>
      </c>
      <c r="V10896" s="89" t="s">
        <v>2340</v>
      </c>
      <c r="W10896">
        <v>83868</v>
      </c>
    </row>
    <row r="10897" spans="7:23">
      <c r="G10897">
        <v>49268</v>
      </c>
      <c r="H10897" s="89" t="s">
        <v>1291</v>
      </c>
      <c r="I10897" s="89" t="s">
        <v>320</v>
      </c>
      <c r="L10897">
        <v>71663</v>
      </c>
      <c r="M10897" s="89" t="s">
        <v>1898</v>
      </c>
      <c r="N10897" s="89" t="s">
        <v>1943</v>
      </c>
      <c r="V10897" s="89" t="s">
        <v>2342</v>
      </c>
      <c r="W10897">
        <v>49280</v>
      </c>
    </row>
    <row r="10898" spans="7:23">
      <c r="G10898">
        <v>68275</v>
      </c>
      <c r="H10898" s="89" t="s">
        <v>1292</v>
      </c>
      <c r="I10898" s="89" t="s">
        <v>320</v>
      </c>
      <c r="L10898">
        <v>71664</v>
      </c>
      <c r="M10898" s="89" t="s">
        <v>1898</v>
      </c>
      <c r="N10898" s="89" t="s">
        <v>1944</v>
      </c>
      <c r="V10898" s="89" t="s">
        <v>2343</v>
      </c>
      <c r="W10898">
        <v>49281</v>
      </c>
    </row>
    <row r="10899" spans="7:23">
      <c r="G10899">
        <v>57478</v>
      </c>
      <c r="H10899" s="89" t="s">
        <v>1293</v>
      </c>
      <c r="I10899" s="89" t="s">
        <v>320</v>
      </c>
      <c r="L10899">
        <v>71665</v>
      </c>
      <c r="M10899" s="89" t="s">
        <v>1898</v>
      </c>
      <c r="N10899" s="89" t="s">
        <v>1945</v>
      </c>
      <c r="V10899" s="89" t="s">
        <v>1303</v>
      </c>
      <c r="W10899">
        <v>49282</v>
      </c>
    </row>
    <row r="10900" spans="7:23">
      <c r="G10900">
        <v>57467</v>
      </c>
      <c r="H10900" s="89" t="s">
        <v>1294</v>
      </c>
      <c r="I10900" s="89" t="s">
        <v>320</v>
      </c>
      <c r="L10900">
        <v>71666</v>
      </c>
      <c r="M10900" s="89" t="s">
        <v>1898</v>
      </c>
      <c r="N10900" s="89" t="s">
        <v>1946</v>
      </c>
      <c r="V10900" s="89" t="s">
        <v>2346</v>
      </c>
      <c r="W10900">
        <v>199668</v>
      </c>
    </row>
    <row r="10901" spans="7:23">
      <c r="G10901">
        <v>49269</v>
      </c>
      <c r="H10901" s="89" t="s">
        <v>1295</v>
      </c>
      <c r="I10901" s="89" t="s">
        <v>320</v>
      </c>
      <c r="L10901">
        <v>71667</v>
      </c>
      <c r="M10901" s="89" t="s">
        <v>1898</v>
      </c>
      <c r="N10901" s="89" t="s">
        <v>315</v>
      </c>
      <c r="V10901" s="89" t="s">
        <v>2348</v>
      </c>
      <c r="W10901">
        <v>200146</v>
      </c>
    </row>
    <row r="10902" spans="7:23">
      <c r="G10902">
        <v>67467</v>
      </c>
      <c r="H10902" s="89" t="s">
        <v>1296</v>
      </c>
      <c r="I10902" s="89" t="s">
        <v>320</v>
      </c>
      <c r="L10902">
        <v>71668</v>
      </c>
      <c r="M10902" s="89" t="s">
        <v>1898</v>
      </c>
      <c r="N10902" s="89" t="s">
        <v>1947</v>
      </c>
      <c r="V10902" s="89" t="s">
        <v>1304</v>
      </c>
      <c r="W10902">
        <v>49285</v>
      </c>
    </row>
    <row r="10903" spans="7:23">
      <c r="G10903">
        <v>49270</v>
      </c>
      <c r="H10903" s="89" t="s">
        <v>1297</v>
      </c>
      <c r="I10903" s="89" t="s">
        <v>320</v>
      </c>
      <c r="L10903">
        <v>71680</v>
      </c>
      <c r="M10903" s="89" t="s">
        <v>1897</v>
      </c>
      <c r="N10903" s="89" t="s">
        <v>1710</v>
      </c>
      <c r="V10903" s="89" t="s">
        <v>1305</v>
      </c>
      <c r="W10903">
        <v>49286</v>
      </c>
    </row>
    <row r="10904" spans="7:23">
      <c r="G10904">
        <v>49271</v>
      </c>
      <c r="H10904" s="89" t="s">
        <v>1298</v>
      </c>
      <c r="I10904" s="89" t="s">
        <v>320</v>
      </c>
      <c r="L10904">
        <v>71681</v>
      </c>
      <c r="M10904" s="89" t="s">
        <v>1897</v>
      </c>
      <c r="N10904" s="89" t="s">
        <v>1940</v>
      </c>
      <c r="V10904" s="89" t="s">
        <v>1306</v>
      </c>
      <c r="W10904">
        <v>49287</v>
      </c>
    </row>
    <row r="10905" spans="7:23">
      <c r="G10905">
        <v>49272</v>
      </c>
      <c r="H10905" s="89" t="s">
        <v>1299</v>
      </c>
      <c r="I10905" s="89" t="s">
        <v>320</v>
      </c>
      <c r="L10905">
        <v>71682</v>
      </c>
      <c r="M10905" s="89" t="s">
        <v>1897</v>
      </c>
      <c r="N10905" s="89" t="s">
        <v>1941</v>
      </c>
      <c r="V10905" s="89" t="s">
        <v>2353</v>
      </c>
      <c r="W10905">
        <v>205872</v>
      </c>
    </row>
    <row r="10906" spans="7:23">
      <c r="G10906">
        <v>49273</v>
      </c>
      <c r="H10906" s="89" t="s">
        <v>1300</v>
      </c>
      <c r="I10906" s="89" t="s">
        <v>320</v>
      </c>
      <c r="L10906">
        <v>71683</v>
      </c>
      <c r="M10906" s="89" t="s">
        <v>1897</v>
      </c>
      <c r="N10906" s="89" t="s">
        <v>1942</v>
      </c>
      <c r="V10906" s="89" t="s">
        <v>1307</v>
      </c>
      <c r="W10906">
        <v>49288</v>
      </c>
    </row>
    <row r="10907" spans="7:23">
      <c r="G10907">
        <v>175068</v>
      </c>
      <c r="H10907" s="89" t="s">
        <v>1234</v>
      </c>
      <c r="I10907" s="89" t="s">
        <v>320</v>
      </c>
      <c r="L10907">
        <v>71684</v>
      </c>
      <c r="M10907" s="89" t="s">
        <v>1897</v>
      </c>
      <c r="N10907" s="89" t="s">
        <v>314</v>
      </c>
      <c r="V10907" s="89" t="s">
        <v>1308</v>
      </c>
      <c r="W10907">
        <v>49289</v>
      </c>
    </row>
    <row r="10908" spans="7:23">
      <c r="G10908">
        <v>199723</v>
      </c>
      <c r="H10908" s="89" t="s">
        <v>2329</v>
      </c>
      <c r="I10908" s="89" t="s">
        <v>320</v>
      </c>
      <c r="L10908">
        <v>71685</v>
      </c>
      <c r="M10908" s="89" t="s">
        <v>1897</v>
      </c>
      <c r="N10908" s="89" t="s">
        <v>1943</v>
      </c>
      <c r="V10908" s="89" t="s">
        <v>1309</v>
      </c>
      <c r="W10908">
        <v>49290</v>
      </c>
    </row>
    <row r="10909" spans="7:23">
      <c r="G10909">
        <v>199710</v>
      </c>
      <c r="H10909" s="89" t="s">
        <v>2330</v>
      </c>
      <c r="I10909" s="89" t="s">
        <v>320</v>
      </c>
      <c r="L10909">
        <v>71686</v>
      </c>
      <c r="M10909" s="89" t="s">
        <v>1897</v>
      </c>
      <c r="N10909" s="89" t="s">
        <v>1944</v>
      </c>
      <c r="V10909" s="89" t="s">
        <v>1310</v>
      </c>
      <c r="W10909">
        <v>49291</v>
      </c>
    </row>
    <row r="10910" spans="7:23">
      <c r="G10910">
        <v>199697</v>
      </c>
      <c r="H10910" s="89" t="s">
        <v>1235</v>
      </c>
      <c r="I10910" s="89" t="s">
        <v>320</v>
      </c>
      <c r="L10910">
        <v>71687</v>
      </c>
      <c r="M10910" s="89" t="s">
        <v>1897</v>
      </c>
      <c r="N10910" s="89" t="s">
        <v>1945</v>
      </c>
      <c r="V10910" s="89" t="s">
        <v>2357</v>
      </c>
      <c r="W10910">
        <v>173681</v>
      </c>
    </row>
    <row r="10911" spans="7:23">
      <c r="G10911">
        <v>199684</v>
      </c>
      <c r="H10911" s="89" t="s">
        <v>1236</v>
      </c>
      <c r="I10911" s="89" t="s">
        <v>320</v>
      </c>
      <c r="L10911">
        <v>71688</v>
      </c>
      <c r="M10911" s="89" t="s">
        <v>1897</v>
      </c>
      <c r="N10911" s="89" t="s">
        <v>1946</v>
      </c>
      <c r="V10911" s="89" t="s">
        <v>1311</v>
      </c>
      <c r="W10911">
        <v>49294</v>
      </c>
    </row>
    <row r="10912" spans="7:23">
      <c r="G10912">
        <v>174881</v>
      </c>
      <c r="H10912" s="89" t="s">
        <v>1237</v>
      </c>
      <c r="I10912" s="89" t="s">
        <v>320</v>
      </c>
      <c r="L10912">
        <v>71689</v>
      </c>
      <c r="M10912" s="89" t="s">
        <v>1897</v>
      </c>
      <c r="N10912" s="89" t="s">
        <v>315</v>
      </c>
      <c r="V10912" s="89" t="s">
        <v>1312</v>
      </c>
      <c r="W10912">
        <v>49295</v>
      </c>
    </row>
    <row r="10913" spans="7:23">
      <c r="G10913">
        <v>49277</v>
      </c>
      <c r="H10913" s="89" t="s">
        <v>1301</v>
      </c>
      <c r="I10913" s="89" t="s">
        <v>320</v>
      </c>
      <c r="L10913">
        <v>71690</v>
      </c>
      <c r="M10913" s="89" t="s">
        <v>1897</v>
      </c>
      <c r="N10913" s="89" t="s">
        <v>1947</v>
      </c>
      <c r="V10913" s="89" t="s">
        <v>1313</v>
      </c>
      <c r="W10913">
        <v>49296</v>
      </c>
    </row>
    <row r="10914" spans="7:23">
      <c r="G10914">
        <v>49278</v>
      </c>
      <c r="H10914" s="89" t="s">
        <v>2334</v>
      </c>
      <c r="I10914" s="89" t="s">
        <v>320</v>
      </c>
      <c r="L10914">
        <v>71702</v>
      </c>
      <c r="M10914" s="89" t="s">
        <v>1925</v>
      </c>
      <c r="N10914" s="89" t="s">
        <v>1710</v>
      </c>
      <c r="V10914" s="89" t="s">
        <v>1314</v>
      </c>
      <c r="W10914">
        <v>49297</v>
      </c>
    </row>
    <row r="10915" spans="7:23">
      <c r="G10915">
        <v>190068</v>
      </c>
      <c r="H10915" s="89" t="s">
        <v>2336</v>
      </c>
      <c r="I10915" s="89" t="s">
        <v>320</v>
      </c>
      <c r="L10915">
        <v>71703</v>
      </c>
      <c r="M10915" s="89" t="s">
        <v>1925</v>
      </c>
      <c r="N10915" s="89" t="s">
        <v>1940</v>
      </c>
      <c r="V10915" s="89" t="s">
        <v>1315</v>
      </c>
      <c r="W10915">
        <v>49298</v>
      </c>
    </row>
    <row r="10916" spans="7:23">
      <c r="G10916">
        <v>200668</v>
      </c>
      <c r="H10916" s="89" t="s">
        <v>2337</v>
      </c>
      <c r="I10916" s="89" t="s">
        <v>320</v>
      </c>
      <c r="L10916">
        <v>71704</v>
      </c>
      <c r="M10916" s="89" t="s">
        <v>1925</v>
      </c>
      <c r="N10916" s="89" t="s">
        <v>1941</v>
      </c>
      <c r="V10916" s="89" t="s">
        <v>1316</v>
      </c>
      <c r="W10916">
        <v>49299</v>
      </c>
    </row>
    <row r="10917" spans="7:23">
      <c r="G10917">
        <v>49279</v>
      </c>
      <c r="H10917" s="89" t="s">
        <v>1302</v>
      </c>
      <c r="I10917" s="89" t="s">
        <v>320</v>
      </c>
      <c r="L10917">
        <v>71705</v>
      </c>
      <c r="M10917" s="89" t="s">
        <v>1925</v>
      </c>
      <c r="N10917" s="89" t="s">
        <v>1942</v>
      </c>
      <c r="V10917" s="89" t="s">
        <v>1317</v>
      </c>
      <c r="W10917">
        <v>49300</v>
      </c>
    </row>
    <row r="10918" spans="7:23">
      <c r="G10918">
        <v>83868</v>
      </c>
      <c r="H10918" s="89" t="s">
        <v>2340</v>
      </c>
      <c r="I10918" s="89" t="s">
        <v>320</v>
      </c>
      <c r="L10918">
        <v>71706</v>
      </c>
      <c r="M10918" s="89" t="s">
        <v>1925</v>
      </c>
      <c r="N10918" s="89" t="s">
        <v>314</v>
      </c>
      <c r="V10918" s="89" t="s">
        <v>1318</v>
      </c>
      <c r="W10918">
        <v>49301</v>
      </c>
    </row>
    <row r="10919" spans="7:23">
      <c r="G10919">
        <v>49280</v>
      </c>
      <c r="H10919" s="89" t="s">
        <v>2342</v>
      </c>
      <c r="I10919" s="89" t="s">
        <v>320</v>
      </c>
      <c r="L10919">
        <v>71707</v>
      </c>
      <c r="M10919" s="89" t="s">
        <v>1925</v>
      </c>
      <c r="N10919" s="89" t="s">
        <v>1943</v>
      </c>
      <c r="V10919" s="89" t="s">
        <v>1319</v>
      </c>
      <c r="W10919">
        <v>64067</v>
      </c>
    </row>
    <row r="10920" spans="7:23">
      <c r="G10920">
        <v>49281</v>
      </c>
      <c r="H10920" s="89" t="s">
        <v>2343</v>
      </c>
      <c r="I10920" s="89" t="s">
        <v>320</v>
      </c>
      <c r="L10920">
        <v>71708</v>
      </c>
      <c r="M10920" s="89" t="s">
        <v>1925</v>
      </c>
      <c r="N10920" s="89" t="s">
        <v>1944</v>
      </c>
      <c r="V10920" s="89" t="s">
        <v>1320</v>
      </c>
      <c r="W10920">
        <v>49304</v>
      </c>
    </row>
    <row r="10921" spans="7:23">
      <c r="G10921">
        <v>49282</v>
      </c>
      <c r="H10921" s="89" t="s">
        <v>1303</v>
      </c>
      <c r="I10921" s="89" t="s">
        <v>320</v>
      </c>
      <c r="L10921">
        <v>71709</v>
      </c>
      <c r="M10921" s="89" t="s">
        <v>1925</v>
      </c>
      <c r="N10921" s="89" t="s">
        <v>1945</v>
      </c>
      <c r="V10921" s="89" t="s">
        <v>1321</v>
      </c>
      <c r="W10921">
        <v>49305</v>
      </c>
    </row>
    <row r="10922" spans="7:23">
      <c r="G10922">
        <v>199668</v>
      </c>
      <c r="H10922" s="89" t="s">
        <v>2346</v>
      </c>
      <c r="I10922" s="89" t="s">
        <v>320</v>
      </c>
      <c r="L10922">
        <v>71710</v>
      </c>
      <c r="M10922" s="89" t="s">
        <v>1925</v>
      </c>
      <c r="N10922" s="89" t="s">
        <v>1946</v>
      </c>
      <c r="V10922" s="89" t="s">
        <v>1322</v>
      </c>
      <c r="W10922">
        <v>49306</v>
      </c>
    </row>
    <row r="10923" spans="7:23">
      <c r="G10923">
        <v>200146</v>
      </c>
      <c r="H10923" s="89" t="s">
        <v>2348</v>
      </c>
      <c r="I10923" s="89" t="s">
        <v>320</v>
      </c>
      <c r="L10923">
        <v>71711</v>
      </c>
      <c r="M10923" s="89" t="s">
        <v>1925</v>
      </c>
      <c r="N10923" s="89" t="s">
        <v>315</v>
      </c>
      <c r="V10923" s="89" t="s">
        <v>1323</v>
      </c>
      <c r="W10923">
        <v>49307</v>
      </c>
    </row>
    <row r="10924" spans="7:23">
      <c r="G10924">
        <v>49285</v>
      </c>
      <c r="H10924" s="89" t="s">
        <v>1304</v>
      </c>
      <c r="I10924" s="89" t="s">
        <v>320</v>
      </c>
      <c r="L10924">
        <v>71712</v>
      </c>
      <c r="M10924" s="89" t="s">
        <v>1925</v>
      </c>
      <c r="N10924" s="89" t="s">
        <v>1947</v>
      </c>
      <c r="V10924" s="89" t="s">
        <v>1324</v>
      </c>
      <c r="W10924">
        <v>49308</v>
      </c>
    </row>
    <row r="10925" spans="7:23">
      <c r="G10925">
        <v>49286</v>
      </c>
      <c r="H10925" s="89" t="s">
        <v>1305</v>
      </c>
      <c r="I10925" s="89" t="s">
        <v>320</v>
      </c>
      <c r="L10925">
        <v>71713</v>
      </c>
      <c r="M10925" s="89" t="s">
        <v>1935</v>
      </c>
      <c r="N10925" s="89" t="s">
        <v>1710</v>
      </c>
      <c r="V10925" s="89" t="s">
        <v>1325</v>
      </c>
      <c r="W10925">
        <v>49309</v>
      </c>
    </row>
    <row r="10926" spans="7:23">
      <c r="G10926">
        <v>49287</v>
      </c>
      <c r="H10926" s="89" t="s">
        <v>1306</v>
      </c>
      <c r="I10926" s="89" t="s">
        <v>320</v>
      </c>
      <c r="L10926">
        <v>71714</v>
      </c>
      <c r="M10926" s="89" t="s">
        <v>1935</v>
      </c>
      <c r="N10926" s="89" t="s">
        <v>1940</v>
      </c>
      <c r="V10926" s="89" t="s">
        <v>1326</v>
      </c>
      <c r="W10926">
        <v>49310</v>
      </c>
    </row>
    <row r="10927" spans="7:23">
      <c r="G10927">
        <v>205872</v>
      </c>
      <c r="H10927" s="89" t="s">
        <v>2353</v>
      </c>
      <c r="I10927" s="89" t="s">
        <v>320</v>
      </c>
      <c r="L10927">
        <v>71715</v>
      </c>
      <c r="M10927" s="89" t="s">
        <v>1935</v>
      </c>
      <c r="N10927" s="89" t="s">
        <v>1941</v>
      </c>
      <c r="V10927" s="89" t="s">
        <v>1327</v>
      </c>
      <c r="W10927">
        <v>49311</v>
      </c>
    </row>
    <row r="10928" spans="7:23">
      <c r="G10928">
        <v>49288</v>
      </c>
      <c r="H10928" s="89" t="s">
        <v>1307</v>
      </c>
      <c r="I10928" s="89" t="s">
        <v>320</v>
      </c>
      <c r="L10928">
        <v>71716</v>
      </c>
      <c r="M10928" s="89" t="s">
        <v>1935</v>
      </c>
      <c r="N10928" s="89" t="s">
        <v>1942</v>
      </c>
      <c r="V10928" s="89" t="s">
        <v>232</v>
      </c>
      <c r="W10928">
        <v>49312</v>
      </c>
    </row>
    <row r="10929" spans="7:23">
      <c r="G10929">
        <v>49289</v>
      </c>
      <c r="H10929" s="89" t="s">
        <v>1308</v>
      </c>
      <c r="I10929" s="89" t="s">
        <v>320</v>
      </c>
      <c r="L10929">
        <v>71717</v>
      </c>
      <c r="M10929" s="89" t="s">
        <v>1935</v>
      </c>
      <c r="N10929" s="89" t="s">
        <v>314</v>
      </c>
      <c r="V10929" s="89" t="s">
        <v>2375</v>
      </c>
      <c r="W10929">
        <v>173694</v>
      </c>
    </row>
    <row r="10930" spans="7:23">
      <c r="G10930">
        <v>49290</v>
      </c>
      <c r="H10930" s="89" t="s">
        <v>1309</v>
      </c>
      <c r="I10930" s="89" t="s">
        <v>320</v>
      </c>
      <c r="L10930">
        <v>71718</v>
      </c>
      <c r="M10930" s="89" t="s">
        <v>1935</v>
      </c>
      <c r="N10930" s="89" t="s">
        <v>1943</v>
      </c>
      <c r="V10930" s="89" t="s">
        <v>1328</v>
      </c>
      <c r="W10930">
        <v>63711</v>
      </c>
    </row>
    <row r="10931" spans="7:23">
      <c r="G10931">
        <v>49291</v>
      </c>
      <c r="H10931" s="89" t="s">
        <v>1310</v>
      </c>
      <c r="I10931" s="89" t="s">
        <v>320</v>
      </c>
      <c r="L10931">
        <v>71719</v>
      </c>
      <c r="M10931" s="89" t="s">
        <v>1935</v>
      </c>
      <c r="N10931" s="89" t="s">
        <v>1944</v>
      </c>
      <c r="V10931" s="89" t="s">
        <v>1329</v>
      </c>
      <c r="W10931">
        <v>65267</v>
      </c>
    </row>
    <row r="10932" spans="7:23">
      <c r="G10932">
        <v>173681</v>
      </c>
      <c r="H10932" s="89" t="s">
        <v>2357</v>
      </c>
      <c r="I10932" s="89" t="s">
        <v>320</v>
      </c>
      <c r="L10932">
        <v>71720</v>
      </c>
      <c r="M10932" s="89" t="s">
        <v>1935</v>
      </c>
      <c r="N10932" s="89" t="s">
        <v>1945</v>
      </c>
      <c r="V10932" s="89" t="s">
        <v>1330</v>
      </c>
      <c r="W10932">
        <v>65278</v>
      </c>
    </row>
    <row r="10933" spans="7:23">
      <c r="G10933">
        <v>49294</v>
      </c>
      <c r="H10933" s="89" t="s">
        <v>1311</v>
      </c>
      <c r="I10933" s="89" t="s">
        <v>320</v>
      </c>
      <c r="L10933">
        <v>71721</v>
      </c>
      <c r="M10933" s="89" t="s">
        <v>1935</v>
      </c>
      <c r="N10933" s="89" t="s">
        <v>1946</v>
      </c>
      <c r="V10933" s="89" t="s">
        <v>1331</v>
      </c>
      <c r="W10933">
        <v>65289</v>
      </c>
    </row>
    <row r="10934" spans="7:23">
      <c r="G10934">
        <v>49295</v>
      </c>
      <c r="H10934" s="89" t="s">
        <v>1312</v>
      </c>
      <c r="I10934" s="89" t="s">
        <v>320</v>
      </c>
      <c r="L10934">
        <v>71722</v>
      </c>
      <c r="M10934" s="89" t="s">
        <v>1935</v>
      </c>
      <c r="N10934" s="89" t="s">
        <v>315</v>
      </c>
      <c r="V10934" s="89" t="s">
        <v>1332</v>
      </c>
      <c r="W10934">
        <v>49315</v>
      </c>
    </row>
    <row r="10935" spans="7:23">
      <c r="G10935">
        <v>49296</v>
      </c>
      <c r="H10935" s="89" t="s">
        <v>1313</v>
      </c>
      <c r="I10935" s="89" t="s">
        <v>320</v>
      </c>
      <c r="L10935">
        <v>71723</v>
      </c>
      <c r="M10935" s="89" t="s">
        <v>1935</v>
      </c>
      <c r="N10935" s="89" t="s">
        <v>1947</v>
      </c>
      <c r="V10935" s="89" t="s">
        <v>1333</v>
      </c>
      <c r="W10935">
        <v>63700</v>
      </c>
    </row>
    <row r="10936" spans="7:23">
      <c r="G10936">
        <v>49297</v>
      </c>
      <c r="H10936" s="89" t="s">
        <v>1314</v>
      </c>
      <c r="I10936" s="89" t="s">
        <v>320</v>
      </c>
      <c r="L10936">
        <v>71724</v>
      </c>
      <c r="M10936" s="89" t="s">
        <v>1934</v>
      </c>
      <c r="N10936" s="89" t="s">
        <v>1710</v>
      </c>
      <c r="V10936" s="89" t="s">
        <v>1334</v>
      </c>
      <c r="W10936">
        <v>63689</v>
      </c>
    </row>
    <row r="10937" spans="7:23">
      <c r="G10937">
        <v>49298</v>
      </c>
      <c r="H10937" s="89" t="s">
        <v>1315</v>
      </c>
      <c r="I10937" s="89" t="s">
        <v>320</v>
      </c>
      <c r="L10937">
        <v>71725</v>
      </c>
      <c r="M10937" s="89" t="s">
        <v>1934</v>
      </c>
      <c r="N10937" s="89" t="s">
        <v>1940</v>
      </c>
      <c r="V10937" s="89" t="s">
        <v>1335</v>
      </c>
      <c r="W10937">
        <v>63678</v>
      </c>
    </row>
    <row r="10938" spans="7:23">
      <c r="G10938">
        <v>49299</v>
      </c>
      <c r="H10938" s="89" t="s">
        <v>1316</v>
      </c>
      <c r="I10938" s="89" t="s">
        <v>320</v>
      </c>
      <c r="L10938">
        <v>71726</v>
      </c>
      <c r="M10938" s="89" t="s">
        <v>1934</v>
      </c>
      <c r="N10938" s="89" t="s">
        <v>1941</v>
      </c>
      <c r="V10938" s="89" t="s">
        <v>1336</v>
      </c>
      <c r="W10938">
        <v>63667</v>
      </c>
    </row>
    <row r="10939" spans="7:23">
      <c r="G10939">
        <v>49300</v>
      </c>
      <c r="H10939" s="89" t="s">
        <v>1317</v>
      </c>
      <c r="I10939" s="89" t="s">
        <v>320</v>
      </c>
      <c r="L10939">
        <v>71727</v>
      </c>
      <c r="M10939" s="89" t="s">
        <v>1934</v>
      </c>
      <c r="N10939" s="89" t="s">
        <v>1942</v>
      </c>
      <c r="V10939" s="89" t="s">
        <v>1337</v>
      </c>
      <c r="W10939">
        <v>65311</v>
      </c>
    </row>
    <row r="10940" spans="7:23">
      <c r="G10940">
        <v>49301</v>
      </c>
      <c r="H10940" s="89" t="s">
        <v>1318</v>
      </c>
      <c r="I10940" s="89" t="s">
        <v>320</v>
      </c>
      <c r="L10940">
        <v>71728</v>
      </c>
      <c r="M10940" s="89" t="s">
        <v>1934</v>
      </c>
      <c r="N10940" s="89" t="s">
        <v>314</v>
      </c>
      <c r="V10940" s="89" t="s">
        <v>1338</v>
      </c>
      <c r="W10940">
        <v>59636</v>
      </c>
    </row>
    <row r="10941" spans="7:23">
      <c r="G10941">
        <v>64067</v>
      </c>
      <c r="H10941" s="89" t="s">
        <v>1319</v>
      </c>
      <c r="I10941" s="89" t="s">
        <v>320</v>
      </c>
      <c r="L10941">
        <v>71729</v>
      </c>
      <c r="M10941" s="89" t="s">
        <v>1934</v>
      </c>
      <c r="N10941" s="89" t="s">
        <v>1943</v>
      </c>
      <c r="V10941" s="89" t="s">
        <v>1339</v>
      </c>
      <c r="W10941">
        <v>63733</v>
      </c>
    </row>
    <row r="10942" spans="7:23">
      <c r="G10942">
        <v>49304</v>
      </c>
      <c r="H10942" s="89" t="s">
        <v>1320</v>
      </c>
      <c r="I10942" s="89" t="s">
        <v>320</v>
      </c>
      <c r="L10942">
        <v>71730</v>
      </c>
      <c r="M10942" s="89" t="s">
        <v>1934</v>
      </c>
      <c r="N10942" s="89" t="s">
        <v>1944</v>
      </c>
      <c r="V10942" s="89" t="s">
        <v>1340</v>
      </c>
      <c r="W10942">
        <v>63722</v>
      </c>
    </row>
    <row r="10943" spans="7:23">
      <c r="G10943">
        <v>49305</v>
      </c>
      <c r="H10943" s="89" t="s">
        <v>1321</v>
      </c>
      <c r="I10943" s="89" t="s">
        <v>320</v>
      </c>
      <c r="L10943">
        <v>71731</v>
      </c>
      <c r="M10943" s="89" t="s">
        <v>1934</v>
      </c>
      <c r="N10943" s="89" t="s">
        <v>1945</v>
      </c>
      <c r="V10943" s="89" t="s">
        <v>1341</v>
      </c>
      <c r="W10943">
        <v>65322</v>
      </c>
    </row>
    <row r="10944" spans="7:23">
      <c r="G10944">
        <v>49306</v>
      </c>
      <c r="H10944" s="89" t="s">
        <v>1322</v>
      </c>
      <c r="I10944" s="89" t="s">
        <v>320</v>
      </c>
      <c r="L10944">
        <v>71732</v>
      </c>
      <c r="M10944" s="89" t="s">
        <v>1934</v>
      </c>
      <c r="N10944" s="89" t="s">
        <v>1946</v>
      </c>
      <c r="V10944" s="89" t="s">
        <v>1342</v>
      </c>
      <c r="W10944">
        <v>65333</v>
      </c>
    </row>
    <row r="10945" spans="7:23">
      <c r="G10945">
        <v>49307</v>
      </c>
      <c r="H10945" s="89" t="s">
        <v>1323</v>
      </c>
      <c r="I10945" s="89" t="s">
        <v>320</v>
      </c>
      <c r="L10945">
        <v>71733</v>
      </c>
      <c r="M10945" s="89" t="s">
        <v>1934</v>
      </c>
      <c r="N10945" s="89" t="s">
        <v>315</v>
      </c>
      <c r="V10945" s="89" t="s">
        <v>1343</v>
      </c>
      <c r="W10945">
        <v>49316</v>
      </c>
    </row>
    <row r="10946" spans="7:23">
      <c r="G10946">
        <v>49308</v>
      </c>
      <c r="H10946" s="89" t="s">
        <v>1324</v>
      </c>
      <c r="I10946" s="89" t="s">
        <v>320</v>
      </c>
      <c r="L10946">
        <v>71734</v>
      </c>
      <c r="M10946" s="89" t="s">
        <v>1934</v>
      </c>
      <c r="N10946" s="89" t="s">
        <v>1947</v>
      </c>
      <c r="V10946" s="89" t="s">
        <v>1344</v>
      </c>
      <c r="W10946">
        <v>49317</v>
      </c>
    </row>
    <row r="10947" spans="7:23">
      <c r="G10947">
        <v>49309</v>
      </c>
      <c r="H10947" s="89" t="s">
        <v>1325</v>
      </c>
      <c r="I10947" s="89" t="s">
        <v>320</v>
      </c>
      <c r="L10947">
        <v>71735</v>
      </c>
      <c r="M10947" s="89" t="s">
        <v>1920</v>
      </c>
      <c r="N10947" s="89" t="s">
        <v>1710</v>
      </c>
      <c r="V10947" s="89" t="s">
        <v>1345</v>
      </c>
      <c r="W10947">
        <v>49318</v>
      </c>
    </row>
    <row r="10948" spans="7:23">
      <c r="G10948">
        <v>49310</v>
      </c>
      <c r="H10948" s="89" t="s">
        <v>1326</v>
      </c>
      <c r="I10948" s="89" t="s">
        <v>320</v>
      </c>
      <c r="L10948">
        <v>71736</v>
      </c>
      <c r="M10948" s="89" t="s">
        <v>1920</v>
      </c>
      <c r="N10948" s="89" t="s">
        <v>1940</v>
      </c>
      <c r="V10948" s="89" t="s">
        <v>1346</v>
      </c>
      <c r="W10948">
        <v>49319</v>
      </c>
    </row>
    <row r="10949" spans="7:23">
      <c r="G10949">
        <v>49311</v>
      </c>
      <c r="H10949" s="89" t="s">
        <v>1327</v>
      </c>
      <c r="I10949" s="89" t="s">
        <v>320</v>
      </c>
      <c r="L10949">
        <v>71737</v>
      </c>
      <c r="M10949" s="89" t="s">
        <v>1920</v>
      </c>
      <c r="N10949" s="89" t="s">
        <v>1941</v>
      </c>
      <c r="V10949" s="89" t="s">
        <v>1347</v>
      </c>
      <c r="W10949">
        <v>49320</v>
      </c>
    </row>
    <row r="10950" spans="7:23">
      <c r="G10950">
        <v>49312</v>
      </c>
      <c r="H10950" s="89" t="s">
        <v>232</v>
      </c>
      <c r="I10950" s="89" t="s">
        <v>320</v>
      </c>
      <c r="L10950">
        <v>71738</v>
      </c>
      <c r="M10950" s="89" t="s">
        <v>1920</v>
      </c>
      <c r="N10950" s="89" t="s">
        <v>1942</v>
      </c>
      <c r="V10950" s="89" t="s">
        <v>1348</v>
      </c>
      <c r="W10950">
        <v>49321</v>
      </c>
    </row>
    <row r="10951" spans="7:23">
      <c r="G10951">
        <v>173694</v>
      </c>
      <c r="H10951" s="89" t="s">
        <v>2375</v>
      </c>
      <c r="I10951" s="89" t="s">
        <v>320</v>
      </c>
      <c r="L10951">
        <v>71739</v>
      </c>
      <c r="M10951" s="89" t="s">
        <v>1920</v>
      </c>
      <c r="N10951" s="89" t="s">
        <v>314</v>
      </c>
      <c r="V10951" s="89" t="s">
        <v>1349</v>
      </c>
      <c r="W10951">
        <v>49322</v>
      </c>
    </row>
    <row r="10952" spans="7:23">
      <c r="G10952">
        <v>63711</v>
      </c>
      <c r="H10952" s="89" t="s">
        <v>1328</v>
      </c>
      <c r="I10952" s="89" t="s">
        <v>320</v>
      </c>
      <c r="L10952">
        <v>71740</v>
      </c>
      <c r="M10952" s="89" t="s">
        <v>1920</v>
      </c>
      <c r="N10952" s="89" t="s">
        <v>1943</v>
      </c>
      <c r="V10952" s="89" t="s">
        <v>1350</v>
      </c>
      <c r="W10952">
        <v>49323</v>
      </c>
    </row>
    <row r="10953" spans="7:23">
      <c r="G10953">
        <v>65267</v>
      </c>
      <c r="H10953" s="89" t="s">
        <v>1329</v>
      </c>
      <c r="I10953" s="89" t="s">
        <v>320</v>
      </c>
      <c r="L10953">
        <v>71741</v>
      </c>
      <c r="M10953" s="89" t="s">
        <v>1920</v>
      </c>
      <c r="N10953" s="89" t="s">
        <v>1944</v>
      </c>
      <c r="V10953" s="89" t="s">
        <v>1351</v>
      </c>
      <c r="W10953">
        <v>49324</v>
      </c>
    </row>
    <row r="10954" spans="7:23">
      <c r="G10954">
        <v>65278</v>
      </c>
      <c r="H10954" s="89" t="s">
        <v>1330</v>
      </c>
      <c r="I10954" s="89" t="s">
        <v>320</v>
      </c>
      <c r="L10954">
        <v>71742</v>
      </c>
      <c r="M10954" s="89" t="s">
        <v>1920</v>
      </c>
      <c r="N10954" s="89" t="s">
        <v>1945</v>
      </c>
      <c r="V10954" s="89" t="s">
        <v>1352</v>
      </c>
      <c r="W10954">
        <v>49327</v>
      </c>
    </row>
    <row r="10955" spans="7:23">
      <c r="G10955">
        <v>65289</v>
      </c>
      <c r="H10955" s="89" t="s">
        <v>1331</v>
      </c>
      <c r="I10955" s="89" t="s">
        <v>320</v>
      </c>
      <c r="L10955">
        <v>71743</v>
      </c>
      <c r="M10955" s="89" t="s">
        <v>1920</v>
      </c>
      <c r="N10955" s="89" t="s">
        <v>1946</v>
      </c>
      <c r="V10955" s="89" t="s">
        <v>1353</v>
      </c>
      <c r="W10955">
        <v>49328</v>
      </c>
    </row>
    <row r="10956" spans="7:23">
      <c r="G10956">
        <v>49315</v>
      </c>
      <c r="H10956" s="89" t="s">
        <v>1332</v>
      </c>
      <c r="I10956" s="89" t="s">
        <v>320</v>
      </c>
      <c r="L10956">
        <v>71744</v>
      </c>
      <c r="M10956" s="89" t="s">
        <v>1920</v>
      </c>
      <c r="N10956" s="89" t="s">
        <v>315</v>
      </c>
      <c r="V10956" s="89" t="s">
        <v>1354</v>
      </c>
      <c r="W10956">
        <v>49329</v>
      </c>
    </row>
    <row r="10957" spans="7:23">
      <c r="G10957">
        <v>63700</v>
      </c>
      <c r="H10957" s="89" t="s">
        <v>1333</v>
      </c>
      <c r="I10957" s="89" t="s">
        <v>320</v>
      </c>
      <c r="L10957">
        <v>71745</v>
      </c>
      <c r="M10957" s="89" t="s">
        <v>1920</v>
      </c>
      <c r="N10957" s="89" t="s">
        <v>1947</v>
      </c>
      <c r="V10957" s="89" t="s">
        <v>1355</v>
      </c>
      <c r="W10957">
        <v>49330</v>
      </c>
    </row>
    <row r="10958" spans="7:23">
      <c r="G10958">
        <v>63689</v>
      </c>
      <c r="H10958" s="89" t="s">
        <v>1334</v>
      </c>
      <c r="I10958" s="89" t="s">
        <v>320</v>
      </c>
      <c r="L10958">
        <v>71746</v>
      </c>
      <c r="M10958" s="89" t="s">
        <v>1933</v>
      </c>
      <c r="N10958" s="89" t="s">
        <v>1710</v>
      </c>
      <c r="V10958" s="89" t="s">
        <v>1356</v>
      </c>
      <c r="W10958">
        <v>49331</v>
      </c>
    </row>
    <row r="10959" spans="7:23">
      <c r="G10959">
        <v>63678</v>
      </c>
      <c r="H10959" s="89" t="s">
        <v>1335</v>
      </c>
      <c r="I10959" s="89" t="s">
        <v>320</v>
      </c>
      <c r="L10959">
        <v>71747</v>
      </c>
      <c r="M10959" s="89" t="s">
        <v>1933</v>
      </c>
      <c r="N10959" s="89" t="s">
        <v>1940</v>
      </c>
      <c r="V10959" s="89" t="s">
        <v>1357</v>
      </c>
      <c r="W10959">
        <v>49332</v>
      </c>
    </row>
    <row r="10960" spans="7:23">
      <c r="G10960">
        <v>63667</v>
      </c>
      <c r="H10960" s="89" t="s">
        <v>1336</v>
      </c>
      <c r="I10960" s="89" t="s">
        <v>320</v>
      </c>
      <c r="L10960">
        <v>71748</v>
      </c>
      <c r="M10960" s="89" t="s">
        <v>1933</v>
      </c>
      <c r="N10960" s="89" t="s">
        <v>1941</v>
      </c>
      <c r="V10960" s="89" t="s">
        <v>1358</v>
      </c>
      <c r="W10960">
        <v>49333</v>
      </c>
    </row>
    <row r="10961" spans="7:23">
      <c r="G10961">
        <v>65311</v>
      </c>
      <c r="H10961" s="89" t="s">
        <v>1337</v>
      </c>
      <c r="I10961" s="89" t="s">
        <v>320</v>
      </c>
      <c r="L10961">
        <v>71749</v>
      </c>
      <c r="M10961" s="89" t="s">
        <v>1933</v>
      </c>
      <c r="N10961" s="89" t="s">
        <v>1942</v>
      </c>
      <c r="V10961" s="89" t="s">
        <v>1359</v>
      </c>
      <c r="W10961">
        <v>49334</v>
      </c>
    </row>
    <row r="10962" spans="7:23">
      <c r="G10962">
        <v>59636</v>
      </c>
      <c r="H10962" s="89" t="s">
        <v>1338</v>
      </c>
      <c r="I10962" s="89" t="s">
        <v>320</v>
      </c>
      <c r="L10962">
        <v>71750</v>
      </c>
      <c r="M10962" s="89" t="s">
        <v>1933</v>
      </c>
      <c r="N10962" s="89" t="s">
        <v>314</v>
      </c>
      <c r="V10962" s="89" t="s">
        <v>1360</v>
      </c>
      <c r="W10962">
        <v>49335</v>
      </c>
    </row>
    <row r="10963" spans="7:23">
      <c r="G10963">
        <v>63733</v>
      </c>
      <c r="H10963" s="89" t="s">
        <v>1339</v>
      </c>
      <c r="I10963" s="89" t="s">
        <v>320</v>
      </c>
      <c r="L10963">
        <v>71751</v>
      </c>
      <c r="M10963" s="89" t="s">
        <v>1933</v>
      </c>
      <c r="N10963" s="89" t="s">
        <v>1943</v>
      </c>
      <c r="V10963" s="89" t="s">
        <v>1361</v>
      </c>
      <c r="W10963">
        <v>49336</v>
      </c>
    </row>
    <row r="10964" spans="7:23">
      <c r="G10964">
        <v>63722</v>
      </c>
      <c r="H10964" s="89" t="s">
        <v>1340</v>
      </c>
      <c r="I10964" s="89" t="s">
        <v>320</v>
      </c>
      <c r="L10964">
        <v>71752</v>
      </c>
      <c r="M10964" s="89" t="s">
        <v>1933</v>
      </c>
      <c r="N10964" s="89" t="s">
        <v>1944</v>
      </c>
      <c r="V10964" s="89" t="s">
        <v>1362</v>
      </c>
      <c r="W10964">
        <v>49337</v>
      </c>
    </row>
    <row r="10965" spans="7:23">
      <c r="G10965">
        <v>65322</v>
      </c>
      <c r="H10965" s="89" t="s">
        <v>1341</v>
      </c>
      <c r="I10965" s="89" t="s">
        <v>320</v>
      </c>
      <c r="L10965">
        <v>71753</v>
      </c>
      <c r="M10965" s="89" t="s">
        <v>1933</v>
      </c>
      <c r="N10965" s="89" t="s">
        <v>1945</v>
      </c>
      <c r="V10965" s="89" t="s">
        <v>1363</v>
      </c>
      <c r="W10965">
        <v>49338</v>
      </c>
    </row>
    <row r="10966" spans="7:23">
      <c r="G10966">
        <v>65333</v>
      </c>
      <c r="H10966" s="89" t="s">
        <v>1342</v>
      </c>
      <c r="I10966" s="89" t="s">
        <v>320</v>
      </c>
      <c r="L10966">
        <v>71754</v>
      </c>
      <c r="M10966" s="89" t="s">
        <v>1933</v>
      </c>
      <c r="N10966" s="89" t="s">
        <v>1946</v>
      </c>
      <c r="V10966" s="89" t="s">
        <v>1364</v>
      </c>
      <c r="W10966">
        <v>49339</v>
      </c>
    </row>
    <row r="10967" spans="7:23">
      <c r="G10967">
        <v>49316</v>
      </c>
      <c r="H10967" s="89" t="s">
        <v>1343</v>
      </c>
      <c r="I10967" s="89" t="s">
        <v>320</v>
      </c>
      <c r="L10967">
        <v>71755</v>
      </c>
      <c r="M10967" s="89" t="s">
        <v>1933</v>
      </c>
      <c r="N10967" s="89" t="s">
        <v>315</v>
      </c>
      <c r="V10967" s="89" t="s">
        <v>2400</v>
      </c>
      <c r="W10967">
        <v>173868</v>
      </c>
    </row>
    <row r="10968" spans="7:23">
      <c r="G10968">
        <v>49317</v>
      </c>
      <c r="H10968" s="89" t="s">
        <v>1344</v>
      </c>
      <c r="I10968" s="89" t="s">
        <v>320</v>
      </c>
      <c r="L10968">
        <v>71756</v>
      </c>
      <c r="M10968" s="89" t="s">
        <v>1933</v>
      </c>
      <c r="N10968" s="89" t="s">
        <v>1947</v>
      </c>
      <c r="V10968" s="89" t="s">
        <v>1365</v>
      </c>
      <c r="W10968">
        <v>59449</v>
      </c>
    </row>
    <row r="10969" spans="7:23">
      <c r="G10969">
        <v>49318</v>
      </c>
      <c r="H10969" s="89" t="s">
        <v>1345</v>
      </c>
      <c r="I10969" s="89" t="s">
        <v>320</v>
      </c>
      <c r="L10969">
        <v>71757</v>
      </c>
      <c r="M10969" s="89" t="s">
        <v>119</v>
      </c>
      <c r="N10969" s="89" t="s">
        <v>1710</v>
      </c>
      <c r="V10969" s="89" t="s">
        <v>1366</v>
      </c>
      <c r="W10969">
        <v>59460</v>
      </c>
    </row>
    <row r="10970" spans="7:23">
      <c r="G10970">
        <v>49319</v>
      </c>
      <c r="H10970" s="89" t="s">
        <v>1346</v>
      </c>
      <c r="I10970" s="89" t="s">
        <v>320</v>
      </c>
      <c r="L10970">
        <v>71758</v>
      </c>
      <c r="M10970" s="89" t="s">
        <v>119</v>
      </c>
      <c r="N10970" s="89" t="s">
        <v>1940</v>
      </c>
      <c r="V10970" s="89" t="s">
        <v>1367</v>
      </c>
      <c r="W10970">
        <v>59471</v>
      </c>
    </row>
    <row r="10971" spans="7:23">
      <c r="G10971">
        <v>49320</v>
      </c>
      <c r="H10971" s="89" t="s">
        <v>1347</v>
      </c>
      <c r="I10971" s="89" t="s">
        <v>320</v>
      </c>
      <c r="L10971">
        <v>71759</v>
      </c>
      <c r="M10971" s="89" t="s">
        <v>119</v>
      </c>
      <c r="N10971" s="89" t="s">
        <v>1941</v>
      </c>
      <c r="V10971" s="89" t="s">
        <v>1368</v>
      </c>
      <c r="W10971">
        <v>59482</v>
      </c>
    </row>
    <row r="10972" spans="7:23">
      <c r="G10972">
        <v>49321</v>
      </c>
      <c r="H10972" s="89" t="s">
        <v>1348</v>
      </c>
      <c r="I10972" s="89" t="s">
        <v>320</v>
      </c>
      <c r="L10972">
        <v>71760</v>
      </c>
      <c r="M10972" s="89" t="s">
        <v>119</v>
      </c>
      <c r="N10972" s="89" t="s">
        <v>1942</v>
      </c>
      <c r="V10972" s="89" t="s">
        <v>1369</v>
      </c>
      <c r="W10972">
        <v>59493</v>
      </c>
    </row>
    <row r="10973" spans="7:23">
      <c r="G10973">
        <v>49322</v>
      </c>
      <c r="H10973" s="89" t="s">
        <v>1349</v>
      </c>
      <c r="I10973" s="89" t="s">
        <v>320</v>
      </c>
      <c r="L10973">
        <v>71761</v>
      </c>
      <c r="M10973" s="89" t="s">
        <v>119</v>
      </c>
      <c r="N10973" s="89" t="s">
        <v>314</v>
      </c>
      <c r="V10973" s="89" t="s">
        <v>1370</v>
      </c>
      <c r="W10973">
        <v>59504</v>
      </c>
    </row>
    <row r="10974" spans="7:23">
      <c r="G10974">
        <v>49323</v>
      </c>
      <c r="H10974" s="89" t="s">
        <v>1350</v>
      </c>
      <c r="I10974" s="89" t="s">
        <v>320</v>
      </c>
      <c r="L10974">
        <v>71762</v>
      </c>
      <c r="M10974" s="89" t="s">
        <v>119</v>
      </c>
      <c r="N10974" s="89" t="s">
        <v>1943</v>
      </c>
      <c r="V10974" s="89" t="s">
        <v>1371</v>
      </c>
      <c r="W10974">
        <v>59515</v>
      </c>
    </row>
    <row r="10975" spans="7:23">
      <c r="G10975">
        <v>49324</v>
      </c>
      <c r="H10975" s="89" t="s">
        <v>1351</v>
      </c>
      <c r="I10975" s="89" t="s">
        <v>320</v>
      </c>
      <c r="L10975">
        <v>71763</v>
      </c>
      <c r="M10975" s="89" t="s">
        <v>119</v>
      </c>
      <c r="N10975" s="89" t="s">
        <v>1944</v>
      </c>
      <c r="V10975" s="89" t="s">
        <v>1372</v>
      </c>
      <c r="W10975">
        <v>59526</v>
      </c>
    </row>
    <row r="10976" spans="7:23">
      <c r="G10976">
        <v>49327</v>
      </c>
      <c r="H10976" s="89" t="s">
        <v>1352</v>
      </c>
      <c r="I10976" s="89" t="s">
        <v>320</v>
      </c>
      <c r="L10976">
        <v>71764</v>
      </c>
      <c r="M10976" s="89" t="s">
        <v>119</v>
      </c>
      <c r="N10976" s="89" t="s">
        <v>1945</v>
      </c>
      <c r="V10976" s="89" t="s">
        <v>1373</v>
      </c>
      <c r="W10976">
        <v>59537</v>
      </c>
    </row>
    <row r="10977" spans="7:23">
      <c r="G10977">
        <v>49328</v>
      </c>
      <c r="H10977" s="89" t="s">
        <v>1353</v>
      </c>
      <c r="I10977" s="89" t="s">
        <v>320</v>
      </c>
      <c r="L10977">
        <v>71765</v>
      </c>
      <c r="M10977" s="89" t="s">
        <v>119</v>
      </c>
      <c r="N10977" s="89" t="s">
        <v>1946</v>
      </c>
      <c r="V10977" s="89" t="s">
        <v>1374</v>
      </c>
      <c r="W10977">
        <v>59548</v>
      </c>
    </row>
    <row r="10978" spans="7:23">
      <c r="G10978">
        <v>49329</v>
      </c>
      <c r="H10978" s="89" t="s">
        <v>1354</v>
      </c>
      <c r="I10978" s="89" t="s">
        <v>320</v>
      </c>
      <c r="L10978">
        <v>71766</v>
      </c>
      <c r="M10978" s="89" t="s">
        <v>119</v>
      </c>
      <c r="N10978" s="89" t="s">
        <v>315</v>
      </c>
      <c r="V10978" s="89" t="s">
        <v>1375</v>
      </c>
      <c r="W10978">
        <v>59559</v>
      </c>
    </row>
    <row r="10979" spans="7:23">
      <c r="G10979">
        <v>49330</v>
      </c>
      <c r="H10979" s="89" t="s">
        <v>1355</v>
      </c>
      <c r="I10979" s="89" t="s">
        <v>320</v>
      </c>
      <c r="L10979">
        <v>71767</v>
      </c>
      <c r="M10979" s="89" t="s">
        <v>119</v>
      </c>
      <c r="N10979" s="89" t="s">
        <v>1947</v>
      </c>
      <c r="V10979" s="89" t="s">
        <v>1376</v>
      </c>
      <c r="W10979">
        <v>59570</v>
      </c>
    </row>
    <row r="10980" spans="7:23">
      <c r="G10980">
        <v>49331</v>
      </c>
      <c r="H10980" s="89" t="s">
        <v>1356</v>
      </c>
      <c r="I10980" s="89" t="s">
        <v>320</v>
      </c>
      <c r="L10980">
        <v>71768</v>
      </c>
      <c r="M10980" s="89" t="s">
        <v>1918</v>
      </c>
      <c r="N10980" s="89" t="s">
        <v>1710</v>
      </c>
      <c r="V10980" s="89" t="s">
        <v>1377</v>
      </c>
      <c r="W10980">
        <v>59581</v>
      </c>
    </row>
    <row r="10981" spans="7:23">
      <c r="G10981">
        <v>49332</v>
      </c>
      <c r="H10981" s="89" t="s">
        <v>1357</v>
      </c>
      <c r="I10981" s="89" t="s">
        <v>320</v>
      </c>
      <c r="L10981">
        <v>71769</v>
      </c>
      <c r="M10981" s="89" t="s">
        <v>1918</v>
      </c>
      <c r="N10981" s="89" t="s">
        <v>1940</v>
      </c>
      <c r="V10981" s="89" t="s">
        <v>1378</v>
      </c>
      <c r="W10981">
        <v>59592</v>
      </c>
    </row>
    <row r="10982" spans="7:23">
      <c r="G10982">
        <v>49333</v>
      </c>
      <c r="H10982" s="89" t="s">
        <v>1358</v>
      </c>
      <c r="I10982" s="89" t="s">
        <v>320</v>
      </c>
      <c r="L10982">
        <v>71770</v>
      </c>
      <c r="M10982" s="89" t="s">
        <v>1918</v>
      </c>
      <c r="N10982" s="89" t="s">
        <v>1941</v>
      </c>
      <c r="V10982" s="89" t="s">
        <v>1379</v>
      </c>
      <c r="W10982">
        <v>49342</v>
      </c>
    </row>
    <row r="10983" spans="7:23">
      <c r="G10983">
        <v>49334</v>
      </c>
      <c r="H10983" s="89" t="s">
        <v>1359</v>
      </c>
      <c r="I10983" s="89" t="s">
        <v>320</v>
      </c>
      <c r="L10983">
        <v>71771</v>
      </c>
      <c r="M10983" s="89" t="s">
        <v>1918</v>
      </c>
      <c r="N10983" s="89" t="s">
        <v>1942</v>
      </c>
      <c r="V10983" s="89" t="s">
        <v>1380</v>
      </c>
      <c r="W10983">
        <v>49343</v>
      </c>
    </row>
    <row r="10984" spans="7:23">
      <c r="G10984">
        <v>49335</v>
      </c>
      <c r="H10984" s="89" t="s">
        <v>1360</v>
      </c>
      <c r="I10984" s="89" t="s">
        <v>320</v>
      </c>
      <c r="L10984">
        <v>71772</v>
      </c>
      <c r="M10984" s="89" t="s">
        <v>1918</v>
      </c>
      <c r="N10984" s="89" t="s">
        <v>314</v>
      </c>
      <c r="V10984" s="89" t="s">
        <v>1381</v>
      </c>
      <c r="W10984">
        <v>49344</v>
      </c>
    </row>
    <row r="10985" spans="7:23">
      <c r="G10985">
        <v>49336</v>
      </c>
      <c r="H10985" s="89" t="s">
        <v>1361</v>
      </c>
      <c r="I10985" s="89" t="s">
        <v>320</v>
      </c>
      <c r="L10985">
        <v>71773</v>
      </c>
      <c r="M10985" s="89" t="s">
        <v>1918</v>
      </c>
      <c r="N10985" s="89" t="s">
        <v>1943</v>
      </c>
      <c r="V10985" s="89" t="s">
        <v>1382</v>
      </c>
      <c r="W10985">
        <v>49345</v>
      </c>
    </row>
    <row r="10986" spans="7:23">
      <c r="G10986">
        <v>49337</v>
      </c>
      <c r="H10986" s="89" t="s">
        <v>1362</v>
      </c>
      <c r="I10986" s="89" t="s">
        <v>320</v>
      </c>
      <c r="L10986">
        <v>71774</v>
      </c>
      <c r="M10986" s="89" t="s">
        <v>1918</v>
      </c>
      <c r="N10986" s="89" t="s">
        <v>1944</v>
      </c>
      <c r="V10986" s="89" t="s">
        <v>1383</v>
      </c>
      <c r="W10986">
        <v>49346</v>
      </c>
    </row>
    <row r="10987" spans="7:23">
      <c r="G10987">
        <v>49338</v>
      </c>
      <c r="H10987" s="89" t="s">
        <v>1363</v>
      </c>
      <c r="I10987" s="89" t="s">
        <v>320</v>
      </c>
      <c r="L10987">
        <v>71775</v>
      </c>
      <c r="M10987" s="89" t="s">
        <v>1918</v>
      </c>
      <c r="N10987" s="89" t="s">
        <v>1945</v>
      </c>
      <c r="V10987" s="89" t="s">
        <v>1384</v>
      </c>
      <c r="W10987">
        <v>49347</v>
      </c>
    </row>
    <row r="10988" spans="7:23">
      <c r="G10988">
        <v>49339</v>
      </c>
      <c r="H10988" s="89" t="s">
        <v>1364</v>
      </c>
      <c r="I10988" s="89" t="s">
        <v>320</v>
      </c>
      <c r="L10988">
        <v>71776</v>
      </c>
      <c r="M10988" s="89" t="s">
        <v>1918</v>
      </c>
      <c r="N10988" s="89" t="s">
        <v>1946</v>
      </c>
      <c r="V10988" s="89" t="s">
        <v>1385</v>
      </c>
      <c r="W10988">
        <v>49348</v>
      </c>
    </row>
    <row r="10989" spans="7:23">
      <c r="G10989">
        <v>173868</v>
      </c>
      <c r="H10989" s="89" t="s">
        <v>2400</v>
      </c>
      <c r="I10989" s="89" t="s">
        <v>320</v>
      </c>
      <c r="L10989">
        <v>71777</v>
      </c>
      <c r="M10989" s="89" t="s">
        <v>1918</v>
      </c>
      <c r="N10989" s="89" t="s">
        <v>315</v>
      </c>
      <c r="V10989" s="89" t="s">
        <v>1386</v>
      </c>
      <c r="W10989">
        <v>49349</v>
      </c>
    </row>
    <row r="10990" spans="7:23">
      <c r="G10990">
        <v>59449</v>
      </c>
      <c r="H10990" s="89" t="s">
        <v>1365</v>
      </c>
      <c r="I10990" s="89" t="s">
        <v>320</v>
      </c>
      <c r="L10990">
        <v>71778</v>
      </c>
      <c r="M10990" s="89" t="s">
        <v>1918</v>
      </c>
      <c r="N10990" s="89" t="s">
        <v>1947</v>
      </c>
      <c r="V10990" s="89" t="s">
        <v>1387</v>
      </c>
      <c r="W10990">
        <v>49350</v>
      </c>
    </row>
    <row r="10991" spans="7:23">
      <c r="G10991">
        <v>59460</v>
      </c>
      <c r="H10991" s="89" t="s">
        <v>1366</v>
      </c>
      <c r="I10991" s="89" t="s">
        <v>320</v>
      </c>
      <c r="L10991">
        <v>71779</v>
      </c>
      <c r="M10991" s="89" t="s">
        <v>1917</v>
      </c>
      <c r="N10991" s="89" t="s">
        <v>1710</v>
      </c>
      <c r="V10991" s="89" t="s">
        <v>1388</v>
      </c>
      <c r="W10991">
        <v>49351</v>
      </c>
    </row>
    <row r="10992" spans="7:23">
      <c r="G10992">
        <v>59471</v>
      </c>
      <c r="H10992" s="89" t="s">
        <v>1367</v>
      </c>
      <c r="I10992" s="89" t="s">
        <v>320</v>
      </c>
      <c r="L10992">
        <v>71780</v>
      </c>
      <c r="M10992" s="89" t="s">
        <v>1917</v>
      </c>
      <c r="N10992" s="89" t="s">
        <v>1940</v>
      </c>
      <c r="V10992" s="89" t="s">
        <v>271</v>
      </c>
      <c r="W10992">
        <v>49352</v>
      </c>
    </row>
    <row r="10993" spans="7:23">
      <c r="G10993">
        <v>59482</v>
      </c>
      <c r="H10993" s="89" t="s">
        <v>1368</v>
      </c>
      <c r="I10993" s="89" t="s">
        <v>320</v>
      </c>
      <c r="L10993">
        <v>71781</v>
      </c>
      <c r="M10993" s="89" t="s">
        <v>1917</v>
      </c>
      <c r="N10993" s="89" t="s">
        <v>1941</v>
      </c>
      <c r="V10993" s="89" t="s">
        <v>2419</v>
      </c>
      <c r="W10993">
        <v>173894</v>
      </c>
    </row>
    <row r="10994" spans="7:23">
      <c r="G10994">
        <v>59493</v>
      </c>
      <c r="H10994" s="89" t="s">
        <v>1369</v>
      </c>
      <c r="I10994" s="89" t="s">
        <v>320</v>
      </c>
      <c r="L10994">
        <v>71782</v>
      </c>
      <c r="M10994" s="89" t="s">
        <v>1917</v>
      </c>
      <c r="N10994" s="89" t="s">
        <v>1942</v>
      </c>
      <c r="V10994" s="89" t="s">
        <v>1389</v>
      </c>
      <c r="W10994">
        <v>49355</v>
      </c>
    </row>
    <row r="10995" spans="7:23">
      <c r="G10995">
        <v>59504</v>
      </c>
      <c r="H10995" s="89" t="s">
        <v>1370</v>
      </c>
      <c r="I10995" s="89" t="s">
        <v>320</v>
      </c>
      <c r="L10995">
        <v>71783</v>
      </c>
      <c r="M10995" s="89" t="s">
        <v>1917</v>
      </c>
      <c r="N10995" s="89" t="s">
        <v>314</v>
      </c>
      <c r="V10995" s="89" t="s">
        <v>1390</v>
      </c>
      <c r="W10995">
        <v>49357</v>
      </c>
    </row>
    <row r="10996" spans="7:23">
      <c r="G10996">
        <v>59515</v>
      </c>
      <c r="H10996" s="89" t="s">
        <v>1371</v>
      </c>
      <c r="I10996" s="89" t="s">
        <v>320</v>
      </c>
      <c r="L10996">
        <v>71784</v>
      </c>
      <c r="M10996" s="89" t="s">
        <v>1917</v>
      </c>
      <c r="N10996" s="89" t="s">
        <v>1943</v>
      </c>
      <c r="V10996" s="89" t="s">
        <v>1391</v>
      </c>
      <c r="W10996">
        <v>49358</v>
      </c>
    </row>
    <row r="10997" spans="7:23">
      <c r="G10997">
        <v>59526</v>
      </c>
      <c r="H10997" s="89" t="s">
        <v>1372</v>
      </c>
      <c r="I10997" s="89" t="s">
        <v>320</v>
      </c>
      <c r="L10997">
        <v>71785</v>
      </c>
      <c r="M10997" s="89" t="s">
        <v>1917</v>
      </c>
      <c r="N10997" s="89" t="s">
        <v>1944</v>
      </c>
      <c r="V10997" s="89" t="s">
        <v>1392</v>
      </c>
      <c r="W10997">
        <v>49359</v>
      </c>
    </row>
    <row r="10998" spans="7:23">
      <c r="G10998">
        <v>59537</v>
      </c>
      <c r="H10998" s="89" t="s">
        <v>1373</v>
      </c>
      <c r="I10998" s="89" t="s">
        <v>320</v>
      </c>
      <c r="L10998">
        <v>71786</v>
      </c>
      <c r="M10998" s="89" t="s">
        <v>1917</v>
      </c>
      <c r="N10998" s="89" t="s">
        <v>1945</v>
      </c>
      <c r="V10998" s="89" t="s">
        <v>1393</v>
      </c>
      <c r="W10998">
        <v>49363</v>
      </c>
    </row>
    <row r="10999" spans="7:23">
      <c r="G10999">
        <v>59548</v>
      </c>
      <c r="H10999" s="89" t="s">
        <v>1374</v>
      </c>
      <c r="I10999" s="89" t="s">
        <v>320</v>
      </c>
      <c r="L10999">
        <v>71787</v>
      </c>
      <c r="M10999" s="89" t="s">
        <v>1917</v>
      </c>
      <c r="N10999" s="89" t="s">
        <v>1946</v>
      </c>
      <c r="V10999" s="89" t="s">
        <v>1394</v>
      </c>
      <c r="W10999">
        <v>49364</v>
      </c>
    </row>
    <row r="11000" spans="7:23">
      <c r="G11000">
        <v>59559</v>
      </c>
      <c r="H11000" s="89" t="s">
        <v>1375</v>
      </c>
      <c r="I11000" s="89" t="s">
        <v>320</v>
      </c>
      <c r="L11000">
        <v>71788</v>
      </c>
      <c r="M11000" s="89" t="s">
        <v>1917</v>
      </c>
      <c r="N11000" s="89" t="s">
        <v>315</v>
      </c>
      <c r="V11000" s="89" t="s">
        <v>2429</v>
      </c>
      <c r="W11000">
        <v>83881</v>
      </c>
    </row>
    <row r="11001" spans="7:23">
      <c r="G11001">
        <v>59570</v>
      </c>
      <c r="H11001" s="89" t="s">
        <v>1376</v>
      </c>
      <c r="I11001" s="89" t="s">
        <v>320</v>
      </c>
      <c r="L11001">
        <v>71789</v>
      </c>
      <c r="M11001" s="89" t="s">
        <v>1917</v>
      </c>
      <c r="N11001" s="89" t="s">
        <v>1947</v>
      </c>
      <c r="V11001" s="89" t="s">
        <v>2431</v>
      </c>
      <c r="W11001">
        <v>190081</v>
      </c>
    </row>
    <row r="11002" spans="7:23">
      <c r="G11002">
        <v>59581</v>
      </c>
      <c r="H11002" s="89" t="s">
        <v>1377</v>
      </c>
      <c r="I11002" s="89" t="s">
        <v>320</v>
      </c>
      <c r="L11002">
        <v>71801</v>
      </c>
      <c r="M11002" s="89" t="s">
        <v>1924</v>
      </c>
      <c r="N11002" s="89" t="s">
        <v>1710</v>
      </c>
      <c r="V11002" s="89" t="s">
        <v>2433</v>
      </c>
      <c r="W11002">
        <v>200681</v>
      </c>
    </row>
    <row r="11003" spans="7:23">
      <c r="G11003">
        <v>59592</v>
      </c>
      <c r="H11003" s="89" t="s">
        <v>1378</v>
      </c>
      <c r="I11003" s="89" t="s">
        <v>320</v>
      </c>
      <c r="L11003">
        <v>71802</v>
      </c>
      <c r="M11003" s="89" t="s">
        <v>1924</v>
      </c>
      <c r="N11003" s="89" t="s">
        <v>1940</v>
      </c>
      <c r="V11003" s="89" t="s">
        <v>2434</v>
      </c>
      <c r="W11003">
        <v>49365</v>
      </c>
    </row>
    <row r="11004" spans="7:23">
      <c r="G11004">
        <v>49342</v>
      </c>
      <c r="H11004" s="89" t="s">
        <v>1379</v>
      </c>
      <c r="I11004" s="89" t="s">
        <v>320</v>
      </c>
      <c r="L11004">
        <v>71803</v>
      </c>
      <c r="M11004" s="89" t="s">
        <v>1924</v>
      </c>
      <c r="N11004" s="89" t="s">
        <v>1941</v>
      </c>
      <c r="V11004" s="89" t="s">
        <v>2437</v>
      </c>
      <c r="W11004">
        <v>49366</v>
      </c>
    </row>
    <row r="11005" spans="7:23">
      <c r="G11005">
        <v>49343</v>
      </c>
      <c r="H11005" s="89" t="s">
        <v>1380</v>
      </c>
      <c r="I11005" s="89" t="s">
        <v>320</v>
      </c>
      <c r="L11005">
        <v>71804</v>
      </c>
      <c r="M11005" s="89" t="s">
        <v>1924</v>
      </c>
      <c r="N11005" s="89" t="s">
        <v>1942</v>
      </c>
      <c r="V11005" s="89" t="s">
        <v>2439</v>
      </c>
      <c r="W11005">
        <v>49367</v>
      </c>
    </row>
    <row r="11006" spans="7:23">
      <c r="G11006">
        <v>49344</v>
      </c>
      <c r="H11006" s="89" t="s">
        <v>1381</v>
      </c>
      <c r="I11006" s="89" t="s">
        <v>320</v>
      </c>
      <c r="L11006">
        <v>71805</v>
      </c>
      <c r="M11006" s="89" t="s">
        <v>1924</v>
      </c>
      <c r="N11006" s="89" t="s">
        <v>314</v>
      </c>
      <c r="V11006" s="89" t="s">
        <v>1303</v>
      </c>
      <c r="W11006">
        <v>49368</v>
      </c>
    </row>
    <row r="11007" spans="7:23">
      <c r="G11007">
        <v>49345</v>
      </c>
      <c r="H11007" s="89" t="s">
        <v>1382</v>
      </c>
      <c r="I11007" s="89" t="s">
        <v>320</v>
      </c>
      <c r="L11007">
        <v>71806</v>
      </c>
      <c r="M11007" s="89" t="s">
        <v>1924</v>
      </c>
      <c r="N11007" s="89" t="s">
        <v>1943</v>
      </c>
      <c r="V11007" s="89" t="s">
        <v>1395</v>
      </c>
      <c r="W11007">
        <v>49371</v>
      </c>
    </row>
    <row r="11008" spans="7:23">
      <c r="G11008">
        <v>49346</v>
      </c>
      <c r="H11008" s="89" t="s">
        <v>1383</v>
      </c>
      <c r="I11008" s="89" t="s">
        <v>320</v>
      </c>
      <c r="L11008">
        <v>71807</v>
      </c>
      <c r="M11008" s="89" t="s">
        <v>1924</v>
      </c>
      <c r="N11008" s="89" t="s">
        <v>1944</v>
      </c>
      <c r="V11008" s="89" t="s">
        <v>1396</v>
      </c>
      <c r="W11008">
        <v>49372</v>
      </c>
    </row>
    <row r="11009" spans="7:23">
      <c r="G11009">
        <v>49347</v>
      </c>
      <c r="H11009" s="89" t="s">
        <v>1384</v>
      </c>
      <c r="I11009" s="89" t="s">
        <v>320</v>
      </c>
      <c r="L11009">
        <v>71808</v>
      </c>
      <c r="M11009" s="89" t="s">
        <v>1924</v>
      </c>
      <c r="N11009" s="89" t="s">
        <v>1945</v>
      </c>
      <c r="V11009" s="89" t="s">
        <v>1397</v>
      </c>
      <c r="W11009">
        <v>49373</v>
      </c>
    </row>
    <row r="11010" spans="7:23">
      <c r="G11010">
        <v>49348</v>
      </c>
      <c r="H11010" s="89" t="s">
        <v>1385</v>
      </c>
      <c r="I11010" s="89" t="s">
        <v>320</v>
      </c>
      <c r="L11010">
        <v>71809</v>
      </c>
      <c r="M11010" s="89" t="s">
        <v>1924</v>
      </c>
      <c r="N11010" s="89" t="s">
        <v>1946</v>
      </c>
      <c r="V11010" s="89" t="s">
        <v>2442</v>
      </c>
      <c r="W11010">
        <v>205885</v>
      </c>
    </row>
    <row r="11011" spans="7:23">
      <c r="G11011">
        <v>49349</v>
      </c>
      <c r="H11011" s="89" t="s">
        <v>1386</v>
      </c>
      <c r="I11011" s="89" t="s">
        <v>320</v>
      </c>
      <c r="L11011">
        <v>71810</v>
      </c>
      <c r="M11011" s="89" t="s">
        <v>1924</v>
      </c>
      <c r="N11011" s="89" t="s">
        <v>315</v>
      </c>
      <c r="V11011" s="89" t="s">
        <v>1398</v>
      </c>
      <c r="W11011">
        <v>49374</v>
      </c>
    </row>
    <row r="11012" spans="7:23">
      <c r="G11012">
        <v>49350</v>
      </c>
      <c r="H11012" s="89" t="s">
        <v>1387</v>
      </c>
      <c r="I11012" s="89" t="s">
        <v>320</v>
      </c>
      <c r="L11012">
        <v>71811</v>
      </c>
      <c r="M11012" s="89" t="s">
        <v>1924</v>
      </c>
      <c r="N11012" s="89" t="s">
        <v>1947</v>
      </c>
      <c r="V11012" s="89" t="s">
        <v>1399</v>
      </c>
      <c r="W11012">
        <v>49375</v>
      </c>
    </row>
    <row r="11013" spans="7:23">
      <c r="G11013">
        <v>49351</v>
      </c>
      <c r="H11013" s="89" t="s">
        <v>1388</v>
      </c>
      <c r="I11013" s="89" t="s">
        <v>320</v>
      </c>
      <c r="L11013">
        <v>71812</v>
      </c>
      <c r="M11013" s="89" t="s">
        <v>278</v>
      </c>
      <c r="N11013" s="89" t="s">
        <v>1710</v>
      </c>
      <c r="V11013" s="89" t="s">
        <v>1400</v>
      </c>
      <c r="W11013">
        <v>49376</v>
      </c>
    </row>
    <row r="11014" spans="7:23">
      <c r="G11014">
        <v>49352</v>
      </c>
      <c r="H11014" s="89" t="s">
        <v>271</v>
      </c>
      <c r="I11014" s="89" t="s">
        <v>320</v>
      </c>
      <c r="L11014">
        <v>71813</v>
      </c>
      <c r="M11014" s="89" t="s">
        <v>278</v>
      </c>
      <c r="N11014" s="89" t="s">
        <v>1940</v>
      </c>
      <c r="V11014" s="89" t="s">
        <v>1310</v>
      </c>
      <c r="W11014">
        <v>49378</v>
      </c>
    </row>
    <row r="11015" spans="7:23">
      <c r="G11015">
        <v>173894</v>
      </c>
      <c r="H11015" s="89" t="s">
        <v>2419</v>
      </c>
      <c r="I11015" s="89" t="s">
        <v>320</v>
      </c>
      <c r="L11015">
        <v>71814</v>
      </c>
      <c r="M11015" s="89" t="s">
        <v>278</v>
      </c>
      <c r="N11015" s="89" t="s">
        <v>1941</v>
      </c>
      <c r="V11015" s="89" t="s">
        <v>2444</v>
      </c>
      <c r="W11015">
        <v>102868</v>
      </c>
    </row>
    <row r="11016" spans="7:23">
      <c r="G11016">
        <v>49355</v>
      </c>
      <c r="H11016" s="89" t="s">
        <v>1389</v>
      </c>
      <c r="I11016" s="89" t="s">
        <v>320</v>
      </c>
      <c r="L11016">
        <v>71815</v>
      </c>
      <c r="M11016" s="89" t="s">
        <v>278</v>
      </c>
      <c r="N11016" s="89" t="s">
        <v>1942</v>
      </c>
      <c r="V11016" s="89" t="s">
        <v>2446</v>
      </c>
      <c r="W11016">
        <v>102894</v>
      </c>
    </row>
    <row r="11017" spans="7:23">
      <c r="G11017">
        <v>49357</v>
      </c>
      <c r="H11017" s="89" t="s">
        <v>1390</v>
      </c>
      <c r="I11017" s="89" t="s">
        <v>320</v>
      </c>
      <c r="L11017">
        <v>71816</v>
      </c>
      <c r="M11017" s="89" t="s">
        <v>278</v>
      </c>
      <c r="N11017" s="89" t="s">
        <v>314</v>
      </c>
      <c r="V11017" s="89" t="s">
        <v>1401</v>
      </c>
      <c r="W11017">
        <v>49381</v>
      </c>
    </row>
    <row r="11018" spans="7:23">
      <c r="G11018">
        <v>49358</v>
      </c>
      <c r="H11018" s="89" t="s">
        <v>1391</v>
      </c>
      <c r="I11018" s="89" t="s">
        <v>320</v>
      </c>
      <c r="L11018">
        <v>71817</v>
      </c>
      <c r="M11018" s="89" t="s">
        <v>278</v>
      </c>
      <c r="N11018" s="89" t="s">
        <v>1943</v>
      </c>
      <c r="V11018" s="89" t="s">
        <v>1402</v>
      </c>
      <c r="W11018">
        <v>49382</v>
      </c>
    </row>
    <row r="11019" spans="7:23">
      <c r="G11019">
        <v>49359</v>
      </c>
      <c r="H11019" s="89" t="s">
        <v>1392</v>
      </c>
      <c r="I11019" s="89" t="s">
        <v>320</v>
      </c>
      <c r="L11019">
        <v>71818</v>
      </c>
      <c r="M11019" s="89" t="s">
        <v>278</v>
      </c>
      <c r="N11019" s="89" t="s">
        <v>1944</v>
      </c>
      <c r="V11019" s="89" t="s">
        <v>1403</v>
      </c>
      <c r="W11019">
        <v>49383</v>
      </c>
    </row>
    <row r="11020" spans="7:23">
      <c r="G11020">
        <v>49363</v>
      </c>
      <c r="H11020" s="89" t="s">
        <v>1393</v>
      </c>
      <c r="I11020" s="89" t="s">
        <v>320</v>
      </c>
      <c r="L11020">
        <v>71819</v>
      </c>
      <c r="M11020" s="89" t="s">
        <v>278</v>
      </c>
      <c r="N11020" s="89" t="s">
        <v>1945</v>
      </c>
      <c r="V11020" s="89" t="s">
        <v>1404</v>
      </c>
      <c r="W11020">
        <v>49384</v>
      </c>
    </row>
    <row r="11021" spans="7:23">
      <c r="G11021">
        <v>49364</v>
      </c>
      <c r="H11021" s="89" t="s">
        <v>1394</v>
      </c>
      <c r="I11021" s="89" t="s">
        <v>320</v>
      </c>
      <c r="L11021">
        <v>71820</v>
      </c>
      <c r="M11021" s="89" t="s">
        <v>278</v>
      </c>
      <c r="N11021" s="89" t="s">
        <v>1946</v>
      </c>
      <c r="V11021" s="89" t="s">
        <v>1405</v>
      </c>
      <c r="W11021">
        <v>49385</v>
      </c>
    </row>
    <row r="11022" spans="7:23">
      <c r="G11022">
        <v>83881</v>
      </c>
      <c r="H11022" s="89" t="s">
        <v>2429</v>
      </c>
      <c r="I11022" s="89" t="s">
        <v>320</v>
      </c>
      <c r="L11022">
        <v>71821</v>
      </c>
      <c r="M11022" s="89" t="s">
        <v>278</v>
      </c>
      <c r="N11022" s="89" t="s">
        <v>315</v>
      </c>
      <c r="V11022" s="89" t="s">
        <v>1406</v>
      </c>
      <c r="W11022">
        <v>49386</v>
      </c>
    </row>
    <row r="11023" spans="7:23">
      <c r="G11023">
        <v>190081</v>
      </c>
      <c r="H11023" s="89" t="s">
        <v>2431</v>
      </c>
      <c r="I11023" s="89" t="s">
        <v>320</v>
      </c>
      <c r="L11023">
        <v>71822</v>
      </c>
      <c r="M11023" s="89" t="s">
        <v>278</v>
      </c>
      <c r="N11023" s="89" t="s">
        <v>1947</v>
      </c>
      <c r="V11023" s="89" t="s">
        <v>1407</v>
      </c>
      <c r="W11023">
        <v>49387</v>
      </c>
    </row>
    <row r="11024" spans="7:23">
      <c r="G11024">
        <v>200681</v>
      </c>
      <c r="H11024" s="89" t="s">
        <v>2433</v>
      </c>
      <c r="I11024" s="89" t="s">
        <v>320</v>
      </c>
      <c r="L11024">
        <v>71823</v>
      </c>
      <c r="M11024" s="89" t="s">
        <v>1923</v>
      </c>
      <c r="N11024" s="89" t="s">
        <v>1710</v>
      </c>
      <c r="V11024" s="89" t="s">
        <v>1318</v>
      </c>
      <c r="W11024">
        <v>49388</v>
      </c>
    </row>
    <row r="11025" spans="7:23">
      <c r="G11025">
        <v>49365</v>
      </c>
      <c r="H11025" s="89" t="s">
        <v>2434</v>
      </c>
      <c r="I11025" s="89" t="s">
        <v>320</v>
      </c>
      <c r="L11025">
        <v>71824</v>
      </c>
      <c r="M11025" s="89" t="s">
        <v>1923</v>
      </c>
      <c r="N11025" s="89" t="s">
        <v>1940</v>
      </c>
      <c r="V11025" s="89" t="s">
        <v>1408</v>
      </c>
      <c r="W11025">
        <v>64078</v>
      </c>
    </row>
    <row r="11026" spans="7:23">
      <c r="G11026">
        <v>49366</v>
      </c>
      <c r="H11026" s="89" t="s">
        <v>2437</v>
      </c>
      <c r="I11026" s="89" t="s">
        <v>320</v>
      </c>
      <c r="L11026">
        <v>71825</v>
      </c>
      <c r="M11026" s="89" t="s">
        <v>1923</v>
      </c>
      <c r="N11026" s="89" t="s">
        <v>1941</v>
      </c>
      <c r="V11026" s="89" t="s">
        <v>1409</v>
      </c>
      <c r="W11026">
        <v>49391</v>
      </c>
    </row>
    <row r="11027" spans="7:23">
      <c r="G11027">
        <v>49367</v>
      </c>
      <c r="H11027" s="89" t="s">
        <v>2439</v>
      </c>
      <c r="I11027" s="89" t="s">
        <v>320</v>
      </c>
      <c r="L11027">
        <v>71826</v>
      </c>
      <c r="M11027" s="89" t="s">
        <v>1923</v>
      </c>
      <c r="N11027" s="89" t="s">
        <v>1942</v>
      </c>
      <c r="V11027" s="89" t="s">
        <v>1410</v>
      </c>
      <c r="W11027">
        <v>49392</v>
      </c>
    </row>
    <row r="11028" spans="7:23">
      <c r="G11028">
        <v>49368</v>
      </c>
      <c r="H11028" s="89" t="s">
        <v>1303</v>
      </c>
      <c r="I11028" s="89" t="s">
        <v>320</v>
      </c>
      <c r="L11028">
        <v>71827</v>
      </c>
      <c r="M11028" s="89" t="s">
        <v>1923</v>
      </c>
      <c r="N11028" s="89" t="s">
        <v>314</v>
      </c>
      <c r="V11028" s="89" t="s">
        <v>1411</v>
      </c>
      <c r="W11028">
        <v>49393</v>
      </c>
    </row>
    <row r="11029" spans="7:23">
      <c r="G11029">
        <v>49371</v>
      </c>
      <c r="H11029" s="89" t="s">
        <v>1395</v>
      </c>
      <c r="I11029" s="89" t="s">
        <v>320</v>
      </c>
      <c r="L11029">
        <v>71828</v>
      </c>
      <c r="M11029" s="89" t="s">
        <v>1923</v>
      </c>
      <c r="N11029" s="89" t="s">
        <v>1943</v>
      </c>
      <c r="V11029" s="89" t="s">
        <v>1412</v>
      </c>
      <c r="W11029">
        <v>49394</v>
      </c>
    </row>
    <row r="11030" spans="7:23">
      <c r="G11030">
        <v>49372</v>
      </c>
      <c r="H11030" s="89" t="s">
        <v>1396</v>
      </c>
      <c r="I11030" s="89" t="s">
        <v>320</v>
      </c>
      <c r="L11030">
        <v>71829</v>
      </c>
      <c r="M11030" s="89" t="s">
        <v>1923</v>
      </c>
      <c r="N11030" s="89" t="s">
        <v>1944</v>
      </c>
      <c r="V11030" s="89" t="s">
        <v>1413</v>
      </c>
      <c r="W11030">
        <v>49395</v>
      </c>
    </row>
    <row r="11031" spans="7:23">
      <c r="G11031">
        <v>49373</v>
      </c>
      <c r="H11031" s="89" t="s">
        <v>1397</v>
      </c>
      <c r="I11031" s="89" t="s">
        <v>320</v>
      </c>
      <c r="L11031">
        <v>71830</v>
      </c>
      <c r="M11031" s="89" t="s">
        <v>1923</v>
      </c>
      <c r="N11031" s="89" t="s">
        <v>1945</v>
      </c>
      <c r="V11031" s="89" t="s">
        <v>1414</v>
      </c>
      <c r="W11031">
        <v>49396</v>
      </c>
    </row>
    <row r="11032" spans="7:23">
      <c r="G11032">
        <v>205885</v>
      </c>
      <c r="H11032" s="89" t="s">
        <v>2442</v>
      </c>
      <c r="I11032" s="89" t="s">
        <v>320</v>
      </c>
      <c r="L11032">
        <v>71831</v>
      </c>
      <c r="M11032" s="89" t="s">
        <v>1923</v>
      </c>
      <c r="N11032" s="89" t="s">
        <v>1946</v>
      </c>
      <c r="V11032" s="89" t="s">
        <v>1415</v>
      </c>
      <c r="W11032">
        <v>49397</v>
      </c>
    </row>
    <row r="11033" spans="7:23">
      <c r="G11033">
        <v>49374</v>
      </c>
      <c r="H11033" s="89" t="s">
        <v>1398</v>
      </c>
      <c r="I11033" s="89" t="s">
        <v>320</v>
      </c>
      <c r="L11033">
        <v>71832</v>
      </c>
      <c r="M11033" s="89" t="s">
        <v>1923</v>
      </c>
      <c r="N11033" s="89" t="s">
        <v>315</v>
      </c>
      <c r="V11033" s="89" t="s">
        <v>1327</v>
      </c>
      <c r="W11033">
        <v>49399</v>
      </c>
    </row>
    <row r="11034" spans="7:23">
      <c r="G11034">
        <v>49375</v>
      </c>
      <c r="H11034" s="89" t="s">
        <v>1399</v>
      </c>
      <c r="I11034" s="89" t="s">
        <v>320</v>
      </c>
      <c r="L11034">
        <v>71833</v>
      </c>
      <c r="M11034" s="89" t="s">
        <v>1923</v>
      </c>
      <c r="N11034" s="89" t="s">
        <v>1947</v>
      </c>
      <c r="V11034" s="89" t="s">
        <v>2453</v>
      </c>
      <c r="W11034">
        <v>102907</v>
      </c>
    </row>
    <row r="11035" spans="7:23">
      <c r="G11035">
        <v>49376</v>
      </c>
      <c r="H11035" s="89" t="s">
        <v>1400</v>
      </c>
      <c r="I11035" s="89" t="s">
        <v>320</v>
      </c>
      <c r="L11035">
        <v>71834</v>
      </c>
      <c r="M11035" s="89" t="s">
        <v>1922</v>
      </c>
      <c r="N11035" s="89" t="s">
        <v>1710</v>
      </c>
      <c r="V11035" s="89" t="s">
        <v>2454</v>
      </c>
      <c r="W11035">
        <v>172281</v>
      </c>
    </row>
    <row r="11036" spans="7:23">
      <c r="G11036">
        <v>49378</v>
      </c>
      <c r="H11036" s="89" t="s">
        <v>1310</v>
      </c>
      <c r="I11036" s="89" t="s">
        <v>320</v>
      </c>
      <c r="L11036">
        <v>71835</v>
      </c>
      <c r="M11036" s="89" t="s">
        <v>1922</v>
      </c>
      <c r="N11036" s="89" t="s">
        <v>1940</v>
      </c>
      <c r="V11036" s="89" t="s">
        <v>232</v>
      </c>
      <c r="W11036">
        <v>49400</v>
      </c>
    </row>
    <row r="11037" spans="7:23">
      <c r="G11037">
        <v>102868</v>
      </c>
      <c r="H11037" s="89" t="s">
        <v>2444</v>
      </c>
      <c r="I11037" s="89" t="s">
        <v>320</v>
      </c>
      <c r="L11037">
        <v>71836</v>
      </c>
      <c r="M11037" s="89" t="s">
        <v>1922</v>
      </c>
      <c r="N11037" s="89" t="s">
        <v>1941</v>
      </c>
      <c r="V11037" s="89" t="s">
        <v>2457</v>
      </c>
      <c r="W11037">
        <v>102933</v>
      </c>
    </row>
    <row r="11038" spans="7:23">
      <c r="G11038">
        <v>102894</v>
      </c>
      <c r="H11038" s="89" t="s">
        <v>2446</v>
      </c>
      <c r="I11038" s="89" t="s">
        <v>320</v>
      </c>
      <c r="L11038">
        <v>71837</v>
      </c>
      <c r="M11038" s="89" t="s">
        <v>1922</v>
      </c>
      <c r="N11038" s="89" t="s">
        <v>1942</v>
      </c>
      <c r="V11038" s="89" t="s">
        <v>1416</v>
      </c>
      <c r="W11038">
        <v>65344</v>
      </c>
    </row>
    <row r="11039" spans="7:23">
      <c r="G11039">
        <v>49381</v>
      </c>
      <c r="H11039" s="89" t="s">
        <v>1401</v>
      </c>
      <c r="I11039" s="89" t="s">
        <v>320</v>
      </c>
      <c r="L11039">
        <v>71838</v>
      </c>
      <c r="M11039" s="89" t="s">
        <v>1922</v>
      </c>
      <c r="N11039" s="89" t="s">
        <v>314</v>
      </c>
      <c r="V11039" s="89" t="s">
        <v>1417</v>
      </c>
      <c r="W11039">
        <v>65355</v>
      </c>
    </row>
    <row r="11040" spans="7:23">
      <c r="G11040">
        <v>49382</v>
      </c>
      <c r="H11040" s="89" t="s">
        <v>1402</v>
      </c>
      <c r="I11040" s="89" t="s">
        <v>320</v>
      </c>
      <c r="L11040">
        <v>71839</v>
      </c>
      <c r="M11040" s="89" t="s">
        <v>1922</v>
      </c>
      <c r="N11040" s="89" t="s">
        <v>1943</v>
      </c>
      <c r="V11040" s="89" t="s">
        <v>1418</v>
      </c>
      <c r="W11040">
        <v>65366</v>
      </c>
    </row>
    <row r="11041" spans="7:23">
      <c r="G11041">
        <v>49383</v>
      </c>
      <c r="H11041" s="89" t="s">
        <v>1403</v>
      </c>
      <c r="I11041" s="89" t="s">
        <v>320</v>
      </c>
      <c r="L11041">
        <v>71840</v>
      </c>
      <c r="M11041" s="89" t="s">
        <v>1922</v>
      </c>
      <c r="N11041" s="89" t="s">
        <v>1944</v>
      </c>
      <c r="V11041" s="89" t="s">
        <v>1419</v>
      </c>
      <c r="W11041">
        <v>65377</v>
      </c>
    </row>
    <row r="11042" spans="7:23">
      <c r="G11042">
        <v>49384</v>
      </c>
      <c r="H11042" s="89" t="s">
        <v>1404</v>
      </c>
      <c r="I11042" s="89" t="s">
        <v>320</v>
      </c>
      <c r="L11042">
        <v>71841</v>
      </c>
      <c r="M11042" s="89" t="s">
        <v>1922</v>
      </c>
      <c r="N11042" s="89" t="s">
        <v>1945</v>
      </c>
      <c r="V11042" s="89" t="s">
        <v>1420</v>
      </c>
      <c r="W11042">
        <v>49403</v>
      </c>
    </row>
    <row r="11043" spans="7:23">
      <c r="G11043">
        <v>49385</v>
      </c>
      <c r="H11043" s="89" t="s">
        <v>1405</v>
      </c>
      <c r="I11043" s="89" t="s">
        <v>320</v>
      </c>
      <c r="L11043">
        <v>71842</v>
      </c>
      <c r="M11043" s="89" t="s">
        <v>1922</v>
      </c>
      <c r="N11043" s="89" t="s">
        <v>1946</v>
      </c>
      <c r="V11043" s="89" t="s">
        <v>1421</v>
      </c>
      <c r="W11043">
        <v>65432</v>
      </c>
    </row>
    <row r="11044" spans="7:23">
      <c r="G11044">
        <v>49386</v>
      </c>
      <c r="H11044" s="89" t="s">
        <v>1406</v>
      </c>
      <c r="I11044" s="89" t="s">
        <v>320</v>
      </c>
      <c r="L11044">
        <v>71843</v>
      </c>
      <c r="M11044" s="89" t="s">
        <v>1922</v>
      </c>
      <c r="N11044" s="89" t="s">
        <v>315</v>
      </c>
      <c r="V11044" s="89" t="s">
        <v>1422</v>
      </c>
      <c r="W11044">
        <v>65421</v>
      </c>
    </row>
    <row r="11045" spans="7:23">
      <c r="G11045">
        <v>49387</v>
      </c>
      <c r="H11045" s="89" t="s">
        <v>1407</v>
      </c>
      <c r="I11045" s="89" t="s">
        <v>320</v>
      </c>
      <c r="L11045">
        <v>71844</v>
      </c>
      <c r="M11045" s="89" t="s">
        <v>1922</v>
      </c>
      <c r="N11045" s="89" t="s">
        <v>1947</v>
      </c>
      <c r="V11045" s="89" t="s">
        <v>1423</v>
      </c>
      <c r="W11045">
        <v>65410</v>
      </c>
    </row>
    <row r="11046" spans="7:23">
      <c r="G11046">
        <v>49388</v>
      </c>
      <c r="H11046" s="89" t="s">
        <v>1318</v>
      </c>
      <c r="I11046" s="89" t="s">
        <v>320</v>
      </c>
      <c r="L11046">
        <v>71845</v>
      </c>
      <c r="M11046" s="89" t="s">
        <v>46</v>
      </c>
      <c r="N11046" s="89" t="s">
        <v>1710</v>
      </c>
      <c r="V11046" s="89" t="s">
        <v>1424</v>
      </c>
      <c r="W11046">
        <v>65399</v>
      </c>
    </row>
    <row r="11047" spans="7:23">
      <c r="G11047">
        <v>64078</v>
      </c>
      <c r="H11047" s="89" t="s">
        <v>1408</v>
      </c>
      <c r="I11047" s="89" t="s">
        <v>320</v>
      </c>
      <c r="L11047">
        <v>71846</v>
      </c>
      <c r="M11047" s="89" t="s">
        <v>46</v>
      </c>
      <c r="N11047" s="89" t="s">
        <v>1940</v>
      </c>
      <c r="V11047" s="89" t="s">
        <v>1425</v>
      </c>
      <c r="W11047">
        <v>65388</v>
      </c>
    </row>
    <row r="11048" spans="7:23">
      <c r="G11048">
        <v>49391</v>
      </c>
      <c r="H11048" s="89" t="s">
        <v>1409</v>
      </c>
      <c r="I11048" s="89" t="s">
        <v>320</v>
      </c>
      <c r="L11048">
        <v>71847</v>
      </c>
      <c r="M11048" s="89" t="s">
        <v>46</v>
      </c>
      <c r="N11048" s="89" t="s">
        <v>1941</v>
      </c>
      <c r="V11048" s="89" t="s">
        <v>1426</v>
      </c>
      <c r="W11048">
        <v>59668</v>
      </c>
    </row>
    <row r="11049" spans="7:23">
      <c r="G11049">
        <v>49392</v>
      </c>
      <c r="H11049" s="89" t="s">
        <v>1410</v>
      </c>
      <c r="I11049" s="89" t="s">
        <v>320</v>
      </c>
      <c r="L11049">
        <v>71848</v>
      </c>
      <c r="M11049" s="89" t="s">
        <v>46</v>
      </c>
      <c r="N11049" s="89" t="s">
        <v>1942</v>
      </c>
      <c r="V11049" s="89" t="s">
        <v>1427</v>
      </c>
      <c r="W11049">
        <v>65498</v>
      </c>
    </row>
    <row r="11050" spans="7:23">
      <c r="G11050">
        <v>49393</v>
      </c>
      <c r="H11050" s="89" t="s">
        <v>1411</v>
      </c>
      <c r="I11050" s="89" t="s">
        <v>320</v>
      </c>
      <c r="L11050">
        <v>71849</v>
      </c>
      <c r="M11050" s="89" t="s">
        <v>46</v>
      </c>
      <c r="N11050" s="89" t="s">
        <v>314</v>
      </c>
      <c r="V11050" s="89" t="s">
        <v>1429</v>
      </c>
      <c r="W11050">
        <v>65476</v>
      </c>
    </row>
    <row r="11051" spans="7:23">
      <c r="G11051">
        <v>49394</v>
      </c>
      <c r="H11051" s="89" t="s">
        <v>1412</v>
      </c>
      <c r="I11051" s="89" t="s">
        <v>320</v>
      </c>
      <c r="L11051">
        <v>71850</v>
      </c>
      <c r="M11051" s="89" t="s">
        <v>46</v>
      </c>
      <c r="N11051" s="89" t="s">
        <v>1943</v>
      </c>
      <c r="V11051" s="89" t="s">
        <v>1430</v>
      </c>
      <c r="W11051">
        <v>65465</v>
      </c>
    </row>
    <row r="11052" spans="7:23">
      <c r="G11052">
        <v>49395</v>
      </c>
      <c r="H11052" s="89" t="s">
        <v>1413</v>
      </c>
      <c r="I11052" s="89" t="s">
        <v>320</v>
      </c>
      <c r="L11052">
        <v>71851</v>
      </c>
      <c r="M11052" s="89" t="s">
        <v>46</v>
      </c>
      <c r="N11052" s="89" t="s">
        <v>1944</v>
      </c>
      <c r="V11052" s="89" t="s">
        <v>1431</v>
      </c>
      <c r="W11052">
        <v>49404</v>
      </c>
    </row>
    <row r="11053" spans="7:23">
      <c r="G11053">
        <v>49396</v>
      </c>
      <c r="H11053" s="89" t="s">
        <v>1414</v>
      </c>
      <c r="I11053" s="89" t="s">
        <v>320</v>
      </c>
      <c r="L11053">
        <v>71852</v>
      </c>
      <c r="M11053" s="89" t="s">
        <v>46</v>
      </c>
      <c r="N11053" s="89" t="s">
        <v>1945</v>
      </c>
      <c r="V11053" s="89" t="s">
        <v>1432</v>
      </c>
      <c r="W11053">
        <v>49405</v>
      </c>
    </row>
    <row r="11054" spans="7:23">
      <c r="G11054">
        <v>49397</v>
      </c>
      <c r="H11054" s="89" t="s">
        <v>1415</v>
      </c>
      <c r="I11054" s="89" t="s">
        <v>320</v>
      </c>
      <c r="L11054">
        <v>71853</v>
      </c>
      <c r="M11054" s="89" t="s">
        <v>46</v>
      </c>
      <c r="N11054" s="89" t="s">
        <v>1946</v>
      </c>
      <c r="V11054" s="89" t="s">
        <v>1433</v>
      </c>
      <c r="W11054">
        <v>49406</v>
      </c>
    </row>
    <row r="11055" spans="7:23">
      <c r="G11055">
        <v>49399</v>
      </c>
      <c r="H11055" s="89" t="s">
        <v>1327</v>
      </c>
      <c r="I11055" s="89" t="s">
        <v>320</v>
      </c>
      <c r="L11055">
        <v>71854</v>
      </c>
      <c r="M11055" s="89" t="s">
        <v>46</v>
      </c>
      <c r="N11055" s="89" t="s">
        <v>315</v>
      </c>
      <c r="V11055" s="89" t="s">
        <v>1434</v>
      </c>
      <c r="W11055">
        <v>49407</v>
      </c>
    </row>
    <row r="11056" spans="7:23">
      <c r="G11056">
        <v>102907</v>
      </c>
      <c r="H11056" s="89" t="s">
        <v>2453</v>
      </c>
      <c r="I11056" s="89" t="s">
        <v>320</v>
      </c>
      <c r="L11056">
        <v>71855</v>
      </c>
      <c r="M11056" s="89" t="s">
        <v>46</v>
      </c>
      <c r="N11056" s="89" t="s">
        <v>1947</v>
      </c>
      <c r="V11056" s="89" t="s">
        <v>1435</v>
      </c>
      <c r="W11056">
        <v>49408</v>
      </c>
    </row>
    <row r="11057" spans="7:23">
      <c r="G11057">
        <v>172281</v>
      </c>
      <c r="H11057" s="89" t="s">
        <v>2454</v>
      </c>
      <c r="I11057" s="89" t="s">
        <v>320</v>
      </c>
      <c r="L11057">
        <v>71900</v>
      </c>
      <c r="M11057" s="89" t="s">
        <v>276</v>
      </c>
      <c r="N11057" s="89" t="s">
        <v>1710</v>
      </c>
      <c r="V11057" s="89" t="s">
        <v>1436</v>
      </c>
      <c r="W11057">
        <v>49409</v>
      </c>
    </row>
    <row r="11058" spans="7:23">
      <c r="G11058">
        <v>49400</v>
      </c>
      <c r="H11058" s="89" t="s">
        <v>232</v>
      </c>
      <c r="I11058" s="89" t="s">
        <v>320</v>
      </c>
      <c r="L11058">
        <v>71901</v>
      </c>
      <c r="M11058" s="89" t="s">
        <v>276</v>
      </c>
      <c r="N11058" s="89" t="s">
        <v>1940</v>
      </c>
      <c r="V11058" s="89" t="s">
        <v>1437</v>
      </c>
      <c r="W11058">
        <v>49410</v>
      </c>
    </row>
    <row r="11059" spans="7:23">
      <c r="G11059">
        <v>102933</v>
      </c>
      <c r="H11059" s="89" t="s">
        <v>2457</v>
      </c>
      <c r="I11059" s="89" t="s">
        <v>320</v>
      </c>
      <c r="L11059">
        <v>71902</v>
      </c>
      <c r="M11059" s="89" t="s">
        <v>276</v>
      </c>
      <c r="N11059" s="89" t="s">
        <v>1941</v>
      </c>
      <c r="V11059" s="89" t="s">
        <v>1438</v>
      </c>
      <c r="W11059">
        <v>49411</v>
      </c>
    </row>
    <row r="11060" spans="7:23">
      <c r="G11060">
        <v>65344</v>
      </c>
      <c r="H11060" s="89" t="s">
        <v>1416</v>
      </c>
      <c r="I11060" s="89" t="s">
        <v>320</v>
      </c>
      <c r="L11060">
        <v>71903</v>
      </c>
      <c r="M11060" s="89" t="s">
        <v>276</v>
      </c>
      <c r="N11060" s="89" t="s">
        <v>1942</v>
      </c>
      <c r="V11060" s="89" t="s">
        <v>2469</v>
      </c>
      <c r="W11060">
        <v>49412</v>
      </c>
    </row>
    <row r="11061" spans="7:23">
      <c r="G11061">
        <v>65355</v>
      </c>
      <c r="H11061" s="89" t="s">
        <v>1417</v>
      </c>
      <c r="I11061" s="89" t="s">
        <v>320</v>
      </c>
      <c r="L11061">
        <v>71904</v>
      </c>
      <c r="M11061" s="89" t="s">
        <v>276</v>
      </c>
      <c r="N11061" s="89" t="s">
        <v>314</v>
      </c>
      <c r="V11061" s="89" t="s">
        <v>1428</v>
      </c>
      <c r="W11061">
        <v>65487</v>
      </c>
    </row>
    <row r="11062" spans="7:23">
      <c r="G11062">
        <v>65366</v>
      </c>
      <c r="H11062" s="89" t="s">
        <v>1418</v>
      </c>
      <c r="I11062" s="89" t="s">
        <v>320</v>
      </c>
      <c r="L11062">
        <v>71905</v>
      </c>
      <c r="M11062" s="89" t="s">
        <v>276</v>
      </c>
      <c r="N11062" s="89" t="s">
        <v>1943</v>
      </c>
      <c r="V11062" s="89" t="s">
        <v>2471</v>
      </c>
      <c r="W11062">
        <v>220307</v>
      </c>
    </row>
    <row r="11063" spans="7:23">
      <c r="G11063">
        <v>65377</v>
      </c>
      <c r="H11063" s="89" t="s">
        <v>1419</v>
      </c>
      <c r="I11063" s="89" t="s">
        <v>320</v>
      </c>
      <c r="L11063">
        <v>71906</v>
      </c>
      <c r="M11063" s="89" t="s">
        <v>276</v>
      </c>
      <c r="N11063" s="89" t="s">
        <v>1944</v>
      </c>
      <c r="V11063" s="89" t="s">
        <v>1439</v>
      </c>
      <c r="W11063">
        <v>49415</v>
      </c>
    </row>
    <row r="11064" spans="7:23">
      <c r="G11064">
        <v>49403</v>
      </c>
      <c r="H11064" s="89" t="s">
        <v>1420</v>
      </c>
      <c r="I11064" s="89" t="s">
        <v>320</v>
      </c>
      <c r="L11064">
        <v>71907</v>
      </c>
      <c r="M11064" s="89" t="s">
        <v>276</v>
      </c>
      <c r="N11064" s="89" t="s">
        <v>1945</v>
      </c>
      <c r="V11064" s="89" t="s">
        <v>1440</v>
      </c>
      <c r="W11064">
        <v>49416</v>
      </c>
    </row>
    <row r="11065" spans="7:23">
      <c r="G11065">
        <v>65432</v>
      </c>
      <c r="H11065" s="89" t="s">
        <v>1421</v>
      </c>
      <c r="I11065" s="89" t="s">
        <v>320</v>
      </c>
      <c r="L11065">
        <v>71908</v>
      </c>
      <c r="M11065" s="89" t="s">
        <v>276</v>
      </c>
      <c r="N11065" s="89" t="s">
        <v>1946</v>
      </c>
      <c r="V11065" s="89" t="s">
        <v>1441</v>
      </c>
      <c r="W11065">
        <v>49417</v>
      </c>
    </row>
    <row r="11066" spans="7:23">
      <c r="G11066">
        <v>65421</v>
      </c>
      <c r="H11066" s="89" t="s">
        <v>1422</v>
      </c>
      <c r="I11066" s="89" t="s">
        <v>320</v>
      </c>
      <c r="L11066">
        <v>71909</v>
      </c>
      <c r="M11066" s="89" t="s">
        <v>276</v>
      </c>
      <c r="N11066" s="89" t="s">
        <v>315</v>
      </c>
      <c r="V11066" s="89" t="s">
        <v>1442</v>
      </c>
      <c r="W11066">
        <v>49418</v>
      </c>
    </row>
    <row r="11067" spans="7:23">
      <c r="G11067">
        <v>65410</v>
      </c>
      <c r="H11067" s="89" t="s">
        <v>1423</v>
      </c>
      <c r="I11067" s="89" t="s">
        <v>320</v>
      </c>
      <c r="L11067">
        <v>71910</v>
      </c>
      <c r="M11067" s="89" t="s">
        <v>276</v>
      </c>
      <c r="N11067" s="89" t="s">
        <v>1947</v>
      </c>
      <c r="V11067" s="89" t="s">
        <v>1443</v>
      </c>
      <c r="W11067">
        <v>49419</v>
      </c>
    </row>
    <row r="11068" spans="7:23">
      <c r="G11068">
        <v>65399</v>
      </c>
      <c r="H11068" s="89" t="s">
        <v>1424</v>
      </c>
      <c r="I11068" s="89" t="s">
        <v>320</v>
      </c>
      <c r="L11068">
        <v>71911</v>
      </c>
      <c r="M11068" s="89" t="s">
        <v>1937</v>
      </c>
      <c r="N11068" s="89" t="s">
        <v>1710</v>
      </c>
      <c r="V11068" s="89" t="s">
        <v>1444</v>
      </c>
      <c r="W11068">
        <v>49420</v>
      </c>
    </row>
    <row r="11069" spans="7:23">
      <c r="G11069">
        <v>65388</v>
      </c>
      <c r="H11069" s="89" t="s">
        <v>1425</v>
      </c>
      <c r="I11069" s="89" t="s">
        <v>320</v>
      </c>
      <c r="L11069">
        <v>71912</v>
      </c>
      <c r="M11069" s="89" t="s">
        <v>1937</v>
      </c>
      <c r="N11069" s="89" t="s">
        <v>1940</v>
      </c>
      <c r="V11069" s="89" t="s">
        <v>1445</v>
      </c>
      <c r="W11069">
        <v>49421</v>
      </c>
    </row>
    <row r="11070" spans="7:23">
      <c r="G11070">
        <v>59668</v>
      </c>
      <c r="H11070" s="89" t="s">
        <v>1426</v>
      </c>
      <c r="I11070" s="89" t="s">
        <v>320</v>
      </c>
      <c r="L11070">
        <v>71913</v>
      </c>
      <c r="M11070" s="89" t="s">
        <v>1937</v>
      </c>
      <c r="N11070" s="89" t="s">
        <v>1941</v>
      </c>
      <c r="V11070" s="89" t="s">
        <v>1446</v>
      </c>
      <c r="W11070">
        <v>49422</v>
      </c>
    </row>
    <row r="11071" spans="7:23">
      <c r="G11071">
        <v>65498</v>
      </c>
      <c r="H11071" s="89" t="s">
        <v>1427</v>
      </c>
      <c r="I11071" s="89" t="s">
        <v>320</v>
      </c>
      <c r="L11071">
        <v>71914</v>
      </c>
      <c r="M11071" s="89" t="s">
        <v>1937</v>
      </c>
      <c r="N11071" s="89" t="s">
        <v>1942</v>
      </c>
      <c r="V11071" s="89" t="s">
        <v>1447</v>
      </c>
      <c r="W11071">
        <v>49423</v>
      </c>
    </row>
    <row r="11072" spans="7:23">
      <c r="G11072">
        <v>65476</v>
      </c>
      <c r="H11072" s="89" t="s">
        <v>1429</v>
      </c>
      <c r="I11072" s="89" t="s">
        <v>320</v>
      </c>
      <c r="L11072">
        <v>71915</v>
      </c>
      <c r="M11072" s="89" t="s">
        <v>1937</v>
      </c>
      <c r="N11072" s="89" t="s">
        <v>314</v>
      </c>
      <c r="V11072" s="89" t="s">
        <v>1448</v>
      </c>
      <c r="W11072">
        <v>49424</v>
      </c>
    </row>
    <row r="11073" spans="7:23">
      <c r="G11073">
        <v>65465</v>
      </c>
      <c r="H11073" s="89" t="s">
        <v>1430</v>
      </c>
      <c r="I11073" s="89" t="s">
        <v>320</v>
      </c>
      <c r="L11073">
        <v>71916</v>
      </c>
      <c r="M11073" s="89" t="s">
        <v>1937</v>
      </c>
      <c r="N11073" s="89" t="s">
        <v>1943</v>
      </c>
      <c r="V11073" s="89" t="s">
        <v>1449</v>
      </c>
      <c r="W11073">
        <v>49425</v>
      </c>
    </row>
    <row r="11074" spans="7:23">
      <c r="G11074">
        <v>49404</v>
      </c>
      <c r="H11074" s="89" t="s">
        <v>1431</v>
      </c>
      <c r="I11074" s="89" t="s">
        <v>320</v>
      </c>
      <c r="L11074">
        <v>71917</v>
      </c>
      <c r="M11074" s="89" t="s">
        <v>1937</v>
      </c>
      <c r="N11074" s="89" t="s">
        <v>1944</v>
      </c>
      <c r="V11074" s="89" t="s">
        <v>1450</v>
      </c>
      <c r="W11074">
        <v>49426</v>
      </c>
    </row>
    <row r="11075" spans="7:23">
      <c r="G11075">
        <v>49405</v>
      </c>
      <c r="H11075" s="89" t="s">
        <v>1432</v>
      </c>
      <c r="I11075" s="89" t="s">
        <v>320</v>
      </c>
      <c r="L11075">
        <v>71918</v>
      </c>
      <c r="M11075" s="89" t="s">
        <v>1937</v>
      </c>
      <c r="N11075" s="89" t="s">
        <v>1945</v>
      </c>
      <c r="V11075" s="89" t="s">
        <v>2480</v>
      </c>
      <c r="W11075">
        <v>49428</v>
      </c>
    </row>
    <row r="11076" spans="7:23">
      <c r="G11076">
        <v>49406</v>
      </c>
      <c r="H11076" s="89" t="s">
        <v>1433</v>
      </c>
      <c r="I11076" s="89" t="s">
        <v>320</v>
      </c>
      <c r="L11076">
        <v>71919</v>
      </c>
      <c r="M11076" s="89" t="s">
        <v>1937</v>
      </c>
      <c r="N11076" s="89" t="s">
        <v>1946</v>
      </c>
      <c r="V11076" s="89" t="s">
        <v>2481</v>
      </c>
      <c r="W11076">
        <v>102881</v>
      </c>
    </row>
    <row r="11077" spans="7:23">
      <c r="G11077">
        <v>49407</v>
      </c>
      <c r="H11077" s="89" t="s">
        <v>1434</v>
      </c>
      <c r="I11077" s="89" t="s">
        <v>320</v>
      </c>
      <c r="L11077">
        <v>71920</v>
      </c>
      <c r="M11077" s="89" t="s">
        <v>1937</v>
      </c>
      <c r="N11077" s="89" t="s">
        <v>315</v>
      </c>
      <c r="V11077" s="89" t="s">
        <v>2482</v>
      </c>
      <c r="W11077">
        <v>102920</v>
      </c>
    </row>
    <row r="11078" spans="7:23">
      <c r="G11078">
        <v>49408</v>
      </c>
      <c r="H11078" s="89" t="s">
        <v>1435</v>
      </c>
      <c r="I11078" s="89" t="s">
        <v>320</v>
      </c>
      <c r="L11078">
        <v>71921</v>
      </c>
      <c r="M11078" s="89" t="s">
        <v>1937</v>
      </c>
      <c r="N11078" s="89" t="s">
        <v>1947</v>
      </c>
      <c r="V11078" s="89" t="s">
        <v>1451</v>
      </c>
      <c r="W11078">
        <v>59734</v>
      </c>
    </row>
    <row r="11079" spans="7:23">
      <c r="G11079">
        <v>49409</v>
      </c>
      <c r="H11079" s="89" t="s">
        <v>1436</v>
      </c>
      <c r="I11079" s="89" t="s">
        <v>320</v>
      </c>
      <c r="L11079">
        <v>71933</v>
      </c>
      <c r="M11079" s="89" t="s">
        <v>1936</v>
      </c>
      <c r="N11079" s="89" t="s">
        <v>1710</v>
      </c>
      <c r="V11079" s="89" t="s">
        <v>1452</v>
      </c>
      <c r="W11079">
        <v>59745</v>
      </c>
    </row>
    <row r="11080" spans="7:23">
      <c r="G11080">
        <v>49410</v>
      </c>
      <c r="H11080" s="89" t="s">
        <v>1437</v>
      </c>
      <c r="I11080" s="89" t="s">
        <v>320</v>
      </c>
      <c r="L11080">
        <v>71934</v>
      </c>
      <c r="M11080" s="89" t="s">
        <v>1936</v>
      </c>
      <c r="N11080" s="89" t="s">
        <v>1940</v>
      </c>
      <c r="V11080" s="89" t="s">
        <v>1453</v>
      </c>
      <c r="W11080">
        <v>59756</v>
      </c>
    </row>
    <row r="11081" spans="7:23">
      <c r="G11081">
        <v>49411</v>
      </c>
      <c r="H11081" s="89" t="s">
        <v>1438</v>
      </c>
      <c r="I11081" s="89" t="s">
        <v>320</v>
      </c>
      <c r="L11081">
        <v>71935</v>
      </c>
      <c r="M11081" s="89" t="s">
        <v>1936</v>
      </c>
      <c r="N11081" s="89" t="s">
        <v>1941</v>
      </c>
      <c r="V11081" s="89" t="s">
        <v>1454</v>
      </c>
      <c r="W11081">
        <v>59767</v>
      </c>
    </row>
    <row r="11082" spans="7:23">
      <c r="G11082">
        <v>49412</v>
      </c>
      <c r="H11082" s="89" t="s">
        <v>2469</v>
      </c>
      <c r="I11082" s="89" t="s">
        <v>320</v>
      </c>
      <c r="L11082">
        <v>71936</v>
      </c>
      <c r="M11082" s="89" t="s">
        <v>1936</v>
      </c>
      <c r="N11082" s="89" t="s">
        <v>1942</v>
      </c>
      <c r="V11082" s="89" t="s">
        <v>1455</v>
      </c>
      <c r="W11082">
        <v>59778</v>
      </c>
    </row>
    <row r="11083" spans="7:23">
      <c r="G11083">
        <v>65487</v>
      </c>
      <c r="H11083" s="89" t="s">
        <v>1428</v>
      </c>
      <c r="I11083" s="89" t="s">
        <v>320</v>
      </c>
      <c r="L11083">
        <v>71937</v>
      </c>
      <c r="M11083" s="89" t="s">
        <v>1936</v>
      </c>
      <c r="N11083" s="89" t="s">
        <v>314</v>
      </c>
      <c r="V11083" s="89" t="s">
        <v>1456</v>
      </c>
      <c r="W11083">
        <v>59789</v>
      </c>
    </row>
    <row r="11084" spans="7:23">
      <c r="G11084">
        <v>220307</v>
      </c>
      <c r="H11084" s="89" t="s">
        <v>2471</v>
      </c>
      <c r="I11084" s="89" t="s">
        <v>320</v>
      </c>
      <c r="L11084">
        <v>71938</v>
      </c>
      <c r="M11084" s="89" t="s">
        <v>1936</v>
      </c>
      <c r="N11084" s="89" t="s">
        <v>1943</v>
      </c>
      <c r="V11084" s="89" t="s">
        <v>1457</v>
      </c>
      <c r="W11084">
        <v>59800</v>
      </c>
    </row>
    <row r="11085" spans="7:23">
      <c r="G11085">
        <v>49415</v>
      </c>
      <c r="H11085" s="89" t="s">
        <v>1439</v>
      </c>
      <c r="I11085" s="89" t="s">
        <v>320</v>
      </c>
      <c r="L11085">
        <v>71939</v>
      </c>
      <c r="M11085" s="89" t="s">
        <v>1936</v>
      </c>
      <c r="N11085" s="89" t="s">
        <v>1944</v>
      </c>
      <c r="V11085" s="89" t="s">
        <v>1458</v>
      </c>
      <c r="W11085">
        <v>59811</v>
      </c>
    </row>
    <row r="11086" spans="7:23">
      <c r="G11086">
        <v>49416</v>
      </c>
      <c r="H11086" s="89" t="s">
        <v>1440</v>
      </c>
      <c r="I11086" s="89" t="s">
        <v>320</v>
      </c>
      <c r="L11086">
        <v>71940</v>
      </c>
      <c r="M11086" s="89" t="s">
        <v>1936</v>
      </c>
      <c r="N11086" s="89" t="s">
        <v>1945</v>
      </c>
      <c r="V11086" s="89" t="s">
        <v>1459</v>
      </c>
      <c r="W11086">
        <v>59822</v>
      </c>
    </row>
    <row r="11087" spans="7:23">
      <c r="G11087">
        <v>49417</v>
      </c>
      <c r="H11087" s="89" t="s">
        <v>1441</v>
      </c>
      <c r="I11087" s="89" t="s">
        <v>320</v>
      </c>
      <c r="L11087">
        <v>71941</v>
      </c>
      <c r="M11087" s="89" t="s">
        <v>1936</v>
      </c>
      <c r="N11087" s="89" t="s">
        <v>1946</v>
      </c>
      <c r="V11087" s="89" t="s">
        <v>1460</v>
      </c>
      <c r="W11087">
        <v>59833</v>
      </c>
    </row>
    <row r="11088" spans="7:23">
      <c r="G11088">
        <v>49418</v>
      </c>
      <c r="H11088" s="89" t="s">
        <v>1442</v>
      </c>
      <c r="I11088" s="89" t="s">
        <v>320</v>
      </c>
      <c r="L11088">
        <v>71942</v>
      </c>
      <c r="M11088" s="89" t="s">
        <v>1936</v>
      </c>
      <c r="N11088" s="89" t="s">
        <v>315</v>
      </c>
      <c r="V11088" s="89" t="s">
        <v>1461</v>
      </c>
      <c r="W11088">
        <v>59844</v>
      </c>
    </row>
    <row r="11089" spans="7:23">
      <c r="G11089">
        <v>49419</v>
      </c>
      <c r="H11089" s="89" t="s">
        <v>1443</v>
      </c>
      <c r="I11089" s="89" t="s">
        <v>320</v>
      </c>
      <c r="L11089">
        <v>71943</v>
      </c>
      <c r="M11089" s="89" t="s">
        <v>1936</v>
      </c>
      <c r="N11089" s="89" t="s">
        <v>1947</v>
      </c>
      <c r="V11089" s="89" t="s">
        <v>1462</v>
      </c>
      <c r="W11089">
        <v>59855</v>
      </c>
    </row>
    <row r="11090" spans="7:23">
      <c r="G11090">
        <v>49420</v>
      </c>
      <c r="H11090" s="89" t="s">
        <v>1444</v>
      </c>
      <c r="I11090" s="89" t="s">
        <v>320</v>
      </c>
      <c r="L11090">
        <v>71955</v>
      </c>
      <c r="M11090" s="89" t="s">
        <v>1705</v>
      </c>
      <c r="N11090" s="89" t="s">
        <v>339</v>
      </c>
      <c r="V11090" s="89" t="s">
        <v>1463</v>
      </c>
      <c r="W11090">
        <v>59866</v>
      </c>
    </row>
    <row r="11091" spans="7:23">
      <c r="G11091">
        <v>49421</v>
      </c>
      <c r="H11091" s="89" t="s">
        <v>1445</v>
      </c>
      <c r="I11091" s="89" t="s">
        <v>320</v>
      </c>
      <c r="L11091">
        <v>72010</v>
      </c>
      <c r="M11091" s="89" t="s">
        <v>33</v>
      </c>
      <c r="N11091" s="89" t="s">
        <v>339</v>
      </c>
      <c r="V11091" s="89" t="s">
        <v>1378</v>
      </c>
      <c r="W11091">
        <v>59877</v>
      </c>
    </row>
    <row r="11092" spans="7:23">
      <c r="G11092">
        <v>49422</v>
      </c>
      <c r="H11092" s="89" t="s">
        <v>1446</v>
      </c>
      <c r="I11092" s="89" t="s">
        <v>320</v>
      </c>
      <c r="L11092">
        <v>72076</v>
      </c>
      <c r="M11092" s="89" t="s">
        <v>1</v>
      </c>
      <c r="N11092" s="89" t="s">
        <v>339</v>
      </c>
      <c r="V11092" s="89" t="s">
        <v>1464</v>
      </c>
      <c r="W11092">
        <v>49431</v>
      </c>
    </row>
    <row r="11093" spans="7:23">
      <c r="G11093">
        <v>49423</v>
      </c>
      <c r="H11093" s="89" t="s">
        <v>1447</v>
      </c>
      <c r="I11093" s="89" t="s">
        <v>320</v>
      </c>
      <c r="L11093">
        <v>72077</v>
      </c>
      <c r="M11093" s="89" t="s">
        <v>1931</v>
      </c>
      <c r="N11093" s="89" t="s">
        <v>1710</v>
      </c>
      <c r="V11093" s="89" t="s">
        <v>1465</v>
      </c>
      <c r="W11093">
        <v>49432</v>
      </c>
    </row>
    <row r="11094" spans="7:23">
      <c r="G11094">
        <v>49424</v>
      </c>
      <c r="H11094" s="89" t="s">
        <v>1448</v>
      </c>
      <c r="I11094" s="89" t="s">
        <v>320</v>
      </c>
      <c r="L11094">
        <v>72078</v>
      </c>
      <c r="M11094" s="89" t="s">
        <v>1931</v>
      </c>
      <c r="N11094" s="89" t="s">
        <v>1940</v>
      </c>
      <c r="V11094" s="89" t="s">
        <v>1466</v>
      </c>
      <c r="W11094">
        <v>49433</v>
      </c>
    </row>
    <row r="11095" spans="7:23">
      <c r="G11095">
        <v>49425</v>
      </c>
      <c r="H11095" s="89" t="s">
        <v>1449</v>
      </c>
      <c r="I11095" s="89" t="s">
        <v>320</v>
      </c>
      <c r="L11095">
        <v>72079</v>
      </c>
      <c r="M11095" s="89" t="s">
        <v>1931</v>
      </c>
      <c r="N11095" s="89" t="s">
        <v>1941</v>
      </c>
      <c r="V11095" s="89" t="s">
        <v>1467</v>
      </c>
      <c r="W11095">
        <v>49434</v>
      </c>
    </row>
    <row r="11096" spans="7:23">
      <c r="G11096">
        <v>49426</v>
      </c>
      <c r="H11096" s="89" t="s">
        <v>1450</v>
      </c>
      <c r="I11096" s="89" t="s">
        <v>320</v>
      </c>
      <c r="L11096">
        <v>72080</v>
      </c>
      <c r="M11096" s="89" t="s">
        <v>1931</v>
      </c>
      <c r="N11096" s="89" t="s">
        <v>1942</v>
      </c>
      <c r="V11096" s="89" t="s">
        <v>1468</v>
      </c>
      <c r="W11096">
        <v>49435</v>
      </c>
    </row>
    <row r="11097" spans="7:23">
      <c r="G11097">
        <v>49428</v>
      </c>
      <c r="H11097" s="89" t="s">
        <v>2480</v>
      </c>
      <c r="I11097" s="89" t="s">
        <v>320</v>
      </c>
      <c r="L11097">
        <v>72081</v>
      </c>
      <c r="M11097" s="89" t="s">
        <v>1931</v>
      </c>
      <c r="N11097" s="89" t="s">
        <v>314</v>
      </c>
      <c r="V11097" s="89" t="s">
        <v>1469</v>
      </c>
      <c r="W11097">
        <v>49436</v>
      </c>
    </row>
    <row r="11098" spans="7:23">
      <c r="G11098">
        <v>102881</v>
      </c>
      <c r="H11098" s="89" t="s">
        <v>2481</v>
      </c>
      <c r="I11098" s="89" t="s">
        <v>320</v>
      </c>
      <c r="L11098">
        <v>72082</v>
      </c>
      <c r="M11098" s="89" t="s">
        <v>1931</v>
      </c>
      <c r="N11098" s="89" t="s">
        <v>1943</v>
      </c>
      <c r="V11098" s="89" t="s">
        <v>1470</v>
      </c>
      <c r="W11098">
        <v>49437</v>
      </c>
    </row>
    <row r="11099" spans="7:23">
      <c r="G11099">
        <v>102920</v>
      </c>
      <c r="H11099" s="89" t="s">
        <v>2482</v>
      </c>
      <c r="I11099" s="89" t="s">
        <v>320</v>
      </c>
      <c r="L11099">
        <v>72083</v>
      </c>
      <c r="M11099" s="89" t="s">
        <v>1931</v>
      </c>
      <c r="N11099" s="89" t="s">
        <v>1944</v>
      </c>
      <c r="V11099" s="89" t="s">
        <v>1471</v>
      </c>
      <c r="W11099">
        <v>49438</v>
      </c>
    </row>
    <row r="11100" spans="7:23">
      <c r="G11100">
        <v>59734</v>
      </c>
      <c r="H11100" s="89" t="s">
        <v>1451</v>
      </c>
      <c r="I11100" s="89" t="s">
        <v>320</v>
      </c>
      <c r="L11100">
        <v>72084</v>
      </c>
      <c r="M11100" s="89" t="s">
        <v>1931</v>
      </c>
      <c r="N11100" s="89" t="s">
        <v>1945</v>
      </c>
      <c r="V11100" s="89" t="s">
        <v>1472</v>
      </c>
      <c r="W11100">
        <v>49439</v>
      </c>
    </row>
    <row r="11101" spans="7:23">
      <c r="G11101">
        <v>59745</v>
      </c>
      <c r="H11101" s="89" t="s">
        <v>1452</v>
      </c>
      <c r="I11101" s="89" t="s">
        <v>320</v>
      </c>
      <c r="L11101">
        <v>72085</v>
      </c>
      <c r="M11101" s="89" t="s">
        <v>1931</v>
      </c>
      <c r="N11101" s="89" t="s">
        <v>1946</v>
      </c>
      <c r="V11101" s="89" t="s">
        <v>1473</v>
      </c>
      <c r="W11101">
        <v>49440</v>
      </c>
    </row>
    <row r="11102" spans="7:23">
      <c r="G11102">
        <v>59756</v>
      </c>
      <c r="H11102" s="89" t="s">
        <v>1453</v>
      </c>
      <c r="I11102" s="89" t="s">
        <v>320</v>
      </c>
      <c r="L11102">
        <v>72086</v>
      </c>
      <c r="M11102" s="89" t="s">
        <v>1931</v>
      </c>
      <c r="N11102" s="89" t="s">
        <v>315</v>
      </c>
      <c r="V11102" s="89" t="s">
        <v>271</v>
      </c>
      <c r="W11102">
        <v>49442</v>
      </c>
    </row>
    <row r="11103" spans="7:23">
      <c r="G11103">
        <v>59767</v>
      </c>
      <c r="H11103" s="89" t="s">
        <v>1454</v>
      </c>
      <c r="I11103" s="89" t="s">
        <v>320</v>
      </c>
      <c r="L11103">
        <v>72087</v>
      </c>
      <c r="M11103" s="89" t="s">
        <v>1931</v>
      </c>
      <c r="N11103" s="89" t="s">
        <v>1947</v>
      </c>
      <c r="V11103" s="89" t="s">
        <v>2489</v>
      </c>
      <c r="W11103">
        <v>108468</v>
      </c>
    </row>
    <row r="11104" spans="7:23">
      <c r="G11104">
        <v>59778</v>
      </c>
      <c r="H11104" s="89" t="s">
        <v>1455</v>
      </c>
      <c r="I11104" s="89" t="s">
        <v>320</v>
      </c>
      <c r="L11104">
        <v>72099</v>
      </c>
      <c r="M11104" s="89" t="s">
        <v>1882</v>
      </c>
      <c r="N11104" s="89" t="s">
        <v>1710</v>
      </c>
      <c r="V11104" s="89" t="s">
        <v>2490</v>
      </c>
      <c r="W11104">
        <v>108481</v>
      </c>
    </row>
    <row r="11105" spans="7:23">
      <c r="G11105">
        <v>59789</v>
      </c>
      <c r="H11105" s="89" t="s">
        <v>1456</v>
      </c>
      <c r="I11105" s="89" t="s">
        <v>320</v>
      </c>
      <c r="L11105">
        <v>72100</v>
      </c>
      <c r="M11105" s="89" t="s">
        <v>1882</v>
      </c>
      <c r="N11105" s="89" t="s">
        <v>1940</v>
      </c>
      <c r="V11105" s="89" t="s">
        <v>2491</v>
      </c>
      <c r="W11105">
        <v>175268</v>
      </c>
    </row>
    <row r="11106" spans="7:23">
      <c r="G11106">
        <v>59800</v>
      </c>
      <c r="H11106" s="89" t="s">
        <v>1457</v>
      </c>
      <c r="I11106" s="89" t="s">
        <v>320</v>
      </c>
      <c r="L11106">
        <v>72101</v>
      </c>
      <c r="M11106" s="89" t="s">
        <v>1882</v>
      </c>
      <c r="N11106" s="89" t="s">
        <v>1941</v>
      </c>
      <c r="V11106" s="89" t="s">
        <v>1474</v>
      </c>
      <c r="W11106">
        <v>49443</v>
      </c>
    </row>
    <row r="11107" spans="7:23">
      <c r="G11107">
        <v>59811</v>
      </c>
      <c r="H11107" s="89" t="s">
        <v>1458</v>
      </c>
      <c r="I11107" s="89" t="s">
        <v>320</v>
      </c>
      <c r="L11107">
        <v>72102</v>
      </c>
      <c r="M11107" s="89" t="s">
        <v>1882</v>
      </c>
      <c r="N11107" s="89" t="s">
        <v>1942</v>
      </c>
      <c r="V11107" s="89" t="s">
        <v>1475</v>
      </c>
      <c r="W11107">
        <v>49444</v>
      </c>
    </row>
    <row r="11108" spans="7:23">
      <c r="G11108">
        <v>59822</v>
      </c>
      <c r="H11108" s="89" t="s">
        <v>1459</v>
      </c>
      <c r="I11108" s="89" t="s">
        <v>320</v>
      </c>
      <c r="L11108">
        <v>72103</v>
      </c>
      <c r="M11108" s="89" t="s">
        <v>1882</v>
      </c>
      <c r="N11108" s="89" t="s">
        <v>314</v>
      </c>
      <c r="V11108" s="89" t="s">
        <v>1389</v>
      </c>
      <c r="W11108">
        <v>49447</v>
      </c>
    </row>
    <row r="11109" spans="7:23">
      <c r="G11109">
        <v>59833</v>
      </c>
      <c r="H11109" s="89" t="s">
        <v>1460</v>
      </c>
      <c r="I11109" s="89" t="s">
        <v>320</v>
      </c>
      <c r="L11109">
        <v>72104</v>
      </c>
      <c r="M11109" s="89" t="s">
        <v>1882</v>
      </c>
      <c r="N11109" s="89" t="s">
        <v>1943</v>
      </c>
      <c r="V11109" s="89" t="s">
        <v>1476</v>
      </c>
      <c r="W11109">
        <v>49450</v>
      </c>
    </row>
    <row r="11110" spans="7:23">
      <c r="G11110">
        <v>59844</v>
      </c>
      <c r="H11110" s="89" t="s">
        <v>1461</v>
      </c>
      <c r="I11110" s="89" t="s">
        <v>320</v>
      </c>
      <c r="L11110">
        <v>72105</v>
      </c>
      <c r="M11110" s="89" t="s">
        <v>1882</v>
      </c>
      <c r="N11110" s="89" t="s">
        <v>1944</v>
      </c>
      <c r="V11110" s="89" t="s">
        <v>1477</v>
      </c>
      <c r="W11110">
        <v>49451</v>
      </c>
    </row>
    <row r="11111" spans="7:23">
      <c r="G11111">
        <v>59855</v>
      </c>
      <c r="H11111" s="89" t="s">
        <v>1462</v>
      </c>
      <c r="I11111" s="89" t="s">
        <v>320</v>
      </c>
      <c r="L11111">
        <v>72106</v>
      </c>
      <c r="M11111" s="89" t="s">
        <v>1882</v>
      </c>
      <c r="N11111" s="89" t="s">
        <v>1945</v>
      </c>
      <c r="V11111" s="89" t="s">
        <v>1478</v>
      </c>
      <c r="W11111">
        <v>49452</v>
      </c>
    </row>
    <row r="11112" spans="7:23">
      <c r="G11112">
        <v>59866</v>
      </c>
      <c r="H11112" s="89" t="s">
        <v>1463</v>
      </c>
      <c r="I11112" s="89" t="s">
        <v>320</v>
      </c>
      <c r="L11112">
        <v>72107</v>
      </c>
      <c r="M11112" s="89" t="s">
        <v>1882</v>
      </c>
      <c r="N11112" s="89" t="s">
        <v>1946</v>
      </c>
      <c r="V11112" s="89" t="s">
        <v>2496</v>
      </c>
      <c r="W11112">
        <v>49453</v>
      </c>
    </row>
    <row r="11113" spans="7:23">
      <c r="G11113">
        <v>59877</v>
      </c>
      <c r="H11113" s="89" t="s">
        <v>1378</v>
      </c>
      <c r="I11113" s="89" t="s">
        <v>320</v>
      </c>
      <c r="L11113">
        <v>72108</v>
      </c>
      <c r="M11113" s="89" t="s">
        <v>1882</v>
      </c>
      <c r="N11113" s="89" t="s">
        <v>315</v>
      </c>
      <c r="V11113" s="89" t="s">
        <v>1479</v>
      </c>
      <c r="W11113">
        <v>49454</v>
      </c>
    </row>
    <row r="11114" spans="7:23">
      <c r="G11114">
        <v>49431</v>
      </c>
      <c r="H11114" s="89" t="s">
        <v>1464</v>
      </c>
      <c r="I11114" s="89" t="s">
        <v>320</v>
      </c>
      <c r="L11114">
        <v>72109</v>
      </c>
      <c r="M11114" s="89" t="s">
        <v>1882</v>
      </c>
      <c r="N11114" s="89" t="s">
        <v>1947</v>
      </c>
      <c r="V11114" s="89" t="s">
        <v>2497</v>
      </c>
      <c r="W11114">
        <v>59932</v>
      </c>
    </row>
    <row r="11115" spans="7:23">
      <c r="G11115">
        <v>49432</v>
      </c>
      <c r="H11115" s="89" t="s">
        <v>1465</v>
      </c>
      <c r="I11115" s="89" t="s">
        <v>320</v>
      </c>
      <c r="L11115">
        <v>72110</v>
      </c>
      <c r="M11115" s="89" t="s">
        <v>974</v>
      </c>
      <c r="N11115" s="89" t="s">
        <v>1710</v>
      </c>
      <c r="V11115" s="89" t="s">
        <v>1480</v>
      </c>
      <c r="W11115">
        <v>49455</v>
      </c>
    </row>
    <row r="11116" spans="7:23">
      <c r="G11116">
        <v>49433</v>
      </c>
      <c r="H11116" s="89" t="s">
        <v>1466</v>
      </c>
      <c r="I11116" s="89" t="s">
        <v>320</v>
      </c>
      <c r="L11116">
        <v>72111</v>
      </c>
      <c r="M11116" s="89" t="s">
        <v>974</v>
      </c>
      <c r="N11116" s="89" t="s">
        <v>1940</v>
      </c>
      <c r="V11116" s="89" t="s">
        <v>2498</v>
      </c>
      <c r="W11116">
        <v>174868</v>
      </c>
    </row>
    <row r="11117" spans="7:23">
      <c r="G11117">
        <v>49434</v>
      </c>
      <c r="H11117" s="89" t="s">
        <v>1467</v>
      </c>
      <c r="I11117" s="89" t="s">
        <v>320</v>
      </c>
      <c r="L11117">
        <v>72112</v>
      </c>
      <c r="M11117" s="89" t="s">
        <v>974</v>
      </c>
      <c r="N11117" s="89" t="s">
        <v>1941</v>
      </c>
      <c r="V11117" s="89" t="s">
        <v>1481</v>
      </c>
      <c r="W11117">
        <v>49456</v>
      </c>
    </row>
    <row r="11118" spans="7:23">
      <c r="G11118">
        <v>49435</v>
      </c>
      <c r="H11118" s="89" t="s">
        <v>1468</v>
      </c>
      <c r="I11118" s="89" t="s">
        <v>320</v>
      </c>
      <c r="L11118">
        <v>72113</v>
      </c>
      <c r="M11118" s="89" t="s">
        <v>974</v>
      </c>
      <c r="N11118" s="89" t="s">
        <v>1942</v>
      </c>
      <c r="V11118" s="89" t="s">
        <v>1482</v>
      </c>
      <c r="W11118">
        <v>49458</v>
      </c>
    </row>
    <row r="11119" spans="7:23">
      <c r="G11119">
        <v>49436</v>
      </c>
      <c r="H11119" s="89" t="s">
        <v>1469</v>
      </c>
      <c r="I11119" s="89" t="s">
        <v>320</v>
      </c>
      <c r="L11119">
        <v>72114</v>
      </c>
      <c r="M11119" s="89" t="s">
        <v>974</v>
      </c>
      <c r="N11119" s="89" t="s">
        <v>314</v>
      </c>
      <c r="V11119" s="89" t="s">
        <v>2501</v>
      </c>
      <c r="W11119">
        <v>172068</v>
      </c>
    </row>
    <row r="11120" spans="7:23">
      <c r="G11120">
        <v>49437</v>
      </c>
      <c r="H11120" s="89" t="s">
        <v>1470</v>
      </c>
      <c r="I11120" s="89" t="s">
        <v>320</v>
      </c>
      <c r="L11120">
        <v>72115</v>
      </c>
      <c r="M11120" s="89" t="s">
        <v>974</v>
      </c>
      <c r="N11120" s="89" t="s">
        <v>1943</v>
      </c>
      <c r="V11120" s="89" t="s">
        <v>2502</v>
      </c>
      <c r="W11120">
        <v>172081</v>
      </c>
    </row>
    <row r="11121" spans="7:23">
      <c r="G11121">
        <v>49438</v>
      </c>
      <c r="H11121" s="89" t="s">
        <v>1471</v>
      </c>
      <c r="I11121" s="89" t="s">
        <v>320</v>
      </c>
      <c r="L11121">
        <v>72116</v>
      </c>
      <c r="M11121" s="89" t="s">
        <v>974</v>
      </c>
      <c r="N11121" s="89" t="s">
        <v>1944</v>
      </c>
      <c r="V11121" s="89" t="s">
        <v>2503</v>
      </c>
      <c r="W11121">
        <v>172307</v>
      </c>
    </row>
    <row r="11122" spans="7:23">
      <c r="G11122">
        <v>49439</v>
      </c>
      <c r="H11122" s="89" t="s">
        <v>1472</v>
      </c>
      <c r="I11122" s="89" t="s">
        <v>320</v>
      </c>
      <c r="L11122">
        <v>72117</v>
      </c>
      <c r="M11122" s="89" t="s">
        <v>974</v>
      </c>
      <c r="N11122" s="89" t="s">
        <v>1945</v>
      </c>
      <c r="V11122" s="89" t="s">
        <v>2504</v>
      </c>
      <c r="W11122">
        <v>172294</v>
      </c>
    </row>
    <row r="11123" spans="7:23">
      <c r="G11123">
        <v>49440</v>
      </c>
      <c r="H11123" s="89" t="s">
        <v>1473</v>
      </c>
      <c r="I11123" s="89" t="s">
        <v>320</v>
      </c>
      <c r="L11123">
        <v>72118</v>
      </c>
      <c r="M11123" s="89" t="s">
        <v>974</v>
      </c>
      <c r="N11123" s="89" t="s">
        <v>1946</v>
      </c>
      <c r="V11123" s="89" t="s">
        <v>2505</v>
      </c>
      <c r="W11123">
        <v>172094</v>
      </c>
    </row>
    <row r="11124" spans="7:23">
      <c r="G11124">
        <v>49442</v>
      </c>
      <c r="H11124" s="89" t="s">
        <v>271</v>
      </c>
      <c r="I11124" s="89" t="s">
        <v>320</v>
      </c>
      <c r="L11124">
        <v>72119</v>
      </c>
      <c r="M11124" s="89" t="s">
        <v>974</v>
      </c>
      <c r="N11124" s="89" t="s">
        <v>315</v>
      </c>
      <c r="V11124" s="89" t="s">
        <v>2506</v>
      </c>
      <c r="W11124">
        <v>174468</v>
      </c>
    </row>
    <row r="11125" spans="7:23">
      <c r="G11125">
        <v>108468</v>
      </c>
      <c r="H11125" s="89" t="s">
        <v>2489</v>
      </c>
      <c r="I11125" s="89" t="s">
        <v>320</v>
      </c>
      <c r="L11125">
        <v>72120</v>
      </c>
      <c r="M11125" s="89" t="s">
        <v>974</v>
      </c>
      <c r="N11125" s="89" t="s">
        <v>1947</v>
      </c>
      <c r="V11125" s="89" t="s">
        <v>2507</v>
      </c>
      <c r="W11125">
        <v>172120</v>
      </c>
    </row>
    <row r="11126" spans="7:23">
      <c r="G11126">
        <v>108481</v>
      </c>
      <c r="H11126" s="89" t="s">
        <v>2490</v>
      </c>
      <c r="I11126" s="89" t="s">
        <v>320</v>
      </c>
      <c r="L11126">
        <v>72121</v>
      </c>
      <c r="M11126" s="89" t="s">
        <v>968</v>
      </c>
      <c r="N11126" s="89" t="s">
        <v>1710</v>
      </c>
      <c r="V11126" s="89" t="s">
        <v>2509</v>
      </c>
      <c r="W11126">
        <v>171868</v>
      </c>
    </row>
    <row r="11127" spans="7:23">
      <c r="G11127">
        <v>175268</v>
      </c>
      <c r="H11127" s="89" t="s">
        <v>2491</v>
      </c>
      <c r="I11127" s="89" t="s">
        <v>320</v>
      </c>
      <c r="L11127">
        <v>72122</v>
      </c>
      <c r="M11127" s="89" t="s">
        <v>968</v>
      </c>
      <c r="N11127" s="89" t="s">
        <v>1940</v>
      </c>
      <c r="V11127" s="89" t="s">
        <v>2511</v>
      </c>
      <c r="W11127">
        <v>174668</v>
      </c>
    </row>
    <row r="11128" spans="7:23">
      <c r="G11128">
        <v>49443</v>
      </c>
      <c r="H11128" s="89" t="s">
        <v>1474</v>
      </c>
      <c r="I11128" s="89" t="s">
        <v>320</v>
      </c>
      <c r="L11128">
        <v>72123</v>
      </c>
      <c r="M11128" s="89" t="s">
        <v>968</v>
      </c>
      <c r="N11128" s="89" t="s">
        <v>1941</v>
      </c>
      <c r="V11128" s="89" t="s">
        <v>2512</v>
      </c>
      <c r="W11128">
        <v>49457</v>
      </c>
    </row>
    <row r="11129" spans="7:23">
      <c r="G11129">
        <v>49444</v>
      </c>
      <c r="H11129" s="89" t="s">
        <v>1475</v>
      </c>
      <c r="I11129" s="89" t="s">
        <v>320</v>
      </c>
      <c r="L11129">
        <v>72124</v>
      </c>
      <c r="M11129" s="89" t="s">
        <v>968</v>
      </c>
      <c r="N11129" s="89" t="s">
        <v>1942</v>
      </c>
      <c r="V11129" s="89" t="s">
        <v>2516</v>
      </c>
      <c r="W11129">
        <v>202268</v>
      </c>
    </row>
    <row r="11130" spans="7:23">
      <c r="G11130">
        <v>49447</v>
      </c>
      <c r="H11130" s="89" t="s">
        <v>1389</v>
      </c>
      <c r="I11130" s="89" t="s">
        <v>320</v>
      </c>
      <c r="L11130">
        <v>72125</v>
      </c>
      <c r="M11130" s="89" t="s">
        <v>968</v>
      </c>
      <c r="N11130" s="89" t="s">
        <v>314</v>
      </c>
      <c r="V11130" s="89" t="s">
        <v>2517</v>
      </c>
      <c r="W11130">
        <v>202281</v>
      </c>
    </row>
    <row r="11131" spans="7:23">
      <c r="G11131">
        <v>49450</v>
      </c>
      <c r="H11131" s="89" t="s">
        <v>1476</v>
      </c>
      <c r="I11131" s="89" t="s">
        <v>320</v>
      </c>
      <c r="L11131">
        <v>72126</v>
      </c>
      <c r="M11131" s="89" t="s">
        <v>968</v>
      </c>
      <c r="N11131" s="89" t="s">
        <v>1943</v>
      </c>
      <c r="V11131" s="89" t="s">
        <v>2518</v>
      </c>
      <c r="W11131">
        <v>202294</v>
      </c>
    </row>
    <row r="11132" spans="7:23">
      <c r="G11132">
        <v>49451</v>
      </c>
      <c r="H11132" s="89" t="s">
        <v>1477</v>
      </c>
      <c r="I11132" s="89" t="s">
        <v>320</v>
      </c>
      <c r="L11132">
        <v>72127</v>
      </c>
      <c r="M11132" s="89" t="s">
        <v>968</v>
      </c>
      <c r="N11132" s="89" t="s">
        <v>1944</v>
      </c>
      <c r="V11132" s="89" t="s">
        <v>2519</v>
      </c>
      <c r="W11132">
        <v>202307</v>
      </c>
    </row>
    <row r="11133" spans="7:23">
      <c r="G11133">
        <v>49452</v>
      </c>
      <c r="H11133" s="89" t="s">
        <v>1478</v>
      </c>
      <c r="I11133" s="89" t="s">
        <v>320</v>
      </c>
      <c r="L11133">
        <v>72128</v>
      </c>
      <c r="M11133" s="89" t="s">
        <v>968</v>
      </c>
      <c r="N11133" s="89" t="s">
        <v>1945</v>
      </c>
      <c r="V11133" s="89" t="s">
        <v>2520</v>
      </c>
      <c r="W11133">
        <v>220320</v>
      </c>
    </row>
    <row r="11134" spans="7:23">
      <c r="G11134">
        <v>49453</v>
      </c>
      <c r="H11134" s="89" t="s">
        <v>2496</v>
      </c>
      <c r="I11134" s="89" t="s">
        <v>320</v>
      </c>
      <c r="L11134">
        <v>72129</v>
      </c>
      <c r="M11134" s="89" t="s">
        <v>968</v>
      </c>
      <c r="N11134" s="89" t="s">
        <v>1946</v>
      </c>
      <c r="V11134" s="89" t="s">
        <v>2521</v>
      </c>
      <c r="W11134">
        <v>49463</v>
      </c>
    </row>
    <row r="11135" spans="7:23">
      <c r="G11135">
        <v>49454</v>
      </c>
      <c r="H11135" s="89" t="s">
        <v>1479</v>
      </c>
      <c r="I11135" s="89" t="s">
        <v>320</v>
      </c>
      <c r="L11135">
        <v>72130</v>
      </c>
      <c r="M11135" s="89" t="s">
        <v>968</v>
      </c>
      <c r="N11135" s="89" t="s">
        <v>315</v>
      </c>
      <c r="V11135" s="89" t="s">
        <v>2522</v>
      </c>
      <c r="W11135">
        <v>202469</v>
      </c>
    </row>
    <row r="11136" spans="7:23">
      <c r="G11136">
        <v>59932</v>
      </c>
      <c r="H11136" s="89" t="s">
        <v>2497</v>
      </c>
      <c r="I11136" s="89" t="s">
        <v>320</v>
      </c>
      <c r="L11136">
        <v>72131</v>
      </c>
      <c r="M11136" s="89" t="s">
        <v>968</v>
      </c>
      <c r="N11136" s="89" t="s">
        <v>1947</v>
      </c>
      <c r="V11136" s="89" t="s">
        <v>1484</v>
      </c>
      <c r="W11136">
        <v>49462</v>
      </c>
    </row>
    <row r="11137" spans="7:23">
      <c r="G11137">
        <v>49455</v>
      </c>
      <c r="H11137" s="89" t="s">
        <v>1480</v>
      </c>
      <c r="I11137" s="89" t="s">
        <v>320</v>
      </c>
      <c r="L11137">
        <v>72142</v>
      </c>
      <c r="M11137" s="89" t="s">
        <v>29</v>
      </c>
      <c r="N11137" s="89" t="s">
        <v>339</v>
      </c>
      <c r="V11137" s="89" t="s">
        <v>1486</v>
      </c>
      <c r="W11137">
        <v>49465</v>
      </c>
    </row>
    <row r="11138" spans="7:23">
      <c r="G11138">
        <v>174868</v>
      </c>
      <c r="H11138" s="89" t="s">
        <v>2498</v>
      </c>
      <c r="I11138" s="89" t="s">
        <v>320</v>
      </c>
      <c r="L11138">
        <v>72266</v>
      </c>
      <c r="M11138" s="89" t="s">
        <v>1675</v>
      </c>
      <c r="N11138" s="89" t="s">
        <v>1584</v>
      </c>
      <c r="V11138" s="89" t="s">
        <v>1485</v>
      </c>
      <c r="W11138">
        <v>49464</v>
      </c>
    </row>
    <row r="11139" spans="7:23">
      <c r="G11139">
        <v>49456</v>
      </c>
      <c r="H11139" s="89" t="s">
        <v>1481</v>
      </c>
      <c r="I11139" s="89" t="s">
        <v>320</v>
      </c>
      <c r="L11139">
        <v>72267</v>
      </c>
      <c r="M11139" s="89" t="s">
        <v>1675</v>
      </c>
      <c r="N11139" s="89" t="s">
        <v>1698</v>
      </c>
      <c r="V11139" s="89" t="s">
        <v>1483</v>
      </c>
      <c r="W11139">
        <v>49461</v>
      </c>
    </row>
    <row r="11140" spans="7:23">
      <c r="G11140">
        <v>49458</v>
      </c>
      <c r="H11140" s="89" t="s">
        <v>1482</v>
      </c>
      <c r="I11140" s="89" t="s">
        <v>320</v>
      </c>
      <c r="L11140">
        <v>72269</v>
      </c>
      <c r="M11140" s="89" t="s">
        <v>1675</v>
      </c>
      <c r="N11140" s="89" t="s">
        <v>1699</v>
      </c>
      <c r="V11140" s="89" t="s">
        <v>1487</v>
      </c>
      <c r="W11140">
        <v>49467</v>
      </c>
    </row>
    <row r="11141" spans="7:23">
      <c r="G11141">
        <v>172068</v>
      </c>
      <c r="H11141" s="89" t="s">
        <v>2501</v>
      </c>
      <c r="I11141" s="89" t="s">
        <v>320</v>
      </c>
      <c r="L11141">
        <v>72270</v>
      </c>
      <c r="M11141" s="89" t="s">
        <v>1675</v>
      </c>
      <c r="N11141" s="89" t="s">
        <v>312</v>
      </c>
      <c r="V11141" s="89" t="s">
        <v>1488</v>
      </c>
      <c r="W11141">
        <v>49472</v>
      </c>
    </row>
    <row r="11142" spans="7:23">
      <c r="G11142">
        <v>172081</v>
      </c>
      <c r="H11142" s="89" t="s">
        <v>2502</v>
      </c>
      <c r="I11142" s="89" t="s">
        <v>320</v>
      </c>
      <c r="L11142">
        <v>72271</v>
      </c>
      <c r="M11142" s="89" t="s">
        <v>1675</v>
      </c>
      <c r="N11142" s="89" t="s">
        <v>1700</v>
      </c>
      <c r="V11142" s="89" t="s">
        <v>2524</v>
      </c>
      <c r="W11142">
        <v>83894</v>
      </c>
    </row>
    <row r="11143" spans="7:23">
      <c r="G11143">
        <v>172307</v>
      </c>
      <c r="H11143" s="89" t="s">
        <v>2503</v>
      </c>
      <c r="I11143" s="89" t="s">
        <v>320</v>
      </c>
      <c r="L11143">
        <v>72272</v>
      </c>
      <c r="M11143" s="89" t="s">
        <v>1675</v>
      </c>
      <c r="N11143" s="89" t="s">
        <v>337</v>
      </c>
      <c r="V11143" s="89" t="s">
        <v>2525</v>
      </c>
      <c r="W11143">
        <v>190094</v>
      </c>
    </row>
    <row r="11144" spans="7:23">
      <c r="G11144">
        <v>172294</v>
      </c>
      <c r="H11144" s="89" t="s">
        <v>2504</v>
      </c>
      <c r="I11144" s="89" t="s">
        <v>320</v>
      </c>
      <c r="L11144">
        <v>72273</v>
      </c>
      <c r="M11144" s="89" t="s">
        <v>1675</v>
      </c>
      <c r="N11144" s="89" t="s">
        <v>3595</v>
      </c>
      <c r="V11144" s="89" t="s">
        <v>2526</v>
      </c>
      <c r="W11144">
        <v>200695</v>
      </c>
    </row>
    <row r="11145" spans="7:23">
      <c r="G11145">
        <v>172094</v>
      </c>
      <c r="H11145" s="89" t="s">
        <v>2505</v>
      </c>
      <c r="I11145" s="89" t="s">
        <v>320</v>
      </c>
      <c r="L11145">
        <v>72274</v>
      </c>
      <c r="M11145" s="89" t="s">
        <v>1675</v>
      </c>
      <c r="N11145" s="89" t="s">
        <v>338</v>
      </c>
      <c r="V11145" s="89" t="s">
        <v>1489</v>
      </c>
      <c r="W11145">
        <v>49473</v>
      </c>
    </row>
    <row r="11146" spans="7:23">
      <c r="G11146">
        <v>174468</v>
      </c>
      <c r="H11146" s="89" t="s">
        <v>2506</v>
      </c>
      <c r="I11146" s="89" t="s">
        <v>320</v>
      </c>
      <c r="L11146">
        <v>72275</v>
      </c>
      <c r="M11146" s="89" t="s">
        <v>1675</v>
      </c>
      <c r="N11146" s="89" t="s">
        <v>313</v>
      </c>
      <c r="V11146" s="89" t="s">
        <v>2528</v>
      </c>
      <c r="W11146">
        <v>58044</v>
      </c>
    </row>
    <row r="11147" spans="7:23">
      <c r="G11147">
        <v>172120</v>
      </c>
      <c r="H11147" s="89" t="s">
        <v>2507</v>
      </c>
      <c r="I11147" s="89" t="s">
        <v>320</v>
      </c>
      <c r="L11147">
        <v>72276</v>
      </c>
      <c r="M11147" s="89" t="s">
        <v>1675</v>
      </c>
      <c r="N11147" s="89" t="s">
        <v>339</v>
      </c>
      <c r="V11147" s="89" t="s">
        <v>2529</v>
      </c>
      <c r="W11147">
        <v>49474</v>
      </c>
    </row>
    <row r="11148" spans="7:23">
      <c r="G11148">
        <v>171868</v>
      </c>
      <c r="H11148" s="89" t="s">
        <v>2509</v>
      </c>
      <c r="I11148" s="89" t="s">
        <v>320</v>
      </c>
      <c r="L11148">
        <v>72277</v>
      </c>
      <c r="M11148" s="89" t="s">
        <v>1674</v>
      </c>
      <c r="N11148" s="89" t="s">
        <v>1584</v>
      </c>
      <c r="V11148" s="89" t="s">
        <v>2530</v>
      </c>
      <c r="W11148">
        <v>49475</v>
      </c>
    </row>
    <row r="11149" spans="7:23">
      <c r="G11149">
        <v>174668</v>
      </c>
      <c r="H11149" s="89" t="s">
        <v>2511</v>
      </c>
      <c r="I11149" s="89" t="s">
        <v>320</v>
      </c>
      <c r="L11149">
        <v>72278</v>
      </c>
      <c r="M11149" s="89" t="s">
        <v>1674</v>
      </c>
      <c r="N11149" s="89" t="s">
        <v>1698</v>
      </c>
      <c r="V11149" s="89" t="s">
        <v>1303</v>
      </c>
      <c r="W11149">
        <v>49476</v>
      </c>
    </row>
    <row r="11150" spans="7:23">
      <c r="G11150">
        <v>49457</v>
      </c>
      <c r="H11150" s="89" t="s">
        <v>2512</v>
      </c>
      <c r="I11150" s="89" t="s">
        <v>320</v>
      </c>
      <c r="L11150">
        <v>72280</v>
      </c>
      <c r="M11150" s="89" t="s">
        <v>1674</v>
      </c>
      <c r="N11150" s="89" t="s">
        <v>1699</v>
      </c>
      <c r="V11150" s="89" t="s">
        <v>1490</v>
      </c>
      <c r="W11150">
        <v>49479</v>
      </c>
    </row>
    <row r="11151" spans="7:23">
      <c r="G11151">
        <v>202268</v>
      </c>
      <c r="H11151" s="89" t="s">
        <v>2516</v>
      </c>
      <c r="I11151" s="89" t="s">
        <v>320</v>
      </c>
      <c r="L11151">
        <v>72281</v>
      </c>
      <c r="M11151" s="89" t="s">
        <v>1674</v>
      </c>
      <c r="N11151" s="89" t="s">
        <v>312</v>
      </c>
      <c r="V11151" s="89" t="s">
        <v>1491</v>
      </c>
      <c r="W11151">
        <v>49480</v>
      </c>
    </row>
    <row r="11152" spans="7:23">
      <c r="G11152">
        <v>202281</v>
      </c>
      <c r="H11152" s="89" t="s">
        <v>2517</v>
      </c>
      <c r="I11152" s="89" t="s">
        <v>320</v>
      </c>
      <c r="L11152">
        <v>72282</v>
      </c>
      <c r="M11152" s="89" t="s">
        <v>1674</v>
      </c>
      <c r="N11152" s="89" t="s">
        <v>1700</v>
      </c>
      <c r="V11152" s="89" t="s">
        <v>1492</v>
      </c>
      <c r="W11152">
        <v>49481</v>
      </c>
    </row>
    <row r="11153" spans="7:23">
      <c r="G11153">
        <v>202294</v>
      </c>
      <c r="H11153" s="89" t="s">
        <v>2518</v>
      </c>
      <c r="I11153" s="89" t="s">
        <v>320</v>
      </c>
      <c r="L11153">
        <v>72283</v>
      </c>
      <c r="M11153" s="89" t="s">
        <v>1674</v>
      </c>
      <c r="N11153" s="89" t="s">
        <v>337</v>
      </c>
      <c r="V11153" s="89" t="s">
        <v>2538</v>
      </c>
      <c r="W11153">
        <v>205898</v>
      </c>
    </row>
    <row r="11154" spans="7:23">
      <c r="G11154">
        <v>202307</v>
      </c>
      <c r="H11154" s="89" t="s">
        <v>2519</v>
      </c>
      <c r="I11154" s="89" t="s">
        <v>320</v>
      </c>
      <c r="L11154">
        <v>72284</v>
      </c>
      <c r="M11154" s="89" t="s">
        <v>1674</v>
      </c>
      <c r="N11154" s="89" t="s">
        <v>3595</v>
      </c>
      <c r="V11154" s="89" t="s">
        <v>1493</v>
      </c>
      <c r="W11154">
        <v>49482</v>
      </c>
    </row>
    <row r="11155" spans="7:23">
      <c r="G11155">
        <v>220320</v>
      </c>
      <c r="H11155" s="89" t="s">
        <v>2520</v>
      </c>
      <c r="I11155" s="89" t="s">
        <v>320</v>
      </c>
      <c r="L11155">
        <v>72285</v>
      </c>
      <c r="M11155" s="89" t="s">
        <v>1674</v>
      </c>
      <c r="N11155" s="89" t="s">
        <v>338</v>
      </c>
      <c r="V11155" s="89" t="s">
        <v>1494</v>
      </c>
      <c r="W11155">
        <v>49483</v>
      </c>
    </row>
    <row r="11156" spans="7:23">
      <c r="G11156">
        <v>49463</v>
      </c>
      <c r="H11156" s="89" t="s">
        <v>2521</v>
      </c>
      <c r="I11156" s="89" t="s">
        <v>320</v>
      </c>
      <c r="L11156">
        <v>72286</v>
      </c>
      <c r="M11156" s="89" t="s">
        <v>1674</v>
      </c>
      <c r="N11156" s="89" t="s">
        <v>313</v>
      </c>
      <c r="V11156" s="89" t="s">
        <v>1495</v>
      </c>
      <c r="W11156">
        <v>49484</v>
      </c>
    </row>
    <row r="11157" spans="7:23">
      <c r="G11157">
        <v>202469</v>
      </c>
      <c r="H11157" s="89" t="s">
        <v>2522</v>
      </c>
      <c r="I11157" s="89" t="s">
        <v>320</v>
      </c>
      <c r="L11157">
        <v>72287</v>
      </c>
      <c r="M11157" s="89" t="s">
        <v>1674</v>
      </c>
      <c r="N11157" s="89" t="s">
        <v>339</v>
      </c>
      <c r="V11157" s="89" t="s">
        <v>1310</v>
      </c>
      <c r="W11157">
        <v>49485</v>
      </c>
    </row>
    <row r="11158" spans="7:23">
      <c r="G11158">
        <v>49462</v>
      </c>
      <c r="H11158" s="89" t="s">
        <v>1484</v>
      </c>
      <c r="I11158" s="89" t="s">
        <v>320</v>
      </c>
      <c r="L11158">
        <v>72288</v>
      </c>
      <c r="M11158" s="89" t="s">
        <v>1673</v>
      </c>
      <c r="N11158" s="89" t="s">
        <v>1584</v>
      </c>
      <c r="V11158" s="89" t="s">
        <v>1496</v>
      </c>
      <c r="W11158">
        <v>49488</v>
      </c>
    </row>
    <row r="11159" spans="7:23">
      <c r="G11159">
        <v>49465</v>
      </c>
      <c r="H11159" s="89" t="s">
        <v>1486</v>
      </c>
      <c r="I11159" s="89" t="s">
        <v>320</v>
      </c>
      <c r="L11159">
        <v>72289</v>
      </c>
      <c r="M11159" s="89" t="s">
        <v>1673</v>
      </c>
      <c r="N11159" s="89" t="s">
        <v>1698</v>
      </c>
      <c r="V11159" s="89" t="s">
        <v>1497</v>
      </c>
      <c r="W11159">
        <v>49489</v>
      </c>
    </row>
    <row r="11160" spans="7:23">
      <c r="G11160">
        <v>49464</v>
      </c>
      <c r="H11160" s="89" t="s">
        <v>1485</v>
      </c>
      <c r="I11160" s="89" t="s">
        <v>320</v>
      </c>
      <c r="L11160">
        <v>72291</v>
      </c>
      <c r="M11160" s="89" t="s">
        <v>1673</v>
      </c>
      <c r="N11160" s="89" t="s">
        <v>1699</v>
      </c>
      <c r="V11160" s="89" t="s">
        <v>1498</v>
      </c>
      <c r="W11160">
        <v>49490</v>
      </c>
    </row>
    <row r="11161" spans="7:23">
      <c r="G11161">
        <v>49461</v>
      </c>
      <c r="H11161" s="89" t="s">
        <v>1483</v>
      </c>
      <c r="I11161" s="89" t="s">
        <v>320</v>
      </c>
      <c r="L11161">
        <v>72292</v>
      </c>
      <c r="M11161" s="89" t="s">
        <v>1673</v>
      </c>
      <c r="N11161" s="89" t="s">
        <v>312</v>
      </c>
      <c r="V11161" s="89" t="s">
        <v>1499</v>
      </c>
      <c r="W11161">
        <v>49491</v>
      </c>
    </row>
    <row r="11162" spans="7:23">
      <c r="G11162">
        <v>49467</v>
      </c>
      <c r="H11162" s="89" t="s">
        <v>1487</v>
      </c>
      <c r="I11162" s="89" t="s">
        <v>320</v>
      </c>
      <c r="L11162">
        <v>72293</v>
      </c>
      <c r="M11162" s="89" t="s">
        <v>1673</v>
      </c>
      <c r="N11162" s="89" t="s">
        <v>1700</v>
      </c>
      <c r="V11162" s="89" t="s">
        <v>1500</v>
      </c>
      <c r="W11162">
        <v>49492</v>
      </c>
    </row>
    <row r="11163" spans="7:23">
      <c r="G11163">
        <v>49472</v>
      </c>
      <c r="H11163" s="89" t="s">
        <v>1488</v>
      </c>
      <c r="I11163" s="89" t="s">
        <v>320</v>
      </c>
      <c r="L11163">
        <v>72294</v>
      </c>
      <c r="M11163" s="89" t="s">
        <v>1673</v>
      </c>
      <c r="N11163" s="89" t="s">
        <v>337</v>
      </c>
      <c r="V11163" s="89" t="s">
        <v>1501</v>
      </c>
      <c r="W11163">
        <v>49493</v>
      </c>
    </row>
    <row r="11164" spans="7:23">
      <c r="G11164">
        <v>83894</v>
      </c>
      <c r="H11164" s="89" t="s">
        <v>2524</v>
      </c>
      <c r="I11164" s="89" t="s">
        <v>320</v>
      </c>
      <c r="L11164">
        <v>72295</v>
      </c>
      <c r="M11164" s="89" t="s">
        <v>1673</v>
      </c>
      <c r="N11164" s="89" t="s">
        <v>3595</v>
      </c>
      <c r="V11164" s="89" t="s">
        <v>1502</v>
      </c>
      <c r="W11164">
        <v>49494</v>
      </c>
    </row>
    <row r="11165" spans="7:23">
      <c r="G11165">
        <v>190094</v>
      </c>
      <c r="H11165" s="89" t="s">
        <v>2525</v>
      </c>
      <c r="I11165" s="89" t="s">
        <v>320</v>
      </c>
      <c r="L11165">
        <v>72296</v>
      </c>
      <c r="M11165" s="89" t="s">
        <v>1673</v>
      </c>
      <c r="N11165" s="89" t="s">
        <v>338</v>
      </c>
      <c r="V11165" s="89" t="s">
        <v>1318</v>
      </c>
      <c r="W11165">
        <v>49495</v>
      </c>
    </row>
    <row r="11166" spans="7:23">
      <c r="G11166">
        <v>200695</v>
      </c>
      <c r="H11166" s="89" t="s">
        <v>2526</v>
      </c>
      <c r="I11166" s="89" t="s">
        <v>320</v>
      </c>
      <c r="L11166">
        <v>72297</v>
      </c>
      <c r="M11166" s="89" t="s">
        <v>1673</v>
      </c>
      <c r="N11166" s="89" t="s">
        <v>313</v>
      </c>
      <c r="V11166" s="89" t="s">
        <v>1503</v>
      </c>
      <c r="W11166">
        <v>64089</v>
      </c>
    </row>
    <row r="11167" spans="7:23">
      <c r="G11167">
        <v>49473</v>
      </c>
      <c r="H11167" s="89" t="s">
        <v>1489</v>
      </c>
      <c r="I11167" s="89" t="s">
        <v>320</v>
      </c>
      <c r="L11167">
        <v>72298</v>
      </c>
      <c r="M11167" s="89" t="s">
        <v>1673</v>
      </c>
      <c r="N11167" s="89" t="s">
        <v>339</v>
      </c>
      <c r="V11167" s="89" t="s">
        <v>1504</v>
      </c>
      <c r="W11167">
        <v>49498</v>
      </c>
    </row>
    <row r="11168" spans="7:23">
      <c r="G11168">
        <v>58044</v>
      </c>
      <c r="H11168" s="89" t="s">
        <v>2528</v>
      </c>
      <c r="I11168" s="89" t="s">
        <v>320</v>
      </c>
      <c r="L11168">
        <v>72299</v>
      </c>
      <c r="M11168" s="89" t="s">
        <v>1235</v>
      </c>
      <c r="N11168" s="89" t="s">
        <v>326</v>
      </c>
      <c r="V11168" s="89" t="s">
        <v>1505</v>
      </c>
      <c r="W11168">
        <v>49499</v>
      </c>
    </row>
    <row r="11169" spans="7:23">
      <c r="G11169">
        <v>49474</v>
      </c>
      <c r="H11169" s="89" t="s">
        <v>2529</v>
      </c>
      <c r="I11169" s="89" t="s">
        <v>320</v>
      </c>
      <c r="L11169">
        <v>72300</v>
      </c>
      <c r="M11169" s="89" t="s">
        <v>1284</v>
      </c>
      <c r="N11169" s="89" t="s">
        <v>326</v>
      </c>
      <c r="V11169" s="89" t="s">
        <v>1506</v>
      </c>
      <c r="W11169">
        <v>49500</v>
      </c>
    </row>
    <row r="11170" spans="7:23">
      <c r="G11170">
        <v>49475</v>
      </c>
      <c r="H11170" s="89" t="s">
        <v>2530</v>
      </c>
      <c r="I11170" s="89" t="s">
        <v>320</v>
      </c>
      <c r="L11170">
        <v>72301</v>
      </c>
      <c r="M11170" s="89" t="s">
        <v>1874</v>
      </c>
      <c r="N11170" s="89" t="s">
        <v>1710</v>
      </c>
      <c r="V11170" s="89" t="s">
        <v>1507</v>
      </c>
      <c r="W11170">
        <v>49501</v>
      </c>
    </row>
    <row r="11171" spans="7:23">
      <c r="G11171">
        <v>49476</v>
      </c>
      <c r="H11171" s="89" t="s">
        <v>1303</v>
      </c>
      <c r="I11171" s="89" t="s">
        <v>320</v>
      </c>
      <c r="L11171">
        <v>72302</v>
      </c>
      <c r="M11171" s="89" t="s">
        <v>1874</v>
      </c>
      <c r="N11171" s="89" t="s">
        <v>1940</v>
      </c>
      <c r="V11171" s="89" t="s">
        <v>1508</v>
      </c>
      <c r="W11171">
        <v>49502</v>
      </c>
    </row>
    <row r="11172" spans="7:23">
      <c r="G11172">
        <v>49479</v>
      </c>
      <c r="H11172" s="89" t="s">
        <v>1490</v>
      </c>
      <c r="I11172" s="89" t="s">
        <v>320</v>
      </c>
      <c r="L11172">
        <v>72303</v>
      </c>
      <c r="M11172" s="89" t="s">
        <v>1874</v>
      </c>
      <c r="N11172" s="89" t="s">
        <v>1941</v>
      </c>
      <c r="V11172" s="89" t="s">
        <v>1509</v>
      </c>
      <c r="W11172">
        <v>49503</v>
      </c>
    </row>
    <row r="11173" spans="7:23">
      <c r="G11173">
        <v>49480</v>
      </c>
      <c r="H11173" s="89" t="s">
        <v>1491</v>
      </c>
      <c r="I11173" s="89" t="s">
        <v>320</v>
      </c>
      <c r="L11173">
        <v>72304</v>
      </c>
      <c r="M11173" s="89" t="s">
        <v>1874</v>
      </c>
      <c r="N11173" s="89" t="s">
        <v>1942</v>
      </c>
      <c r="V11173" s="89" t="s">
        <v>1510</v>
      </c>
      <c r="W11173">
        <v>49504</v>
      </c>
    </row>
    <row r="11174" spans="7:23">
      <c r="G11174">
        <v>49481</v>
      </c>
      <c r="H11174" s="89" t="s">
        <v>1492</v>
      </c>
      <c r="I11174" s="89" t="s">
        <v>320</v>
      </c>
      <c r="L11174">
        <v>72305</v>
      </c>
      <c r="M11174" s="89" t="s">
        <v>1874</v>
      </c>
      <c r="N11174" s="89" t="s">
        <v>314</v>
      </c>
      <c r="V11174" s="89" t="s">
        <v>1327</v>
      </c>
      <c r="W11174">
        <v>49505</v>
      </c>
    </row>
    <row r="11175" spans="7:23">
      <c r="G11175">
        <v>205898</v>
      </c>
      <c r="H11175" s="89" t="s">
        <v>2538</v>
      </c>
      <c r="I11175" s="89" t="s">
        <v>320</v>
      </c>
      <c r="L11175">
        <v>72306</v>
      </c>
      <c r="M11175" s="89" t="s">
        <v>1874</v>
      </c>
      <c r="N11175" s="89" t="s">
        <v>1943</v>
      </c>
      <c r="V11175" s="89" t="s">
        <v>232</v>
      </c>
      <c r="W11175">
        <v>49506</v>
      </c>
    </row>
    <row r="11176" spans="7:23">
      <c r="G11176">
        <v>49482</v>
      </c>
      <c r="H11176" s="89" t="s">
        <v>1493</v>
      </c>
      <c r="I11176" s="89" t="s">
        <v>320</v>
      </c>
      <c r="L11176">
        <v>72307</v>
      </c>
      <c r="M11176" s="89" t="s">
        <v>1874</v>
      </c>
      <c r="N11176" s="89" t="s">
        <v>1944</v>
      </c>
      <c r="V11176" s="89" t="s">
        <v>1511</v>
      </c>
      <c r="W11176">
        <v>65597</v>
      </c>
    </row>
    <row r="11177" spans="7:23">
      <c r="G11177">
        <v>49483</v>
      </c>
      <c r="H11177" s="89" t="s">
        <v>1494</v>
      </c>
      <c r="I11177" s="89" t="s">
        <v>320</v>
      </c>
      <c r="L11177">
        <v>72308</v>
      </c>
      <c r="M11177" s="89" t="s">
        <v>1874</v>
      </c>
      <c r="N11177" s="89" t="s">
        <v>1945</v>
      </c>
      <c r="V11177" s="89" t="s">
        <v>1512</v>
      </c>
      <c r="W11177">
        <v>65586</v>
      </c>
    </row>
    <row r="11178" spans="7:23">
      <c r="G11178">
        <v>49484</v>
      </c>
      <c r="H11178" s="89" t="s">
        <v>1495</v>
      </c>
      <c r="I11178" s="89" t="s">
        <v>320</v>
      </c>
      <c r="L11178">
        <v>72309</v>
      </c>
      <c r="M11178" s="89" t="s">
        <v>1874</v>
      </c>
      <c r="N11178" s="89" t="s">
        <v>1946</v>
      </c>
      <c r="V11178" s="89" t="s">
        <v>1513</v>
      </c>
      <c r="W11178">
        <v>65575</v>
      </c>
    </row>
    <row r="11179" spans="7:23">
      <c r="G11179">
        <v>49485</v>
      </c>
      <c r="H11179" s="89" t="s">
        <v>1310</v>
      </c>
      <c r="I11179" s="89" t="s">
        <v>320</v>
      </c>
      <c r="L11179">
        <v>72310</v>
      </c>
      <c r="M11179" s="89" t="s">
        <v>1874</v>
      </c>
      <c r="N11179" s="89" t="s">
        <v>315</v>
      </c>
      <c r="V11179" s="89" t="s">
        <v>1514</v>
      </c>
      <c r="W11179">
        <v>65564</v>
      </c>
    </row>
    <row r="11180" spans="7:23">
      <c r="G11180">
        <v>49488</v>
      </c>
      <c r="H11180" s="89" t="s">
        <v>1496</v>
      </c>
      <c r="I11180" s="89" t="s">
        <v>320</v>
      </c>
      <c r="L11180">
        <v>72311</v>
      </c>
      <c r="M11180" s="89" t="s">
        <v>1874</v>
      </c>
      <c r="N11180" s="89" t="s">
        <v>1947</v>
      </c>
      <c r="V11180" s="89" t="s">
        <v>1515</v>
      </c>
      <c r="W11180">
        <v>49509</v>
      </c>
    </row>
    <row r="11181" spans="7:23">
      <c r="G11181">
        <v>49489</v>
      </c>
      <c r="H11181" s="89" t="s">
        <v>1497</v>
      </c>
      <c r="I11181" s="89" t="s">
        <v>320</v>
      </c>
      <c r="L11181">
        <v>72312</v>
      </c>
      <c r="M11181" s="89" t="s">
        <v>1873</v>
      </c>
      <c r="N11181" s="89" t="s">
        <v>1710</v>
      </c>
      <c r="V11181" s="89" t="s">
        <v>1516</v>
      </c>
      <c r="W11181">
        <v>65542</v>
      </c>
    </row>
    <row r="11182" spans="7:23">
      <c r="G11182">
        <v>49490</v>
      </c>
      <c r="H11182" s="89" t="s">
        <v>1498</v>
      </c>
      <c r="I11182" s="89" t="s">
        <v>320</v>
      </c>
      <c r="L11182">
        <v>72313</v>
      </c>
      <c r="M11182" s="89" t="s">
        <v>1873</v>
      </c>
      <c r="N11182" s="89" t="s">
        <v>1940</v>
      </c>
      <c r="V11182" s="89" t="s">
        <v>1517</v>
      </c>
      <c r="W11182">
        <v>65509</v>
      </c>
    </row>
    <row r="11183" spans="7:23">
      <c r="G11183">
        <v>49491</v>
      </c>
      <c r="H11183" s="89" t="s">
        <v>1499</v>
      </c>
      <c r="I11183" s="89" t="s">
        <v>320</v>
      </c>
      <c r="L11183">
        <v>72314</v>
      </c>
      <c r="M11183" s="89" t="s">
        <v>1873</v>
      </c>
      <c r="N11183" s="89" t="s">
        <v>1941</v>
      </c>
      <c r="V11183" s="89" t="s">
        <v>1518</v>
      </c>
      <c r="W11183">
        <v>65520</v>
      </c>
    </row>
    <row r="11184" spans="7:23">
      <c r="G11184">
        <v>49492</v>
      </c>
      <c r="H11184" s="89" t="s">
        <v>1500</v>
      </c>
      <c r="I11184" s="89" t="s">
        <v>320</v>
      </c>
      <c r="L11184">
        <v>72315</v>
      </c>
      <c r="M11184" s="89" t="s">
        <v>1873</v>
      </c>
      <c r="N11184" s="89" t="s">
        <v>1942</v>
      </c>
      <c r="V11184" s="89" t="s">
        <v>1519</v>
      </c>
      <c r="W11184">
        <v>65531</v>
      </c>
    </row>
    <row r="11185" spans="7:23">
      <c r="G11185">
        <v>49493</v>
      </c>
      <c r="H11185" s="89" t="s">
        <v>1501</v>
      </c>
      <c r="I11185" s="89" t="s">
        <v>320</v>
      </c>
      <c r="L11185">
        <v>72316</v>
      </c>
      <c r="M11185" s="89" t="s">
        <v>1873</v>
      </c>
      <c r="N11185" s="89" t="s">
        <v>314</v>
      </c>
      <c r="V11185" s="89" t="s">
        <v>1520</v>
      </c>
      <c r="W11185">
        <v>65553</v>
      </c>
    </row>
    <row r="11186" spans="7:23">
      <c r="G11186">
        <v>49494</v>
      </c>
      <c r="H11186" s="89" t="s">
        <v>1502</v>
      </c>
      <c r="I11186" s="89" t="s">
        <v>320</v>
      </c>
      <c r="L11186">
        <v>72317</v>
      </c>
      <c r="M11186" s="89" t="s">
        <v>1873</v>
      </c>
      <c r="N11186" s="89" t="s">
        <v>1943</v>
      </c>
      <c r="V11186" s="89" t="s">
        <v>1521</v>
      </c>
      <c r="W11186">
        <v>60128</v>
      </c>
    </row>
    <row r="11187" spans="7:23">
      <c r="G11187">
        <v>49495</v>
      </c>
      <c r="H11187" s="89" t="s">
        <v>1318</v>
      </c>
      <c r="I11187" s="89" t="s">
        <v>320</v>
      </c>
      <c r="L11187">
        <v>72318</v>
      </c>
      <c r="M11187" s="89" t="s">
        <v>1873</v>
      </c>
      <c r="N11187" s="89" t="s">
        <v>1944</v>
      </c>
      <c r="V11187" s="89" t="s">
        <v>1522</v>
      </c>
      <c r="W11187">
        <v>65641</v>
      </c>
    </row>
    <row r="11188" spans="7:23">
      <c r="G11188">
        <v>64089</v>
      </c>
      <c r="H11188" s="89" t="s">
        <v>1503</v>
      </c>
      <c r="I11188" s="89" t="s">
        <v>320</v>
      </c>
      <c r="L11188">
        <v>72319</v>
      </c>
      <c r="M11188" s="89" t="s">
        <v>1873</v>
      </c>
      <c r="N11188" s="89" t="s">
        <v>1945</v>
      </c>
      <c r="V11188" s="89" t="s">
        <v>1524</v>
      </c>
      <c r="W11188">
        <v>65619</v>
      </c>
    </row>
    <row r="11189" spans="7:23">
      <c r="G11189">
        <v>49498</v>
      </c>
      <c r="H11189" s="89" t="s">
        <v>1504</v>
      </c>
      <c r="I11189" s="89" t="s">
        <v>320</v>
      </c>
      <c r="L11189">
        <v>72320</v>
      </c>
      <c r="M11189" s="89" t="s">
        <v>1873</v>
      </c>
      <c r="N11189" s="89" t="s">
        <v>1946</v>
      </c>
      <c r="V11189" s="89" t="s">
        <v>1525</v>
      </c>
      <c r="W11189">
        <v>65608</v>
      </c>
    </row>
    <row r="11190" spans="7:23">
      <c r="G11190">
        <v>49499</v>
      </c>
      <c r="H11190" s="89" t="s">
        <v>1505</v>
      </c>
      <c r="I11190" s="89" t="s">
        <v>320</v>
      </c>
      <c r="L11190">
        <v>72321</v>
      </c>
      <c r="M11190" s="89" t="s">
        <v>1873</v>
      </c>
      <c r="N11190" s="89" t="s">
        <v>315</v>
      </c>
      <c r="V11190" s="89" t="s">
        <v>2541</v>
      </c>
      <c r="W11190">
        <v>49510</v>
      </c>
    </row>
    <row r="11191" spans="7:23">
      <c r="G11191">
        <v>49500</v>
      </c>
      <c r="H11191" s="89" t="s">
        <v>1506</v>
      </c>
      <c r="I11191" s="89" t="s">
        <v>320</v>
      </c>
      <c r="L11191">
        <v>72322</v>
      </c>
      <c r="M11191" s="89" t="s">
        <v>1873</v>
      </c>
      <c r="N11191" s="89" t="s">
        <v>1947</v>
      </c>
      <c r="V11191" s="89" t="s">
        <v>1526</v>
      </c>
      <c r="W11191">
        <v>49511</v>
      </c>
    </row>
    <row r="11192" spans="7:23">
      <c r="G11192">
        <v>49501</v>
      </c>
      <c r="H11192" s="89" t="s">
        <v>1507</v>
      </c>
      <c r="I11192" s="89" t="s">
        <v>320</v>
      </c>
      <c r="L11192">
        <v>72466</v>
      </c>
      <c r="M11192" s="89" t="s">
        <v>1272</v>
      </c>
      <c r="N11192" s="89" t="s">
        <v>326</v>
      </c>
      <c r="V11192" s="89" t="s">
        <v>1527</v>
      </c>
      <c r="W11192">
        <v>49512</v>
      </c>
    </row>
    <row r="11193" spans="7:23">
      <c r="G11193">
        <v>49502</v>
      </c>
      <c r="H11193" s="89" t="s">
        <v>1508</v>
      </c>
      <c r="I11193" s="89" t="s">
        <v>320</v>
      </c>
      <c r="L11193">
        <v>72467</v>
      </c>
      <c r="M11193" s="89" t="s">
        <v>1276</v>
      </c>
      <c r="N11193" s="89" t="s">
        <v>326</v>
      </c>
      <c r="V11193" s="89" t="s">
        <v>1528</v>
      </c>
      <c r="W11193">
        <v>49513</v>
      </c>
    </row>
    <row r="11194" spans="7:23">
      <c r="G11194">
        <v>49503</v>
      </c>
      <c r="H11194" s="89" t="s">
        <v>1509</v>
      </c>
      <c r="I11194" s="89" t="s">
        <v>320</v>
      </c>
      <c r="L11194">
        <v>75266</v>
      </c>
      <c r="M11194" s="89" t="s">
        <v>1238</v>
      </c>
      <c r="N11194" s="89" t="s">
        <v>326</v>
      </c>
      <c r="V11194" s="89" t="s">
        <v>1529</v>
      </c>
      <c r="W11194">
        <v>49514</v>
      </c>
    </row>
    <row r="11195" spans="7:23">
      <c r="G11195">
        <v>49504</v>
      </c>
      <c r="H11195" s="89" t="s">
        <v>1510</v>
      </c>
      <c r="I11195" s="89" t="s">
        <v>320</v>
      </c>
      <c r="L11195">
        <v>75267</v>
      </c>
      <c r="M11195" s="89" t="s">
        <v>1239</v>
      </c>
      <c r="N11195" s="89" t="s">
        <v>326</v>
      </c>
      <c r="V11195" s="89" t="s">
        <v>1530</v>
      </c>
      <c r="W11195">
        <v>49515</v>
      </c>
    </row>
    <row r="11196" spans="7:23">
      <c r="G11196">
        <v>49505</v>
      </c>
      <c r="H11196" s="89" t="s">
        <v>1327</v>
      </c>
      <c r="I11196" s="89" t="s">
        <v>320</v>
      </c>
      <c r="L11196">
        <v>76666</v>
      </c>
      <c r="M11196" s="89" t="s">
        <v>2549</v>
      </c>
      <c r="N11196" s="89" t="s">
        <v>1290</v>
      </c>
      <c r="V11196" s="89" t="s">
        <v>1531</v>
      </c>
      <c r="W11196">
        <v>49516</v>
      </c>
    </row>
    <row r="11197" spans="7:23">
      <c r="G11197">
        <v>49506</v>
      </c>
      <c r="H11197" s="89" t="s">
        <v>232</v>
      </c>
      <c r="I11197" s="89" t="s">
        <v>320</v>
      </c>
      <c r="L11197">
        <v>76667</v>
      </c>
      <c r="M11197" s="89" t="s">
        <v>2549</v>
      </c>
      <c r="N11197" s="89" t="s">
        <v>340</v>
      </c>
      <c r="V11197" s="89" t="s">
        <v>1532</v>
      </c>
      <c r="W11197">
        <v>49517</v>
      </c>
    </row>
    <row r="11198" spans="7:23">
      <c r="G11198">
        <v>65597</v>
      </c>
      <c r="H11198" s="89" t="s">
        <v>1511</v>
      </c>
      <c r="I11198" s="89" t="s">
        <v>320</v>
      </c>
      <c r="L11198">
        <v>76668</v>
      </c>
      <c r="M11198" s="89" t="s">
        <v>2549</v>
      </c>
      <c r="N11198" s="89" t="s">
        <v>320</v>
      </c>
      <c r="V11198" s="89" t="s">
        <v>2542</v>
      </c>
      <c r="W11198">
        <v>49518</v>
      </c>
    </row>
    <row r="11199" spans="7:23">
      <c r="G11199">
        <v>65586</v>
      </c>
      <c r="H11199" s="89" t="s">
        <v>1512</v>
      </c>
      <c r="I11199" s="89" t="s">
        <v>320</v>
      </c>
      <c r="L11199">
        <v>76669</v>
      </c>
      <c r="M11199" s="89" t="s">
        <v>2549</v>
      </c>
      <c r="N11199" s="89" t="s">
        <v>321</v>
      </c>
      <c r="V11199" s="89" t="s">
        <v>1523</v>
      </c>
      <c r="W11199">
        <v>220281</v>
      </c>
    </row>
    <row r="11200" spans="7:23">
      <c r="G11200">
        <v>65575</v>
      </c>
      <c r="H11200" s="89" t="s">
        <v>1513</v>
      </c>
      <c r="I11200" s="89" t="s">
        <v>320</v>
      </c>
      <c r="L11200">
        <v>76670</v>
      </c>
      <c r="M11200" s="89" t="s">
        <v>2549</v>
      </c>
      <c r="N11200" s="89" t="s">
        <v>322</v>
      </c>
      <c r="V11200" s="89" t="s">
        <v>2543</v>
      </c>
      <c r="W11200">
        <v>65630</v>
      </c>
    </row>
    <row r="11201" spans="7:23">
      <c r="G11201">
        <v>65564</v>
      </c>
      <c r="H11201" s="89" t="s">
        <v>1514</v>
      </c>
      <c r="I11201" s="89" t="s">
        <v>320</v>
      </c>
      <c r="L11201">
        <v>76671</v>
      </c>
      <c r="M11201" s="89" t="s">
        <v>2549</v>
      </c>
      <c r="N11201" s="89" t="s">
        <v>341</v>
      </c>
      <c r="V11201" s="89" t="s">
        <v>1533</v>
      </c>
      <c r="W11201">
        <v>49521</v>
      </c>
    </row>
    <row r="11202" spans="7:23">
      <c r="G11202">
        <v>49509</v>
      </c>
      <c r="H11202" s="89" t="s">
        <v>1515</v>
      </c>
      <c r="I11202" s="89" t="s">
        <v>320</v>
      </c>
      <c r="L11202">
        <v>76672</v>
      </c>
      <c r="M11202" s="89" t="s">
        <v>2549</v>
      </c>
      <c r="N11202" s="89" t="s">
        <v>316</v>
      </c>
      <c r="V11202" s="89" t="s">
        <v>1534</v>
      </c>
      <c r="W11202">
        <v>49522</v>
      </c>
    </row>
    <row r="11203" spans="7:23">
      <c r="G11203">
        <v>65542</v>
      </c>
      <c r="H11203" s="89" t="s">
        <v>1516</v>
      </c>
      <c r="I11203" s="89" t="s">
        <v>320</v>
      </c>
      <c r="L11203">
        <v>76673</v>
      </c>
      <c r="M11203" s="89" t="s">
        <v>2549</v>
      </c>
      <c r="N11203" s="89" t="s">
        <v>1582</v>
      </c>
      <c r="V11203" s="89" t="s">
        <v>1535</v>
      </c>
      <c r="W11203">
        <v>49523</v>
      </c>
    </row>
    <row r="11204" spans="7:23">
      <c r="G11204">
        <v>65509</v>
      </c>
      <c r="H11204" s="89" t="s">
        <v>1517</v>
      </c>
      <c r="I11204" s="89" t="s">
        <v>320</v>
      </c>
      <c r="L11204">
        <v>76674</v>
      </c>
      <c r="M11204" s="89" t="s">
        <v>2549</v>
      </c>
      <c r="N11204" s="89" t="s">
        <v>323</v>
      </c>
      <c r="V11204" s="89" t="s">
        <v>1536</v>
      </c>
      <c r="W11204">
        <v>49524</v>
      </c>
    </row>
    <row r="11205" spans="7:23">
      <c r="G11205">
        <v>65520</v>
      </c>
      <c r="H11205" s="89" t="s">
        <v>1518</v>
      </c>
      <c r="I11205" s="89" t="s">
        <v>320</v>
      </c>
      <c r="L11205">
        <v>76675</v>
      </c>
      <c r="M11205" s="89" t="s">
        <v>2549</v>
      </c>
      <c r="N11205" s="89" t="s">
        <v>324</v>
      </c>
      <c r="V11205" s="89" t="s">
        <v>1537</v>
      </c>
      <c r="W11205">
        <v>49525</v>
      </c>
    </row>
    <row r="11206" spans="7:23">
      <c r="G11206">
        <v>65531</v>
      </c>
      <c r="H11206" s="89" t="s">
        <v>1519</v>
      </c>
      <c r="I11206" s="89" t="s">
        <v>320</v>
      </c>
      <c r="L11206">
        <v>76676</v>
      </c>
      <c r="M11206" s="89" t="s">
        <v>2549</v>
      </c>
      <c r="N11206" s="89" t="s">
        <v>325</v>
      </c>
      <c r="V11206" s="89" t="s">
        <v>1538</v>
      </c>
      <c r="W11206">
        <v>49526</v>
      </c>
    </row>
    <row r="11207" spans="7:23">
      <c r="G11207">
        <v>65553</v>
      </c>
      <c r="H11207" s="89" t="s">
        <v>1520</v>
      </c>
      <c r="I11207" s="89" t="s">
        <v>320</v>
      </c>
      <c r="L11207">
        <v>76677</v>
      </c>
      <c r="M11207" s="89" t="s">
        <v>2549</v>
      </c>
      <c r="N11207" s="89" t="s">
        <v>317</v>
      </c>
      <c r="V11207" s="89" t="s">
        <v>1539</v>
      </c>
      <c r="W11207">
        <v>49527</v>
      </c>
    </row>
    <row r="11208" spans="7:23">
      <c r="G11208">
        <v>60128</v>
      </c>
      <c r="H11208" s="89" t="s">
        <v>1521</v>
      </c>
      <c r="I11208" s="89" t="s">
        <v>320</v>
      </c>
      <c r="L11208">
        <v>76678</v>
      </c>
      <c r="M11208" s="89" t="s">
        <v>2549</v>
      </c>
      <c r="N11208" s="89" t="s">
        <v>1583</v>
      </c>
      <c r="V11208" s="89" t="s">
        <v>1540</v>
      </c>
      <c r="W11208">
        <v>49528</v>
      </c>
    </row>
    <row r="11209" spans="7:23">
      <c r="G11209">
        <v>65641</v>
      </c>
      <c r="H11209" s="89" t="s">
        <v>1522</v>
      </c>
      <c r="I11209" s="89" t="s">
        <v>320</v>
      </c>
      <c r="L11209">
        <v>81466</v>
      </c>
      <c r="M11209" s="89" t="s">
        <v>2177</v>
      </c>
      <c r="N11209" s="89" t="s">
        <v>381</v>
      </c>
      <c r="V11209" s="89" t="s">
        <v>1541</v>
      </c>
      <c r="W11209">
        <v>49529</v>
      </c>
    </row>
    <row r="11210" spans="7:23">
      <c r="G11210">
        <v>65619</v>
      </c>
      <c r="H11210" s="89" t="s">
        <v>1524</v>
      </c>
      <c r="I11210" s="89" t="s">
        <v>320</v>
      </c>
      <c r="L11210">
        <v>81467</v>
      </c>
      <c r="M11210" s="89" t="s">
        <v>3384</v>
      </c>
      <c r="N11210" s="89" t="s">
        <v>336</v>
      </c>
      <c r="V11210" s="89" t="s">
        <v>1542</v>
      </c>
      <c r="W11210">
        <v>49530</v>
      </c>
    </row>
    <row r="11211" spans="7:23">
      <c r="G11211">
        <v>65608</v>
      </c>
      <c r="H11211" s="89" t="s">
        <v>1525</v>
      </c>
      <c r="I11211" s="89" t="s">
        <v>320</v>
      </c>
      <c r="L11211">
        <v>81468</v>
      </c>
      <c r="M11211" s="89" t="s">
        <v>2181</v>
      </c>
      <c r="N11211" s="89" t="s">
        <v>381</v>
      </c>
      <c r="V11211" s="89" t="s">
        <v>1543</v>
      </c>
      <c r="W11211">
        <v>49531</v>
      </c>
    </row>
    <row r="11212" spans="7:23">
      <c r="G11212">
        <v>49510</v>
      </c>
      <c r="H11212" s="89" t="s">
        <v>2541</v>
      </c>
      <c r="I11212" s="89" t="s">
        <v>320</v>
      </c>
      <c r="L11212">
        <v>81469</v>
      </c>
      <c r="M11212" s="89" t="s">
        <v>3401</v>
      </c>
      <c r="N11212" s="89" t="s">
        <v>336</v>
      </c>
      <c r="V11212" s="89" t="s">
        <v>1544</v>
      </c>
      <c r="W11212">
        <v>49532</v>
      </c>
    </row>
    <row r="11213" spans="7:23">
      <c r="G11213">
        <v>49511</v>
      </c>
      <c r="H11213" s="89" t="s">
        <v>1526</v>
      </c>
      <c r="I11213" s="89" t="s">
        <v>320</v>
      </c>
      <c r="L11213">
        <v>81866</v>
      </c>
      <c r="M11213" s="89" t="s">
        <v>2564</v>
      </c>
      <c r="N11213" s="89" t="s">
        <v>1584</v>
      </c>
      <c r="V11213" s="89" t="s">
        <v>1364</v>
      </c>
      <c r="W11213">
        <v>49533</v>
      </c>
    </row>
    <row r="11214" spans="7:23">
      <c r="G11214">
        <v>49512</v>
      </c>
      <c r="H11214" s="89" t="s">
        <v>1527</v>
      </c>
      <c r="I11214" s="89" t="s">
        <v>320</v>
      </c>
      <c r="L11214">
        <v>81867</v>
      </c>
      <c r="M11214" s="89" t="s">
        <v>2564</v>
      </c>
      <c r="N11214" s="89" t="s">
        <v>1698</v>
      </c>
      <c r="V11214" s="89" t="s">
        <v>1545</v>
      </c>
      <c r="W11214">
        <v>60183</v>
      </c>
    </row>
    <row r="11215" spans="7:23">
      <c r="G11215">
        <v>49513</v>
      </c>
      <c r="H11215" s="89" t="s">
        <v>1528</v>
      </c>
      <c r="I11215" s="89" t="s">
        <v>320</v>
      </c>
      <c r="L11215">
        <v>81869</v>
      </c>
      <c r="M11215" s="89" t="s">
        <v>2564</v>
      </c>
      <c r="N11215" s="89" t="s">
        <v>1699</v>
      </c>
      <c r="V11215" s="89" t="s">
        <v>1546</v>
      </c>
      <c r="W11215">
        <v>60194</v>
      </c>
    </row>
    <row r="11216" spans="7:23">
      <c r="G11216">
        <v>49514</v>
      </c>
      <c r="H11216" s="89" t="s">
        <v>1529</v>
      </c>
      <c r="I11216" s="89" t="s">
        <v>320</v>
      </c>
      <c r="L11216">
        <v>81870</v>
      </c>
      <c r="M11216" s="89" t="s">
        <v>2564</v>
      </c>
      <c r="N11216" s="89" t="s">
        <v>312</v>
      </c>
      <c r="V11216" s="89" t="s">
        <v>1547</v>
      </c>
      <c r="W11216">
        <v>60205</v>
      </c>
    </row>
    <row r="11217" spans="7:23">
      <c r="G11217">
        <v>49515</v>
      </c>
      <c r="H11217" s="89" t="s">
        <v>1530</v>
      </c>
      <c r="I11217" s="89" t="s">
        <v>320</v>
      </c>
      <c r="L11217">
        <v>81871</v>
      </c>
      <c r="M11217" s="89" t="s">
        <v>2564</v>
      </c>
      <c r="N11217" s="89" t="s">
        <v>1700</v>
      </c>
      <c r="V11217" s="89" t="s">
        <v>1548</v>
      </c>
      <c r="W11217">
        <v>60216</v>
      </c>
    </row>
    <row r="11218" spans="7:23">
      <c r="G11218">
        <v>49516</v>
      </c>
      <c r="H11218" s="89" t="s">
        <v>1531</v>
      </c>
      <c r="I11218" s="89" t="s">
        <v>320</v>
      </c>
      <c r="L11218">
        <v>81872</v>
      </c>
      <c r="M11218" s="89" t="s">
        <v>2564</v>
      </c>
      <c r="N11218" s="89" t="s">
        <v>337</v>
      </c>
      <c r="V11218" s="89" t="s">
        <v>1549</v>
      </c>
      <c r="W11218">
        <v>60227</v>
      </c>
    </row>
    <row r="11219" spans="7:23">
      <c r="G11219">
        <v>49517</v>
      </c>
      <c r="H11219" s="89" t="s">
        <v>1532</v>
      </c>
      <c r="I11219" s="89" t="s">
        <v>320</v>
      </c>
      <c r="L11219">
        <v>81873</v>
      </c>
      <c r="M11219" s="89" t="s">
        <v>2564</v>
      </c>
      <c r="N11219" s="89" t="s">
        <v>3595</v>
      </c>
      <c r="V11219" s="89" t="s">
        <v>1550</v>
      </c>
      <c r="W11219">
        <v>60238</v>
      </c>
    </row>
    <row r="11220" spans="7:23">
      <c r="G11220">
        <v>49518</v>
      </c>
      <c r="H11220" s="89" t="s">
        <v>2542</v>
      </c>
      <c r="I11220" s="89" t="s">
        <v>320</v>
      </c>
      <c r="L11220">
        <v>81874</v>
      </c>
      <c r="M11220" s="89" t="s">
        <v>2564</v>
      </c>
      <c r="N11220" s="89" t="s">
        <v>338</v>
      </c>
      <c r="V11220" s="89" t="s">
        <v>1551</v>
      </c>
      <c r="W11220">
        <v>60249</v>
      </c>
    </row>
    <row r="11221" spans="7:23">
      <c r="G11221">
        <v>220281</v>
      </c>
      <c r="H11221" s="89" t="s">
        <v>1523</v>
      </c>
      <c r="I11221" s="89" t="s">
        <v>320</v>
      </c>
      <c r="L11221">
        <v>81875</v>
      </c>
      <c r="M11221" s="89" t="s">
        <v>2564</v>
      </c>
      <c r="N11221" s="89" t="s">
        <v>313</v>
      </c>
      <c r="V11221" s="89" t="s">
        <v>1552</v>
      </c>
      <c r="W11221">
        <v>60260</v>
      </c>
    </row>
    <row r="11222" spans="7:23">
      <c r="G11222">
        <v>65630</v>
      </c>
      <c r="H11222" s="89" t="s">
        <v>2543</v>
      </c>
      <c r="I11222" s="89" t="s">
        <v>320</v>
      </c>
      <c r="L11222">
        <v>81876</v>
      </c>
      <c r="M11222" s="89" t="s">
        <v>2564</v>
      </c>
      <c r="N11222" s="89" t="s">
        <v>339</v>
      </c>
      <c r="V11222" s="89" t="s">
        <v>1553</v>
      </c>
      <c r="W11222">
        <v>60271</v>
      </c>
    </row>
    <row r="11223" spans="7:23">
      <c r="G11223">
        <v>49521</v>
      </c>
      <c r="H11223" s="89" t="s">
        <v>1533</v>
      </c>
      <c r="I11223" s="89" t="s">
        <v>320</v>
      </c>
      <c r="L11223">
        <v>81877</v>
      </c>
      <c r="M11223" s="89" t="s">
        <v>2559</v>
      </c>
      <c r="N11223" s="89" t="s">
        <v>1584</v>
      </c>
      <c r="V11223" s="89" t="s">
        <v>1554</v>
      </c>
      <c r="W11223">
        <v>60282</v>
      </c>
    </row>
    <row r="11224" spans="7:23">
      <c r="G11224">
        <v>49522</v>
      </c>
      <c r="H11224" s="89" t="s">
        <v>1534</v>
      </c>
      <c r="I11224" s="89" t="s">
        <v>320</v>
      </c>
      <c r="L11224">
        <v>81878</v>
      </c>
      <c r="M11224" s="89" t="s">
        <v>2559</v>
      </c>
      <c r="N11224" s="89" t="s">
        <v>1698</v>
      </c>
      <c r="V11224" s="89" t="s">
        <v>1555</v>
      </c>
      <c r="W11224">
        <v>60293</v>
      </c>
    </row>
    <row r="11225" spans="7:23">
      <c r="G11225">
        <v>49523</v>
      </c>
      <c r="H11225" s="89" t="s">
        <v>1535</v>
      </c>
      <c r="I11225" s="89" t="s">
        <v>320</v>
      </c>
      <c r="L11225">
        <v>81880</v>
      </c>
      <c r="M11225" s="89" t="s">
        <v>2559</v>
      </c>
      <c r="N11225" s="89" t="s">
        <v>1699</v>
      </c>
      <c r="V11225" s="89" t="s">
        <v>1556</v>
      </c>
      <c r="W11225">
        <v>60304</v>
      </c>
    </row>
    <row r="11226" spans="7:23">
      <c r="G11226">
        <v>49524</v>
      </c>
      <c r="H11226" s="89" t="s">
        <v>1536</v>
      </c>
      <c r="I11226" s="89" t="s">
        <v>320</v>
      </c>
      <c r="L11226">
        <v>81881</v>
      </c>
      <c r="M11226" s="89" t="s">
        <v>2559</v>
      </c>
      <c r="N11226" s="89" t="s">
        <v>312</v>
      </c>
      <c r="V11226" s="89" t="s">
        <v>1557</v>
      </c>
      <c r="W11226">
        <v>60315</v>
      </c>
    </row>
    <row r="11227" spans="7:23">
      <c r="G11227">
        <v>49525</v>
      </c>
      <c r="H11227" s="89" t="s">
        <v>1537</v>
      </c>
      <c r="I11227" s="89" t="s">
        <v>320</v>
      </c>
      <c r="L11227">
        <v>81882</v>
      </c>
      <c r="M11227" s="89" t="s">
        <v>2559</v>
      </c>
      <c r="N11227" s="89" t="s">
        <v>1700</v>
      </c>
      <c r="V11227" s="89" t="s">
        <v>1378</v>
      </c>
      <c r="W11227">
        <v>60326</v>
      </c>
    </row>
    <row r="11228" spans="7:23">
      <c r="G11228">
        <v>49526</v>
      </c>
      <c r="H11228" s="89" t="s">
        <v>1538</v>
      </c>
      <c r="I11228" s="89" t="s">
        <v>320</v>
      </c>
      <c r="L11228">
        <v>81883</v>
      </c>
      <c r="M11228" s="89" t="s">
        <v>2559</v>
      </c>
      <c r="N11228" s="89" t="s">
        <v>337</v>
      </c>
      <c r="V11228" s="89" t="s">
        <v>1558</v>
      </c>
      <c r="W11228">
        <v>49536</v>
      </c>
    </row>
    <row r="11229" spans="7:23">
      <c r="G11229">
        <v>49527</v>
      </c>
      <c r="H11229" s="89" t="s">
        <v>1539</v>
      </c>
      <c r="I11229" s="89" t="s">
        <v>320</v>
      </c>
      <c r="L11229">
        <v>81884</v>
      </c>
      <c r="M11229" s="89" t="s">
        <v>2559</v>
      </c>
      <c r="N11229" s="89" t="s">
        <v>3595</v>
      </c>
      <c r="V11229" s="89" t="s">
        <v>1559</v>
      </c>
      <c r="W11229">
        <v>49537</v>
      </c>
    </row>
    <row r="11230" spans="7:23">
      <c r="G11230">
        <v>49528</v>
      </c>
      <c r="H11230" s="89" t="s">
        <v>1540</v>
      </c>
      <c r="I11230" s="89" t="s">
        <v>320</v>
      </c>
      <c r="L11230">
        <v>81885</v>
      </c>
      <c r="M11230" s="89" t="s">
        <v>2559</v>
      </c>
      <c r="N11230" s="89" t="s">
        <v>338</v>
      </c>
      <c r="V11230" s="89" t="s">
        <v>1560</v>
      </c>
      <c r="W11230">
        <v>49538</v>
      </c>
    </row>
    <row r="11231" spans="7:23">
      <c r="G11231">
        <v>49529</v>
      </c>
      <c r="H11231" s="89" t="s">
        <v>1541</v>
      </c>
      <c r="I11231" s="89" t="s">
        <v>320</v>
      </c>
      <c r="L11231">
        <v>81886</v>
      </c>
      <c r="M11231" s="89" t="s">
        <v>2559</v>
      </c>
      <c r="N11231" s="89" t="s">
        <v>313</v>
      </c>
      <c r="V11231" s="89" t="s">
        <v>2544</v>
      </c>
      <c r="W11231">
        <v>49539</v>
      </c>
    </row>
    <row r="11232" spans="7:23">
      <c r="G11232">
        <v>49530</v>
      </c>
      <c r="H11232" s="89" t="s">
        <v>1542</v>
      </c>
      <c r="I11232" s="89" t="s">
        <v>320</v>
      </c>
      <c r="L11232">
        <v>81887</v>
      </c>
      <c r="M11232" s="89" t="s">
        <v>2559</v>
      </c>
      <c r="N11232" s="89" t="s">
        <v>339</v>
      </c>
      <c r="V11232" s="89" t="s">
        <v>1561</v>
      </c>
      <c r="W11232">
        <v>49540</v>
      </c>
    </row>
    <row r="11233" spans="7:23">
      <c r="G11233">
        <v>49531</v>
      </c>
      <c r="H11233" s="89" t="s">
        <v>1543</v>
      </c>
      <c r="I11233" s="89" t="s">
        <v>320</v>
      </c>
      <c r="L11233">
        <v>83066</v>
      </c>
      <c r="M11233" s="89" t="s">
        <v>2329</v>
      </c>
      <c r="N11233" s="89" t="s">
        <v>326</v>
      </c>
      <c r="V11233" s="89" t="s">
        <v>1562</v>
      </c>
      <c r="W11233">
        <v>49541</v>
      </c>
    </row>
    <row r="11234" spans="7:23">
      <c r="G11234">
        <v>49532</v>
      </c>
      <c r="H11234" s="89" t="s">
        <v>1544</v>
      </c>
      <c r="I11234" s="89" t="s">
        <v>320</v>
      </c>
      <c r="L11234">
        <v>83466</v>
      </c>
      <c r="M11234" s="89" t="s">
        <v>2252</v>
      </c>
      <c r="N11234" s="89" t="s">
        <v>327</v>
      </c>
      <c r="V11234" s="89" t="s">
        <v>1563</v>
      </c>
      <c r="W11234">
        <v>49542</v>
      </c>
    </row>
    <row r="11235" spans="7:23">
      <c r="G11235">
        <v>49533</v>
      </c>
      <c r="H11235" s="89" t="s">
        <v>1364</v>
      </c>
      <c r="I11235" s="89" t="s">
        <v>320</v>
      </c>
      <c r="L11235">
        <v>83467</v>
      </c>
      <c r="M11235" s="89" t="s">
        <v>2253</v>
      </c>
      <c r="N11235" s="89" t="s">
        <v>327</v>
      </c>
      <c r="V11235" s="89" t="s">
        <v>1564</v>
      </c>
      <c r="W11235">
        <v>49543</v>
      </c>
    </row>
    <row r="11236" spans="7:23">
      <c r="G11236">
        <v>60183</v>
      </c>
      <c r="H11236" s="89" t="s">
        <v>1545</v>
      </c>
      <c r="I11236" s="89" t="s">
        <v>320</v>
      </c>
      <c r="L11236">
        <v>83470</v>
      </c>
      <c r="M11236" s="89" t="s">
        <v>2254</v>
      </c>
      <c r="N11236" s="89" t="s">
        <v>327</v>
      </c>
      <c r="V11236" s="89" t="s">
        <v>1565</v>
      </c>
      <c r="W11236">
        <v>49544</v>
      </c>
    </row>
    <row r="11237" spans="7:23">
      <c r="G11237">
        <v>60194</v>
      </c>
      <c r="H11237" s="89" t="s">
        <v>1546</v>
      </c>
      <c r="I11237" s="89" t="s">
        <v>320</v>
      </c>
      <c r="L11237">
        <v>83866</v>
      </c>
      <c r="M11237" s="89" t="s">
        <v>2340</v>
      </c>
      <c r="N11237" s="89" t="s">
        <v>1290</v>
      </c>
      <c r="V11237" s="89" t="s">
        <v>1566</v>
      </c>
      <c r="W11237">
        <v>49545</v>
      </c>
    </row>
    <row r="11238" spans="7:23">
      <c r="G11238">
        <v>60205</v>
      </c>
      <c r="H11238" s="89" t="s">
        <v>1547</v>
      </c>
      <c r="I11238" s="89" t="s">
        <v>320</v>
      </c>
      <c r="L11238">
        <v>83867</v>
      </c>
      <c r="M11238" s="89" t="s">
        <v>2340</v>
      </c>
      <c r="N11238" s="89" t="s">
        <v>340</v>
      </c>
      <c r="V11238" s="89" t="s">
        <v>271</v>
      </c>
      <c r="W11238">
        <v>49546</v>
      </c>
    </row>
    <row r="11239" spans="7:23">
      <c r="G11239">
        <v>60216</v>
      </c>
      <c r="H11239" s="89" t="s">
        <v>1548</v>
      </c>
      <c r="I11239" s="89" t="s">
        <v>320</v>
      </c>
      <c r="L11239">
        <v>83868</v>
      </c>
      <c r="M11239" s="89" t="s">
        <v>2340</v>
      </c>
      <c r="N11239" s="89" t="s">
        <v>320</v>
      </c>
      <c r="V11239" s="89" t="s">
        <v>1567</v>
      </c>
      <c r="W11239">
        <v>57879</v>
      </c>
    </row>
    <row r="11240" spans="7:23">
      <c r="G11240">
        <v>60227</v>
      </c>
      <c r="H11240" s="89" t="s">
        <v>1549</v>
      </c>
      <c r="I11240" s="89" t="s">
        <v>320</v>
      </c>
      <c r="L11240">
        <v>83869</v>
      </c>
      <c r="M11240" s="89" t="s">
        <v>2340</v>
      </c>
      <c r="N11240" s="89" t="s">
        <v>321</v>
      </c>
      <c r="V11240" s="89" t="s">
        <v>2545</v>
      </c>
      <c r="W11240">
        <v>141068</v>
      </c>
    </row>
    <row r="11241" spans="7:23">
      <c r="G11241">
        <v>60238</v>
      </c>
      <c r="H11241" s="89" t="s">
        <v>1550</v>
      </c>
      <c r="I11241" s="89" t="s">
        <v>320</v>
      </c>
      <c r="L11241">
        <v>83870</v>
      </c>
      <c r="M11241" s="89" t="s">
        <v>2340</v>
      </c>
      <c r="N11241" s="89" t="s">
        <v>322</v>
      </c>
      <c r="V11241" s="89" t="s">
        <v>2546</v>
      </c>
      <c r="W11241">
        <v>57868</v>
      </c>
    </row>
    <row r="11242" spans="7:23">
      <c r="G11242">
        <v>60249</v>
      </c>
      <c r="H11242" s="89" t="s">
        <v>1551</v>
      </c>
      <c r="I11242" s="89" t="s">
        <v>320</v>
      </c>
      <c r="L11242">
        <v>83871</v>
      </c>
      <c r="M11242" s="89" t="s">
        <v>2340</v>
      </c>
      <c r="N11242" s="89" t="s">
        <v>341</v>
      </c>
      <c r="V11242" s="89" t="s">
        <v>1389</v>
      </c>
      <c r="W11242">
        <v>49549</v>
      </c>
    </row>
    <row r="11243" spans="7:23">
      <c r="G11243">
        <v>60260</v>
      </c>
      <c r="H11243" s="89" t="s">
        <v>1552</v>
      </c>
      <c r="I11243" s="89" t="s">
        <v>320</v>
      </c>
      <c r="L11243">
        <v>83872</v>
      </c>
      <c r="M11243" s="89" t="s">
        <v>2340</v>
      </c>
      <c r="N11243" s="89" t="s">
        <v>316</v>
      </c>
      <c r="V11243" s="89" t="s">
        <v>1568</v>
      </c>
      <c r="W11243">
        <v>49551</v>
      </c>
    </row>
    <row r="11244" spans="7:23">
      <c r="G11244">
        <v>60271</v>
      </c>
      <c r="H11244" s="89" t="s">
        <v>1553</v>
      </c>
      <c r="I11244" s="89" t="s">
        <v>320</v>
      </c>
      <c r="L11244">
        <v>83873</v>
      </c>
      <c r="M11244" s="89" t="s">
        <v>2340</v>
      </c>
      <c r="N11244" s="89" t="s">
        <v>1582</v>
      </c>
      <c r="V11244" s="89" t="s">
        <v>1569</v>
      </c>
      <c r="W11244">
        <v>57945</v>
      </c>
    </row>
    <row r="11245" spans="7:23">
      <c r="G11245">
        <v>60282</v>
      </c>
      <c r="H11245" s="89" t="s">
        <v>1554</v>
      </c>
      <c r="I11245" s="89" t="s">
        <v>320</v>
      </c>
      <c r="L11245">
        <v>83874</v>
      </c>
      <c r="M11245" s="89" t="s">
        <v>2340</v>
      </c>
      <c r="N11245" s="89" t="s">
        <v>323</v>
      </c>
      <c r="V11245" s="89" t="s">
        <v>1570</v>
      </c>
      <c r="W11245">
        <v>57956</v>
      </c>
    </row>
    <row r="11246" spans="7:23">
      <c r="G11246">
        <v>60293</v>
      </c>
      <c r="H11246" s="89" t="s">
        <v>1555</v>
      </c>
      <c r="I11246" s="89" t="s">
        <v>320</v>
      </c>
      <c r="L11246">
        <v>83875</v>
      </c>
      <c r="M11246" s="89" t="s">
        <v>2340</v>
      </c>
      <c r="N11246" s="89" t="s">
        <v>324</v>
      </c>
      <c r="V11246" s="89" t="s">
        <v>1571</v>
      </c>
      <c r="W11246">
        <v>58000</v>
      </c>
    </row>
    <row r="11247" spans="7:23">
      <c r="G11247">
        <v>60304</v>
      </c>
      <c r="H11247" s="89" t="s">
        <v>1556</v>
      </c>
      <c r="I11247" s="89" t="s">
        <v>320</v>
      </c>
      <c r="L11247">
        <v>83876</v>
      </c>
      <c r="M11247" s="89" t="s">
        <v>2340</v>
      </c>
      <c r="N11247" s="89" t="s">
        <v>325</v>
      </c>
      <c r="V11247" s="89" t="s">
        <v>2547</v>
      </c>
      <c r="W11247">
        <v>58011</v>
      </c>
    </row>
    <row r="11248" spans="7:23">
      <c r="G11248">
        <v>60315</v>
      </c>
      <c r="H11248" s="89" t="s">
        <v>1557</v>
      </c>
      <c r="I11248" s="89" t="s">
        <v>320</v>
      </c>
      <c r="L11248">
        <v>83877</v>
      </c>
      <c r="M11248" s="89" t="s">
        <v>2340</v>
      </c>
      <c r="N11248" s="89" t="s">
        <v>317</v>
      </c>
      <c r="V11248" s="89" t="s">
        <v>1572</v>
      </c>
      <c r="W11248">
        <v>66074</v>
      </c>
    </row>
    <row r="11249" spans="7:23">
      <c r="G11249">
        <v>60326</v>
      </c>
      <c r="H11249" s="89" t="s">
        <v>1378</v>
      </c>
      <c r="I11249" s="89" t="s">
        <v>320</v>
      </c>
      <c r="L11249">
        <v>83878</v>
      </c>
      <c r="M11249" s="89" t="s">
        <v>2340</v>
      </c>
      <c r="N11249" s="89" t="s">
        <v>1583</v>
      </c>
      <c r="V11249" s="89" t="s">
        <v>2548</v>
      </c>
      <c r="W11249">
        <v>67679</v>
      </c>
    </row>
    <row r="11250" spans="7:23">
      <c r="G11250">
        <v>49536</v>
      </c>
      <c r="H11250" s="89" t="s">
        <v>1558</v>
      </c>
      <c r="I11250" s="89" t="s">
        <v>320</v>
      </c>
      <c r="L11250">
        <v>83879</v>
      </c>
      <c r="M11250" s="89" t="s">
        <v>2429</v>
      </c>
      <c r="N11250" s="89" t="s">
        <v>1290</v>
      </c>
      <c r="V11250" s="89" t="s">
        <v>2549</v>
      </c>
      <c r="W11250">
        <v>76668</v>
      </c>
    </row>
    <row r="11251" spans="7:23">
      <c r="G11251">
        <v>49537</v>
      </c>
      <c r="H11251" s="89" t="s">
        <v>1559</v>
      </c>
      <c r="I11251" s="89" t="s">
        <v>320</v>
      </c>
      <c r="L11251">
        <v>83880</v>
      </c>
      <c r="M11251" s="89" t="s">
        <v>2429</v>
      </c>
      <c r="N11251" s="89" t="s">
        <v>340</v>
      </c>
      <c r="V11251" s="89" t="s">
        <v>2550</v>
      </c>
      <c r="W11251">
        <v>88068</v>
      </c>
    </row>
    <row r="11252" spans="7:23">
      <c r="G11252">
        <v>49538</v>
      </c>
      <c r="H11252" s="89" t="s">
        <v>1560</v>
      </c>
      <c r="I11252" s="89" t="s">
        <v>320</v>
      </c>
      <c r="L11252">
        <v>83881</v>
      </c>
      <c r="M11252" s="89" t="s">
        <v>2429</v>
      </c>
      <c r="N11252" s="89" t="s">
        <v>320</v>
      </c>
      <c r="V11252" s="89" t="s">
        <v>1573</v>
      </c>
      <c r="W11252">
        <v>67667</v>
      </c>
    </row>
    <row r="11253" spans="7:23">
      <c r="G11253">
        <v>49539</v>
      </c>
      <c r="H11253" s="89" t="s">
        <v>2544</v>
      </c>
      <c r="I11253" s="89" t="s">
        <v>320</v>
      </c>
      <c r="L11253">
        <v>83882</v>
      </c>
      <c r="M11253" s="89" t="s">
        <v>2429</v>
      </c>
      <c r="N11253" s="89" t="s">
        <v>321</v>
      </c>
      <c r="V11253" s="89" t="s">
        <v>1574</v>
      </c>
      <c r="W11253">
        <v>57978</v>
      </c>
    </row>
    <row r="11254" spans="7:23">
      <c r="G11254">
        <v>49540</v>
      </c>
      <c r="H11254" s="89" t="s">
        <v>1561</v>
      </c>
      <c r="I11254" s="89" t="s">
        <v>320</v>
      </c>
      <c r="L11254">
        <v>83883</v>
      </c>
      <c r="M11254" s="89" t="s">
        <v>2429</v>
      </c>
      <c r="N11254" s="89" t="s">
        <v>322</v>
      </c>
      <c r="V11254" s="89" t="s">
        <v>1575</v>
      </c>
      <c r="W11254">
        <v>57967</v>
      </c>
    </row>
    <row r="11255" spans="7:23">
      <c r="G11255">
        <v>49541</v>
      </c>
      <c r="H11255" s="89" t="s">
        <v>1562</v>
      </c>
      <c r="I11255" s="89" t="s">
        <v>320</v>
      </c>
      <c r="L11255">
        <v>83884</v>
      </c>
      <c r="M11255" s="89" t="s">
        <v>2429</v>
      </c>
      <c r="N11255" s="89" t="s">
        <v>341</v>
      </c>
      <c r="V11255" s="89" t="s">
        <v>1576</v>
      </c>
      <c r="W11255">
        <v>49554</v>
      </c>
    </row>
    <row r="11256" spans="7:23">
      <c r="G11256">
        <v>49542</v>
      </c>
      <c r="H11256" s="89" t="s">
        <v>1563</v>
      </c>
      <c r="I11256" s="89" t="s">
        <v>320</v>
      </c>
      <c r="L11256">
        <v>83885</v>
      </c>
      <c r="M11256" s="89" t="s">
        <v>2429</v>
      </c>
      <c r="N11256" s="89" t="s">
        <v>316</v>
      </c>
      <c r="V11256" s="89" t="s">
        <v>1577</v>
      </c>
      <c r="W11256">
        <v>65067</v>
      </c>
    </row>
    <row r="11257" spans="7:23">
      <c r="G11257">
        <v>49543</v>
      </c>
      <c r="H11257" s="89" t="s">
        <v>1564</v>
      </c>
      <c r="I11257" s="89" t="s">
        <v>320</v>
      </c>
      <c r="L11257">
        <v>83886</v>
      </c>
      <c r="M11257" s="89" t="s">
        <v>2429</v>
      </c>
      <c r="N11257" s="89" t="s">
        <v>1582</v>
      </c>
      <c r="V11257" s="89" t="s">
        <v>1578</v>
      </c>
      <c r="W11257">
        <v>58033</v>
      </c>
    </row>
    <row r="11258" spans="7:23">
      <c r="G11258">
        <v>49544</v>
      </c>
      <c r="H11258" s="89" t="s">
        <v>1565</v>
      </c>
      <c r="I11258" s="89" t="s">
        <v>320</v>
      </c>
      <c r="L11258">
        <v>83887</v>
      </c>
      <c r="M11258" s="89" t="s">
        <v>2429</v>
      </c>
      <c r="N11258" s="89" t="s">
        <v>323</v>
      </c>
      <c r="V11258" s="89" t="s">
        <v>2551</v>
      </c>
      <c r="W11258">
        <v>141081</v>
      </c>
    </row>
    <row r="11259" spans="7:23">
      <c r="G11259">
        <v>49545</v>
      </c>
      <c r="H11259" s="89" t="s">
        <v>1566</v>
      </c>
      <c r="I11259" s="89" t="s">
        <v>320</v>
      </c>
      <c r="L11259">
        <v>83888</v>
      </c>
      <c r="M11259" s="89" t="s">
        <v>2429</v>
      </c>
      <c r="N11259" s="89" t="s">
        <v>324</v>
      </c>
      <c r="V11259" s="89" t="s">
        <v>2552</v>
      </c>
      <c r="W11259">
        <v>57989</v>
      </c>
    </row>
    <row r="11260" spans="7:23">
      <c r="G11260">
        <v>49546</v>
      </c>
      <c r="H11260" s="89" t="s">
        <v>271</v>
      </c>
      <c r="I11260" s="89" t="s">
        <v>320</v>
      </c>
      <c r="L11260">
        <v>83889</v>
      </c>
      <c r="M11260" s="89" t="s">
        <v>2429</v>
      </c>
      <c r="N11260" s="89" t="s">
        <v>325</v>
      </c>
      <c r="V11260" s="89" t="s">
        <v>1580</v>
      </c>
      <c r="W11260">
        <v>49558</v>
      </c>
    </row>
    <row r="11261" spans="7:23">
      <c r="G11261">
        <v>57879</v>
      </c>
      <c r="H11261" s="89" t="s">
        <v>1567</v>
      </c>
      <c r="I11261" s="89" t="s">
        <v>320</v>
      </c>
      <c r="L11261">
        <v>83890</v>
      </c>
      <c r="M11261" s="89" t="s">
        <v>2429</v>
      </c>
      <c r="N11261" s="89" t="s">
        <v>317</v>
      </c>
      <c r="V11261" s="89" t="s">
        <v>2553</v>
      </c>
      <c r="W11261">
        <v>202068</v>
      </c>
    </row>
    <row r="11262" spans="7:23">
      <c r="G11262">
        <v>141068</v>
      </c>
      <c r="H11262" s="89" t="s">
        <v>2545</v>
      </c>
      <c r="I11262" s="89" t="s">
        <v>320</v>
      </c>
      <c r="L11262">
        <v>83891</v>
      </c>
      <c r="M11262" s="89" t="s">
        <v>2429</v>
      </c>
      <c r="N11262" s="89" t="s">
        <v>1583</v>
      </c>
      <c r="V11262" s="89" t="s">
        <v>2554</v>
      </c>
      <c r="W11262">
        <v>202094</v>
      </c>
    </row>
    <row r="11263" spans="7:23">
      <c r="G11263">
        <v>57868</v>
      </c>
      <c r="H11263" s="89" t="s">
        <v>2546</v>
      </c>
      <c r="I11263" s="89" t="s">
        <v>320</v>
      </c>
      <c r="L11263">
        <v>83892</v>
      </c>
      <c r="M11263" s="89" t="s">
        <v>2524</v>
      </c>
      <c r="N11263" s="89" t="s">
        <v>1290</v>
      </c>
      <c r="V11263" s="89" t="s">
        <v>2555</v>
      </c>
      <c r="W11263">
        <v>202081</v>
      </c>
    </row>
    <row r="11264" spans="7:23">
      <c r="G11264">
        <v>49549</v>
      </c>
      <c r="H11264" s="89" t="s">
        <v>1389</v>
      </c>
      <c r="I11264" s="89" t="s">
        <v>320</v>
      </c>
      <c r="L11264">
        <v>83893</v>
      </c>
      <c r="M11264" s="89" t="s">
        <v>2524</v>
      </c>
      <c r="N11264" s="89" t="s">
        <v>340</v>
      </c>
      <c r="V11264" s="89" t="s">
        <v>1581</v>
      </c>
      <c r="W11264">
        <v>49560</v>
      </c>
    </row>
    <row r="11265" spans="7:23">
      <c r="G11265">
        <v>49551</v>
      </c>
      <c r="H11265" s="89" t="s">
        <v>1568</v>
      </c>
      <c r="I11265" s="89" t="s">
        <v>320</v>
      </c>
      <c r="L11265">
        <v>83894</v>
      </c>
      <c r="M11265" s="89" t="s">
        <v>2524</v>
      </c>
      <c r="N11265" s="89" t="s">
        <v>320</v>
      </c>
    </row>
    <row r="11266" spans="7:23">
      <c r="G11266">
        <v>57945</v>
      </c>
      <c r="H11266" s="89" t="s">
        <v>1569</v>
      </c>
      <c r="I11266" s="89" t="s">
        <v>320</v>
      </c>
      <c r="L11266">
        <v>83895</v>
      </c>
      <c r="M11266" s="89" t="s">
        <v>2524</v>
      </c>
      <c r="N11266" s="89" t="s">
        <v>321</v>
      </c>
    </row>
    <row r="11267" spans="7:23">
      <c r="G11267">
        <v>57956</v>
      </c>
      <c r="H11267" s="89" t="s">
        <v>1570</v>
      </c>
      <c r="I11267" s="89" t="s">
        <v>320</v>
      </c>
      <c r="L11267">
        <v>83896</v>
      </c>
      <c r="M11267" s="89" t="s">
        <v>2524</v>
      </c>
      <c r="N11267" s="89" t="s">
        <v>322</v>
      </c>
      <c r="V11267" s="89" t="s">
        <v>1291</v>
      </c>
      <c r="W11267">
        <v>49565</v>
      </c>
    </row>
    <row r="11268" spans="7:23">
      <c r="G11268">
        <v>58000</v>
      </c>
      <c r="H11268" s="89" t="s">
        <v>1571</v>
      </c>
      <c r="I11268" s="89" t="s">
        <v>320</v>
      </c>
      <c r="L11268">
        <v>83897</v>
      </c>
      <c r="M11268" s="89" t="s">
        <v>2524</v>
      </c>
      <c r="N11268" s="89" t="s">
        <v>341</v>
      </c>
      <c r="V11268" s="89" t="s">
        <v>1292</v>
      </c>
      <c r="W11268">
        <v>68276</v>
      </c>
    </row>
    <row r="11269" spans="7:23">
      <c r="G11269">
        <v>58011</v>
      </c>
      <c r="H11269" s="89" t="s">
        <v>2547</v>
      </c>
      <c r="I11269" s="89" t="s">
        <v>320</v>
      </c>
      <c r="L11269">
        <v>83898</v>
      </c>
      <c r="M11269" s="89" t="s">
        <v>2524</v>
      </c>
      <c r="N11269" s="89" t="s">
        <v>316</v>
      </c>
      <c r="V11269" s="89" t="s">
        <v>1293</v>
      </c>
      <c r="W11269">
        <v>57479</v>
      </c>
    </row>
    <row r="11270" spans="7:23">
      <c r="G11270">
        <v>66074</v>
      </c>
      <c r="H11270" s="89" t="s">
        <v>1572</v>
      </c>
      <c r="I11270" s="89" t="s">
        <v>320</v>
      </c>
      <c r="L11270">
        <v>83899</v>
      </c>
      <c r="M11270" s="89" t="s">
        <v>2524</v>
      </c>
      <c r="N11270" s="89" t="s">
        <v>1582</v>
      </c>
      <c r="V11270" s="89" t="s">
        <v>1294</v>
      </c>
      <c r="W11270">
        <v>57468</v>
      </c>
    </row>
    <row r="11271" spans="7:23">
      <c r="G11271">
        <v>67679</v>
      </c>
      <c r="H11271" s="89" t="s">
        <v>2548</v>
      </c>
      <c r="I11271" s="89" t="s">
        <v>320</v>
      </c>
      <c r="L11271">
        <v>83900</v>
      </c>
      <c r="M11271" s="89" t="s">
        <v>2524</v>
      </c>
      <c r="N11271" s="89" t="s">
        <v>323</v>
      </c>
      <c r="V11271" s="89" t="s">
        <v>1295</v>
      </c>
      <c r="W11271">
        <v>49566</v>
      </c>
    </row>
    <row r="11272" spans="7:23">
      <c r="G11272">
        <v>76668</v>
      </c>
      <c r="H11272" s="89" t="s">
        <v>2549</v>
      </c>
      <c r="I11272" s="89" t="s">
        <v>320</v>
      </c>
      <c r="L11272">
        <v>83901</v>
      </c>
      <c r="M11272" s="89" t="s">
        <v>2524</v>
      </c>
      <c r="N11272" s="89" t="s">
        <v>324</v>
      </c>
      <c r="V11272" s="89" t="s">
        <v>1296</v>
      </c>
      <c r="W11272">
        <v>67468</v>
      </c>
    </row>
    <row r="11273" spans="7:23">
      <c r="G11273">
        <v>88068</v>
      </c>
      <c r="H11273" s="89" t="s">
        <v>2550</v>
      </c>
      <c r="I11273" s="89" t="s">
        <v>320</v>
      </c>
      <c r="L11273">
        <v>83902</v>
      </c>
      <c r="M11273" s="89" t="s">
        <v>2524</v>
      </c>
      <c r="N11273" s="89" t="s">
        <v>325</v>
      </c>
      <c r="V11273" s="89" t="s">
        <v>1297</v>
      </c>
      <c r="W11273">
        <v>49567</v>
      </c>
    </row>
    <row r="11274" spans="7:23">
      <c r="G11274">
        <v>67667</v>
      </c>
      <c r="H11274" s="89" t="s">
        <v>1573</v>
      </c>
      <c r="I11274" s="89" t="s">
        <v>320</v>
      </c>
      <c r="L11274">
        <v>83903</v>
      </c>
      <c r="M11274" s="89" t="s">
        <v>2524</v>
      </c>
      <c r="N11274" s="89" t="s">
        <v>317</v>
      </c>
      <c r="V11274" s="89" t="s">
        <v>1298</v>
      </c>
      <c r="W11274">
        <v>49568</v>
      </c>
    </row>
    <row r="11275" spans="7:23">
      <c r="G11275">
        <v>57978</v>
      </c>
      <c r="H11275" s="89" t="s">
        <v>1574</v>
      </c>
      <c r="I11275" s="89" t="s">
        <v>320</v>
      </c>
      <c r="L11275">
        <v>83904</v>
      </c>
      <c r="M11275" s="89" t="s">
        <v>2524</v>
      </c>
      <c r="N11275" s="89" t="s">
        <v>1583</v>
      </c>
      <c r="V11275" s="89" t="s">
        <v>1299</v>
      </c>
      <c r="W11275">
        <v>49569</v>
      </c>
    </row>
    <row r="11276" spans="7:23">
      <c r="G11276">
        <v>57967</v>
      </c>
      <c r="H11276" s="89" t="s">
        <v>1575</v>
      </c>
      <c r="I11276" s="89" t="s">
        <v>320</v>
      </c>
      <c r="L11276">
        <v>84800</v>
      </c>
      <c r="M11276" s="89" t="s">
        <v>2349</v>
      </c>
      <c r="N11276" s="89" t="s">
        <v>326</v>
      </c>
      <c r="V11276" s="89" t="s">
        <v>1300</v>
      </c>
      <c r="W11276">
        <v>49570</v>
      </c>
    </row>
    <row r="11277" spans="7:23">
      <c r="G11277">
        <v>49554</v>
      </c>
      <c r="H11277" s="89" t="s">
        <v>1576</v>
      </c>
      <c r="I11277" s="89" t="s">
        <v>320</v>
      </c>
      <c r="L11277">
        <v>84803</v>
      </c>
      <c r="M11277" s="89" t="s">
        <v>2352</v>
      </c>
      <c r="N11277" s="89" t="s">
        <v>326</v>
      </c>
      <c r="V11277" s="89" t="s">
        <v>1234</v>
      </c>
      <c r="W11277">
        <v>175069</v>
      </c>
    </row>
    <row r="11278" spans="7:23">
      <c r="G11278">
        <v>65067</v>
      </c>
      <c r="H11278" s="89" t="s">
        <v>1577</v>
      </c>
      <c r="I11278" s="89" t="s">
        <v>320</v>
      </c>
      <c r="L11278">
        <v>84805</v>
      </c>
      <c r="M11278" s="89" t="s">
        <v>2351</v>
      </c>
      <c r="N11278" s="89" t="s">
        <v>326</v>
      </c>
      <c r="V11278" s="89" t="s">
        <v>2329</v>
      </c>
      <c r="W11278">
        <v>199724</v>
      </c>
    </row>
    <row r="11279" spans="7:23">
      <c r="G11279">
        <v>58033</v>
      </c>
      <c r="H11279" s="89" t="s">
        <v>1578</v>
      </c>
      <c r="I11279" s="89" t="s">
        <v>320</v>
      </c>
      <c r="L11279">
        <v>84806</v>
      </c>
      <c r="M11279" s="89" t="s">
        <v>2350</v>
      </c>
      <c r="N11279" s="89" t="s">
        <v>326</v>
      </c>
      <c r="V11279" s="89" t="s">
        <v>2330</v>
      </c>
      <c r="W11279">
        <v>199711</v>
      </c>
    </row>
    <row r="11280" spans="7:23">
      <c r="G11280">
        <v>141081</v>
      </c>
      <c r="H11280" s="89" t="s">
        <v>2551</v>
      </c>
      <c r="I11280" s="89" t="s">
        <v>320</v>
      </c>
      <c r="L11280">
        <v>88066</v>
      </c>
      <c r="M11280" s="89" t="s">
        <v>2550</v>
      </c>
      <c r="N11280" s="89" t="s">
        <v>1290</v>
      </c>
      <c r="V11280" s="89" t="s">
        <v>1235</v>
      </c>
      <c r="W11280">
        <v>199698</v>
      </c>
    </row>
    <row r="11281" spans="7:23">
      <c r="G11281">
        <v>57989</v>
      </c>
      <c r="H11281" s="89" t="s">
        <v>2552</v>
      </c>
      <c r="I11281" s="89" t="s">
        <v>320</v>
      </c>
      <c r="L11281">
        <v>88067</v>
      </c>
      <c r="M11281" s="89" t="s">
        <v>2550</v>
      </c>
      <c r="N11281" s="89" t="s">
        <v>340</v>
      </c>
      <c r="V11281" s="89" t="s">
        <v>1236</v>
      </c>
      <c r="W11281">
        <v>199685</v>
      </c>
    </row>
    <row r="11282" spans="7:23">
      <c r="G11282">
        <v>49558</v>
      </c>
      <c r="H11282" s="89" t="s">
        <v>1580</v>
      </c>
      <c r="I11282" s="89" t="s">
        <v>320</v>
      </c>
      <c r="L11282">
        <v>88068</v>
      </c>
      <c r="M11282" s="89" t="s">
        <v>2550</v>
      </c>
      <c r="N11282" s="89" t="s">
        <v>320</v>
      </c>
      <c r="V11282" s="89" t="s">
        <v>1237</v>
      </c>
      <c r="W11282">
        <v>174882</v>
      </c>
    </row>
    <row r="11283" spans="7:23">
      <c r="G11283">
        <v>202068</v>
      </c>
      <c r="H11283" s="89" t="s">
        <v>2553</v>
      </c>
      <c r="I11283" s="89" t="s">
        <v>320</v>
      </c>
      <c r="L11283">
        <v>88069</v>
      </c>
      <c r="M11283" s="89" t="s">
        <v>2550</v>
      </c>
      <c r="N11283" s="89" t="s">
        <v>321</v>
      </c>
      <c r="V11283" s="89" t="s">
        <v>1301</v>
      </c>
      <c r="W11283">
        <v>49574</v>
      </c>
    </row>
    <row r="11284" spans="7:23">
      <c r="G11284">
        <v>202094</v>
      </c>
      <c r="H11284" s="89" t="s">
        <v>2554</v>
      </c>
      <c r="I11284" s="89" t="s">
        <v>320</v>
      </c>
      <c r="L11284">
        <v>88070</v>
      </c>
      <c r="M11284" s="89" t="s">
        <v>2550</v>
      </c>
      <c r="N11284" s="89" t="s">
        <v>322</v>
      </c>
      <c r="V11284" s="89" t="s">
        <v>2334</v>
      </c>
      <c r="W11284">
        <v>49575</v>
      </c>
    </row>
    <row r="11285" spans="7:23">
      <c r="G11285">
        <v>202081</v>
      </c>
      <c r="H11285" s="89" t="s">
        <v>2555</v>
      </c>
      <c r="I11285" s="89" t="s">
        <v>320</v>
      </c>
      <c r="L11285">
        <v>88071</v>
      </c>
      <c r="M11285" s="89" t="s">
        <v>2550</v>
      </c>
      <c r="N11285" s="89" t="s">
        <v>341</v>
      </c>
      <c r="V11285" s="89" t="s">
        <v>2336</v>
      </c>
      <c r="W11285">
        <v>190069</v>
      </c>
    </row>
    <row r="11286" spans="7:23">
      <c r="G11286">
        <v>49560</v>
      </c>
      <c r="H11286" s="89" t="s">
        <v>1581</v>
      </c>
      <c r="I11286" s="89" t="s">
        <v>320</v>
      </c>
      <c r="L11286">
        <v>88072</v>
      </c>
      <c r="M11286" s="89" t="s">
        <v>2550</v>
      </c>
      <c r="N11286" s="89" t="s">
        <v>316</v>
      </c>
      <c r="V11286" s="89" t="s">
        <v>2337</v>
      </c>
      <c r="W11286">
        <v>200669</v>
      </c>
    </row>
    <row r="11287" spans="7:23">
      <c r="G11287">
        <v>49068</v>
      </c>
      <c r="H11287" s="89" t="s">
        <v>321</v>
      </c>
      <c r="L11287">
        <v>88073</v>
      </c>
      <c r="M11287" s="89" t="s">
        <v>2550</v>
      </c>
      <c r="N11287" s="89" t="s">
        <v>1582</v>
      </c>
      <c r="V11287" s="89" t="s">
        <v>1302</v>
      </c>
      <c r="W11287">
        <v>49576</v>
      </c>
    </row>
    <row r="11288" spans="7:23">
      <c r="G11288">
        <v>49565</v>
      </c>
      <c r="H11288" s="89" t="s">
        <v>1291</v>
      </c>
      <c r="I11288" s="89" t="s">
        <v>321</v>
      </c>
      <c r="L11288">
        <v>88074</v>
      </c>
      <c r="M11288" s="89" t="s">
        <v>2550</v>
      </c>
      <c r="N11288" s="89" t="s">
        <v>323</v>
      </c>
      <c r="V11288" s="89" t="s">
        <v>2340</v>
      </c>
      <c r="W11288">
        <v>83869</v>
      </c>
    </row>
    <row r="11289" spans="7:23">
      <c r="G11289">
        <v>68276</v>
      </c>
      <c r="H11289" s="89" t="s">
        <v>1292</v>
      </c>
      <c r="I11289" s="89" t="s">
        <v>321</v>
      </c>
      <c r="L11289">
        <v>88075</v>
      </c>
      <c r="M11289" s="89" t="s">
        <v>2550</v>
      </c>
      <c r="N11289" s="89" t="s">
        <v>324</v>
      </c>
      <c r="V11289" s="89" t="s">
        <v>2342</v>
      </c>
      <c r="W11289">
        <v>49577</v>
      </c>
    </row>
    <row r="11290" spans="7:23">
      <c r="G11290">
        <v>57479</v>
      </c>
      <c r="H11290" s="89" t="s">
        <v>1293</v>
      </c>
      <c r="I11290" s="89" t="s">
        <v>321</v>
      </c>
      <c r="L11290">
        <v>88076</v>
      </c>
      <c r="M11290" s="89" t="s">
        <v>2550</v>
      </c>
      <c r="N11290" s="89" t="s">
        <v>325</v>
      </c>
      <c r="V11290" s="89" t="s">
        <v>2343</v>
      </c>
      <c r="W11290">
        <v>49578</v>
      </c>
    </row>
    <row r="11291" spans="7:23">
      <c r="G11291">
        <v>57468</v>
      </c>
      <c r="H11291" s="89" t="s">
        <v>1294</v>
      </c>
      <c r="I11291" s="89" t="s">
        <v>321</v>
      </c>
      <c r="L11291">
        <v>88077</v>
      </c>
      <c r="M11291" s="89" t="s">
        <v>2550</v>
      </c>
      <c r="N11291" s="89" t="s">
        <v>317</v>
      </c>
      <c r="V11291" s="89" t="s">
        <v>1303</v>
      </c>
      <c r="W11291">
        <v>49579</v>
      </c>
    </row>
    <row r="11292" spans="7:23">
      <c r="G11292">
        <v>49566</v>
      </c>
      <c r="H11292" s="89" t="s">
        <v>1295</v>
      </c>
      <c r="I11292" s="89" t="s">
        <v>321</v>
      </c>
      <c r="L11292">
        <v>88078</v>
      </c>
      <c r="M11292" s="89" t="s">
        <v>2550</v>
      </c>
      <c r="N11292" s="89" t="s">
        <v>1583</v>
      </c>
      <c r="V11292" s="89" t="s">
        <v>2346</v>
      </c>
      <c r="W11292">
        <v>199669</v>
      </c>
    </row>
    <row r="11293" spans="7:23">
      <c r="G11293">
        <v>67468</v>
      </c>
      <c r="H11293" s="89" t="s">
        <v>1296</v>
      </c>
      <c r="I11293" s="89" t="s">
        <v>321</v>
      </c>
      <c r="L11293">
        <v>101266</v>
      </c>
      <c r="M11293" s="89" t="s">
        <v>2200</v>
      </c>
      <c r="N11293" s="89" t="s">
        <v>1584</v>
      </c>
      <c r="V11293" s="89" t="s">
        <v>2348</v>
      </c>
      <c r="W11293">
        <v>200147</v>
      </c>
    </row>
    <row r="11294" spans="7:23">
      <c r="G11294">
        <v>49567</v>
      </c>
      <c r="H11294" s="89" t="s">
        <v>1297</v>
      </c>
      <c r="I11294" s="89" t="s">
        <v>321</v>
      </c>
      <c r="L11294">
        <v>101267</v>
      </c>
      <c r="M11294" s="89" t="s">
        <v>2200</v>
      </c>
      <c r="N11294" s="89" t="s">
        <v>1698</v>
      </c>
      <c r="V11294" s="89" t="s">
        <v>1304</v>
      </c>
      <c r="W11294">
        <v>49582</v>
      </c>
    </row>
    <row r="11295" spans="7:23">
      <c r="G11295">
        <v>49568</v>
      </c>
      <c r="H11295" s="89" t="s">
        <v>1298</v>
      </c>
      <c r="I11295" s="89" t="s">
        <v>321</v>
      </c>
      <c r="L11295">
        <v>101269</v>
      </c>
      <c r="M11295" s="89" t="s">
        <v>2200</v>
      </c>
      <c r="N11295" s="89" t="s">
        <v>1699</v>
      </c>
      <c r="V11295" s="89" t="s">
        <v>1305</v>
      </c>
      <c r="W11295">
        <v>49583</v>
      </c>
    </row>
    <row r="11296" spans="7:23">
      <c r="G11296">
        <v>49569</v>
      </c>
      <c r="H11296" s="89" t="s">
        <v>1299</v>
      </c>
      <c r="I11296" s="89" t="s">
        <v>321</v>
      </c>
      <c r="L11296">
        <v>101270</v>
      </c>
      <c r="M11296" s="89" t="s">
        <v>2200</v>
      </c>
      <c r="N11296" s="89" t="s">
        <v>312</v>
      </c>
      <c r="V11296" s="89" t="s">
        <v>1306</v>
      </c>
      <c r="W11296">
        <v>49584</v>
      </c>
    </row>
    <row r="11297" spans="7:23">
      <c r="G11297">
        <v>49570</v>
      </c>
      <c r="H11297" s="89" t="s">
        <v>1300</v>
      </c>
      <c r="I11297" s="89" t="s">
        <v>321</v>
      </c>
      <c r="L11297">
        <v>101271</v>
      </c>
      <c r="M11297" s="89" t="s">
        <v>2200</v>
      </c>
      <c r="N11297" s="89" t="s">
        <v>1700</v>
      </c>
      <c r="V11297" s="89" t="s">
        <v>2353</v>
      </c>
      <c r="W11297">
        <v>205873</v>
      </c>
    </row>
    <row r="11298" spans="7:23">
      <c r="G11298">
        <v>175069</v>
      </c>
      <c r="H11298" s="89" t="s">
        <v>1234</v>
      </c>
      <c r="I11298" s="89" t="s">
        <v>321</v>
      </c>
      <c r="L11298">
        <v>101272</v>
      </c>
      <c r="M11298" s="89" t="s">
        <v>2200</v>
      </c>
      <c r="N11298" s="89" t="s">
        <v>337</v>
      </c>
      <c r="V11298" s="89" t="s">
        <v>1307</v>
      </c>
      <c r="W11298">
        <v>49585</v>
      </c>
    </row>
    <row r="11299" spans="7:23">
      <c r="G11299">
        <v>199724</v>
      </c>
      <c r="H11299" s="89" t="s">
        <v>2329</v>
      </c>
      <c r="I11299" s="89" t="s">
        <v>321</v>
      </c>
      <c r="L11299">
        <v>101273</v>
      </c>
      <c r="M11299" s="89" t="s">
        <v>2200</v>
      </c>
      <c r="N11299" s="89" t="s">
        <v>3595</v>
      </c>
      <c r="V11299" s="89" t="s">
        <v>1308</v>
      </c>
      <c r="W11299">
        <v>49586</v>
      </c>
    </row>
    <row r="11300" spans="7:23">
      <c r="G11300">
        <v>199711</v>
      </c>
      <c r="H11300" s="89" t="s">
        <v>2330</v>
      </c>
      <c r="I11300" s="89" t="s">
        <v>321</v>
      </c>
      <c r="L11300">
        <v>101274</v>
      </c>
      <c r="M11300" s="89" t="s">
        <v>2200</v>
      </c>
      <c r="N11300" s="89" t="s">
        <v>338</v>
      </c>
      <c r="V11300" s="89" t="s">
        <v>1309</v>
      </c>
      <c r="W11300">
        <v>49587</v>
      </c>
    </row>
    <row r="11301" spans="7:23">
      <c r="G11301">
        <v>199698</v>
      </c>
      <c r="H11301" s="89" t="s">
        <v>1235</v>
      </c>
      <c r="I11301" s="89" t="s">
        <v>321</v>
      </c>
      <c r="L11301">
        <v>101275</v>
      </c>
      <c r="M11301" s="89" t="s">
        <v>2200</v>
      </c>
      <c r="N11301" s="89" t="s">
        <v>313</v>
      </c>
      <c r="V11301" s="89" t="s">
        <v>1310</v>
      </c>
      <c r="W11301">
        <v>49588</v>
      </c>
    </row>
    <row r="11302" spans="7:23">
      <c r="G11302">
        <v>199685</v>
      </c>
      <c r="H11302" s="89" t="s">
        <v>1236</v>
      </c>
      <c r="I11302" s="89" t="s">
        <v>321</v>
      </c>
      <c r="L11302">
        <v>101276</v>
      </c>
      <c r="M11302" s="89" t="s">
        <v>2200</v>
      </c>
      <c r="N11302" s="89" t="s">
        <v>339</v>
      </c>
      <c r="V11302" s="89" t="s">
        <v>2357</v>
      </c>
      <c r="W11302">
        <v>173682</v>
      </c>
    </row>
    <row r="11303" spans="7:23">
      <c r="G11303">
        <v>174882</v>
      </c>
      <c r="H11303" s="89" t="s">
        <v>1237</v>
      </c>
      <c r="I11303" s="89" t="s">
        <v>321</v>
      </c>
      <c r="L11303">
        <v>101277</v>
      </c>
      <c r="M11303" s="89" t="s">
        <v>2199</v>
      </c>
      <c r="N11303" s="89" t="s">
        <v>1584</v>
      </c>
      <c r="V11303" s="89" t="s">
        <v>1311</v>
      </c>
      <c r="W11303">
        <v>49591</v>
      </c>
    </row>
    <row r="11304" spans="7:23">
      <c r="G11304">
        <v>49574</v>
      </c>
      <c r="H11304" s="89" t="s">
        <v>1301</v>
      </c>
      <c r="I11304" s="89" t="s">
        <v>321</v>
      </c>
      <c r="L11304">
        <v>101278</v>
      </c>
      <c r="M11304" s="89" t="s">
        <v>2199</v>
      </c>
      <c r="N11304" s="89" t="s">
        <v>1698</v>
      </c>
      <c r="V11304" s="89" t="s">
        <v>1312</v>
      </c>
      <c r="W11304">
        <v>49592</v>
      </c>
    </row>
    <row r="11305" spans="7:23">
      <c r="G11305">
        <v>49575</v>
      </c>
      <c r="H11305" s="89" t="s">
        <v>2334</v>
      </c>
      <c r="I11305" s="89" t="s">
        <v>321</v>
      </c>
      <c r="L11305">
        <v>101280</v>
      </c>
      <c r="M11305" s="89" t="s">
        <v>2199</v>
      </c>
      <c r="N11305" s="89" t="s">
        <v>1699</v>
      </c>
      <c r="V11305" s="89" t="s">
        <v>1313</v>
      </c>
      <c r="W11305">
        <v>49593</v>
      </c>
    </row>
    <row r="11306" spans="7:23">
      <c r="G11306">
        <v>190069</v>
      </c>
      <c r="H11306" s="89" t="s">
        <v>2336</v>
      </c>
      <c r="I11306" s="89" t="s">
        <v>321</v>
      </c>
      <c r="L11306">
        <v>101281</v>
      </c>
      <c r="M11306" s="89" t="s">
        <v>2199</v>
      </c>
      <c r="N11306" s="89" t="s">
        <v>312</v>
      </c>
      <c r="V11306" s="89" t="s">
        <v>1314</v>
      </c>
      <c r="W11306">
        <v>49594</v>
      </c>
    </row>
    <row r="11307" spans="7:23">
      <c r="G11307">
        <v>200669</v>
      </c>
      <c r="H11307" s="89" t="s">
        <v>2337</v>
      </c>
      <c r="I11307" s="89" t="s">
        <v>321</v>
      </c>
      <c r="L11307">
        <v>101282</v>
      </c>
      <c r="M11307" s="89" t="s">
        <v>2199</v>
      </c>
      <c r="N11307" s="89" t="s">
        <v>1700</v>
      </c>
      <c r="V11307" s="89" t="s">
        <v>1315</v>
      </c>
      <c r="W11307">
        <v>49595</v>
      </c>
    </row>
    <row r="11308" spans="7:23">
      <c r="G11308">
        <v>49576</v>
      </c>
      <c r="H11308" s="89" t="s">
        <v>1302</v>
      </c>
      <c r="I11308" s="89" t="s">
        <v>321</v>
      </c>
      <c r="L11308">
        <v>101283</v>
      </c>
      <c r="M11308" s="89" t="s">
        <v>2199</v>
      </c>
      <c r="N11308" s="89" t="s">
        <v>337</v>
      </c>
      <c r="V11308" s="89" t="s">
        <v>1316</v>
      </c>
      <c r="W11308">
        <v>49596</v>
      </c>
    </row>
    <row r="11309" spans="7:23">
      <c r="G11309">
        <v>83869</v>
      </c>
      <c r="H11309" s="89" t="s">
        <v>2340</v>
      </c>
      <c r="I11309" s="89" t="s">
        <v>321</v>
      </c>
      <c r="L11309">
        <v>101284</v>
      </c>
      <c r="M11309" s="89" t="s">
        <v>2199</v>
      </c>
      <c r="N11309" s="89" t="s">
        <v>3595</v>
      </c>
      <c r="V11309" s="89" t="s">
        <v>1317</v>
      </c>
      <c r="W11309">
        <v>49597</v>
      </c>
    </row>
    <row r="11310" spans="7:23">
      <c r="G11310">
        <v>49577</v>
      </c>
      <c r="H11310" s="89" t="s">
        <v>2342</v>
      </c>
      <c r="I11310" s="89" t="s">
        <v>321</v>
      </c>
      <c r="L11310">
        <v>101285</v>
      </c>
      <c r="M11310" s="89" t="s">
        <v>2199</v>
      </c>
      <c r="N11310" s="89" t="s">
        <v>338</v>
      </c>
      <c r="V11310" s="89" t="s">
        <v>1318</v>
      </c>
      <c r="W11310">
        <v>49598</v>
      </c>
    </row>
    <row r="11311" spans="7:23">
      <c r="G11311">
        <v>49578</v>
      </c>
      <c r="H11311" s="89" t="s">
        <v>2343</v>
      </c>
      <c r="I11311" s="89" t="s">
        <v>321</v>
      </c>
      <c r="L11311">
        <v>101286</v>
      </c>
      <c r="M11311" s="89" t="s">
        <v>2199</v>
      </c>
      <c r="N11311" s="89" t="s">
        <v>313</v>
      </c>
      <c r="V11311" s="89" t="s">
        <v>1319</v>
      </c>
      <c r="W11311">
        <v>64068</v>
      </c>
    </row>
    <row r="11312" spans="7:23">
      <c r="G11312">
        <v>49579</v>
      </c>
      <c r="H11312" s="89" t="s">
        <v>1303</v>
      </c>
      <c r="I11312" s="89" t="s">
        <v>321</v>
      </c>
      <c r="L11312">
        <v>101287</v>
      </c>
      <c r="M11312" s="89" t="s">
        <v>2199</v>
      </c>
      <c r="N11312" s="89" t="s">
        <v>339</v>
      </c>
      <c r="V11312" s="89" t="s">
        <v>1320</v>
      </c>
      <c r="W11312">
        <v>49601</v>
      </c>
    </row>
    <row r="11313" spans="7:23">
      <c r="G11313">
        <v>199669</v>
      </c>
      <c r="H11313" s="89" t="s">
        <v>2346</v>
      </c>
      <c r="I11313" s="89" t="s">
        <v>321</v>
      </c>
      <c r="L11313">
        <v>101871</v>
      </c>
      <c r="M11313" s="89" t="s">
        <v>2675</v>
      </c>
      <c r="N11313" s="89" t="s">
        <v>1948</v>
      </c>
      <c r="V11313" s="89" t="s">
        <v>1321</v>
      </c>
      <c r="W11313">
        <v>49602</v>
      </c>
    </row>
    <row r="11314" spans="7:23">
      <c r="G11314">
        <v>200147</v>
      </c>
      <c r="H11314" s="89" t="s">
        <v>2348</v>
      </c>
      <c r="I11314" s="89" t="s">
        <v>321</v>
      </c>
      <c r="L11314">
        <v>102044</v>
      </c>
      <c r="M11314" s="89" t="s">
        <v>1228</v>
      </c>
      <c r="N11314" s="89" t="s">
        <v>1948</v>
      </c>
      <c r="V11314" s="89" t="s">
        <v>1322</v>
      </c>
      <c r="W11314">
        <v>49603</v>
      </c>
    </row>
    <row r="11315" spans="7:23">
      <c r="G11315">
        <v>49582</v>
      </c>
      <c r="H11315" s="89" t="s">
        <v>1304</v>
      </c>
      <c r="I11315" s="89" t="s">
        <v>321</v>
      </c>
      <c r="L11315">
        <v>102045</v>
      </c>
      <c r="M11315" s="89" t="s">
        <v>1227</v>
      </c>
      <c r="N11315" s="89" t="s">
        <v>1948</v>
      </c>
      <c r="V11315" s="89" t="s">
        <v>1323</v>
      </c>
      <c r="W11315">
        <v>49604</v>
      </c>
    </row>
    <row r="11316" spans="7:23">
      <c r="G11316">
        <v>49583</v>
      </c>
      <c r="H11316" s="89" t="s">
        <v>1305</v>
      </c>
      <c r="I11316" s="89" t="s">
        <v>321</v>
      </c>
      <c r="L11316">
        <v>102866</v>
      </c>
      <c r="M11316" s="89" t="s">
        <v>2444</v>
      </c>
      <c r="N11316" s="89" t="s">
        <v>1290</v>
      </c>
      <c r="V11316" s="89" t="s">
        <v>1324</v>
      </c>
      <c r="W11316">
        <v>49605</v>
      </c>
    </row>
    <row r="11317" spans="7:23">
      <c r="G11317">
        <v>49584</v>
      </c>
      <c r="H11317" s="89" t="s">
        <v>1306</v>
      </c>
      <c r="I11317" s="89" t="s">
        <v>321</v>
      </c>
      <c r="L11317">
        <v>102867</v>
      </c>
      <c r="M11317" s="89" t="s">
        <v>2444</v>
      </c>
      <c r="N11317" s="89" t="s">
        <v>340</v>
      </c>
      <c r="V11317" s="89" t="s">
        <v>1325</v>
      </c>
      <c r="W11317">
        <v>49606</v>
      </c>
    </row>
    <row r="11318" spans="7:23">
      <c r="G11318">
        <v>205873</v>
      </c>
      <c r="H11318" s="89" t="s">
        <v>2353</v>
      </c>
      <c r="I11318" s="89" t="s">
        <v>321</v>
      </c>
      <c r="L11318">
        <v>102868</v>
      </c>
      <c r="M11318" s="89" t="s">
        <v>2444</v>
      </c>
      <c r="N11318" s="89" t="s">
        <v>320</v>
      </c>
      <c r="V11318" s="89" t="s">
        <v>1326</v>
      </c>
      <c r="W11318">
        <v>49607</v>
      </c>
    </row>
    <row r="11319" spans="7:23">
      <c r="G11319">
        <v>49585</v>
      </c>
      <c r="H11319" s="89" t="s">
        <v>1307</v>
      </c>
      <c r="I11319" s="89" t="s">
        <v>321</v>
      </c>
      <c r="L11319">
        <v>102869</v>
      </c>
      <c r="M11319" s="89" t="s">
        <v>2444</v>
      </c>
      <c r="N11319" s="89" t="s">
        <v>321</v>
      </c>
      <c r="V11319" s="89" t="s">
        <v>1327</v>
      </c>
      <c r="W11319">
        <v>49608</v>
      </c>
    </row>
    <row r="11320" spans="7:23">
      <c r="G11320">
        <v>49586</v>
      </c>
      <c r="H11320" s="89" t="s">
        <v>1308</v>
      </c>
      <c r="I11320" s="89" t="s">
        <v>321</v>
      </c>
      <c r="L11320">
        <v>102870</v>
      </c>
      <c r="M11320" s="89" t="s">
        <v>2444</v>
      </c>
      <c r="N11320" s="89" t="s">
        <v>322</v>
      </c>
      <c r="V11320" s="89" t="s">
        <v>232</v>
      </c>
      <c r="W11320">
        <v>49609</v>
      </c>
    </row>
    <row r="11321" spans="7:23">
      <c r="G11321">
        <v>49587</v>
      </c>
      <c r="H11321" s="89" t="s">
        <v>1309</v>
      </c>
      <c r="I11321" s="89" t="s">
        <v>321</v>
      </c>
      <c r="L11321">
        <v>102871</v>
      </c>
      <c r="M11321" s="89" t="s">
        <v>2444</v>
      </c>
      <c r="N11321" s="89" t="s">
        <v>341</v>
      </c>
      <c r="V11321" s="89" t="s">
        <v>2375</v>
      </c>
      <c r="W11321">
        <v>173695</v>
      </c>
    </row>
    <row r="11322" spans="7:23">
      <c r="G11322">
        <v>49588</v>
      </c>
      <c r="H11322" s="89" t="s">
        <v>1310</v>
      </c>
      <c r="I11322" s="89" t="s">
        <v>321</v>
      </c>
      <c r="L11322">
        <v>102872</v>
      </c>
      <c r="M11322" s="89" t="s">
        <v>2444</v>
      </c>
      <c r="N11322" s="89" t="s">
        <v>316</v>
      </c>
      <c r="V11322" s="89" t="s">
        <v>1328</v>
      </c>
      <c r="W11322">
        <v>63712</v>
      </c>
    </row>
    <row r="11323" spans="7:23">
      <c r="G11323">
        <v>173682</v>
      </c>
      <c r="H11323" s="89" t="s">
        <v>2357</v>
      </c>
      <c r="I11323" s="89" t="s">
        <v>321</v>
      </c>
      <c r="L11323">
        <v>102873</v>
      </c>
      <c r="M11323" s="89" t="s">
        <v>2444</v>
      </c>
      <c r="N11323" s="89" t="s">
        <v>1582</v>
      </c>
      <c r="V11323" s="89" t="s">
        <v>1329</v>
      </c>
      <c r="W11323">
        <v>65268</v>
      </c>
    </row>
    <row r="11324" spans="7:23">
      <c r="G11324">
        <v>49591</v>
      </c>
      <c r="H11324" s="89" t="s">
        <v>1311</v>
      </c>
      <c r="I11324" s="89" t="s">
        <v>321</v>
      </c>
      <c r="L11324">
        <v>102874</v>
      </c>
      <c r="M11324" s="89" t="s">
        <v>2444</v>
      </c>
      <c r="N11324" s="89" t="s">
        <v>323</v>
      </c>
      <c r="V11324" s="89" t="s">
        <v>1330</v>
      </c>
      <c r="W11324">
        <v>65279</v>
      </c>
    </row>
    <row r="11325" spans="7:23">
      <c r="G11325">
        <v>49592</v>
      </c>
      <c r="H11325" s="89" t="s">
        <v>1312</v>
      </c>
      <c r="I11325" s="89" t="s">
        <v>321</v>
      </c>
      <c r="L11325">
        <v>102875</v>
      </c>
      <c r="M11325" s="89" t="s">
        <v>2444</v>
      </c>
      <c r="N11325" s="89" t="s">
        <v>324</v>
      </c>
      <c r="V11325" s="89" t="s">
        <v>1331</v>
      </c>
      <c r="W11325">
        <v>65290</v>
      </c>
    </row>
    <row r="11326" spans="7:23">
      <c r="G11326">
        <v>49593</v>
      </c>
      <c r="H11326" s="89" t="s">
        <v>1313</v>
      </c>
      <c r="I11326" s="89" t="s">
        <v>321</v>
      </c>
      <c r="L11326">
        <v>102876</v>
      </c>
      <c r="M11326" s="89" t="s">
        <v>2444</v>
      </c>
      <c r="N11326" s="89" t="s">
        <v>325</v>
      </c>
      <c r="V11326" s="89" t="s">
        <v>1332</v>
      </c>
      <c r="W11326">
        <v>49612</v>
      </c>
    </row>
    <row r="11327" spans="7:23">
      <c r="G11327">
        <v>49594</v>
      </c>
      <c r="H11327" s="89" t="s">
        <v>1314</v>
      </c>
      <c r="I11327" s="89" t="s">
        <v>321</v>
      </c>
      <c r="L11327">
        <v>102877</v>
      </c>
      <c r="M11327" s="89" t="s">
        <v>2444</v>
      </c>
      <c r="N11327" s="89" t="s">
        <v>317</v>
      </c>
      <c r="V11327" s="89" t="s">
        <v>1333</v>
      </c>
      <c r="W11327">
        <v>63701</v>
      </c>
    </row>
    <row r="11328" spans="7:23">
      <c r="G11328">
        <v>49595</v>
      </c>
      <c r="H11328" s="89" t="s">
        <v>1315</v>
      </c>
      <c r="I11328" s="89" t="s">
        <v>321</v>
      </c>
      <c r="L11328">
        <v>102878</v>
      </c>
      <c r="M11328" s="89" t="s">
        <v>2444</v>
      </c>
      <c r="N11328" s="89" t="s">
        <v>1583</v>
      </c>
      <c r="V11328" s="89" t="s">
        <v>1334</v>
      </c>
      <c r="W11328">
        <v>63690</v>
      </c>
    </row>
    <row r="11329" spans="7:23">
      <c r="G11329">
        <v>49596</v>
      </c>
      <c r="H11329" s="89" t="s">
        <v>1316</v>
      </c>
      <c r="I11329" s="89" t="s">
        <v>321</v>
      </c>
      <c r="L11329">
        <v>102879</v>
      </c>
      <c r="M11329" s="89" t="s">
        <v>2481</v>
      </c>
      <c r="N11329" s="89" t="s">
        <v>1290</v>
      </c>
      <c r="V11329" s="89" t="s">
        <v>1335</v>
      </c>
      <c r="W11329">
        <v>63679</v>
      </c>
    </row>
    <row r="11330" spans="7:23">
      <c r="G11330">
        <v>49597</v>
      </c>
      <c r="H11330" s="89" t="s">
        <v>1317</v>
      </c>
      <c r="I11330" s="89" t="s">
        <v>321</v>
      </c>
      <c r="L11330">
        <v>102880</v>
      </c>
      <c r="M11330" s="89" t="s">
        <v>2481</v>
      </c>
      <c r="N11330" s="89" t="s">
        <v>340</v>
      </c>
      <c r="V11330" s="89" t="s">
        <v>1336</v>
      </c>
      <c r="W11330">
        <v>63668</v>
      </c>
    </row>
    <row r="11331" spans="7:23">
      <c r="G11331">
        <v>49598</v>
      </c>
      <c r="H11331" s="89" t="s">
        <v>1318</v>
      </c>
      <c r="I11331" s="89" t="s">
        <v>321</v>
      </c>
      <c r="L11331">
        <v>102881</v>
      </c>
      <c r="M11331" s="89" t="s">
        <v>2481</v>
      </c>
      <c r="N11331" s="89" t="s">
        <v>320</v>
      </c>
      <c r="V11331" s="89" t="s">
        <v>1337</v>
      </c>
      <c r="W11331">
        <v>65312</v>
      </c>
    </row>
    <row r="11332" spans="7:23">
      <c r="G11332">
        <v>64068</v>
      </c>
      <c r="H11332" s="89" t="s">
        <v>1319</v>
      </c>
      <c r="I11332" s="89" t="s">
        <v>321</v>
      </c>
      <c r="L11332">
        <v>102882</v>
      </c>
      <c r="M11332" s="89" t="s">
        <v>2481</v>
      </c>
      <c r="N11332" s="89" t="s">
        <v>321</v>
      </c>
      <c r="V11332" s="89" t="s">
        <v>1338</v>
      </c>
      <c r="W11332">
        <v>59637</v>
      </c>
    </row>
    <row r="11333" spans="7:23">
      <c r="G11333">
        <v>49601</v>
      </c>
      <c r="H11333" s="89" t="s">
        <v>1320</v>
      </c>
      <c r="I11333" s="89" t="s">
        <v>321</v>
      </c>
      <c r="L11333">
        <v>102883</v>
      </c>
      <c r="M11333" s="89" t="s">
        <v>2481</v>
      </c>
      <c r="N11333" s="89" t="s">
        <v>322</v>
      </c>
      <c r="V11333" s="89" t="s">
        <v>1339</v>
      </c>
      <c r="W11333">
        <v>63734</v>
      </c>
    </row>
    <row r="11334" spans="7:23">
      <c r="G11334">
        <v>49602</v>
      </c>
      <c r="H11334" s="89" t="s">
        <v>1321</v>
      </c>
      <c r="I11334" s="89" t="s">
        <v>321</v>
      </c>
      <c r="L11334">
        <v>102884</v>
      </c>
      <c r="M11334" s="89" t="s">
        <v>2481</v>
      </c>
      <c r="N11334" s="89" t="s">
        <v>341</v>
      </c>
      <c r="V11334" s="89" t="s">
        <v>1340</v>
      </c>
      <c r="W11334">
        <v>63723</v>
      </c>
    </row>
    <row r="11335" spans="7:23">
      <c r="G11335">
        <v>49603</v>
      </c>
      <c r="H11335" s="89" t="s">
        <v>1322</v>
      </c>
      <c r="I11335" s="89" t="s">
        <v>321</v>
      </c>
      <c r="L11335">
        <v>102885</v>
      </c>
      <c r="M11335" s="89" t="s">
        <v>2481</v>
      </c>
      <c r="N11335" s="89" t="s">
        <v>316</v>
      </c>
      <c r="V11335" s="89" t="s">
        <v>1341</v>
      </c>
      <c r="W11335">
        <v>65323</v>
      </c>
    </row>
    <row r="11336" spans="7:23">
      <c r="G11336">
        <v>49604</v>
      </c>
      <c r="H11336" s="89" t="s">
        <v>1323</v>
      </c>
      <c r="I11336" s="89" t="s">
        <v>321</v>
      </c>
      <c r="L11336">
        <v>102886</v>
      </c>
      <c r="M11336" s="89" t="s">
        <v>2481</v>
      </c>
      <c r="N11336" s="89" t="s">
        <v>1582</v>
      </c>
      <c r="V11336" s="89" t="s">
        <v>1342</v>
      </c>
      <c r="W11336">
        <v>65334</v>
      </c>
    </row>
    <row r="11337" spans="7:23">
      <c r="G11337">
        <v>49605</v>
      </c>
      <c r="H11337" s="89" t="s">
        <v>1324</v>
      </c>
      <c r="I11337" s="89" t="s">
        <v>321</v>
      </c>
      <c r="L11337">
        <v>102887</v>
      </c>
      <c r="M11337" s="89" t="s">
        <v>2481</v>
      </c>
      <c r="N11337" s="89" t="s">
        <v>323</v>
      </c>
      <c r="V11337" s="89" t="s">
        <v>1343</v>
      </c>
      <c r="W11337">
        <v>49613</v>
      </c>
    </row>
    <row r="11338" spans="7:23">
      <c r="G11338">
        <v>49606</v>
      </c>
      <c r="H11338" s="89" t="s">
        <v>1325</v>
      </c>
      <c r="I11338" s="89" t="s">
        <v>321</v>
      </c>
      <c r="L11338">
        <v>102888</v>
      </c>
      <c r="M11338" s="89" t="s">
        <v>2481</v>
      </c>
      <c r="N11338" s="89" t="s">
        <v>324</v>
      </c>
      <c r="V11338" s="89" t="s">
        <v>1344</v>
      </c>
      <c r="W11338">
        <v>49614</v>
      </c>
    </row>
    <row r="11339" spans="7:23">
      <c r="G11339">
        <v>49607</v>
      </c>
      <c r="H11339" s="89" t="s">
        <v>1326</v>
      </c>
      <c r="I11339" s="89" t="s">
        <v>321</v>
      </c>
      <c r="L11339">
        <v>102889</v>
      </c>
      <c r="M11339" s="89" t="s">
        <v>2481</v>
      </c>
      <c r="N11339" s="89" t="s">
        <v>325</v>
      </c>
      <c r="V11339" s="89" t="s">
        <v>1345</v>
      </c>
      <c r="W11339">
        <v>49615</v>
      </c>
    </row>
    <row r="11340" spans="7:23">
      <c r="G11340">
        <v>49608</v>
      </c>
      <c r="H11340" s="89" t="s">
        <v>1327</v>
      </c>
      <c r="I11340" s="89" t="s">
        <v>321</v>
      </c>
      <c r="L11340">
        <v>102890</v>
      </c>
      <c r="M11340" s="89" t="s">
        <v>2481</v>
      </c>
      <c r="N11340" s="89" t="s">
        <v>317</v>
      </c>
      <c r="V11340" s="89" t="s">
        <v>1346</v>
      </c>
      <c r="W11340">
        <v>49616</v>
      </c>
    </row>
    <row r="11341" spans="7:23">
      <c r="G11341">
        <v>49609</v>
      </c>
      <c r="H11341" s="89" t="s">
        <v>232</v>
      </c>
      <c r="I11341" s="89" t="s">
        <v>321</v>
      </c>
      <c r="L11341">
        <v>102891</v>
      </c>
      <c r="M11341" s="89" t="s">
        <v>2481</v>
      </c>
      <c r="N11341" s="89" t="s">
        <v>1583</v>
      </c>
      <c r="V11341" s="89" t="s">
        <v>1347</v>
      </c>
      <c r="W11341">
        <v>49617</v>
      </c>
    </row>
    <row r="11342" spans="7:23">
      <c r="G11342">
        <v>173695</v>
      </c>
      <c r="H11342" s="89" t="s">
        <v>2375</v>
      </c>
      <c r="I11342" s="89" t="s">
        <v>321</v>
      </c>
      <c r="L11342">
        <v>102892</v>
      </c>
      <c r="M11342" s="89" t="s">
        <v>2446</v>
      </c>
      <c r="N11342" s="89" t="s">
        <v>1290</v>
      </c>
      <c r="V11342" s="89" t="s">
        <v>1348</v>
      </c>
      <c r="W11342">
        <v>49618</v>
      </c>
    </row>
    <row r="11343" spans="7:23">
      <c r="G11343">
        <v>63712</v>
      </c>
      <c r="H11343" s="89" t="s">
        <v>1328</v>
      </c>
      <c r="I11343" s="89" t="s">
        <v>321</v>
      </c>
      <c r="L11343">
        <v>102893</v>
      </c>
      <c r="M11343" s="89" t="s">
        <v>2446</v>
      </c>
      <c r="N11343" s="89" t="s">
        <v>340</v>
      </c>
      <c r="V11343" s="89" t="s">
        <v>1349</v>
      </c>
      <c r="W11343">
        <v>49619</v>
      </c>
    </row>
    <row r="11344" spans="7:23">
      <c r="G11344">
        <v>65268</v>
      </c>
      <c r="H11344" s="89" t="s">
        <v>1329</v>
      </c>
      <c r="I11344" s="89" t="s">
        <v>321</v>
      </c>
      <c r="L11344">
        <v>102894</v>
      </c>
      <c r="M11344" s="89" t="s">
        <v>2446</v>
      </c>
      <c r="N11344" s="89" t="s">
        <v>320</v>
      </c>
      <c r="V11344" s="89" t="s">
        <v>1350</v>
      </c>
      <c r="W11344">
        <v>49620</v>
      </c>
    </row>
    <row r="11345" spans="7:23">
      <c r="G11345">
        <v>65279</v>
      </c>
      <c r="H11345" s="89" t="s">
        <v>1330</v>
      </c>
      <c r="I11345" s="89" t="s">
        <v>321</v>
      </c>
      <c r="L11345">
        <v>102895</v>
      </c>
      <c r="M11345" s="89" t="s">
        <v>2446</v>
      </c>
      <c r="N11345" s="89" t="s">
        <v>321</v>
      </c>
      <c r="V11345" s="89" t="s">
        <v>1351</v>
      </c>
      <c r="W11345">
        <v>49621</v>
      </c>
    </row>
    <row r="11346" spans="7:23">
      <c r="G11346">
        <v>65290</v>
      </c>
      <c r="H11346" s="89" t="s">
        <v>1331</v>
      </c>
      <c r="I11346" s="89" t="s">
        <v>321</v>
      </c>
      <c r="L11346">
        <v>102896</v>
      </c>
      <c r="M11346" s="89" t="s">
        <v>2446</v>
      </c>
      <c r="N11346" s="89" t="s">
        <v>322</v>
      </c>
      <c r="V11346" s="89" t="s">
        <v>1352</v>
      </c>
      <c r="W11346">
        <v>49624</v>
      </c>
    </row>
    <row r="11347" spans="7:23">
      <c r="G11347">
        <v>49612</v>
      </c>
      <c r="H11347" s="89" t="s">
        <v>1332</v>
      </c>
      <c r="I11347" s="89" t="s">
        <v>321</v>
      </c>
      <c r="L11347">
        <v>102897</v>
      </c>
      <c r="M11347" s="89" t="s">
        <v>2446</v>
      </c>
      <c r="N11347" s="89" t="s">
        <v>341</v>
      </c>
      <c r="V11347" s="89" t="s">
        <v>1353</v>
      </c>
      <c r="W11347">
        <v>49625</v>
      </c>
    </row>
    <row r="11348" spans="7:23">
      <c r="G11348">
        <v>63701</v>
      </c>
      <c r="H11348" s="89" t="s">
        <v>1333</v>
      </c>
      <c r="I11348" s="89" t="s">
        <v>321</v>
      </c>
      <c r="L11348">
        <v>102898</v>
      </c>
      <c r="M11348" s="89" t="s">
        <v>2446</v>
      </c>
      <c r="N11348" s="89" t="s">
        <v>316</v>
      </c>
      <c r="V11348" s="89" t="s">
        <v>1354</v>
      </c>
      <c r="W11348">
        <v>49626</v>
      </c>
    </row>
    <row r="11349" spans="7:23">
      <c r="G11349">
        <v>63690</v>
      </c>
      <c r="H11349" s="89" t="s">
        <v>1334</v>
      </c>
      <c r="I11349" s="89" t="s">
        <v>321</v>
      </c>
      <c r="L11349">
        <v>102899</v>
      </c>
      <c r="M11349" s="89" t="s">
        <v>2446</v>
      </c>
      <c r="N11349" s="89" t="s">
        <v>1582</v>
      </c>
      <c r="V11349" s="89" t="s">
        <v>1355</v>
      </c>
      <c r="W11349">
        <v>49627</v>
      </c>
    </row>
    <row r="11350" spans="7:23">
      <c r="G11350">
        <v>63679</v>
      </c>
      <c r="H11350" s="89" t="s">
        <v>1335</v>
      </c>
      <c r="I11350" s="89" t="s">
        <v>321</v>
      </c>
      <c r="L11350">
        <v>102900</v>
      </c>
      <c r="M11350" s="89" t="s">
        <v>2446</v>
      </c>
      <c r="N11350" s="89" t="s">
        <v>323</v>
      </c>
      <c r="V11350" s="89" t="s">
        <v>1356</v>
      </c>
      <c r="W11350">
        <v>49628</v>
      </c>
    </row>
    <row r="11351" spans="7:23">
      <c r="G11351">
        <v>63668</v>
      </c>
      <c r="H11351" s="89" t="s">
        <v>1336</v>
      </c>
      <c r="I11351" s="89" t="s">
        <v>321</v>
      </c>
      <c r="L11351">
        <v>102901</v>
      </c>
      <c r="M11351" s="89" t="s">
        <v>2446</v>
      </c>
      <c r="N11351" s="89" t="s">
        <v>324</v>
      </c>
      <c r="V11351" s="89" t="s">
        <v>1357</v>
      </c>
      <c r="W11351">
        <v>49629</v>
      </c>
    </row>
    <row r="11352" spans="7:23">
      <c r="G11352">
        <v>65312</v>
      </c>
      <c r="H11352" s="89" t="s">
        <v>1337</v>
      </c>
      <c r="I11352" s="89" t="s">
        <v>321</v>
      </c>
      <c r="L11352">
        <v>102902</v>
      </c>
      <c r="M11352" s="89" t="s">
        <v>2446</v>
      </c>
      <c r="N11352" s="89" t="s">
        <v>325</v>
      </c>
      <c r="V11352" s="89" t="s">
        <v>1358</v>
      </c>
      <c r="W11352">
        <v>49630</v>
      </c>
    </row>
    <row r="11353" spans="7:23">
      <c r="G11353">
        <v>59637</v>
      </c>
      <c r="H11353" s="89" t="s">
        <v>1338</v>
      </c>
      <c r="I11353" s="89" t="s">
        <v>321</v>
      </c>
      <c r="L11353">
        <v>102903</v>
      </c>
      <c r="M11353" s="89" t="s">
        <v>2446</v>
      </c>
      <c r="N11353" s="89" t="s">
        <v>317</v>
      </c>
      <c r="V11353" s="89" t="s">
        <v>1359</v>
      </c>
      <c r="W11353">
        <v>49631</v>
      </c>
    </row>
    <row r="11354" spans="7:23">
      <c r="G11354">
        <v>63734</v>
      </c>
      <c r="H11354" s="89" t="s">
        <v>1339</v>
      </c>
      <c r="I11354" s="89" t="s">
        <v>321</v>
      </c>
      <c r="L11354">
        <v>102904</v>
      </c>
      <c r="M11354" s="89" t="s">
        <v>2446</v>
      </c>
      <c r="N11354" s="89" t="s">
        <v>1583</v>
      </c>
      <c r="V11354" s="89" t="s">
        <v>1360</v>
      </c>
      <c r="W11354">
        <v>49632</v>
      </c>
    </row>
    <row r="11355" spans="7:23">
      <c r="G11355">
        <v>63723</v>
      </c>
      <c r="H11355" s="89" t="s">
        <v>1340</v>
      </c>
      <c r="I11355" s="89" t="s">
        <v>321</v>
      </c>
      <c r="L11355">
        <v>102905</v>
      </c>
      <c r="M11355" s="89" t="s">
        <v>2453</v>
      </c>
      <c r="N11355" s="89" t="s">
        <v>1290</v>
      </c>
      <c r="V11355" s="89" t="s">
        <v>1361</v>
      </c>
      <c r="W11355">
        <v>49633</v>
      </c>
    </row>
    <row r="11356" spans="7:23">
      <c r="G11356">
        <v>65323</v>
      </c>
      <c r="H11356" s="89" t="s">
        <v>1341</v>
      </c>
      <c r="I11356" s="89" t="s">
        <v>321</v>
      </c>
      <c r="L11356">
        <v>102906</v>
      </c>
      <c r="M11356" s="89" t="s">
        <v>2453</v>
      </c>
      <c r="N11356" s="89" t="s">
        <v>340</v>
      </c>
      <c r="V11356" s="89" t="s">
        <v>1362</v>
      </c>
      <c r="W11356">
        <v>49634</v>
      </c>
    </row>
    <row r="11357" spans="7:23">
      <c r="G11357">
        <v>65334</v>
      </c>
      <c r="H11357" s="89" t="s">
        <v>1342</v>
      </c>
      <c r="I11357" s="89" t="s">
        <v>321</v>
      </c>
      <c r="L11357">
        <v>102907</v>
      </c>
      <c r="M11357" s="89" t="s">
        <v>2453</v>
      </c>
      <c r="N11357" s="89" t="s">
        <v>320</v>
      </c>
      <c r="V11357" s="89" t="s">
        <v>1363</v>
      </c>
      <c r="W11357">
        <v>49635</v>
      </c>
    </row>
    <row r="11358" spans="7:23">
      <c r="G11358">
        <v>49613</v>
      </c>
      <c r="H11358" s="89" t="s">
        <v>1343</v>
      </c>
      <c r="I11358" s="89" t="s">
        <v>321</v>
      </c>
      <c r="L11358">
        <v>102908</v>
      </c>
      <c r="M11358" s="89" t="s">
        <v>2453</v>
      </c>
      <c r="N11358" s="89" t="s">
        <v>321</v>
      </c>
      <c r="V11358" s="89" t="s">
        <v>1364</v>
      </c>
      <c r="W11358">
        <v>49636</v>
      </c>
    </row>
    <row r="11359" spans="7:23">
      <c r="G11359">
        <v>49614</v>
      </c>
      <c r="H11359" s="89" t="s">
        <v>1344</v>
      </c>
      <c r="I11359" s="89" t="s">
        <v>321</v>
      </c>
      <c r="L11359">
        <v>102909</v>
      </c>
      <c r="M11359" s="89" t="s">
        <v>2453</v>
      </c>
      <c r="N11359" s="89" t="s">
        <v>322</v>
      </c>
      <c r="V11359" s="89" t="s">
        <v>2400</v>
      </c>
      <c r="W11359">
        <v>173869</v>
      </c>
    </row>
    <row r="11360" spans="7:23">
      <c r="G11360">
        <v>49615</v>
      </c>
      <c r="H11360" s="89" t="s">
        <v>1345</v>
      </c>
      <c r="I11360" s="89" t="s">
        <v>321</v>
      </c>
      <c r="L11360">
        <v>102910</v>
      </c>
      <c r="M11360" s="89" t="s">
        <v>2453</v>
      </c>
      <c r="N11360" s="89" t="s">
        <v>341</v>
      </c>
      <c r="V11360" s="89" t="s">
        <v>1365</v>
      </c>
      <c r="W11360">
        <v>59450</v>
      </c>
    </row>
    <row r="11361" spans="7:23">
      <c r="G11361">
        <v>49616</v>
      </c>
      <c r="H11361" s="89" t="s">
        <v>1346</v>
      </c>
      <c r="I11361" s="89" t="s">
        <v>321</v>
      </c>
      <c r="L11361">
        <v>102911</v>
      </c>
      <c r="M11361" s="89" t="s">
        <v>2453</v>
      </c>
      <c r="N11361" s="89" t="s">
        <v>316</v>
      </c>
      <c r="V11361" s="89" t="s">
        <v>1366</v>
      </c>
      <c r="W11361">
        <v>59461</v>
      </c>
    </row>
    <row r="11362" spans="7:23">
      <c r="G11362">
        <v>49617</v>
      </c>
      <c r="H11362" s="89" t="s">
        <v>1347</v>
      </c>
      <c r="I11362" s="89" t="s">
        <v>321</v>
      </c>
      <c r="L11362">
        <v>102912</v>
      </c>
      <c r="M11362" s="89" t="s">
        <v>2453</v>
      </c>
      <c r="N11362" s="89" t="s">
        <v>1582</v>
      </c>
      <c r="V11362" s="89" t="s">
        <v>1367</v>
      </c>
      <c r="W11362">
        <v>59472</v>
      </c>
    </row>
    <row r="11363" spans="7:23">
      <c r="G11363">
        <v>49618</v>
      </c>
      <c r="H11363" s="89" t="s">
        <v>1348</v>
      </c>
      <c r="I11363" s="89" t="s">
        <v>321</v>
      </c>
      <c r="L11363">
        <v>102913</v>
      </c>
      <c r="M11363" s="89" t="s">
        <v>2453</v>
      </c>
      <c r="N11363" s="89" t="s">
        <v>323</v>
      </c>
      <c r="V11363" s="89" t="s">
        <v>1368</v>
      </c>
      <c r="W11363">
        <v>59483</v>
      </c>
    </row>
    <row r="11364" spans="7:23">
      <c r="G11364">
        <v>49619</v>
      </c>
      <c r="H11364" s="89" t="s">
        <v>1349</v>
      </c>
      <c r="I11364" s="89" t="s">
        <v>321</v>
      </c>
      <c r="L11364">
        <v>102914</v>
      </c>
      <c r="M11364" s="89" t="s">
        <v>2453</v>
      </c>
      <c r="N11364" s="89" t="s">
        <v>324</v>
      </c>
      <c r="V11364" s="89" t="s">
        <v>1369</v>
      </c>
      <c r="W11364">
        <v>59494</v>
      </c>
    </row>
    <row r="11365" spans="7:23">
      <c r="G11365">
        <v>49620</v>
      </c>
      <c r="H11365" s="89" t="s">
        <v>1350</v>
      </c>
      <c r="I11365" s="89" t="s">
        <v>321</v>
      </c>
      <c r="L11365">
        <v>102915</v>
      </c>
      <c r="M11365" s="89" t="s">
        <v>2453</v>
      </c>
      <c r="N11365" s="89" t="s">
        <v>325</v>
      </c>
      <c r="V11365" s="89" t="s">
        <v>1370</v>
      </c>
      <c r="W11365">
        <v>59505</v>
      </c>
    </row>
    <row r="11366" spans="7:23">
      <c r="G11366">
        <v>49621</v>
      </c>
      <c r="H11366" s="89" t="s">
        <v>1351</v>
      </c>
      <c r="I11366" s="89" t="s">
        <v>321</v>
      </c>
      <c r="L11366">
        <v>102916</v>
      </c>
      <c r="M11366" s="89" t="s">
        <v>2453</v>
      </c>
      <c r="N11366" s="89" t="s">
        <v>317</v>
      </c>
      <c r="V11366" s="89" t="s">
        <v>1371</v>
      </c>
      <c r="W11366">
        <v>59516</v>
      </c>
    </row>
    <row r="11367" spans="7:23">
      <c r="G11367">
        <v>49624</v>
      </c>
      <c r="H11367" s="89" t="s">
        <v>1352</v>
      </c>
      <c r="I11367" s="89" t="s">
        <v>321</v>
      </c>
      <c r="L11367">
        <v>102917</v>
      </c>
      <c r="M11367" s="89" t="s">
        <v>2453</v>
      </c>
      <c r="N11367" s="89" t="s">
        <v>1583</v>
      </c>
      <c r="V11367" s="89" t="s">
        <v>1372</v>
      </c>
      <c r="W11367">
        <v>59527</v>
      </c>
    </row>
    <row r="11368" spans="7:23">
      <c r="G11368">
        <v>49625</v>
      </c>
      <c r="H11368" s="89" t="s">
        <v>1353</v>
      </c>
      <c r="I11368" s="89" t="s">
        <v>321</v>
      </c>
      <c r="L11368">
        <v>102918</v>
      </c>
      <c r="M11368" s="89" t="s">
        <v>2482</v>
      </c>
      <c r="N11368" s="89" t="s">
        <v>1290</v>
      </c>
      <c r="V11368" s="89" t="s">
        <v>1373</v>
      </c>
      <c r="W11368">
        <v>59538</v>
      </c>
    </row>
    <row r="11369" spans="7:23">
      <c r="G11369">
        <v>49626</v>
      </c>
      <c r="H11369" s="89" t="s">
        <v>1354</v>
      </c>
      <c r="I11369" s="89" t="s">
        <v>321</v>
      </c>
      <c r="L11369">
        <v>102919</v>
      </c>
      <c r="M11369" s="89" t="s">
        <v>2482</v>
      </c>
      <c r="N11369" s="89" t="s">
        <v>340</v>
      </c>
      <c r="V11369" s="89" t="s">
        <v>1374</v>
      </c>
      <c r="W11369">
        <v>59549</v>
      </c>
    </row>
    <row r="11370" spans="7:23">
      <c r="G11370">
        <v>49627</v>
      </c>
      <c r="H11370" s="89" t="s">
        <v>1355</v>
      </c>
      <c r="I11370" s="89" t="s">
        <v>321</v>
      </c>
      <c r="L11370">
        <v>102920</v>
      </c>
      <c r="M11370" s="89" t="s">
        <v>2482</v>
      </c>
      <c r="N11370" s="89" t="s">
        <v>320</v>
      </c>
      <c r="V11370" s="89" t="s">
        <v>1375</v>
      </c>
      <c r="W11370">
        <v>59560</v>
      </c>
    </row>
    <row r="11371" spans="7:23">
      <c r="G11371">
        <v>49628</v>
      </c>
      <c r="H11371" s="89" t="s">
        <v>1356</v>
      </c>
      <c r="I11371" s="89" t="s">
        <v>321</v>
      </c>
      <c r="L11371">
        <v>102921</v>
      </c>
      <c r="M11371" s="89" t="s">
        <v>2482</v>
      </c>
      <c r="N11371" s="89" t="s">
        <v>321</v>
      </c>
      <c r="V11371" s="89" t="s">
        <v>1376</v>
      </c>
      <c r="W11371">
        <v>59571</v>
      </c>
    </row>
    <row r="11372" spans="7:23">
      <c r="G11372">
        <v>49629</v>
      </c>
      <c r="H11372" s="89" t="s">
        <v>1357</v>
      </c>
      <c r="I11372" s="89" t="s">
        <v>321</v>
      </c>
      <c r="L11372">
        <v>102922</v>
      </c>
      <c r="M11372" s="89" t="s">
        <v>2482</v>
      </c>
      <c r="N11372" s="89" t="s">
        <v>322</v>
      </c>
      <c r="V11372" s="89" t="s">
        <v>1377</v>
      </c>
      <c r="W11372">
        <v>59582</v>
      </c>
    </row>
    <row r="11373" spans="7:23">
      <c r="G11373">
        <v>49630</v>
      </c>
      <c r="H11373" s="89" t="s">
        <v>1358</v>
      </c>
      <c r="I11373" s="89" t="s">
        <v>321</v>
      </c>
      <c r="L11373">
        <v>102923</v>
      </c>
      <c r="M11373" s="89" t="s">
        <v>2482</v>
      </c>
      <c r="N11373" s="89" t="s">
        <v>341</v>
      </c>
      <c r="V11373" s="89" t="s">
        <v>1378</v>
      </c>
      <c r="W11373">
        <v>59593</v>
      </c>
    </row>
    <row r="11374" spans="7:23">
      <c r="G11374">
        <v>49631</v>
      </c>
      <c r="H11374" s="89" t="s">
        <v>1359</v>
      </c>
      <c r="I11374" s="89" t="s">
        <v>321</v>
      </c>
      <c r="L11374">
        <v>102924</v>
      </c>
      <c r="M11374" s="89" t="s">
        <v>2482</v>
      </c>
      <c r="N11374" s="89" t="s">
        <v>316</v>
      </c>
      <c r="V11374" s="89" t="s">
        <v>1379</v>
      </c>
      <c r="W11374">
        <v>49639</v>
      </c>
    </row>
    <row r="11375" spans="7:23">
      <c r="G11375">
        <v>49632</v>
      </c>
      <c r="H11375" s="89" t="s">
        <v>1360</v>
      </c>
      <c r="I11375" s="89" t="s">
        <v>321</v>
      </c>
      <c r="L11375">
        <v>102925</v>
      </c>
      <c r="M11375" s="89" t="s">
        <v>2482</v>
      </c>
      <c r="N11375" s="89" t="s">
        <v>1582</v>
      </c>
      <c r="V11375" s="89" t="s">
        <v>1380</v>
      </c>
      <c r="W11375">
        <v>49640</v>
      </c>
    </row>
    <row r="11376" spans="7:23">
      <c r="G11376">
        <v>49633</v>
      </c>
      <c r="H11376" s="89" t="s">
        <v>1361</v>
      </c>
      <c r="I11376" s="89" t="s">
        <v>321</v>
      </c>
      <c r="L11376">
        <v>102926</v>
      </c>
      <c r="M11376" s="89" t="s">
        <v>2482</v>
      </c>
      <c r="N11376" s="89" t="s">
        <v>323</v>
      </c>
      <c r="V11376" s="89" t="s">
        <v>1381</v>
      </c>
      <c r="W11376">
        <v>49641</v>
      </c>
    </row>
    <row r="11377" spans="7:23">
      <c r="G11377">
        <v>49634</v>
      </c>
      <c r="H11377" s="89" t="s">
        <v>1362</v>
      </c>
      <c r="I11377" s="89" t="s">
        <v>321</v>
      </c>
      <c r="L11377">
        <v>102927</v>
      </c>
      <c r="M11377" s="89" t="s">
        <v>2482</v>
      </c>
      <c r="N11377" s="89" t="s">
        <v>324</v>
      </c>
      <c r="V11377" s="89" t="s">
        <v>1382</v>
      </c>
      <c r="W11377">
        <v>49642</v>
      </c>
    </row>
    <row r="11378" spans="7:23">
      <c r="G11378">
        <v>49635</v>
      </c>
      <c r="H11378" s="89" t="s">
        <v>1363</v>
      </c>
      <c r="I11378" s="89" t="s">
        <v>321</v>
      </c>
      <c r="L11378">
        <v>102928</v>
      </c>
      <c r="M11378" s="89" t="s">
        <v>2482</v>
      </c>
      <c r="N11378" s="89" t="s">
        <v>325</v>
      </c>
      <c r="V11378" s="89" t="s">
        <v>1383</v>
      </c>
      <c r="W11378">
        <v>49643</v>
      </c>
    </row>
    <row r="11379" spans="7:23">
      <c r="G11379">
        <v>49636</v>
      </c>
      <c r="H11379" s="89" t="s">
        <v>1364</v>
      </c>
      <c r="I11379" s="89" t="s">
        <v>321</v>
      </c>
      <c r="L11379">
        <v>102929</v>
      </c>
      <c r="M11379" s="89" t="s">
        <v>2482</v>
      </c>
      <c r="N11379" s="89" t="s">
        <v>317</v>
      </c>
      <c r="V11379" s="89" t="s">
        <v>1384</v>
      </c>
      <c r="W11379">
        <v>49644</v>
      </c>
    </row>
    <row r="11380" spans="7:23">
      <c r="G11380">
        <v>173869</v>
      </c>
      <c r="H11380" s="89" t="s">
        <v>2400</v>
      </c>
      <c r="I11380" s="89" t="s">
        <v>321</v>
      </c>
      <c r="L11380">
        <v>102930</v>
      </c>
      <c r="M11380" s="89" t="s">
        <v>2482</v>
      </c>
      <c r="N11380" s="89" t="s">
        <v>1583</v>
      </c>
      <c r="V11380" s="89" t="s">
        <v>1385</v>
      </c>
      <c r="W11380">
        <v>49645</v>
      </c>
    </row>
    <row r="11381" spans="7:23">
      <c r="G11381">
        <v>59450</v>
      </c>
      <c r="H11381" s="89" t="s">
        <v>1365</v>
      </c>
      <c r="I11381" s="89" t="s">
        <v>321</v>
      </c>
      <c r="L11381">
        <v>102931</v>
      </c>
      <c r="M11381" s="89" t="s">
        <v>2457</v>
      </c>
      <c r="N11381" s="89" t="s">
        <v>1290</v>
      </c>
      <c r="V11381" s="89" t="s">
        <v>1386</v>
      </c>
      <c r="W11381">
        <v>49646</v>
      </c>
    </row>
    <row r="11382" spans="7:23">
      <c r="G11382">
        <v>59461</v>
      </c>
      <c r="H11382" s="89" t="s">
        <v>1366</v>
      </c>
      <c r="I11382" s="89" t="s">
        <v>321</v>
      </c>
      <c r="L11382">
        <v>102932</v>
      </c>
      <c r="M11382" s="89" t="s">
        <v>2457</v>
      </c>
      <c r="N11382" s="89" t="s">
        <v>340</v>
      </c>
      <c r="V11382" s="89" t="s">
        <v>1387</v>
      </c>
      <c r="W11382">
        <v>49647</v>
      </c>
    </row>
    <row r="11383" spans="7:23">
      <c r="G11383">
        <v>59472</v>
      </c>
      <c r="H11383" s="89" t="s">
        <v>1367</v>
      </c>
      <c r="I11383" s="89" t="s">
        <v>321</v>
      </c>
      <c r="L11383">
        <v>102933</v>
      </c>
      <c r="M11383" s="89" t="s">
        <v>2457</v>
      </c>
      <c r="N11383" s="89" t="s">
        <v>320</v>
      </c>
      <c r="V11383" s="89" t="s">
        <v>1388</v>
      </c>
      <c r="W11383">
        <v>49648</v>
      </c>
    </row>
    <row r="11384" spans="7:23">
      <c r="G11384">
        <v>59483</v>
      </c>
      <c r="H11384" s="89" t="s">
        <v>1368</v>
      </c>
      <c r="I11384" s="89" t="s">
        <v>321</v>
      </c>
      <c r="L11384">
        <v>102934</v>
      </c>
      <c r="M11384" s="89" t="s">
        <v>2457</v>
      </c>
      <c r="N11384" s="89" t="s">
        <v>321</v>
      </c>
      <c r="V11384" s="89" t="s">
        <v>271</v>
      </c>
      <c r="W11384">
        <v>49649</v>
      </c>
    </row>
    <row r="11385" spans="7:23">
      <c r="G11385">
        <v>59494</v>
      </c>
      <c r="H11385" s="89" t="s">
        <v>1369</v>
      </c>
      <c r="I11385" s="89" t="s">
        <v>321</v>
      </c>
      <c r="L11385">
        <v>102935</v>
      </c>
      <c r="M11385" s="89" t="s">
        <v>2457</v>
      </c>
      <c r="N11385" s="89" t="s">
        <v>322</v>
      </c>
      <c r="V11385" s="89" t="s">
        <v>2419</v>
      </c>
      <c r="W11385">
        <v>173895</v>
      </c>
    </row>
    <row r="11386" spans="7:23">
      <c r="G11386">
        <v>59505</v>
      </c>
      <c r="H11386" s="89" t="s">
        <v>1370</v>
      </c>
      <c r="I11386" s="89" t="s">
        <v>321</v>
      </c>
      <c r="L11386">
        <v>102936</v>
      </c>
      <c r="M11386" s="89" t="s">
        <v>2457</v>
      </c>
      <c r="N11386" s="89" t="s">
        <v>341</v>
      </c>
      <c r="V11386" s="89" t="s">
        <v>1389</v>
      </c>
      <c r="W11386">
        <v>49652</v>
      </c>
    </row>
    <row r="11387" spans="7:23">
      <c r="G11387">
        <v>59516</v>
      </c>
      <c r="H11387" s="89" t="s">
        <v>1371</v>
      </c>
      <c r="I11387" s="89" t="s">
        <v>321</v>
      </c>
      <c r="L11387">
        <v>102937</v>
      </c>
      <c r="M11387" s="89" t="s">
        <v>2457</v>
      </c>
      <c r="N11387" s="89" t="s">
        <v>316</v>
      </c>
      <c r="V11387" s="89" t="s">
        <v>1390</v>
      </c>
      <c r="W11387">
        <v>49654</v>
      </c>
    </row>
    <row r="11388" spans="7:23">
      <c r="G11388">
        <v>59527</v>
      </c>
      <c r="H11388" s="89" t="s">
        <v>1372</v>
      </c>
      <c r="I11388" s="89" t="s">
        <v>321</v>
      </c>
      <c r="L11388">
        <v>102938</v>
      </c>
      <c r="M11388" s="89" t="s">
        <v>2457</v>
      </c>
      <c r="N11388" s="89" t="s">
        <v>1582</v>
      </c>
      <c r="V11388" s="89" t="s">
        <v>1391</v>
      </c>
      <c r="W11388">
        <v>49655</v>
      </c>
    </row>
    <row r="11389" spans="7:23">
      <c r="G11389">
        <v>59538</v>
      </c>
      <c r="H11389" s="89" t="s">
        <v>1373</v>
      </c>
      <c r="I11389" s="89" t="s">
        <v>321</v>
      </c>
      <c r="L11389">
        <v>102939</v>
      </c>
      <c r="M11389" s="89" t="s">
        <v>2457</v>
      </c>
      <c r="N11389" s="89" t="s">
        <v>323</v>
      </c>
      <c r="V11389" s="89" t="s">
        <v>1392</v>
      </c>
      <c r="W11389">
        <v>49656</v>
      </c>
    </row>
    <row r="11390" spans="7:23">
      <c r="G11390">
        <v>59549</v>
      </c>
      <c r="H11390" s="89" t="s">
        <v>1374</v>
      </c>
      <c r="I11390" s="89" t="s">
        <v>321</v>
      </c>
      <c r="L11390">
        <v>102940</v>
      </c>
      <c r="M11390" s="89" t="s">
        <v>2457</v>
      </c>
      <c r="N11390" s="89" t="s">
        <v>324</v>
      </c>
      <c r="V11390" s="89" t="s">
        <v>1393</v>
      </c>
      <c r="W11390">
        <v>49660</v>
      </c>
    </row>
    <row r="11391" spans="7:23">
      <c r="G11391">
        <v>59560</v>
      </c>
      <c r="H11391" s="89" t="s">
        <v>1375</v>
      </c>
      <c r="I11391" s="89" t="s">
        <v>321</v>
      </c>
      <c r="L11391">
        <v>102941</v>
      </c>
      <c r="M11391" s="89" t="s">
        <v>2457</v>
      </c>
      <c r="N11391" s="89" t="s">
        <v>325</v>
      </c>
      <c r="V11391" s="89" t="s">
        <v>1394</v>
      </c>
      <c r="W11391">
        <v>49661</v>
      </c>
    </row>
    <row r="11392" spans="7:23">
      <c r="G11392">
        <v>59571</v>
      </c>
      <c r="H11392" s="89" t="s">
        <v>1376</v>
      </c>
      <c r="I11392" s="89" t="s">
        <v>321</v>
      </c>
      <c r="L11392">
        <v>102942</v>
      </c>
      <c r="M11392" s="89" t="s">
        <v>2457</v>
      </c>
      <c r="N11392" s="89" t="s">
        <v>317</v>
      </c>
      <c r="V11392" s="89" t="s">
        <v>2429</v>
      </c>
      <c r="W11392">
        <v>83882</v>
      </c>
    </row>
    <row r="11393" spans="7:23">
      <c r="G11393">
        <v>59582</v>
      </c>
      <c r="H11393" s="89" t="s">
        <v>1377</v>
      </c>
      <c r="I11393" s="89" t="s">
        <v>321</v>
      </c>
      <c r="L11393">
        <v>102943</v>
      </c>
      <c r="M11393" s="89" t="s">
        <v>2457</v>
      </c>
      <c r="N11393" s="89" t="s">
        <v>1583</v>
      </c>
      <c r="V11393" s="89" t="s">
        <v>2431</v>
      </c>
      <c r="W11393">
        <v>190082</v>
      </c>
    </row>
    <row r="11394" spans="7:23">
      <c r="G11394">
        <v>59593</v>
      </c>
      <c r="H11394" s="89" t="s">
        <v>1378</v>
      </c>
      <c r="I11394" s="89" t="s">
        <v>321</v>
      </c>
      <c r="L11394">
        <v>107066</v>
      </c>
      <c r="M11394" s="89" t="s">
        <v>2178</v>
      </c>
      <c r="N11394" s="89" t="s">
        <v>381</v>
      </c>
      <c r="V11394" s="89" t="s">
        <v>2433</v>
      </c>
      <c r="W11394">
        <v>200682</v>
      </c>
    </row>
    <row r="11395" spans="7:23">
      <c r="G11395">
        <v>49639</v>
      </c>
      <c r="H11395" s="89" t="s">
        <v>1379</v>
      </c>
      <c r="I11395" s="89" t="s">
        <v>321</v>
      </c>
      <c r="L11395">
        <v>107067</v>
      </c>
      <c r="M11395" s="89" t="s">
        <v>3385</v>
      </c>
      <c r="N11395" s="89" t="s">
        <v>336</v>
      </c>
      <c r="V11395" s="89" t="s">
        <v>2434</v>
      </c>
      <c r="W11395">
        <v>49662</v>
      </c>
    </row>
    <row r="11396" spans="7:23">
      <c r="G11396">
        <v>49640</v>
      </c>
      <c r="H11396" s="89" t="s">
        <v>1380</v>
      </c>
      <c r="I11396" s="89" t="s">
        <v>321</v>
      </c>
      <c r="L11396">
        <v>107266</v>
      </c>
      <c r="M11396" s="89" t="s">
        <v>2560</v>
      </c>
      <c r="N11396" s="89" t="s">
        <v>1584</v>
      </c>
      <c r="V11396" s="89" t="s">
        <v>2437</v>
      </c>
      <c r="W11396">
        <v>49663</v>
      </c>
    </row>
    <row r="11397" spans="7:23">
      <c r="G11397">
        <v>49641</v>
      </c>
      <c r="H11397" s="89" t="s">
        <v>1381</v>
      </c>
      <c r="I11397" s="89" t="s">
        <v>321</v>
      </c>
      <c r="L11397">
        <v>107267</v>
      </c>
      <c r="M11397" s="89" t="s">
        <v>2560</v>
      </c>
      <c r="N11397" s="89" t="s">
        <v>1698</v>
      </c>
      <c r="V11397" s="89" t="s">
        <v>2439</v>
      </c>
      <c r="W11397">
        <v>49664</v>
      </c>
    </row>
    <row r="11398" spans="7:23">
      <c r="G11398">
        <v>49642</v>
      </c>
      <c r="H11398" s="89" t="s">
        <v>1382</v>
      </c>
      <c r="I11398" s="89" t="s">
        <v>321</v>
      </c>
      <c r="L11398">
        <v>107269</v>
      </c>
      <c r="M11398" s="89" t="s">
        <v>2560</v>
      </c>
      <c r="N11398" s="89" t="s">
        <v>1699</v>
      </c>
      <c r="V11398" s="89" t="s">
        <v>1303</v>
      </c>
      <c r="W11398">
        <v>49665</v>
      </c>
    </row>
    <row r="11399" spans="7:23">
      <c r="G11399">
        <v>49643</v>
      </c>
      <c r="H11399" s="89" t="s">
        <v>1383</v>
      </c>
      <c r="I11399" s="89" t="s">
        <v>321</v>
      </c>
      <c r="L11399">
        <v>107270</v>
      </c>
      <c r="M11399" s="89" t="s">
        <v>2560</v>
      </c>
      <c r="N11399" s="89" t="s">
        <v>312</v>
      </c>
      <c r="V11399" s="89" t="s">
        <v>1395</v>
      </c>
      <c r="W11399">
        <v>49668</v>
      </c>
    </row>
    <row r="11400" spans="7:23">
      <c r="G11400">
        <v>49644</v>
      </c>
      <c r="H11400" s="89" t="s">
        <v>1384</v>
      </c>
      <c r="I11400" s="89" t="s">
        <v>321</v>
      </c>
      <c r="L11400">
        <v>107271</v>
      </c>
      <c r="M11400" s="89" t="s">
        <v>2560</v>
      </c>
      <c r="N11400" s="89" t="s">
        <v>1700</v>
      </c>
      <c r="V11400" s="89" t="s">
        <v>1396</v>
      </c>
      <c r="W11400">
        <v>49669</v>
      </c>
    </row>
    <row r="11401" spans="7:23">
      <c r="G11401">
        <v>49645</v>
      </c>
      <c r="H11401" s="89" t="s">
        <v>1385</v>
      </c>
      <c r="I11401" s="89" t="s">
        <v>321</v>
      </c>
      <c r="L11401">
        <v>107272</v>
      </c>
      <c r="M11401" s="89" t="s">
        <v>2560</v>
      </c>
      <c r="N11401" s="89" t="s">
        <v>337</v>
      </c>
      <c r="V11401" s="89" t="s">
        <v>1397</v>
      </c>
      <c r="W11401">
        <v>49670</v>
      </c>
    </row>
    <row r="11402" spans="7:23">
      <c r="G11402">
        <v>49646</v>
      </c>
      <c r="H11402" s="89" t="s">
        <v>1386</v>
      </c>
      <c r="I11402" s="89" t="s">
        <v>321</v>
      </c>
      <c r="L11402">
        <v>107273</v>
      </c>
      <c r="M11402" s="89" t="s">
        <v>2560</v>
      </c>
      <c r="N11402" s="89" t="s">
        <v>3595</v>
      </c>
      <c r="V11402" s="89" t="s">
        <v>2442</v>
      </c>
      <c r="W11402">
        <v>205886</v>
      </c>
    </row>
    <row r="11403" spans="7:23">
      <c r="G11403">
        <v>49647</v>
      </c>
      <c r="H11403" s="89" t="s">
        <v>1387</v>
      </c>
      <c r="I11403" s="89" t="s">
        <v>321</v>
      </c>
      <c r="L11403">
        <v>107274</v>
      </c>
      <c r="M11403" s="89" t="s">
        <v>2560</v>
      </c>
      <c r="N11403" s="89" t="s">
        <v>338</v>
      </c>
      <c r="V11403" s="89" t="s">
        <v>1398</v>
      </c>
      <c r="W11403">
        <v>49671</v>
      </c>
    </row>
    <row r="11404" spans="7:23">
      <c r="G11404">
        <v>49648</v>
      </c>
      <c r="H11404" s="89" t="s">
        <v>1388</v>
      </c>
      <c r="I11404" s="89" t="s">
        <v>321</v>
      </c>
      <c r="L11404">
        <v>107275</v>
      </c>
      <c r="M11404" s="89" t="s">
        <v>2560</v>
      </c>
      <c r="N11404" s="89" t="s">
        <v>313</v>
      </c>
      <c r="V11404" s="89" t="s">
        <v>1399</v>
      </c>
      <c r="W11404">
        <v>49672</v>
      </c>
    </row>
    <row r="11405" spans="7:23">
      <c r="G11405">
        <v>49649</v>
      </c>
      <c r="H11405" s="89" t="s">
        <v>271</v>
      </c>
      <c r="I11405" s="89" t="s">
        <v>321</v>
      </c>
      <c r="L11405">
        <v>107276</v>
      </c>
      <c r="M11405" s="89" t="s">
        <v>2560</v>
      </c>
      <c r="N11405" s="89" t="s">
        <v>339</v>
      </c>
      <c r="V11405" s="89" t="s">
        <v>1400</v>
      </c>
      <c r="W11405">
        <v>49673</v>
      </c>
    </row>
    <row r="11406" spans="7:23">
      <c r="G11406">
        <v>173895</v>
      </c>
      <c r="H11406" s="89" t="s">
        <v>2419</v>
      </c>
      <c r="I11406" s="89" t="s">
        <v>321</v>
      </c>
      <c r="L11406">
        <v>108066</v>
      </c>
      <c r="M11406" s="89" t="s">
        <v>2167</v>
      </c>
      <c r="N11406" s="89" t="s">
        <v>381</v>
      </c>
      <c r="V11406" s="89" t="s">
        <v>1310</v>
      </c>
      <c r="W11406">
        <v>49675</v>
      </c>
    </row>
    <row r="11407" spans="7:23">
      <c r="G11407">
        <v>49652</v>
      </c>
      <c r="H11407" s="89" t="s">
        <v>1389</v>
      </c>
      <c r="I11407" s="89" t="s">
        <v>321</v>
      </c>
      <c r="L11407">
        <v>108067</v>
      </c>
      <c r="M11407" s="89" t="s">
        <v>3280</v>
      </c>
      <c r="N11407" s="89" t="s">
        <v>336</v>
      </c>
      <c r="V11407" s="89" t="s">
        <v>2444</v>
      </c>
      <c r="W11407">
        <v>102869</v>
      </c>
    </row>
    <row r="11408" spans="7:23">
      <c r="G11408">
        <v>49654</v>
      </c>
      <c r="H11408" s="89" t="s">
        <v>1390</v>
      </c>
      <c r="I11408" s="89" t="s">
        <v>321</v>
      </c>
      <c r="L11408">
        <v>108466</v>
      </c>
      <c r="M11408" s="89" t="s">
        <v>2489</v>
      </c>
      <c r="N11408" s="89" t="s">
        <v>1290</v>
      </c>
      <c r="V11408" s="89" t="s">
        <v>2446</v>
      </c>
      <c r="W11408">
        <v>102895</v>
      </c>
    </row>
    <row r="11409" spans="7:23">
      <c r="G11409">
        <v>49655</v>
      </c>
      <c r="H11409" s="89" t="s">
        <v>1391</v>
      </c>
      <c r="I11409" s="89" t="s">
        <v>321</v>
      </c>
      <c r="L11409">
        <v>108467</v>
      </c>
      <c r="M11409" s="89" t="s">
        <v>2489</v>
      </c>
      <c r="N11409" s="89" t="s">
        <v>340</v>
      </c>
      <c r="V11409" s="89" t="s">
        <v>1401</v>
      </c>
      <c r="W11409">
        <v>49678</v>
      </c>
    </row>
    <row r="11410" spans="7:23">
      <c r="G11410">
        <v>49656</v>
      </c>
      <c r="H11410" s="89" t="s">
        <v>1392</v>
      </c>
      <c r="I11410" s="89" t="s">
        <v>321</v>
      </c>
      <c r="L11410">
        <v>108468</v>
      </c>
      <c r="M11410" s="89" t="s">
        <v>2489</v>
      </c>
      <c r="N11410" s="89" t="s">
        <v>320</v>
      </c>
      <c r="V11410" s="89" t="s">
        <v>1402</v>
      </c>
      <c r="W11410">
        <v>49679</v>
      </c>
    </row>
    <row r="11411" spans="7:23">
      <c r="G11411">
        <v>49660</v>
      </c>
      <c r="H11411" s="89" t="s">
        <v>1393</v>
      </c>
      <c r="I11411" s="89" t="s">
        <v>321</v>
      </c>
      <c r="L11411">
        <v>108469</v>
      </c>
      <c r="M11411" s="89" t="s">
        <v>2489</v>
      </c>
      <c r="N11411" s="89" t="s">
        <v>321</v>
      </c>
      <c r="V11411" s="89" t="s">
        <v>1403</v>
      </c>
      <c r="W11411">
        <v>49680</v>
      </c>
    </row>
    <row r="11412" spans="7:23">
      <c r="G11412">
        <v>49661</v>
      </c>
      <c r="H11412" s="89" t="s">
        <v>1394</v>
      </c>
      <c r="I11412" s="89" t="s">
        <v>321</v>
      </c>
      <c r="L11412">
        <v>108470</v>
      </c>
      <c r="M11412" s="89" t="s">
        <v>2489</v>
      </c>
      <c r="N11412" s="89" t="s">
        <v>322</v>
      </c>
      <c r="V11412" s="89" t="s">
        <v>1404</v>
      </c>
      <c r="W11412">
        <v>49681</v>
      </c>
    </row>
    <row r="11413" spans="7:23">
      <c r="G11413">
        <v>83882</v>
      </c>
      <c r="H11413" s="89" t="s">
        <v>2429</v>
      </c>
      <c r="I11413" s="89" t="s">
        <v>321</v>
      </c>
      <c r="L11413">
        <v>108471</v>
      </c>
      <c r="M11413" s="89" t="s">
        <v>2489</v>
      </c>
      <c r="N11413" s="89" t="s">
        <v>341</v>
      </c>
      <c r="V11413" s="89" t="s">
        <v>1405</v>
      </c>
      <c r="W11413">
        <v>49682</v>
      </c>
    </row>
    <row r="11414" spans="7:23">
      <c r="G11414">
        <v>190082</v>
      </c>
      <c r="H11414" s="89" t="s">
        <v>2431</v>
      </c>
      <c r="I11414" s="89" t="s">
        <v>321</v>
      </c>
      <c r="L11414">
        <v>108472</v>
      </c>
      <c r="M11414" s="89" t="s">
        <v>2489</v>
      </c>
      <c r="N11414" s="89" t="s">
        <v>316</v>
      </c>
      <c r="V11414" s="89" t="s">
        <v>1406</v>
      </c>
      <c r="W11414">
        <v>49683</v>
      </c>
    </row>
    <row r="11415" spans="7:23">
      <c r="G11415">
        <v>200682</v>
      </c>
      <c r="H11415" s="89" t="s">
        <v>2433</v>
      </c>
      <c r="I11415" s="89" t="s">
        <v>321</v>
      </c>
      <c r="L11415">
        <v>108473</v>
      </c>
      <c r="M11415" s="89" t="s">
        <v>2489</v>
      </c>
      <c r="N11415" s="89" t="s">
        <v>1582</v>
      </c>
      <c r="V11415" s="89" t="s">
        <v>1407</v>
      </c>
      <c r="W11415">
        <v>49684</v>
      </c>
    </row>
    <row r="11416" spans="7:23">
      <c r="G11416">
        <v>49662</v>
      </c>
      <c r="H11416" s="89" t="s">
        <v>2434</v>
      </c>
      <c r="I11416" s="89" t="s">
        <v>321</v>
      </c>
      <c r="L11416">
        <v>108474</v>
      </c>
      <c r="M11416" s="89" t="s">
        <v>2489</v>
      </c>
      <c r="N11416" s="89" t="s">
        <v>323</v>
      </c>
      <c r="V11416" s="89" t="s">
        <v>1318</v>
      </c>
      <c r="W11416">
        <v>49685</v>
      </c>
    </row>
    <row r="11417" spans="7:23">
      <c r="G11417">
        <v>49663</v>
      </c>
      <c r="H11417" s="89" t="s">
        <v>2437</v>
      </c>
      <c r="I11417" s="89" t="s">
        <v>321</v>
      </c>
      <c r="L11417">
        <v>108475</v>
      </c>
      <c r="M11417" s="89" t="s">
        <v>2489</v>
      </c>
      <c r="N11417" s="89" t="s">
        <v>324</v>
      </c>
      <c r="V11417" s="89" t="s">
        <v>1408</v>
      </c>
      <c r="W11417">
        <v>64079</v>
      </c>
    </row>
    <row r="11418" spans="7:23">
      <c r="G11418">
        <v>49664</v>
      </c>
      <c r="H11418" s="89" t="s">
        <v>2439</v>
      </c>
      <c r="I11418" s="89" t="s">
        <v>321</v>
      </c>
      <c r="L11418">
        <v>108476</v>
      </c>
      <c r="M11418" s="89" t="s">
        <v>2489</v>
      </c>
      <c r="N11418" s="89" t="s">
        <v>325</v>
      </c>
      <c r="V11418" s="89" t="s">
        <v>1409</v>
      </c>
      <c r="W11418">
        <v>49688</v>
      </c>
    </row>
    <row r="11419" spans="7:23">
      <c r="G11419">
        <v>49665</v>
      </c>
      <c r="H11419" s="89" t="s">
        <v>1303</v>
      </c>
      <c r="I11419" s="89" t="s">
        <v>321</v>
      </c>
      <c r="L11419">
        <v>108477</v>
      </c>
      <c r="M11419" s="89" t="s">
        <v>2489</v>
      </c>
      <c r="N11419" s="89" t="s">
        <v>317</v>
      </c>
      <c r="V11419" s="89" t="s">
        <v>1410</v>
      </c>
      <c r="W11419">
        <v>49689</v>
      </c>
    </row>
    <row r="11420" spans="7:23">
      <c r="G11420">
        <v>49668</v>
      </c>
      <c r="H11420" s="89" t="s">
        <v>1395</v>
      </c>
      <c r="I11420" s="89" t="s">
        <v>321</v>
      </c>
      <c r="L11420">
        <v>108478</v>
      </c>
      <c r="M11420" s="89" t="s">
        <v>2489</v>
      </c>
      <c r="N11420" s="89" t="s">
        <v>1583</v>
      </c>
      <c r="V11420" s="89" t="s">
        <v>1411</v>
      </c>
      <c r="W11420">
        <v>49690</v>
      </c>
    </row>
    <row r="11421" spans="7:23">
      <c r="G11421">
        <v>49669</v>
      </c>
      <c r="H11421" s="89" t="s">
        <v>1396</v>
      </c>
      <c r="I11421" s="89" t="s">
        <v>321</v>
      </c>
      <c r="L11421">
        <v>108479</v>
      </c>
      <c r="M11421" s="89" t="s">
        <v>2490</v>
      </c>
      <c r="N11421" s="89" t="s">
        <v>1290</v>
      </c>
      <c r="V11421" s="89" t="s">
        <v>1412</v>
      </c>
      <c r="W11421">
        <v>49691</v>
      </c>
    </row>
    <row r="11422" spans="7:23">
      <c r="G11422">
        <v>49670</v>
      </c>
      <c r="H11422" s="89" t="s">
        <v>1397</v>
      </c>
      <c r="I11422" s="89" t="s">
        <v>321</v>
      </c>
      <c r="L11422">
        <v>108480</v>
      </c>
      <c r="M11422" s="89" t="s">
        <v>2490</v>
      </c>
      <c r="N11422" s="89" t="s">
        <v>340</v>
      </c>
      <c r="V11422" s="89" t="s">
        <v>1413</v>
      </c>
      <c r="W11422">
        <v>49692</v>
      </c>
    </row>
    <row r="11423" spans="7:23">
      <c r="G11423">
        <v>205886</v>
      </c>
      <c r="H11423" s="89" t="s">
        <v>2442</v>
      </c>
      <c r="I11423" s="89" t="s">
        <v>321</v>
      </c>
      <c r="L11423">
        <v>108481</v>
      </c>
      <c r="M11423" s="89" t="s">
        <v>2490</v>
      </c>
      <c r="N11423" s="89" t="s">
        <v>320</v>
      </c>
      <c r="V11423" s="89" t="s">
        <v>1414</v>
      </c>
      <c r="W11423">
        <v>49693</v>
      </c>
    </row>
    <row r="11424" spans="7:23">
      <c r="G11424">
        <v>49671</v>
      </c>
      <c r="H11424" s="89" t="s">
        <v>1398</v>
      </c>
      <c r="I11424" s="89" t="s">
        <v>321</v>
      </c>
      <c r="L11424">
        <v>108482</v>
      </c>
      <c r="M11424" s="89" t="s">
        <v>2490</v>
      </c>
      <c r="N11424" s="89" t="s">
        <v>321</v>
      </c>
      <c r="V11424" s="89" t="s">
        <v>1415</v>
      </c>
      <c r="W11424">
        <v>49694</v>
      </c>
    </row>
    <row r="11425" spans="7:23">
      <c r="G11425">
        <v>49672</v>
      </c>
      <c r="H11425" s="89" t="s">
        <v>1399</v>
      </c>
      <c r="I11425" s="89" t="s">
        <v>321</v>
      </c>
      <c r="L11425">
        <v>108483</v>
      </c>
      <c r="M11425" s="89" t="s">
        <v>2490</v>
      </c>
      <c r="N11425" s="89" t="s">
        <v>322</v>
      </c>
      <c r="V11425" s="89" t="s">
        <v>1327</v>
      </c>
      <c r="W11425">
        <v>49696</v>
      </c>
    </row>
    <row r="11426" spans="7:23">
      <c r="G11426">
        <v>49673</v>
      </c>
      <c r="H11426" s="89" t="s">
        <v>1400</v>
      </c>
      <c r="I11426" s="89" t="s">
        <v>321</v>
      </c>
      <c r="L11426">
        <v>108484</v>
      </c>
      <c r="M11426" s="89" t="s">
        <v>2490</v>
      </c>
      <c r="N11426" s="89" t="s">
        <v>341</v>
      </c>
      <c r="V11426" s="89" t="s">
        <v>2453</v>
      </c>
      <c r="W11426">
        <v>102908</v>
      </c>
    </row>
    <row r="11427" spans="7:23">
      <c r="G11427">
        <v>49675</v>
      </c>
      <c r="H11427" s="89" t="s">
        <v>1310</v>
      </c>
      <c r="I11427" s="89" t="s">
        <v>321</v>
      </c>
      <c r="L11427">
        <v>108485</v>
      </c>
      <c r="M11427" s="89" t="s">
        <v>2490</v>
      </c>
      <c r="N11427" s="89" t="s">
        <v>316</v>
      </c>
      <c r="V11427" s="89" t="s">
        <v>2454</v>
      </c>
      <c r="W11427">
        <v>172282</v>
      </c>
    </row>
    <row r="11428" spans="7:23">
      <c r="G11428">
        <v>102869</v>
      </c>
      <c r="H11428" s="89" t="s">
        <v>2444</v>
      </c>
      <c r="I11428" s="89" t="s">
        <v>321</v>
      </c>
      <c r="L11428">
        <v>108486</v>
      </c>
      <c r="M11428" s="89" t="s">
        <v>2490</v>
      </c>
      <c r="N11428" s="89" t="s">
        <v>1582</v>
      </c>
      <c r="V11428" s="89" t="s">
        <v>232</v>
      </c>
      <c r="W11428">
        <v>49697</v>
      </c>
    </row>
    <row r="11429" spans="7:23">
      <c r="G11429">
        <v>102895</v>
      </c>
      <c r="H11429" s="89" t="s">
        <v>2446</v>
      </c>
      <c r="I11429" s="89" t="s">
        <v>321</v>
      </c>
      <c r="L11429">
        <v>108487</v>
      </c>
      <c r="M11429" s="89" t="s">
        <v>2490</v>
      </c>
      <c r="N11429" s="89" t="s">
        <v>323</v>
      </c>
      <c r="V11429" s="89" t="s">
        <v>2457</v>
      </c>
      <c r="W11429">
        <v>102934</v>
      </c>
    </row>
    <row r="11430" spans="7:23">
      <c r="G11430">
        <v>49678</v>
      </c>
      <c r="H11430" s="89" t="s">
        <v>1401</v>
      </c>
      <c r="I11430" s="89" t="s">
        <v>321</v>
      </c>
      <c r="L11430">
        <v>108488</v>
      </c>
      <c r="M11430" s="89" t="s">
        <v>2490</v>
      </c>
      <c r="N11430" s="89" t="s">
        <v>324</v>
      </c>
      <c r="V11430" s="89" t="s">
        <v>1416</v>
      </c>
      <c r="W11430">
        <v>65345</v>
      </c>
    </row>
    <row r="11431" spans="7:23">
      <c r="G11431">
        <v>49679</v>
      </c>
      <c r="H11431" s="89" t="s">
        <v>1402</v>
      </c>
      <c r="I11431" s="89" t="s">
        <v>321</v>
      </c>
      <c r="L11431">
        <v>108489</v>
      </c>
      <c r="M11431" s="89" t="s">
        <v>2490</v>
      </c>
      <c r="N11431" s="89" t="s">
        <v>325</v>
      </c>
      <c r="V11431" s="89" t="s">
        <v>1417</v>
      </c>
      <c r="W11431">
        <v>65356</v>
      </c>
    </row>
    <row r="11432" spans="7:23">
      <c r="G11432">
        <v>49680</v>
      </c>
      <c r="H11432" s="89" t="s">
        <v>1403</v>
      </c>
      <c r="I11432" s="89" t="s">
        <v>321</v>
      </c>
      <c r="L11432">
        <v>108490</v>
      </c>
      <c r="M11432" s="89" t="s">
        <v>2490</v>
      </c>
      <c r="N11432" s="89" t="s">
        <v>317</v>
      </c>
      <c r="V11432" s="89" t="s">
        <v>1418</v>
      </c>
      <c r="W11432">
        <v>65367</v>
      </c>
    </row>
    <row r="11433" spans="7:23">
      <c r="G11433">
        <v>49681</v>
      </c>
      <c r="H11433" s="89" t="s">
        <v>1404</v>
      </c>
      <c r="I11433" s="89" t="s">
        <v>321</v>
      </c>
      <c r="L11433">
        <v>108491</v>
      </c>
      <c r="M11433" s="89" t="s">
        <v>2490</v>
      </c>
      <c r="N11433" s="89" t="s">
        <v>1583</v>
      </c>
      <c r="V11433" s="89" t="s">
        <v>1419</v>
      </c>
      <c r="W11433">
        <v>65378</v>
      </c>
    </row>
    <row r="11434" spans="7:23">
      <c r="G11434">
        <v>49682</v>
      </c>
      <c r="H11434" s="89" t="s">
        <v>1405</v>
      </c>
      <c r="I11434" s="89" t="s">
        <v>321</v>
      </c>
      <c r="L11434">
        <v>141066</v>
      </c>
      <c r="M11434" s="89" t="s">
        <v>2545</v>
      </c>
      <c r="N11434" s="89" t="s">
        <v>1290</v>
      </c>
      <c r="V11434" s="89" t="s">
        <v>1420</v>
      </c>
      <c r="W11434">
        <v>49700</v>
      </c>
    </row>
    <row r="11435" spans="7:23">
      <c r="G11435">
        <v>49683</v>
      </c>
      <c r="H11435" s="89" t="s">
        <v>1406</v>
      </c>
      <c r="I11435" s="89" t="s">
        <v>321</v>
      </c>
      <c r="L11435">
        <v>141067</v>
      </c>
      <c r="M11435" s="89" t="s">
        <v>2545</v>
      </c>
      <c r="N11435" s="89" t="s">
        <v>340</v>
      </c>
      <c r="V11435" s="89" t="s">
        <v>1421</v>
      </c>
      <c r="W11435">
        <v>65433</v>
      </c>
    </row>
    <row r="11436" spans="7:23">
      <c r="G11436">
        <v>49684</v>
      </c>
      <c r="H11436" s="89" t="s">
        <v>1407</v>
      </c>
      <c r="I11436" s="89" t="s">
        <v>321</v>
      </c>
      <c r="L11436">
        <v>141068</v>
      </c>
      <c r="M11436" s="89" t="s">
        <v>2545</v>
      </c>
      <c r="N11436" s="89" t="s">
        <v>320</v>
      </c>
      <c r="V11436" s="89" t="s">
        <v>1422</v>
      </c>
      <c r="W11436">
        <v>65422</v>
      </c>
    </row>
    <row r="11437" spans="7:23">
      <c r="G11437">
        <v>49685</v>
      </c>
      <c r="H11437" s="89" t="s">
        <v>1318</v>
      </c>
      <c r="I11437" s="89" t="s">
        <v>321</v>
      </c>
      <c r="L11437">
        <v>141069</v>
      </c>
      <c r="M11437" s="89" t="s">
        <v>2545</v>
      </c>
      <c r="N11437" s="89" t="s">
        <v>321</v>
      </c>
      <c r="V11437" s="89" t="s">
        <v>1423</v>
      </c>
      <c r="W11437">
        <v>65411</v>
      </c>
    </row>
    <row r="11438" spans="7:23">
      <c r="G11438">
        <v>64079</v>
      </c>
      <c r="H11438" s="89" t="s">
        <v>1408</v>
      </c>
      <c r="I11438" s="89" t="s">
        <v>321</v>
      </c>
      <c r="L11438">
        <v>141070</v>
      </c>
      <c r="M11438" s="89" t="s">
        <v>2545</v>
      </c>
      <c r="N11438" s="89" t="s">
        <v>322</v>
      </c>
      <c r="V11438" s="89" t="s">
        <v>1424</v>
      </c>
      <c r="W11438">
        <v>65400</v>
      </c>
    </row>
    <row r="11439" spans="7:23">
      <c r="G11439">
        <v>49688</v>
      </c>
      <c r="H11439" s="89" t="s">
        <v>1409</v>
      </c>
      <c r="I11439" s="89" t="s">
        <v>321</v>
      </c>
      <c r="L11439">
        <v>141071</v>
      </c>
      <c r="M11439" s="89" t="s">
        <v>2545</v>
      </c>
      <c r="N11439" s="89" t="s">
        <v>341</v>
      </c>
      <c r="V11439" s="89" t="s">
        <v>1425</v>
      </c>
      <c r="W11439">
        <v>65389</v>
      </c>
    </row>
    <row r="11440" spans="7:23">
      <c r="G11440">
        <v>49689</v>
      </c>
      <c r="H11440" s="89" t="s">
        <v>1410</v>
      </c>
      <c r="I11440" s="89" t="s">
        <v>321</v>
      </c>
      <c r="L11440">
        <v>141072</v>
      </c>
      <c r="M11440" s="89" t="s">
        <v>2545</v>
      </c>
      <c r="N11440" s="89" t="s">
        <v>316</v>
      </c>
      <c r="V11440" s="89" t="s">
        <v>1426</v>
      </c>
      <c r="W11440">
        <v>59669</v>
      </c>
    </row>
    <row r="11441" spans="7:23">
      <c r="G11441">
        <v>49690</v>
      </c>
      <c r="H11441" s="89" t="s">
        <v>1411</v>
      </c>
      <c r="I11441" s="89" t="s">
        <v>321</v>
      </c>
      <c r="L11441">
        <v>141073</v>
      </c>
      <c r="M11441" s="89" t="s">
        <v>2545</v>
      </c>
      <c r="N11441" s="89" t="s">
        <v>1582</v>
      </c>
      <c r="V11441" s="89" t="s">
        <v>1427</v>
      </c>
      <c r="W11441">
        <v>65499</v>
      </c>
    </row>
    <row r="11442" spans="7:23">
      <c r="G11442">
        <v>49691</v>
      </c>
      <c r="H11442" s="89" t="s">
        <v>1412</v>
      </c>
      <c r="I11442" s="89" t="s">
        <v>321</v>
      </c>
      <c r="L11442">
        <v>141074</v>
      </c>
      <c r="M11442" s="89" t="s">
        <v>2545</v>
      </c>
      <c r="N11442" s="89" t="s">
        <v>323</v>
      </c>
      <c r="V11442" s="89" t="s">
        <v>1429</v>
      </c>
      <c r="W11442">
        <v>65477</v>
      </c>
    </row>
    <row r="11443" spans="7:23">
      <c r="G11443">
        <v>49692</v>
      </c>
      <c r="H11443" s="89" t="s">
        <v>1413</v>
      </c>
      <c r="I11443" s="89" t="s">
        <v>321</v>
      </c>
      <c r="L11443">
        <v>141075</v>
      </c>
      <c r="M11443" s="89" t="s">
        <v>2545</v>
      </c>
      <c r="N11443" s="89" t="s">
        <v>324</v>
      </c>
      <c r="V11443" s="89" t="s">
        <v>1430</v>
      </c>
      <c r="W11443">
        <v>65466</v>
      </c>
    </row>
    <row r="11444" spans="7:23">
      <c r="G11444">
        <v>49693</v>
      </c>
      <c r="H11444" s="89" t="s">
        <v>1414</v>
      </c>
      <c r="I11444" s="89" t="s">
        <v>321</v>
      </c>
      <c r="L11444">
        <v>141076</v>
      </c>
      <c r="M11444" s="89" t="s">
        <v>2545</v>
      </c>
      <c r="N11444" s="89" t="s">
        <v>325</v>
      </c>
      <c r="V11444" s="89" t="s">
        <v>1431</v>
      </c>
      <c r="W11444">
        <v>49701</v>
      </c>
    </row>
    <row r="11445" spans="7:23">
      <c r="G11445">
        <v>49694</v>
      </c>
      <c r="H11445" s="89" t="s">
        <v>1415</v>
      </c>
      <c r="I11445" s="89" t="s">
        <v>321</v>
      </c>
      <c r="L11445">
        <v>141077</v>
      </c>
      <c r="M11445" s="89" t="s">
        <v>2545</v>
      </c>
      <c r="N11445" s="89" t="s">
        <v>317</v>
      </c>
      <c r="V11445" s="89" t="s">
        <v>1432</v>
      </c>
      <c r="W11445">
        <v>49702</v>
      </c>
    </row>
    <row r="11446" spans="7:23">
      <c r="G11446">
        <v>49696</v>
      </c>
      <c r="H11446" s="89" t="s">
        <v>1327</v>
      </c>
      <c r="I11446" s="89" t="s">
        <v>321</v>
      </c>
      <c r="L11446">
        <v>141078</v>
      </c>
      <c r="M11446" s="89" t="s">
        <v>2545</v>
      </c>
      <c r="N11446" s="89" t="s">
        <v>1583</v>
      </c>
      <c r="V11446" s="89" t="s">
        <v>1433</v>
      </c>
      <c r="W11446">
        <v>49703</v>
      </c>
    </row>
    <row r="11447" spans="7:23">
      <c r="G11447">
        <v>102908</v>
      </c>
      <c r="H11447" s="89" t="s">
        <v>2453</v>
      </c>
      <c r="I11447" s="89" t="s">
        <v>321</v>
      </c>
      <c r="L11447">
        <v>141079</v>
      </c>
      <c r="M11447" s="89" t="s">
        <v>2551</v>
      </c>
      <c r="N11447" s="89" t="s">
        <v>1290</v>
      </c>
      <c r="V11447" s="89" t="s">
        <v>1434</v>
      </c>
      <c r="W11447">
        <v>49704</v>
      </c>
    </row>
    <row r="11448" spans="7:23">
      <c r="G11448">
        <v>172282</v>
      </c>
      <c r="H11448" s="89" t="s">
        <v>2454</v>
      </c>
      <c r="I11448" s="89" t="s">
        <v>321</v>
      </c>
      <c r="L11448">
        <v>141080</v>
      </c>
      <c r="M11448" s="89" t="s">
        <v>2551</v>
      </c>
      <c r="N11448" s="89" t="s">
        <v>340</v>
      </c>
      <c r="V11448" s="89" t="s">
        <v>1435</v>
      </c>
      <c r="W11448">
        <v>49705</v>
      </c>
    </row>
    <row r="11449" spans="7:23">
      <c r="G11449">
        <v>49697</v>
      </c>
      <c r="H11449" s="89" t="s">
        <v>232</v>
      </c>
      <c r="I11449" s="89" t="s">
        <v>321</v>
      </c>
      <c r="L11449">
        <v>141081</v>
      </c>
      <c r="M11449" s="89" t="s">
        <v>2551</v>
      </c>
      <c r="N11449" s="89" t="s">
        <v>320</v>
      </c>
      <c r="V11449" s="89" t="s">
        <v>1436</v>
      </c>
      <c r="W11449">
        <v>49706</v>
      </c>
    </row>
    <row r="11450" spans="7:23">
      <c r="G11450">
        <v>102934</v>
      </c>
      <c r="H11450" s="89" t="s">
        <v>2457</v>
      </c>
      <c r="I11450" s="89" t="s">
        <v>321</v>
      </c>
      <c r="L11450">
        <v>141082</v>
      </c>
      <c r="M11450" s="89" t="s">
        <v>2551</v>
      </c>
      <c r="N11450" s="89" t="s">
        <v>321</v>
      </c>
      <c r="V11450" s="89" t="s">
        <v>1437</v>
      </c>
      <c r="W11450">
        <v>49707</v>
      </c>
    </row>
    <row r="11451" spans="7:23">
      <c r="G11451">
        <v>65345</v>
      </c>
      <c r="H11451" s="89" t="s">
        <v>1416</v>
      </c>
      <c r="I11451" s="89" t="s">
        <v>321</v>
      </c>
      <c r="L11451">
        <v>141083</v>
      </c>
      <c r="M11451" s="89" t="s">
        <v>2551</v>
      </c>
      <c r="N11451" s="89" t="s">
        <v>322</v>
      </c>
      <c r="V11451" s="89" t="s">
        <v>1438</v>
      </c>
      <c r="W11451">
        <v>49708</v>
      </c>
    </row>
    <row r="11452" spans="7:23">
      <c r="G11452">
        <v>65356</v>
      </c>
      <c r="H11452" s="89" t="s">
        <v>1417</v>
      </c>
      <c r="I11452" s="89" t="s">
        <v>321</v>
      </c>
      <c r="L11452">
        <v>141084</v>
      </c>
      <c r="M11452" s="89" t="s">
        <v>2551</v>
      </c>
      <c r="N11452" s="89" t="s">
        <v>341</v>
      </c>
      <c r="V11452" s="89" t="s">
        <v>2469</v>
      </c>
      <c r="W11452">
        <v>49709</v>
      </c>
    </row>
    <row r="11453" spans="7:23">
      <c r="G11453">
        <v>65367</v>
      </c>
      <c r="H11453" s="89" t="s">
        <v>1418</v>
      </c>
      <c r="I11453" s="89" t="s">
        <v>321</v>
      </c>
      <c r="L11453">
        <v>141085</v>
      </c>
      <c r="M11453" s="89" t="s">
        <v>2551</v>
      </c>
      <c r="N11453" s="89" t="s">
        <v>316</v>
      </c>
      <c r="V11453" s="89" t="s">
        <v>1428</v>
      </c>
      <c r="W11453">
        <v>65488</v>
      </c>
    </row>
    <row r="11454" spans="7:23">
      <c r="G11454">
        <v>65378</v>
      </c>
      <c r="H11454" s="89" t="s">
        <v>1419</v>
      </c>
      <c r="I11454" s="89" t="s">
        <v>321</v>
      </c>
      <c r="L11454">
        <v>141086</v>
      </c>
      <c r="M11454" s="89" t="s">
        <v>2551</v>
      </c>
      <c r="N11454" s="89" t="s">
        <v>1582</v>
      </c>
      <c r="V11454" s="89" t="s">
        <v>2471</v>
      </c>
      <c r="W11454">
        <v>220308</v>
      </c>
    </row>
    <row r="11455" spans="7:23">
      <c r="G11455">
        <v>49700</v>
      </c>
      <c r="H11455" s="89" t="s">
        <v>1420</v>
      </c>
      <c r="I11455" s="89" t="s">
        <v>321</v>
      </c>
      <c r="L11455">
        <v>141087</v>
      </c>
      <c r="M11455" s="89" t="s">
        <v>2551</v>
      </c>
      <c r="N11455" s="89" t="s">
        <v>323</v>
      </c>
      <c r="V11455" s="89" t="s">
        <v>1439</v>
      </c>
      <c r="W11455">
        <v>49712</v>
      </c>
    </row>
    <row r="11456" spans="7:23">
      <c r="G11456">
        <v>65433</v>
      </c>
      <c r="H11456" s="89" t="s">
        <v>1421</v>
      </c>
      <c r="I11456" s="89" t="s">
        <v>321</v>
      </c>
      <c r="L11456">
        <v>141088</v>
      </c>
      <c r="M11456" s="89" t="s">
        <v>2551</v>
      </c>
      <c r="N11456" s="89" t="s">
        <v>324</v>
      </c>
      <c r="V11456" s="89" t="s">
        <v>1440</v>
      </c>
      <c r="W11456">
        <v>49713</v>
      </c>
    </row>
    <row r="11457" spans="7:23">
      <c r="G11457">
        <v>65422</v>
      </c>
      <c r="H11457" s="89" t="s">
        <v>1422</v>
      </c>
      <c r="I11457" s="89" t="s">
        <v>321</v>
      </c>
      <c r="L11457">
        <v>141089</v>
      </c>
      <c r="M11457" s="89" t="s">
        <v>2551</v>
      </c>
      <c r="N11457" s="89" t="s">
        <v>325</v>
      </c>
      <c r="V11457" s="89" t="s">
        <v>1441</v>
      </c>
      <c r="W11457">
        <v>49714</v>
      </c>
    </row>
    <row r="11458" spans="7:23">
      <c r="G11458">
        <v>65411</v>
      </c>
      <c r="H11458" s="89" t="s">
        <v>1423</v>
      </c>
      <c r="I11458" s="89" t="s">
        <v>321</v>
      </c>
      <c r="L11458">
        <v>141090</v>
      </c>
      <c r="M11458" s="89" t="s">
        <v>2551</v>
      </c>
      <c r="N11458" s="89" t="s">
        <v>317</v>
      </c>
      <c r="V11458" s="89" t="s">
        <v>1442</v>
      </c>
      <c r="W11458">
        <v>49715</v>
      </c>
    </row>
    <row r="11459" spans="7:23">
      <c r="G11459">
        <v>65400</v>
      </c>
      <c r="H11459" s="89" t="s">
        <v>1424</v>
      </c>
      <c r="I11459" s="89" t="s">
        <v>321</v>
      </c>
      <c r="L11459">
        <v>141091</v>
      </c>
      <c r="M11459" s="89" t="s">
        <v>2551</v>
      </c>
      <c r="N11459" s="89" t="s">
        <v>1583</v>
      </c>
      <c r="V11459" s="89" t="s">
        <v>1443</v>
      </c>
      <c r="W11459">
        <v>49716</v>
      </c>
    </row>
    <row r="11460" spans="7:23">
      <c r="G11460">
        <v>65389</v>
      </c>
      <c r="H11460" s="89" t="s">
        <v>1425</v>
      </c>
      <c r="I11460" s="89" t="s">
        <v>321</v>
      </c>
      <c r="L11460">
        <v>142468</v>
      </c>
      <c r="M11460" s="89" t="s">
        <v>2531</v>
      </c>
      <c r="N11460" s="89" t="s">
        <v>326</v>
      </c>
      <c r="V11460" s="89" t="s">
        <v>1444</v>
      </c>
      <c r="W11460">
        <v>49717</v>
      </c>
    </row>
    <row r="11461" spans="7:23">
      <c r="G11461">
        <v>59669</v>
      </c>
      <c r="H11461" s="89" t="s">
        <v>1426</v>
      </c>
      <c r="I11461" s="89" t="s">
        <v>321</v>
      </c>
      <c r="L11461">
        <v>142471</v>
      </c>
      <c r="M11461" s="89" t="s">
        <v>2363</v>
      </c>
      <c r="N11461" s="89" t="s">
        <v>326</v>
      </c>
      <c r="V11461" s="89" t="s">
        <v>1445</v>
      </c>
      <c r="W11461">
        <v>49718</v>
      </c>
    </row>
    <row r="11462" spans="7:23">
      <c r="G11462">
        <v>65499</v>
      </c>
      <c r="H11462" s="89" t="s">
        <v>1427</v>
      </c>
      <c r="I11462" s="89" t="s">
        <v>321</v>
      </c>
      <c r="L11462">
        <v>142473</v>
      </c>
      <c r="M11462" s="89" t="s">
        <v>2362</v>
      </c>
      <c r="N11462" s="89" t="s">
        <v>326</v>
      </c>
      <c r="V11462" s="89" t="s">
        <v>1446</v>
      </c>
      <c r="W11462">
        <v>49719</v>
      </c>
    </row>
    <row r="11463" spans="7:23">
      <c r="G11463">
        <v>65477</v>
      </c>
      <c r="H11463" s="89" t="s">
        <v>1429</v>
      </c>
      <c r="I11463" s="89" t="s">
        <v>321</v>
      </c>
      <c r="L11463">
        <v>142672</v>
      </c>
      <c r="M11463" s="89" t="s">
        <v>2533</v>
      </c>
      <c r="N11463" s="89" t="s">
        <v>326</v>
      </c>
      <c r="V11463" s="89" t="s">
        <v>1447</v>
      </c>
      <c r="W11463">
        <v>49720</v>
      </c>
    </row>
    <row r="11464" spans="7:23">
      <c r="G11464">
        <v>65466</v>
      </c>
      <c r="H11464" s="89" t="s">
        <v>1430</v>
      </c>
      <c r="I11464" s="89" t="s">
        <v>321</v>
      </c>
      <c r="L11464">
        <v>142674</v>
      </c>
      <c r="M11464" s="89" t="s">
        <v>2418</v>
      </c>
      <c r="N11464" s="89" t="s">
        <v>326</v>
      </c>
      <c r="V11464" s="89" t="s">
        <v>1448</v>
      </c>
      <c r="W11464">
        <v>49721</v>
      </c>
    </row>
    <row r="11465" spans="7:23">
      <c r="G11465">
        <v>49701</v>
      </c>
      <c r="H11465" s="89" t="s">
        <v>1431</v>
      </c>
      <c r="I11465" s="89" t="s">
        <v>321</v>
      </c>
      <c r="L11465">
        <v>142676</v>
      </c>
      <c r="M11465" s="89" t="s">
        <v>2420</v>
      </c>
      <c r="N11465" s="89" t="s">
        <v>326</v>
      </c>
      <c r="V11465" s="89" t="s">
        <v>1449</v>
      </c>
      <c r="W11465">
        <v>49722</v>
      </c>
    </row>
    <row r="11466" spans="7:23">
      <c r="G11466">
        <v>49702</v>
      </c>
      <c r="H11466" s="89" t="s">
        <v>1432</v>
      </c>
      <c r="I11466" s="89" t="s">
        <v>321</v>
      </c>
      <c r="L11466">
        <v>142680</v>
      </c>
      <c r="M11466" s="89" t="s">
        <v>2534</v>
      </c>
      <c r="N11466" s="89" t="s">
        <v>326</v>
      </c>
      <c r="V11466" s="89" t="s">
        <v>1450</v>
      </c>
      <c r="W11466">
        <v>49723</v>
      </c>
    </row>
    <row r="11467" spans="7:23">
      <c r="G11467">
        <v>49703</v>
      </c>
      <c r="H11467" s="89" t="s">
        <v>1433</v>
      </c>
      <c r="I11467" s="89" t="s">
        <v>321</v>
      </c>
      <c r="L11467">
        <v>142682</v>
      </c>
      <c r="M11467" s="89" t="s">
        <v>2440</v>
      </c>
      <c r="N11467" s="89" t="s">
        <v>326</v>
      </c>
      <c r="V11467" s="89" t="s">
        <v>2480</v>
      </c>
      <c r="W11467">
        <v>49725</v>
      </c>
    </row>
    <row r="11468" spans="7:23">
      <c r="G11468">
        <v>49704</v>
      </c>
      <c r="H11468" s="89" t="s">
        <v>1434</v>
      </c>
      <c r="I11468" s="89" t="s">
        <v>321</v>
      </c>
      <c r="L11468">
        <v>142684</v>
      </c>
      <c r="M11468" s="89" t="s">
        <v>2441</v>
      </c>
      <c r="N11468" s="89" t="s">
        <v>326</v>
      </c>
      <c r="V11468" s="89" t="s">
        <v>2481</v>
      </c>
      <c r="W11468">
        <v>102882</v>
      </c>
    </row>
    <row r="11469" spans="7:23">
      <c r="G11469">
        <v>49705</v>
      </c>
      <c r="H11469" s="89" t="s">
        <v>1435</v>
      </c>
      <c r="I11469" s="89" t="s">
        <v>321</v>
      </c>
      <c r="L11469">
        <v>142866</v>
      </c>
      <c r="M11469" s="89" t="s">
        <v>2227</v>
      </c>
      <c r="N11469" s="89" t="s">
        <v>326</v>
      </c>
      <c r="V11469" s="89" t="s">
        <v>2482</v>
      </c>
      <c r="W11469">
        <v>102921</v>
      </c>
    </row>
    <row r="11470" spans="7:23">
      <c r="G11470">
        <v>49706</v>
      </c>
      <c r="H11470" s="89" t="s">
        <v>1436</v>
      </c>
      <c r="I11470" s="89" t="s">
        <v>321</v>
      </c>
      <c r="L11470">
        <v>142868</v>
      </c>
      <c r="M11470" s="89" t="s">
        <v>2535</v>
      </c>
      <c r="N11470" s="89" t="s">
        <v>326</v>
      </c>
      <c r="V11470" s="89" t="s">
        <v>1451</v>
      </c>
      <c r="W11470">
        <v>59735</v>
      </c>
    </row>
    <row r="11471" spans="7:23">
      <c r="G11471">
        <v>49707</v>
      </c>
      <c r="H11471" s="89" t="s">
        <v>1437</v>
      </c>
      <c r="I11471" s="89" t="s">
        <v>321</v>
      </c>
      <c r="L11471">
        <v>142870</v>
      </c>
      <c r="M11471" s="89" t="s">
        <v>2448</v>
      </c>
      <c r="N11471" s="89" t="s">
        <v>326</v>
      </c>
      <c r="V11471" s="89" t="s">
        <v>1452</v>
      </c>
      <c r="W11471">
        <v>59746</v>
      </c>
    </row>
    <row r="11472" spans="7:23">
      <c r="G11472">
        <v>49708</v>
      </c>
      <c r="H11472" s="89" t="s">
        <v>1438</v>
      </c>
      <c r="I11472" s="89" t="s">
        <v>321</v>
      </c>
      <c r="L11472">
        <v>142872</v>
      </c>
      <c r="M11472" s="89" t="s">
        <v>2449</v>
      </c>
      <c r="N11472" s="89" t="s">
        <v>326</v>
      </c>
      <c r="V11472" s="89" t="s">
        <v>1453</v>
      </c>
      <c r="W11472">
        <v>59757</v>
      </c>
    </row>
    <row r="11473" spans="7:23">
      <c r="G11473">
        <v>49709</v>
      </c>
      <c r="H11473" s="89" t="s">
        <v>2469</v>
      </c>
      <c r="I11473" s="89" t="s">
        <v>321</v>
      </c>
      <c r="L11473">
        <v>142874</v>
      </c>
      <c r="M11473" s="89" t="s">
        <v>2227</v>
      </c>
      <c r="N11473" s="89" t="s">
        <v>326</v>
      </c>
      <c r="V11473" s="89" t="s">
        <v>1454</v>
      </c>
      <c r="W11473">
        <v>59768</v>
      </c>
    </row>
    <row r="11474" spans="7:23">
      <c r="G11474">
        <v>65488</v>
      </c>
      <c r="H11474" s="89" t="s">
        <v>1428</v>
      </c>
      <c r="I11474" s="89" t="s">
        <v>321</v>
      </c>
      <c r="L11474">
        <v>142878</v>
      </c>
      <c r="M11474" s="89" t="s">
        <v>2536</v>
      </c>
      <c r="N11474" s="89" t="s">
        <v>326</v>
      </c>
      <c r="V11474" s="89" t="s">
        <v>1455</v>
      </c>
      <c r="W11474">
        <v>59779</v>
      </c>
    </row>
    <row r="11475" spans="7:23">
      <c r="G11475">
        <v>220308</v>
      </c>
      <c r="H11475" s="89" t="s">
        <v>2471</v>
      </c>
      <c r="I11475" s="89" t="s">
        <v>321</v>
      </c>
      <c r="L11475">
        <v>142880</v>
      </c>
      <c r="M11475" s="89" t="s">
        <v>2460</v>
      </c>
      <c r="N11475" s="89" t="s">
        <v>326</v>
      </c>
      <c r="V11475" s="89" t="s">
        <v>1456</v>
      </c>
      <c r="W11475">
        <v>59790</v>
      </c>
    </row>
    <row r="11476" spans="7:23">
      <c r="G11476">
        <v>49712</v>
      </c>
      <c r="H11476" s="89" t="s">
        <v>1439</v>
      </c>
      <c r="I11476" s="89" t="s">
        <v>321</v>
      </c>
      <c r="L11476">
        <v>142882</v>
      </c>
      <c r="M11476" s="89" t="s">
        <v>2461</v>
      </c>
      <c r="N11476" s="89" t="s">
        <v>326</v>
      </c>
      <c r="V11476" s="89" t="s">
        <v>1457</v>
      </c>
      <c r="W11476">
        <v>59801</v>
      </c>
    </row>
    <row r="11477" spans="7:23">
      <c r="G11477">
        <v>49713</v>
      </c>
      <c r="H11477" s="89" t="s">
        <v>1440</v>
      </c>
      <c r="I11477" s="89" t="s">
        <v>321</v>
      </c>
      <c r="L11477">
        <v>143272</v>
      </c>
      <c r="M11477" s="89" t="s">
        <v>2532</v>
      </c>
      <c r="N11477" s="89" t="s">
        <v>326</v>
      </c>
      <c r="V11477" s="89" t="s">
        <v>1458</v>
      </c>
      <c r="W11477">
        <v>59812</v>
      </c>
    </row>
    <row r="11478" spans="7:23">
      <c r="G11478">
        <v>49714</v>
      </c>
      <c r="H11478" s="89" t="s">
        <v>1441</v>
      </c>
      <c r="I11478" s="89" t="s">
        <v>321</v>
      </c>
      <c r="L11478">
        <v>145470</v>
      </c>
      <c r="M11478" s="89" t="s">
        <v>2483</v>
      </c>
      <c r="N11478" s="89" t="s">
        <v>326</v>
      </c>
      <c r="V11478" s="89" t="s">
        <v>1459</v>
      </c>
      <c r="W11478">
        <v>59823</v>
      </c>
    </row>
    <row r="11479" spans="7:23">
      <c r="G11479">
        <v>49715</v>
      </c>
      <c r="H11479" s="89" t="s">
        <v>1442</v>
      </c>
      <c r="I11479" s="89" t="s">
        <v>321</v>
      </c>
      <c r="L11479">
        <v>145471</v>
      </c>
      <c r="M11479" s="89" t="s">
        <v>2484</v>
      </c>
      <c r="N11479" s="89" t="s">
        <v>326</v>
      </c>
      <c r="V11479" s="89" t="s">
        <v>1460</v>
      </c>
      <c r="W11479">
        <v>59834</v>
      </c>
    </row>
    <row r="11480" spans="7:23">
      <c r="G11480">
        <v>49716</v>
      </c>
      <c r="H11480" s="89" t="s">
        <v>1443</v>
      </c>
      <c r="I11480" s="89" t="s">
        <v>321</v>
      </c>
      <c r="L11480">
        <v>145472</v>
      </c>
      <c r="M11480" s="89" t="s">
        <v>2485</v>
      </c>
      <c r="N11480" s="89" t="s">
        <v>326</v>
      </c>
      <c r="V11480" s="89" t="s">
        <v>1461</v>
      </c>
      <c r="W11480">
        <v>59845</v>
      </c>
    </row>
    <row r="11481" spans="7:23">
      <c r="G11481">
        <v>49717</v>
      </c>
      <c r="H11481" s="89" t="s">
        <v>1444</v>
      </c>
      <c r="I11481" s="89" t="s">
        <v>321</v>
      </c>
      <c r="L11481">
        <v>145475</v>
      </c>
      <c r="M11481" s="89" t="s">
        <v>2308</v>
      </c>
      <c r="N11481" s="89" t="s">
        <v>327</v>
      </c>
      <c r="V11481" s="89" t="s">
        <v>1462</v>
      </c>
      <c r="W11481">
        <v>59856</v>
      </c>
    </row>
    <row r="11482" spans="7:23">
      <c r="G11482">
        <v>49718</v>
      </c>
      <c r="H11482" s="89" t="s">
        <v>1445</v>
      </c>
      <c r="I11482" s="89" t="s">
        <v>321</v>
      </c>
      <c r="L11482">
        <v>145476</v>
      </c>
      <c r="M11482" s="89" t="s">
        <v>2309</v>
      </c>
      <c r="N11482" s="89" t="s">
        <v>327</v>
      </c>
      <c r="V11482" s="89" t="s">
        <v>1463</v>
      </c>
      <c r="W11482">
        <v>59867</v>
      </c>
    </row>
    <row r="11483" spans="7:23">
      <c r="G11483">
        <v>49719</v>
      </c>
      <c r="H11483" s="89" t="s">
        <v>1446</v>
      </c>
      <c r="I11483" s="89" t="s">
        <v>321</v>
      </c>
      <c r="L11483">
        <v>161468</v>
      </c>
      <c r="M11483" s="89" t="s">
        <v>2486</v>
      </c>
      <c r="N11483" s="89" t="s">
        <v>326</v>
      </c>
      <c r="V11483" s="89" t="s">
        <v>1378</v>
      </c>
      <c r="W11483">
        <v>59878</v>
      </c>
    </row>
    <row r="11484" spans="7:23">
      <c r="G11484">
        <v>49720</v>
      </c>
      <c r="H11484" s="89" t="s">
        <v>1447</v>
      </c>
      <c r="I11484" s="89" t="s">
        <v>321</v>
      </c>
      <c r="L11484">
        <v>161469</v>
      </c>
      <c r="M11484" s="89" t="s">
        <v>2487</v>
      </c>
      <c r="N11484" s="89" t="s">
        <v>326</v>
      </c>
      <c r="V11484" s="89" t="s">
        <v>1464</v>
      </c>
      <c r="W11484">
        <v>49728</v>
      </c>
    </row>
    <row r="11485" spans="7:23">
      <c r="G11485">
        <v>49721</v>
      </c>
      <c r="H11485" s="89" t="s">
        <v>1448</v>
      </c>
      <c r="I11485" s="89" t="s">
        <v>321</v>
      </c>
      <c r="L11485">
        <v>161470</v>
      </c>
      <c r="M11485" s="89" t="s">
        <v>2488</v>
      </c>
      <c r="N11485" s="89" t="s">
        <v>326</v>
      </c>
      <c r="V11485" s="89" t="s">
        <v>1465</v>
      </c>
      <c r="W11485">
        <v>49729</v>
      </c>
    </row>
    <row r="11486" spans="7:23">
      <c r="G11486">
        <v>49722</v>
      </c>
      <c r="H11486" s="89" t="s">
        <v>1449</v>
      </c>
      <c r="I11486" s="89" t="s">
        <v>321</v>
      </c>
      <c r="L11486">
        <v>161472</v>
      </c>
      <c r="M11486" s="89" t="s">
        <v>2310</v>
      </c>
      <c r="N11486" s="89" t="s">
        <v>327</v>
      </c>
      <c r="V11486" s="89" t="s">
        <v>1466</v>
      </c>
      <c r="W11486">
        <v>49730</v>
      </c>
    </row>
    <row r="11487" spans="7:23">
      <c r="G11487">
        <v>49723</v>
      </c>
      <c r="H11487" s="89" t="s">
        <v>1450</v>
      </c>
      <c r="I11487" s="89" t="s">
        <v>321</v>
      </c>
      <c r="L11487">
        <v>161473</v>
      </c>
      <c r="M11487" s="89" t="s">
        <v>2311</v>
      </c>
      <c r="N11487" s="89" t="s">
        <v>327</v>
      </c>
      <c r="V11487" s="89" t="s">
        <v>1467</v>
      </c>
      <c r="W11487">
        <v>49731</v>
      </c>
    </row>
    <row r="11488" spans="7:23">
      <c r="G11488">
        <v>49725</v>
      </c>
      <c r="H11488" s="89" t="s">
        <v>2480</v>
      </c>
      <c r="I11488" s="89" t="s">
        <v>321</v>
      </c>
      <c r="L11488">
        <v>161474</v>
      </c>
      <c r="M11488" s="89" t="s">
        <v>2312</v>
      </c>
      <c r="N11488" s="89" t="s">
        <v>327</v>
      </c>
      <c r="V11488" s="89" t="s">
        <v>1468</v>
      </c>
      <c r="W11488">
        <v>49732</v>
      </c>
    </row>
    <row r="11489" spans="7:23">
      <c r="G11489">
        <v>102882</v>
      </c>
      <c r="H11489" s="89" t="s">
        <v>2481</v>
      </c>
      <c r="I11489" s="89" t="s">
        <v>321</v>
      </c>
      <c r="L11489">
        <v>161478</v>
      </c>
      <c r="M11489" s="89" t="s">
        <v>2493</v>
      </c>
      <c r="N11489" s="89" t="s">
        <v>326</v>
      </c>
      <c r="V11489" s="89" t="s">
        <v>1469</v>
      </c>
      <c r="W11489">
        <v>49733</v>
      </c>
    </row>
    <row r="11490" spans="7:23">
      <c r="G11490">
        <v>102921</v>
      </c>
      <c r="H11490" s="89" t="s">
        <v>2482</v>
      </c>
      <c r="I11490" s="89" t="s">
        <v>321</v>
      </c>
      <c r="L11490">
        <v>161480</v>
      </c>
      <c r="M11490" s="89" t="s">
        <v>2494</v>
      </c>
      <c r="N11490" s="89" t="s">
        <v>326</v>
      </c>
      <c r="V11490" s="89" t="s">
        <v>1470</v>
      </c>
      <c r="W11490">
        <v>49734</v>
      </c>
    </row>
    <row r="11491" spans="7:23">
      <c r="G11491">
        <v>59735</v>
      </c>
      <c r="H11491" s="89" t="s">
        <v>1451</v>
      </c>
      <c r="I11491" s="89" t="s">
        <v>321</v>
      </c>
      <c r="L11491">
        <v>162866</v>
      </c>
      <c r="M11491" s="89" t="s">
        <v>2666</v>
      </c>
      <c r="N11491" s="89" t="s">
        <v>1710</v>
      </c>
      <c r="V11491" s="89" t="s">
        <v>1471</v>
      </c>
      <c r="W11491">
        <v>49735</v>
      </c>
    </row>
    <row r="11492" spans="7:23">
      <c r="G11492">
        <v>59746</v>
      </c>
      <c r="H11492" s="89" t="s">
        <v>1452</v>
      </c>
      <c r="I11492" s="89" t="s">
        <v>321</v>
      </c>
      <c r="L11492">
        <v>162867</v>
      </c>
      <c r="M11492" s="89" t="s">
        <v>2666</v>
      </c>
      <c r="N11492" s="89" t="s">
        <v>1940</v>
      </c>
      <c r="V11492" s="89" t="s">
        <v>1472</v>
      </c>
      <c r="W11492">
        <v>49736</v>
      </c>
    </row>
    <row r="11493" spans="7:23">
      <c r="G11493">
        <v>59757</v>
      </c>
      <c r="H11493" s="89" t="s">
        <v>1453</v>
      </c>
      <c r="I11493" s="89" t="s">
        <v>321</v>
      </c>
      <c r="L11493">
        <v>162868</v>
      </c>
      <c r="M11493" s="89" t="s">
        <v>2666</v>
      </c>
      <c r="N11493" s="89" t="s">
        <v>1941</v>
      </c>
      <c r="V11493" s="89" t="s">
        <v>1473</v>
      </c>
      <c r="W11493">
        <v>49737</v>
      </c>
    </row>
    <row r="11494" spans="7:23">
      <c r="G11494">
        <v>59768</v>
      </c>
      <c r="H11494" s="89" t="s">
        <v>1454</v>
      </c>
      <c r="I11494" s="89" t="s">
        <v>321</v>
      </c>
      <c r="L11494">
        <v>162869</v>
      </c>
      <c r="M11494" s="89" t="s">
        <v>2666</v>
      </c>
      <c r="N11494" s="89" t="s">
        <v>1942</v>
      </c>
      <c r="V11494" s="89" t="s">
        <v>271</v>
      </c>
      <c r="W11494">
        <v>49739</v>
      </c>
    </row>
    <row r="11495" spans="7:23">
      <c r="G11495">
        <v>59779</v>
      </c>
      <c r="H11495" s="89" t="s">
        <v>1455</v>
      </c>
      <c r="I11495" s="89" t="s">
        <v>321</v>
      </c>
      <c r="L11495">
        <v>162870</v>
      </c>
      <c r="M11495" s="89" t="s">
        <v>2666</v>
      </c>
      <c r="N11495" s="89" t="s">
        <v>314</v>
      </c>
      <c r="V11495" s="89" t="s">
        <v>2489</v>
      </c>
      <c r="W11495">
        <v>108469</v>
      </c>
    </row>
    <row r="11496" spans="7:23">
      <c r="G11496">
        <v>59790</v>
      </c>
      <c r="H11496" s="89" t="s">
        <v>1456</v>
      </c>
      <c r="I11496" s="89" t="s">
        <v>321</v>
      </c>
      <c r="L11496">
        <v>162871</v>
      </c>
      <c r="M11496" s="89" t="s">
        <v>2666</v>
      </c>
      <c r="N11496" s="89" t="s">
        <v>1943</v>
      </c>
      <c r="V11496" s="89" t="s">
        <v>2490</v>
      </c>
      <c r="W11496">
        <v>108482</v>
      </c>
    </row>
    <row r="11497" spans="7:23">
      <c r="G11497">
        <v>59801</v>
      </c>
      <c r="H11497" s="89" t="s">
        <v>1457</v>
      </c>
      <c r="I11497" s="89" t="s">
        <v>321</v>
      </c>
      <c r="L11497">
        <v>162872</v>
      </c>
      <c r="M11497" s="89" t="s">
        <v>2666</v>
      </c>
      <c r="N11497" s="89" t="s">
        <v>1944</v>
      </c>
      <c r="V11497" s="89" t="s">
        <v>2491</v>
      </c>
      <c r="W11497">
        <v>175269</v>
      </c>
    </row>
    <row r="11498" spans="7:23">
      <c r="G11498">
        <v>59812</v>
      </c>
      <c r="H11498" s="89" t="s">
        <v>1458</v>
      </c>
      <c r="I11498" s="89" t="s">
        <v>321</v>
      </c>
      <c r="L11498">
        <v>162873</v>
      </c>
      <c r="M11498" s="89" t="s">
        <v>2666</v>
      </c>
      <c r="N11498" s="89" t="s">
        <v>1945</v>
      </c>
      <c r="V11498" s="89" t="s">
        <v>1474</v>
      </c>
      <c r="W11498">
        <v>49740</v>
      </c>
    </row>
    <row r="11499" spans="7:23">
      <c r="G11499">
        <v>59823</v>
      </c>
      <c r="H11499" s="89" t="s">
        <v>1459</v>
      </c>
      <c r="I11499" s="89" t="s">
        <v>321</v>
      </c>
      <c r="L11499">
        <v>162874</v>
      </c>
      <c r="M11499" s="89" t="s">
        <v>2666</v>
      </c>
      <c r="N11499" s="89" t="s">
        <v>1946</v>
      </c>
      <c r="V11499" s="89" t="s">
        <v>1475</v>
      </c>
      <c r="W11499">
        <v>49741</v>
      </c>
    </row>
    <row r="11500" spans="7:23">
      <c r="G11500">
        <v>59834</v>
      </c>
      <c r="H11500" s="89" t="s">
        <v>1460</v>
      </c>
      <c r="I11500" s="89" t="s">
        <v>321</v>
      </c>
      <c r="L11500">
        <v>162875</v>
      </c>
      <c r="M11500" s="89" t="s">
        <v>2666</v>
      </c>
      <c r="N11500" s="89" t="s">
        <v>315</v>
      </c>
      <c r="V11500" s="89" t="s">
        <v>1389</v>
      </c>
      <c r="W11500">
        <v>49744</v>
      </c>
    </row>
    <row r="11501" spans="7:23">
      <c r="G11501">
        <v>59845</v>
      </c>
      <c r="H11501" s="89" t="s">
        <v>1461</v>
      </c>
      <c r="I11501" s="89" t="s">
        <v>321</v>
      </c>
      <c r="L11501">
        <v>162876</v>
      </c>
      <c r="M11501" s="89" t="s">
        <v>2666</v>
      </c>
      <c r="N11501" s="89" t="s">
        <v>1947</v>
      </c>
      <c r="V11501" s="89" t="s">
        <v>1476</v>
      </c>
      <c r="W11501">
        <v>49747</v>
      </c>
    </row>
    <row r="11502" spans="7:23">
      <c r="G11502">
        <v>59856</v>
      </c>
      <c r="H11502" s="89" t="s">
        <v>1462</v>
      </c>
      <c r="I11502" s="89" t="s">
        <v>321</v>
      </c>
      <c r="L11502">
        <v>162877</v>
      </c>
      <c r="M11502" s="89" t="s">
        <v>2668</v>
      </c>
      <c r="N11502" s="89" t="s">
        <v>1710</v>
      </c>
      <c r="V11502" s="89" t="s">
        <v>1477</v>
      </c>
      <c r="W11502">
        <v>49748</v>
      </c>
    </row>
    <row r="11503" spans="7:23">
      <c r="G11503">
        <v>59867</v>
      </c>
      <c r="H11503" s="89" t="s">
        <v>1463</v>
      </c>
      <c r="I11503" s="89" t="s">
        <v>321</v>
      </c>
      <c r="L11503">
        <v>162878</v>
      </c>
      <c r="M11503" s="89" t="s">
        <v>2668</v>
      </c>
      <c r="N11503" s="89" t="s">
        <v>1940</v>
      </c>
      <c r="V11503" s="89" t="s">
        <v>1478</v>
      </c>
      <c r="W11503">
        <v>49749</v>
      </c>
    </row>
    <row r="11504" spans="7:23">
      <c r="G11504">
        <v>59878</v>
      </c>
      <c r="H11504" s="89" t="s">
        <v>1378</v>
      </c>
      <c r="I11504" s="89" t="s">
        <v>321</v>
      </c>
      <c r="L11504">
        <v>162879</v>
      </c>
      <c r="M11504" s="89" t="s">
        <v>2668</v>
      </c>
      <c r="N11504" s="89" t="s">
        <v>1941</v>
      </c>
      <c r="V11504" s="89" t="s">
        <v>2496</v>
      </c>
      <c r="W11504">
        <v>49750</v>
      </c>
    </row>
    <row r="11505" spans="7:23">
      <c r="G11505">
        <v>49728</v>
      </c>
      <c r="H11505" s="89" t="s">
        <v>1464</v>
      </c>
      <c r="I11505" s="89" t="s">
        <v>321</v>
      </c>
      <c r="L11505">
        <v>162880</v>
      </c>
      <c r="M11505" s="89" t="s">
        <v>2668</v>
      </c>
      <c r="N11505" s="89" t="s">
        <v>1942</v>
      </c>
      <c r="V11505" s="89" t="s">
        <v>1479</v>
      </c>
      <c r="W11505">
        <v>49751</v>
      </c>
    </row>
    <row r="11506" spans="7:23">
      <c r="G11506">
        <v>49729</v>
      </c>
      <c r="H11506" s="89" t="s">
        <v>1465</v>
      </c>
      <c r="I11506" s="89" t="s">
        <v>321</v>
      </c>
      <c r="L11506">
        <v>162881</v>
      </c>
      <c r="M11506" s="89" t="s">
        <v>2668</v>
      </c>
      <c r="N11506" s="89" t="s">
        <v>314</v>
      </c>
      <c r="V11506" s="89" t="s">
        <v>2497</v>
      </c>
      <c r="W11506">
        <v>59933</v>
      </c>
    </row>
    <row r="11507" spans="7:23">
      <c r="G11507">
        <v>49730</v>
      </c>
      <c r="H11507" s="89" t="s">
        <v>1466</v>
      </c>
      <c r="I11507" s="89" t="s">
        <v>321</v>
      </c>
      <c r="L11507">
        <v>162882</v>
      </c>
      <c r="M11507" s="89" t="s">
        <v>2668</v>
      </c>
      <c r="N11507" s="89" t="s">
        <v>1943</v>
      </c>
      <c r="V11507" s="89" t="s">
        <v>1480</v>
      </c>
      <c r="W11507">
        <v>49752</v>
      </c>
    </row>
    <row r="11508" spans="7:23">
      <c r="G11508">
        <v>49731</v>
      </c>
      <c r="H11508" s="89" t="s">
        <v>1467</v>
      </c>
      <c r="I11508" s="89" t="s">
        <v>321</v>
      </c>
      <c r="L11508">
        <v>162883</v>
      </c>
      <c r="M11508" s="89" t="s">
        <v>2668</v>
      </c>
      <c r="N11508" s="89" t="s">
        <v>1944</v>
      </c>
      <c r="V11508" s="89" t="s">
        <v>2498</v>
      </c>
      <c r="W11508">
        <v>174869</v>
      </c>
    </row>
    <row r="11509" spans="7:23">
      <c r="G11509">
        <v>49732</v>
      </c>
      <c r="H11509" s="89" t="s">
        <v>1468</v>
      </c>
      <c r="I11509" s="89" t="s">
        <v>321</v>
      </c>
      <c r="L11509">
        <v>162884</v>
      </c>
      <c r="M11509" s="89" t="s">
        <v>2668</v>
      </c>
      <c r="N11509" s="89" t="s">
        <v>1945</v>
      </c>
      <c r="V11509" s="89" t="s">
        <v>1481</v>
      </c>
      <c r="W11509">
        <v>49753</v>
      </c>
    </row>
    <row r="11510" spans="7:23">
      <c r="G11510">
        <v>49733</v>
      </c>
      <c r="H11510" s="89" t="s">
        <v>1469</v>
      </c>
      <c r="I11510" s="89" t="s">
        <v>321</v>
      </c>
      <c r="L11510">
        <v>162885</v>
      </c>
      <c r="M11510" s="89" t="s">
        <v>2668</v>
      </c>
      <c r="N11510" s="89" t="s">
        <v>1946</v>
      </c>
      <c r="V11510" s="89" t="s">
        <v>1482</v>
      </c>
      <c r="W11510">
        <v>49755</v>
      </c>
    </row>
    <row r="11511" spans="7:23">
      <c r="G11511">
        <v>49734</v>
      </c>
      <c r="H11511" s="89" t="s">
        <v>1470</v>
      </c>
      <c r="I11511" s="89" t="s">
        <v>321</v>
      </c>
      <c r="L11511">
        <v>162886</v>
      </c>
      <c r="M11511" s="89" t="s">
        <v>2668</v>
      </c>
      <c r="N11511" s="89" t="s">
        <v>315</v>
      </c>
      <c r="V11511" s="89" t="s">
        <v>2501</v>
      </c>
      <c r="W11511">
        <v>172069</v>
      </c>
    </row>
    <row r="11512" spans="7:23">
      <c r="G11512">
        <v>49735</v>
      </c>
      <c r="H11512" s="89" t="s">
        <v>1471</v>
      </c>
      <c r="I11512" s="89" t="s">
        <v>321</v>
      </c>
      <c r="L11512">
        <v>162887</v>
      </c>
      <c r="M11512" s="89" t="s">
        <v>2668</v>
      </c>
      <c r="N11512" s="89" t="s">
        <v>1947</v>
      </c>
      <c r="V11512" s="89" t="s">
        <v>2502</v>
      </c>
      <c r="W11512">
        <v>172082</v>
      </c>
    </row>
    <row r="11513" spans="7:23">
      <c r="G11513">
        <v>49736</v>
      </c>
      <c r="H11513" s="89" t="s">
        <v>1472</v>
      </c>
      <c r="I11513" s="89" t="s">
        <v>321</v>
      </c>
      <c r="L11513">
        <v>162888</v>
      </c>
      <c r="M11513" s="89" t="s">
        <v>2671</v>
      </c>
      <c r="N11513" s="89" t="s">
        <v>1710</v>
      </c>
      <c r="V11513" s="89" t="s">
        <v>2503</v>
      </c>
      <c r="W11513">
        <v>172308</v>
      </c>
    </row>
    <row r="11514" spans="7:23">
      <c r="G11514">
        <v>49737</v>
      </c>
      <c r="H11514" s="89" t="s">
        <v>1473</v>
      </c>
      <c r="I11514" s="89" t="s">
        <v>321</v>
      </c>
      <c r="L11514">
        <v>162889</v>
      </c>
      <c r="M11514" s="89" t="s">
        <v>2671</v>
      </c>
      <c r="N11514" s="89" t="s">
        <v>1940</v>
      </c>
      <c r="V11514" s="89" t="s">
        <v>2504</v>
      </c>
      <c r="W11514">
        <v>172295</v>
      </c>
    </row>
    <row r="11515" spans="7:23">
      <c r="G11515">
        <v>49739</v>
      </c>
      <c r="H11515" s="89" t="s">
        <v>271</v>
      </c>
      <c r="I11515" s="89" t="s">
        <v>321</v>
      </c>
      <c r="L11515">
        <v>162890</v>
      </c>
      <c r="M11515" s="89" t="s">
        <v>2671</v>
      </c>
      <c r="N11515" s="89" t="s">
        <v>1941</v>
      </c>
      <c r="V11515" s="89" t="s">
        <v>2505</v>
      </c>
      <c r="W11515">
        <v>172095</v>
      </c>
    </row>
    <row r="11516" spans="7:23">
      <c r="G11516">
        <v>108469</v>
      </c>
      <c r="H11516" s="89" t="s">
        <v>2489</v>
      </c>
      <c r="I11516" s="89" t="s">
        <v>321</v>
      </c>
      <c r="L11516">
        <v>162891</v>
      </c>
      <c r="M11516" s="89" t="s">
        <v>2671</v>
      </c>
      <c r="N11516" s="89" t="s">
        <v>1942</v>
      </c>
      <c r="V11516" s="89" t="s">
        <v>2506</v>
      </c>
      <c r="W11516">
        <v>174469</v>
      </c>
    </row>
    <row r="11517" spans="7:23">
      <c r="G11517">
        <v>108482</v>
      </c>
      <c r="H11517" s="89" t="s">
        <v>2490</v>
      </c>
      <c r="I11517" s="89" t="s">
        <v>321</v>
      </c>
      <c r="L11517">
        <v>162892</v>
      </c>
      <c r="M11517" s="89" t="s">
        <v>2671</v>
      </c>
      <c r="N11517" s="89" t="s">
        <v>314</v>
      </c>
      <c r="V11517" s="89" t="s">
        <v>2507</v>
      </c>
      <c r="W11517">
        <v>172121</v>
      </c>
    </row>
    <row r="11518" spans="7:23">
      <c r="G11518">
        <v>175269</v>
      </c>
      <c r="H11518" s="89" t="s">
        <v>2491</v>
      </c>
      <c r="I11518" s="89" t="s">
        <v>321</v>
      </c>
      <c r="L11518">
        <v>162893</v>
      </c>
      <c r="M11518" s="89" t="s">
        <v>2671</v>
      </c>
      <c r="N11518" s="89" t="s">
        <v>1943</v>
      </c>
      <c r="V11518" s="89" t="s">
        <v>2509</v>
      </c>
      <c r="W11518">
        <v>171869</v>
      </c>
    </row>
    <row r="11519" spans="7:23">
      <c r="G11519">
        <v>49740</v>
      </c>
      <c r="H11519" s="89" t="s">
        <v>1474</v>
      </c>
      <c r="I11519" s="89" t="s">
        <v>321</v>
      </c>
      <c r="L11519">
        <v>162894</v>
      </c>
      <c r="M11519" s="89" t="s">
        <v>2671</v>
      </c>
      <c r="N11519" s="89" t="s">
        <v>1944</v>
      </c>
      <c r="V11519" s="89" t="s">
        <v>2511</v>
      </c>
      <c r="W11519">
        <v>174669</v>
      </c>
    </row>
    <row r="11520" spans="7:23">
      <c r="G11520">
        <v>49741</v>
      </c>
      <c r="H11520" s="89" t="s">
        <v>1475</v>
      </c>
      <c r="I11520" s="89" t="s">
        <v>321</v>
      </c>
      <c r="L11520">
        <v>162895</v>
      </c>
      <c r="M11520" s="89" t="s">
        <v>2671</v>
      </c>
      <c r="N11520" s="89" t="s">
        <v>1945</v>
      </c>
      <c r="V11520" s="89" t="s">
        <v>2512</v>
      </c>
      <c r="W11520">
        <v>49754</v>
      </c>
    </row>
    <row r="11521" spans="7:23">
      <c r="G11521">
        <v>49744</v>
      </c>
      <c r="H11521" s="89" t="s">
        <v>1389</v>
      </c>
      <c r="I11521" s="89" t="s">
        <v>321</v>
      </c>
      <c r="L11521">
        <v>162896</v>
      </c>
      <c r="M11521" s="89" t="s">
        <v>2671</v>
      </c>
      <c r="N11521" s="89" t="s">
        <v>1946</v>
      </c>
      <c r="V11521" s="89" t="s">
        <v>2516</v>
      </c>
      <c r="W11521">
        <v>202269</v>
      </c>
    </row>
    <row r="11522" spans="7:23">
      <c r="G11522">
        <v>49747</v>
      </c>
      <c r="H11522" s="89" t="s">
        <v>1476</v>
      </c>
      <c r="I11522" s="89" t="s">
        <v>321</v>
      </c>
      <c r="L11522">
        <v>162897</v>
      </c>
      <c r="M11522" s="89" t="s">
        <v>2671</v>
      </c>
      <c r="N11522" s="89" t="s">
        <v>315</v>
      </c>
      <c r="V11522" s="89" t="s">
        <v>2517</v>
      </c>
      <c r="W11522">
        <v>202282</v>
      </c>
    </row>
    <row r="11523" spans="7:23">
      <c r="G11523">
        <v>49748</v>
      </c>
      <c r="H11523" s="89" t="s">
        <v>1477</v>
      </c>
      <c r="I11523" s="89" t="s">
        <v>321</v>
      </c>
      <c r="L11523">
        <v>162898</v>
      </c>
      <c r="M11523" s="89" t="s">
        <v>2671</v>
      </c>
      <c r="N11523" s="89" t="s">
        <v>1947</v>
      </c>
      <c r="V11523" s="89" t="s">
        <v>2518</v>
      </c>
      <c r="W11523">
        <v>202295</v>
      </c>
    </row>
    <row r="11524" spans="7:23">
      <c r="G11524">
        <v>49749</v>
      </c>
      <c r="H11524" s="89" t="s">
        <v>1478</v>
      </c>
      <c r="I11524" s="89" t="s">
        <v>321</v>
      </c>
      <c r="L11524">
        <v>163466</v>
      </c>
      <c r="M11524" s="89" t="s">
        <v>2581</v>
      </c>
      <c r="N11524" s="89" t="s">
        <v>1584</v>
      </c>
      <c r="V11524" s="89" t="s">
        <v>2519</v>
      </c>
      <c r="W11524">
        <v>202308</v>
      </c>
    </row>
    <row r="11525" spans="7:23">
      <c r="G11525">
        <v>49750</v>
      </c>
      <c r="H11525" s="89" t="s">
        <v>2496</v>
      </c>
      <c r="I11525" s="89" t="s">
        <v>321</v>
      </c>
      <c r="L11525">
        <v>163467</v>
      </c>
      <c r="M11525" s="89" t="s">
        <v>2581</v>
      </c>
      <c r="N11525" s="89" t="s">
        <v>1698</v>
      </c>
      <c r="V11525" s="89" t="s">
        <v>2520</v>
      </c>
      <c r="W11525">
        <v>220321</v>
      </c>
    </row>
    <row r="11526" spans="7:23">
      <c r="G11526">
        <v>49751</v>
      </c>
      <c r="H11526" s="89" t="s">
        <v>1479</v>
      </c>
      <c r="I11526" s="89" t="s">
        <v>321</v>
      </c>
      <c r="L11526">
        <v>163469</v>
      </c>
      <c r="M11526" s="89" t="s">
        <v>2581</v>
      </c>
      <c r="N11526" s="89" t="s">
        <v>1699</v>
      </c>
      <c r="V11526" s="89" t="s">
        <v>2521</v>
      </c>
      <c r="W11526">
        <v>49760</v>
      </c>
    </row>
    <row r="11527" spans="7:23">
      <c r="G11527">
        <v>59933</v>
      </c>
      <c r="H11527" s="89" t="s">
        <v>2497</v>
      </c>
      <c r="I11527" s="89" t="s">
        <v>321</v>
      </c>
      <c r="L11527">
        <v>163470</v>
      </c>
      <c r="M11527" s="89" t="s">
        <v>2581</v>
      </c>
      <c r="N11527" s="89" t="s">
        <v>312</v>
      </c>
      <c r="V11527" s="89" t="s">
        <v>2522</v>
      </c>
      <c r="W11527">
        <v>202470</v>
      </c>
    </row>
    <row r="11528" spans="7:23">
      <c r="G11528">
        <v>49752</v>
      </c>
      <c r="H11528" s="89" t="s">
        <v>1480</v>
      </c>
      <c r="I11528" s="89" t="s">
        <v>321</v>
      </c>
      <c r="L11528">
        <v>163471</v>
      </c>
      <c r="M11528" s="89" t="s">
        <v>2581</v>
      </c>
      <c r="N11528" s="89" t="s">
        <v>1700</v>
      </c>
      <c r="V11528" s="89" t="s">
        <v>1484</v>
      </c>
      <c r="W11528">
        <v>49759</v>
      </c>
    </row>
    <row r="11529" spans="7:23">
      <c r="G11529">
        <v>174869</v>
      </c>
      <c r="H11529" s="89" t="s">
        <v>2498</v>
      </c>
      <c r="I11529" s="89" t="s">
        <v>321</v>
      </c>
      <c r="L11529">
        <v>163472</v>
      </c>
      <c r="M11529" s="89" t="s">
        <v>2581</v>
      </c>
      <c r="N11529" s="89" t="s">
        <v>337</v>
      </c>
      <c r="V11529" s="89" t="s">
        <v>1486</v>
      </c>
      <c r="W11529">
        <v>49762</v>
      </c>
    </row>
    <row r="11530" spans="7:23">
      <c r="G11530">
        <v>49753</v>
      </c>
      <c r="H11530" s="89" t="s">
        <v>1481</v>
      </c>
      <c r="I11530" s="89" t="s">
        <v>321</v>
      </c>
      <c r="L11530">
        <v>163473</v>
      </c>
      <c r="M11530" s="89" t="s">
        <v>2581</v>
      </c>
      <c r="N11530" s="89" t="s">
        <v>3595</v>
      </c>
      <c r="V11530" s="89" t="s">
        <v>1485</v>
      </c>
      <c r="W11530">
        <v>49761</v>
      </c>
    </row>
    <row r="11531" spans="7:23">
      <c r="G11531">
        <v>49755</v>
      </c>
      <c r="H11531" s="89" t="s">
        <v>1482</v>
      </c>
      <c r="I11531" s="89" t="s">
        <v>321</v>
      </c>
      <c r="L11531">
        <v>163474</v>
      </c>
      <c r="M11531" s="89" t="s">
        <v>2581</v>
      </c>
      <c r="N11531" s="89" t="s">
        <v>338</v>
      </c>
      <c r="V11531" s="89" t="s">
        <v>1483</v>
      </c>
      <c r="W11531">
        <v>49758</v>
      </c>
    </row>
    <row r="11532" spans="7:23">
      <c r="G11532">
        <v>172069</v>
      </c>
      <c r="H11532" s="89" t="s">
        <v>2501</v>
      </c>
      <c r="I11532" s="89" t="s">
        <v>321</v>
      </c>
      <c r="L11532">
        <v>163475</v>
      </c>
      <c r="M11532" s="89" t="s">
        <v>2581</v>
      </c>
      <c r="N11532" s="89" t="s">
        <v>313</v>
      </c>
      <c r="V11532" s="89" t="s">
        <v>1487</v>
      </c>
      <c r="W11532">
        <v>49764</v>
      </c>
    </row>
    <row r="11533" spans="7:23">
      <c r="G11533">
        <v>172082</v>
      </c>
      <c r="H11533" s="89" t="s">
        <v>2502</v>
      </c>
      <c r="I11533" s="89" t="s">
        <v>321</v>
      </c>
      <c r="L11533">
        <v>163476</v>
      </c>
      <c r="M11533" s="89" t="s">
        <v>2581</v>
      </c>
      <c r="N11533" s="89" t="s">
        <v>339</v>
      </c>
      <c r="V11533" s="89" t="s">
        <v>1488</v>
      </c>
      <c r="W11533">
        <v>49769</v>
      </c>
    </row>
    <row r="11534" spans="7:23">
      <c r="G11534">
        <v>172308</v>
      </c>
      <c r="H11534" s="89" t="s">
        <v>2503</v>
      </c>
      <c r="I11534" s="89" t="s">
        <v>321</v>
      </c>
      <c r="L11534">
        <v>163478</v>
      </c>
      <c r="M11534" s="89" t="s">
        <v>2450</v>
      </c>
      <c r="N11534" s="89" t="s">
        <v>326</v>
      </c>
      <c r="V11534" s="89" t="s">
        <v>2524</v>
      </c>
      <c r="W11534">
        <v>83895</v>
      </c>
    </row>
    <row r="11535" spans="7:23">
      <c r="G11535">
        <v>172295</v>
      </c>
      <c r="H11535" s="89" t="s">
        <v>2504</v>
      </c>
      <c r="I11535" s="89" t="s">
        <v>321</v>
      </c>
      <c r="L11535">
        <v>164066</v>
      </c>
      <c r="M11535" s="89" t="s">
        <v>2133</v>
      </c>
      <c r="N11535" s="89" t="s">
        <v>381</v>
      </c>
      <c r="V11535" s="89" t="s">
        <v>2525</v>
      </c>
      <c r="W11535">
        <v>190095</v>
      </c>
    </row>
    <row r="11536" spans="7:23">
      <c r="G11536">
        <v>172095</v>
      </c>
      <c r="H11536" s="89" t="s">
        <v>2505</v>
      </c>
      <c r="I11536" s="89" t="s">
        <v>321</v>
      </c>
      <c r="L11536">
        <v>164067</v>
      </c>
      <c r="M11536" s="89" t="s">
        <v>2722</v>
      </c>
      <c r="N11536" s="89" t="s">
        <v>336</v>
      </c>
      <c r="V11536" s="89" t="s">
        <v>2526</v>
      </c>
      <c r="W11536">
        <v>200696</v>
      </c>
    </row>
    <row r="11537" spans="7:23">
      <c r="G11537">
        <v>174469</v>
      </c>
      <c r="H11537" s="89" t="s">
        <v>2506</v>
      </c>
      <c r="I11537" s="89" t="s">
        <v>321</v>
      </c>
      <c r="L11537">
        <v>164068</v>
      </c>
      <c r="M11537" s="89" t="s">
        <v>2589</v>
      </c>
      <c r="N11537" s="89" t="s">
        <v>1584</v>
      </c>
      <c r="V11537" s="89" t="s">
        <v>1489</v>
      </c>
      <c r="W11537">
        <v>49770</v>
      </c>
    </row>
    <row r="11538" spans="7:23">
      <c r="G11538">
        <v>172121</v>
      </c>
      <c r="H11538" s="89" t="s">
        <v>2507</v>
      </c>
      <c r="I11538" s="89" t="s">
        <v>321</v>
      </c>
      <c r="L11538">
        <v>164069</v>
      </c>
      <c r="M11538" s="89" t="s">
        <v>2589</v>
      </c>
      <c r="N11538" s="89" t="s">
        <v>1698</v>
      </c>
      <c r="V11538" s="89" t="s">
        <v>2528</v>
      </c>
      <c r="W11538">
        <v>58045</v>
      </c>
    </row>
    <row r="11539" spans="7:23">
      <c r="G11539">
        <v>171869</v>
      </c>
      <c r="H11539" s="89" t="s">
        <v>2509</v>
      </c>
      <c r="I11539" s="89" t="s">
        <v>321</v>
      </c>
      <c r="L11539">
        <v>164071</v>
      </c>
      <c r="M11539" s="89" t="s">
        <v>2589</v>
      </c>
      <c r="N11539" s="89" t="s">
        <v>1699</v>
      </c>
      <c r="V11539" s="89" t="s">
        <v>2529</v>
      </c>
      <c r="W11539">
        <v>49771</v>
      </c>
    </row>
    <row r="11540" spans="7:23">
      <c r="G11540">
        <v>174669</v>
      </c>
      <c r="H11540" s="89" t="s">
        <v>2511</v>
      </c>
      <c r="I11540" s="89" t="s">
        <v>321</v>
      </c>
      <c r="L11540">
        <v>164072</v>
      </c>
      <c r="M11540" s="89" t="s">
        <v>2589</v>
      </c>
      <c r="N11540" s="89" t="s">
        <v>312</v>
      </c>
      <c r="V11540" s="89" t="s">
        <v>2530</v>
      </c>
      <c r="W11540">
        <v>49772</v>
      </c>
    </row>
    <row r="11541" spans="7:23">
      <c r="G11541">
        <v>49754</v>
      </c>
      <c r="H11541" s="89" t="s">
        <v>2512</v>
      </c>
      <c r="I11541" s="89" t="s">
        <v>321</v>
      </c>
      <c r="L11541">
        <v>164073</v>
      </c>
      <c r="M11541" s="89" t="s">
        <v>2589</v>
      </c>
      <c r="N11541" s="89" t="s">
        <v>1700</v>
      </c>
      <c r="V11541" s="89" t="s">
        <v>1303</v>
      </c>
      <c r="W11541">
        <v>49773</v>
      </c>
    </row>
    <row r="11542" spans="7:23">
      <c r="G11542">
        <v>202269</v>
      </c>
      <c r="H11542" s="89" t="s">
        <v>2516</v>
      </c>
      <c r="I11542" s="89" t="s">
        <v>321</v>
      </c>
      <c r="L11542">
        <v>164074</v>
      </c>
      <c r="M11542" s="89" t="s">
        <v>2589</v>
      </c>
      <c r="N11542" s="89" t="s">
        <v>337</v>
      </c>
      <c r="V11542" s="89" t="s">
        <v>1490</v>
      </c>
      <c r="W11542">
        <v>49776</v>
      </c>
    </row>
    <row r="11543" spans="7:23">
      <c r="G11543">
        <v>202282</v>
      </c>
      <c r="H11543" s="89" t="s">
        <v>2517</v>
      </c>
      <c r="I11543" s="89" t="s">
        <v>321</v>
      </c>
      <c r="L11543">
        <v>164075</v>
      </c>
      <c r="M11543" s="89" t="s">
        <v>2589</v>
      </c>
      <c r="N11543" s="89" t="s">
        <v>3595</v>
      </c>
      <c r="V11543" s="89" t="s">
        <v>1491</v>
      </c>
      <c r="W11543">
        <v>49777</v>
      </c>
    </row>
    <row r="11544" spans="7:23">
      <c r="G11544">
        <v>202295</v>
      </c>
      <c r="H11544" s="89" t="s">
        <v>2518</v>
      </c>
      <c r="I11544" s="89" t="s">
        <v>321</v>
      </c>
      <c r="L11544">
        <v>164076</v>
      </c>
      <c r="M11544" s="89" t="s">
        <v>2589</v>
      </c>
      <c r="N11544" s="89" t="s">
        <v>338</v>
      </c>
      <c r="V11544" s="89" t="s">
        <v>1492</v>
      </c>
      <c r="W11544">
        <v>49778</v>
      </c>
    </row>
    <row r="11545" spans="7:23">
      <c r="G11545">
        <v>202308</v>
      </c>
      <c r="H11545" s="89" t="s">
        <v>2519</v>
      </c>
      <c r="I11545" s="89" t="s">
        <v>321</v>
      </c>
      <c r="L11545">
        <v>164077</v>
      </c>
      <c r="M11545" s="89" t="s">
        <v>2589</v>
      </c>
      <c r="N11545" s="89" t="s">
        <v>313</v>
      </c>
      <c r="V11545" s="89" t="s">
        <v>2538</v>
      </c>
      <c r="W11545">
        <v>205899</v>
      </c>
    </row>
    <row r="11546" spans="7:23">
      <c r="G11546">
        <v>220321</v>
      </c>
      <c r="H11546" s="89" t="s">
        <v>2520</v>
      </c>
      <c r="I11546" s="89" t="s">
        <v>321</v>
      </c>
      <c r="L11546">
        <v>164078</v>
      </c>
      <c r="M11546" s="89" t="s">
        <v>2589</v>
      </c>
      <c r="N11546" s="89" t="s">
        <v>339</v>
      </c>
      <c r="V11546" s="89" t="s">
        <v>1493</v>
      </c>
      <c r="W11546">
        <v>49779</v>
      </c>
    </row>
    <row r="11547" spans="7:23">
      <c r="G11547">
        <v>49760</v>
      </c>
      <c r="H11547" s="89" t="s">
        <v>2521</v>
      </c>
      <c r="I11547" s="89" t="s">
        <v>321</v>
      </c>
      <c r="L11547">
        <v>164494</v>
      </c>
      <c r="M11547" s="89" t="s">
        <v>2678</v>
      </c>
      <c r="N11547" s="89" t="s">
        <v>1948</v>
      </c>
      <c r="V11547" s="89" t="s">
        <v>1494</v>
      </c>
      <c r="W11547">
        <v>49780</v>
      </c>
    </row>
    <row r="11548" spans="7:23">
      <c r="G11548">
        <v>202470</v>
      </c>
      <c r="H11548" s="89" t="s">
        <v>2522</v>
      </c>
      <c r="I11548" s="89" t="s">
        <v>321</v>
      </c>
      <c r="L11548">
        <v>164495</v>
      </c>
      <c r="M11548" s="89" t="s">
        <v>2677</v>
      </c>
      <c r="N11548" s="89" t="s">
        <v>1948</v>
      </c>
      <c r="V11548" s="89" t="s">
        <v>1495</v>
      </c>
      <c r="W11548">
        <v>49781</v>
      </c>
    </row>
    <row r="11549" spans="7:23">
      <c r="G11549">
        <v>49759</v>
      </c>
      <c r="H11549" s="89" t="s">
        <v>1484</v>
      </c>
      <c r="I11549" s="89" t="s">
        <v>321</v>
      </c>
      <c r="L11549">
        <v>164732</v>
      </c>
      <c r="M11549" s="89" t="s">
        <v>2537</v>
      </c>
      <c r="N11549" s="89" t="s">
        <v>326</v>
      </c>
      <c r="V11549" s="89" t="s">
        <v>1310</v>
      </c>
      <c r="W11549">
        <v>49782</v>
      </c>
    </row>
    <row r="11550" spans="7:23">
      <c r="G11550">
        <v>49762</v>
      </c>
      <c r="H11550" s="89" t="s">
        <v>1486</v>
      </c>
      <c r="I11550" s="89" t="s">
        <v>321</v>
      </c>
      <c r="L11550">
        <v>164733</v>
      </c>
      <c r="M11550" s="89" t="s">
        <v>2539</v>
      </c>
      <c r="N11550" s="89" t="s">
        <v>326</v>
      </c>
      <c r="V11550" s="89" t="s">
        <v>1496</v>
      </c>
      <c r="W11550">
        <v>49785</v>
      </c>
    </row>
    <row r="11551" spans="7:23">
      <c r="G11551">
        <v>49761</v>
      </c>
      <c r="H11551" s="89" t="s">
        <v>1485</v>
      </c>
      <c r="I11551" s="89" t="s">
        <v>321</v>
      </c>
      <c r="L11551">
        <v>165820</v>
      </c>
      <c r="M11551" s="89" t="s">
        <v>2676</v>
      </c>
      <c r="N11551" s="89" t="s">
        <v>1948</v>
      </c>
      <c r="V11551" s="89" t="s">
        <v>1497</v>
      </c>
      <c r="W11551">
        <v>49786</v>
      </c>
    </row>
    <row r="11552" spans="7:23">
      <c r="G11552">
        <v>49758</v>
      </c>
      <c r="H11552" s="89" t="s">
        <v>1483</v>
      </c>
      <c r="I11552" s="89" t="s">
        <v>321</v>
      </c>
      <c r="L11552">
        <v>166266</v>
      </c>
      <c r="M11552" s="89" t="s">
        <v>2180</v>
      </c>
      <c r="N11552" s="89" t="s">
        <v>381</v>
      </c>
      <c r="V11552" s="89" t="s">
        <v>1498</v>
      </c>
      <c r="W11552">
        <v>49787</v>
      </c>
    </row>
    <row r="11553" spans="7:23">
      <c r="G11553">
        <v>49764</v>
      </c>
      <c r="H11553" s="89" t="s">
        <v>1487</v>
      </c>
      <c r="I11553" s="89" t="s">
        <v>321</v>
      </c>
      <c r="L11553">
        <v>166267</v>
      </c>
      <c r="M11553" s="89" t="s">
        <v>3393</v>
      </c>
      <c r="N11553" s="89" t="s">
        <v>336</v>
      </c>
      <c r="V11553" s="89" t="s">
        <v>1499</v>
      </c>
      <c r="W11553">
        <v>49788</v>
      </c>
    </row>
    <row r="11554" spans="7:23">
      <c r="G11554">
        <v>49769</v>
      </c>
      <c r="H11554" s="89" t="s">
        <v>1488</v>
      </c>
      <c r="I11554" s="89" t="s">
        <v>321</v>
      </c>
      <c r="L11554">
        <v>171268</v>
      </c>
      <c r="M11554" s="89" t="s">
        <v>2508</v>
      </c>
      <c r="N11554" s="89" t="s">
        <v>326</v>
      </c>
      <c r="V11554" s="89" t="s">
        <v>1500</v>
      </c>
      <c r="W11554">
        <v>49789</v>
      </c>
    </row>
    <row r="11555" spans="7:23">
      <c r="G11555">
        <v>83895</v>
      </c>
      <c r="H11555" s="89" t="s">
        <v>2524</v>
      </c>
      <c r="I11555" s="89" t="s">
        <v>321</v>
      </c>
      <c r="L11555">
        <v>171269</v>
      </c>
      <c r="M11555" s="89" t="s">
        <v>2510</v>
      </c>
      <c r="N11555" s="89" t="s">
        <v>326</v>
      </c>
      <c r="V11555" s="89" t="s">
        <v>1501</v>
      </c>
      <c r="W11555">
        <v>49790</v>
      </c>
    </row>
    <row r="11556" spans="7:23">
      <c r="G11556">
        <v>190095</v>
      </c>
      <c r="H11556" s="89" t="s">
        <v>2525</v>
      </c>
      <c r="I11556" s="89" t="s">
        <v>321</v>
      </c>
      <c r="L11556">
        <v>171866</v>
      </c>
      <c r="M11556" s="89" t="s">
        <v>2509</v>
      </c>
      <c r="N11556" s="89" t="s">
        <v>1290</v>
      </c>
      <c r="V11556" s="89" t="s">
        <v>1502</v>
      </c>
      <c r="W11556">
        <v>49791</v>
      </c>
    </row>
    <row r="11557" spans="7:23">
      <c r="G11557">
        <v>200696</v>
      </c>
      <c r="H11557" s="89" t="s">
        <v>2526</v>
      </c>
      <c r="I11557" s="89" t="s">
        <v>321</v>
      </c>
      <c r="L11557">
        <v>171867</v>
      </c>
      <c r="M11557" s="89" t="s">
        <v>2509</v>
      </c>
      <c r="N11557" s="89" t="s">
        <v>340</v>
      </c>
      <c r="V11557" s="89" t="s">
        <v>1318</v>
      </c>
      <c r="W11557">
        <v>49792</v>
      </c>
    </row>
    <row r="11558" spans="7:23">
      <c r="G11558">
        <v>49770</v>
      </c>
      <c r="H11558" s="89" t="s">
        <v>1489</v>
      </c>
      <c r="I11558" s="89" t="s">
        <v>321</v>
      </c>
      <c r="L11558">
        <v>171868</v>
      </c>
      <c r="M11558" s="89" t="s">
        <v>2509</v>
      </c>
      <c r="N11558" s="89" t="s">
        <v>320</v>
      </c>
      <c r="V11558" s="89" t="s">
        <v>1503</v>
      </c>
      <c r="W11558">
        <v>64090</v>
      </c>
    </row>
    <row r="11559" spans="7:23">
      <c r="G11559">
        <v>58045</v>
      </c>
      <c r="H11559" s="89" t="s">
        <v>2528</v>
      </c>
      <c r="I11559" s="89" t="s">
        <v>321</v>
      </c>
      <c r="L11559">
        <v>171869</v>
      </c>
      <c r="M11559" s="89" t="s">
        <v>2509</v>
      </c>
      <c r="N11559" s="89" t="s">
        <v>321</v>
      </c>
      <c r="V11559" s="89" t="s">
        <v>1504</v>
      </c>
      <c r="W11559">
        <v>49795</v>
      </c>
    </row>
    <row r="11560" spans="7:23">
      <c r="G11560">
        <v>49771</v>
      </c>
      <c r="H11560" s="89" t="s">
        <v>2529</v>
      </c>
      <c r="I11560" s="89" t="s">
        <v>321</v>
      </c>
      <c r="L11560">
        <v>171870</v>
      </c>
      <c r="M11560" s="89" t="s">
        <v>2509</v>
      </c>
      <c r="N11560" s="89" t="s">
        <v>322</v>
      </c>
      <c r="V11560" s="89" t="s">
        <v>1505</v>
      </c>
      <c r="W11560">
        <v>49796</v>
      </c>
    </row>
    <row r="11561" spans="7:23">
      <c r="G11561">
        <v>49772</v>
      </c>
      <c r="H11561" s="89" t="s">
        <v>2530</v>
      </c>
      <c r="I11561" s="89" t="s">
        <v>321</v>
      </c>
      <c r="L11561">
        <v>171871</v>
      </c>
      <c r="M11561" s="89" t="s">
        <v>2509</v>
      </c>
      <c r="N11561" s="89" t="s">
        <v>341</v>
      </c>
      <c r="V11561" s="89" t="s">
        <v>1506</v>
      </c>
      <c r="W11561">
        <v>49797</v>
      </c>
    </row>
    <row r="11562" spans="7:23">
      <c r="G11562">
        <v>49773</v>
      </c>
      <c r="H11562" s="89" t="s">
        <v>1303</v>
      </c>
      <c r="I11562" s="89" t="s">
        <v>321</v>
      </c>
      <c r="L11562">
        <v>171872</v>
      </c>
      <c r="M11562" s="89" t="s">
        <v>2509</v>
      </c>
      <c r="N11562" s="89" t="s">
        <v>316</v>
      </c>
      <c r="V11562" s="89" t="s">
        <v>1507</v>
      </c>
      <c r="W11562">
        <v>49798</v>
      </c>
    </row>
    <row r="11563" spans="7:23">
      <c r="G11563">
        <v>49776</v>
      </c>
      <c r="H11563" s="89" t="s">
        <v>1490</v>
      </c>
      <c r="I11563" s="89" t="s">
        <v>321</v>
      </c>
      <c r="L11563">
        <v>171873</v>
      </c>
      <c r="M11563" s="89" t="s">
        <v>2509</v>
      </c>
      <c r="N11563" s="89" t="s">
        <v>1582</v>
      </c>
      <c r="V11563" s="89" t="s">
        <v>1508</v>
      </c>
      <c r="W11563">
        <v>49799</v>
      </c>
    </row>
    <row r="11564" spans="7:23">
      <c r="G11564">
        <v>49777</v>
      </c>
      <c r="H11564" s="89" t="s">
        <v>1491</v>
      </c>
      <c r="I11564" s="89" t="s">
        <v>321</v>
      </c>
      <c r="L11564">
        <v>171874</v>
      </c>
      <c r="M11564" s="89" t="s">
        <v>2509</v>
      </c>
      <c r="N11564" s="89" t="s">
        <v>323</v>
      </c>
      <c r="V11564" s="89" t="s">
        <v>1509</v>
      </c>
      <c r="W11564">
        <v>49800</v>
      </c>
    </row>
    <row r="11565" spans="7:23">
      <c r="G11565">
        <v>49778</v>
      </c>
      <c r="H11565" s="89" t="s">
        <v>1492</v>
      </c>
      <c r="I11565" s="89" t="s">
        <v>321</v>
      </c>
      <c r="L11565">
        <v>171875</v>
      </c>
      <c r="M11565" s="89" t="s">
        <v>2509</v>
      </c>
      <c r="N11565" s="89" t="s">
        <v>324</v>
      </c>
      <c r="V11565" s="89" t="s">
        <v>1510</v>
      </c>
      <c r="W11565">
        <v>49801</v>
      </c>
    </row>
    <row r="11566" spans="7:23">
      <c r="G11566">
        <v>205899</v>
      </c>
      <c r="H11566" s="89" t="s">
        <v>2538</v>
      </c>
      <c r="I11566" s="89" t="s">
        <v>321</v>
      </c>
      <c r="L11566">
        <v>171876</v>
      </c>
      <c r="M11566" s="89" t="s">
        <v>2509</v>
      </c>
      <c r="N11566" s="89" t="s">
        <v>325</v>
      </c>
      <c r="V11566" s="89" t="s">
        <v>1327</v>
      </c>
      <c r="W11566">
        <v>49802</v>
      </c>
    </row>
    <row r="11567" spans="7:23">
      <c r="G11567">
        <v>49779</v>
      </c>
      <c r="H11567" s="89" t="s">
        <v>1493</v>
      </c>
      <c r="I11567" s="89" t="s">
        <v>321</v>
      </c>
      <c r="L11567">
        <v>171877</v>
      </c>
      <c r="M11567" s="89" t="s">
        <v>2509</v>
      </c>
      <c r="N11567" s="89" t="s">
        <v>317</v>
      </c>
      <c r="V11567" s="89" t="s">
        <v>232</v>
      </c>
      <c r="W11567">
        <v>49803</v>
      </c>
    </row>
    <row r="11568" spans="7:23">
      <c r="G11568">
        <v>49780</v>
      </c>
      <c r="H11568" s="89" t="s">
        <v>1494</v>
      </c>
      <c r="I11568" s="89" t="s">
        <v>321</v>
      </c>
      <c r="L11568">
        <v>171878</v>
      </c>
      <c r="M11568" s="89" t="s">
        <v>2509</v>
      </c>
      <c r="N11568" s="89" t="s">
        <v>1583</v>
      </c>
      <c r="V11568" s="89" t="s">
        <v>1511</v>
      </c>
      <c r="W11568">
        <v>65598</v>
      </c>
    </row>
    <row r="11569" spans="7:23">
      <c r="G11569">
        <v>49781</v>
      </c>
      <c r="H11569" s="89" t="s">
        <v>1495</v>
      </c>
      <c r="I11569" s="89" t="s">
        <v>321</v>
      </c>
      <c r="L11569">
        <v>172066</v>
      </c>
      <c r="M11569" s="89" t="s">
        <v>2501</v>
      </c>
      <c r="N11569" s="89" t="s">
        <v>1290</v>
      </c>
      <c r="V11569" s="89" t="s">
        <v>1512</v>
      </c>
      <c r="W11569">
        <v>65587</v>
      </c>
    </row>
    <row r="11570" spans="7:23">
      <c r="G11570">
        <v>49782</v>
      </c>
      <c r="H11570" s="89" t="s">
        <v>1310</v>
      </c>
      <c r="I11570" s="89" t="s">
        <v>321</v>
      </c>
      <c r="L11570">
        <v>172067</v>
      </c>
      <c r="M11570" s="89" t="s">
        <v>2501</v>
      </c>
      <c r="N11570" s="89" t="s">
        <v>340</v>
      </c>
      <c r="V11570" s="89" t="s">
        <v>1513</v>
      </c>
      <c r="W11570">
        <v>65576</v>
      </c>
    </row>
    <row r="11571" spans="7:23">
      <c r="G11571">
        <v>49785</v>
      </c>
      <c r="H11571" s="89" t="s">
        <v>1496</v>
      </c>
      <c r="I11571" s="89" t="s">
        <v>321</v>
      </c>
      <c r="L11571">
        <v>172068</v>
      </c>
      <c r="M11571" s="89" t="s">
        <v>2501</v>
      </c>
      <c r="N11571" s="89" t="s">
        <v>320</v>
      </c>
      <c r="V11571" s="89" t="s">
        <v>1514</v>
      </c>
      <c r="W11571">
        <v>65565</v>
      </c>
    </row>
    <row r="11572" spans="7:23">
      <c r="G11572">
        <v>49786</v>
      </c>
      <c r="H11572" s="89" t="s">
        <v>1497</v>
      </c>
      <c r="I11572" s="89" t="s">
        <v>321</v>
      </c>
      <c r="L11572">
        <v>172069</v>
      </c>
      <c r="M11572" s="89" t="s">
        <v>2501</v>
      </c>
      <c r="N11572" s="89" t="s">
        <v>321</v>
      </c>
      <c r="V11572" s="89" t="s">
        <v>1515</v>
      </c>
      <c r="W11572">
        <v>49806</v>
      </c>
    </row>
    <row r="11573" spans="7:23">
      <c r="G11573">
        <v>49787</v>
      </c>
      <c r="H11573" s="89" t="s">
        <v>1498</v>
      </c>
      <c r="I11573" s="89" t="s">
        <v>321</v>
      </c>
      <c r="L11573">
        <v>172070</v>
      </c>
      <c r="M11573" s="89" t="s">
        <v>2501</v>
      </c>
      <c r="N11573" s="89" t="s">
        <v>322</v>
      </c>
      <c r="V11573" s="89" t="s">
        <v>1516</v>
      </c>
      <c r="W11573">
        <v>65543</v>
      </c>
    </row>
    <row r="11574" spans="7:23">
      <c r="G11574">
        <v>49788</v>
      </c>
      <c r="H11574" s="89" t="s">
        <v>1499</v>
      </c>
      <c r="I11574" s="89" t="s">
        <v>321</v>
      </c>
      <c r="L11574">
        <v>172071</v>
      </c>
      <c r="M11574" s="89" t="s">
        <v>2501</v>
      </c>
      <c r="N11574" s="89" t="s">
        <v>341</v>
      </c>
      <c r="V11574" s="89" t="s">
        <v>1517</v>
      </c>
      <c r="W11574">
        <v>65510</v>
      </c>
    </row>
    <row r="11575" spans="7:23">
      <c r="G11575">
        <v>49789</v>
      </c>
      <c r="H11575" s="89" t="s">
        <v>1500</v>
      </c>
      <c r="I11575" s="89" t="s">
        <v>321</v>
      </c>
      <c r="L11575">
        <v>172072</v>
      </c>
      <c r="M11575" s="89" t="s">
        <v>2501</v>
      </c>
      <c r="N11575" s="89" t="s">
        <v>316</v>
      </c>
      <c r="V11575" s="89" t="s">
        <v>1518</v>
      </c>
      <c r="W11575">
        <v>65521</v>
      </c>
    </row>
    <row r="11576" spans="7:23">
      <c r="G11576">
        <v>49790</v>
      </c>
      <c r="H11576" s="89" t="s">
        <v>1501</v>
      </c>
      <c r="I11576" s="89" t="s">
        <v>321</v>
      </c>
      <c r="L11576">
        <v>172073</v>
      </c>
      <c r="M11576" s="89" t="s">
        <v>2501</v>
      </c>
      <c r="N11576" s="89" t="s">
        <v>1582</v>
      </c>
      <c r="V11576" s="89" t="s">
        <v>1519</v>
      </c>
      <c r="W11576">
        <v>65532</v>
      </c>
    </row>
    <row r="11577" spans="7:23">
      <c r="G11577">
        <v>49791</v>
      </c>
      <c r="H11577" s="89" t="s">
        <v>1502</v>
      </c>
      <c r="I11577" s="89" t="s">
        <v>321</v>
      </c>
      <c r="L11577">
        <v>172074</v>
      </c>
      <c r="M11577" s="89" t="s">
        <v>2501</v>
      </c>
      <c r="N11577" s="89" t="s">
        <v>323</v>
      </c>
      <c r="V11577" s="89" t="s">
        <v>1520</v>
      </c>
      <c r="W11577">
        <v>65554</v>
      </c>
    </row>
    <row r="11578" spans="7:23">
      <c r="G11578">
        <v>49792</v>
      </c>
      <c r="H11578" s="89" t="s">
        <v>1318</v>
      </c>
      <c r="I11578" s="89" t="s">
        <v>321</v>
      </c>
      <c r="L11578">
        <v>172075</v>
      </c>
      <c r="M11578" s="89" t="s">
        <v>2501</v>
      </c>
      <c r="N11578" s="89" t="s">
        <v>324</v>
      </c>
      <c r="V11578" s="89" t="s">
        <v>1521</v>
      </c>
      <c r="W11578">
        <v>60129</v>
      </c>
    </row>
    <row r="11579" spans="7:23">
      <c r="G11579">
        <v>64090</v>
      </c>
      <c r="H11579" s="89" t="s">
        <v>1503</v>
      </c>
      <c r="I11579" s="89" t="s">
        <v>321</v>
      </c>
      <c r="L11579">
        <v>172076</v>
      </c>
      <c r="M11579" s="89" t="s">
        <v>2501</v>
      </c>
      <c r="N11579" s="89" t="s">
        <v>325</v>
      </c>
      <c r="V11579" s="89" t="s">
        <v>1522</v>
      </c>
      <c r="W11579">
        <v>65642</v>
      </c>
    </row>
    <row r="11580" spans="7:23">
      <c r="G11580">
        <v>49795</v>
      </c>
      <c r="H11580" s="89" t="s">
        <v>1504</v>
      </c>
      <c r="I11580" s="89" t="s">
        <v>321</v>
      </c>
      <c r="L11580">
        <v>172077</v>
      </c>
      <c r="M11580" s="89" t="s">
        <v>2501</v>
      </c>
      <c r="N11580" s="89" t="s">
        <v>317</v>
      </c>
      <c r="V11580" s="89" t="s">
        <v>1524</v>
      </c>
      <c r="W11580">
        <v>65620</v>
      </c>
    </row>
    <row r="11581" spans="7:23">
      <c r="G11581">
        <v>49796</v>
      </c>
      <c r="H11581" s="89" t="s">
        <v>1505</v>
      </c>
      <c r="I11581" s="89" t="s">
        <v>321</v>
      </c>
      <c r="L11581">
        <v>172078</v>
      </c>
      <c r="M11581" s="89" t="s">
        <v>2501</v>
      </c>
      <c r="N11581" s="89" t="s">
        <v>1583</v>
      </c>
      <c r="V11581" s="89" t="s">
        <v>1525</v>
      </c>
      <c r="W11581">
        <v>65609</v>
      </c>
    </row>
    <row r="11582" spans="7:23">
      <c r="G11582">
        <v>49797</v>
      </c>
      <c r="H11582" s="89" t="s">
        <v>1506</v>
      </c>
      <c r="I11582" s="89" t="s">
        <v>321</v>
      </c>
      <c r="L11582">
        <v>172079</v>
      </c>
      <c r="M11582" s="89" t="s">
        <v>2502</v>
      </c>
      <c r="N11582" s="89" t="s">
        <v>1290</v>
      </c>
      <c r="V11582" s="89" t="s">
        <v>2541</v>
      </c>
      <c r="W11582">
        <v>49807</v>
      </c>
    </row>
    <row r="11583" spans="7:23">
      <c r="G11583">
        <v>49798</v>
      </c>
      <c r="H11583" s="89" t="s">
        <v>1507</v>
      </c>
      <c r="I11583" s="89" t="s">
        <v>321</v>
      </c>
      <c r="L11583">
        <v>172080</v>
      </c>
      <c r="M11583" s="89" t="s">
        <v>2502</v>
      </c>
      <c r="N11583" s="89" t="s">
        <v>340</v>
      </c>
      <c r="V11583" s="89" t="s">
        <v>1526</v>
      </c>
      <c r="W11583">
        <v>49808</v>
      </c>
    </row>
    <row r="11584" spans="7:23">
      <c r="G11584">
        <v>49799</v>
      </c>
      <c r="H11584" s="89" t="s">
        <v>1508</v>
      </c>
      <c r="I11584" s="89" t="s">
        <v>321</v>
      </c>
      <c r="L11584">
        <v>172081</v>
      </c>
      <c r="M11584" s="89" t="s">
        <v>2502</v>
      </c>
      <c r="N11584" s="89" t="s">
        <v>320</v>
      </c>
      <c r="V11584" s="89" t="s">
        <v>1527</v>
      </c>
      <c r="W11584">
        <v>49809</v>
      </c>
    </row>
    <row r="11585" spans="7:23">
      <c r="G11585">
        <v>49800</v>
      </c>
      <c r="H11585" s="89" t="s">
        <v>1509</v>
      </c>
      <c r="I11585" s="89" t="s">
        <v>321</v>
      </c>
      <c r="L11585">
        <v>172082</v>
      </c>
      <c r="M11585" s="89" t="s">
        <v>2502</v>
      </c>
      <c r="N11585" s="89" t="s">
        <v>321</v>
      </c>
      <c r="V11585" s="89" t="s">
        <v>1528</v>
      </c>
      <c r="W11585">
        <v>49810</v>
      </c>
    </row>
    <row r="11586" spans="7:23">
      <c r="G11586">
        <v>49801</v>
      </c>
      <c r="H11586" s="89" t="s">
        <v>1510</v>
      </c>
      <c r="I11586" s="89" t="s">
        <v>321</v>
      </c>
      <c r="L11586">
        <v>172083</v>
      </c>
      <c r="M11586" s="89" t="s">
        <v>2502</v>
      </c>
      <c r="N11586" s="89" t="s">
        <v>322</v>
      </c>
      <c r="V11586" s="89" t="s">
        <v>1529</v>
      </c>
      <c r="W11586">
        <v>49811</v>
      </c>
    </row>
    <row r="11587" spans="7:23">
      <c r="G11587">
        <v>49802</v>
      </c>
      <c r="H11587" s="89" t="s">
        <v>1327</v>
      </c>
      <c r="I11587" s="89" t="s">
        <v>321</v>
      </c>
      <c r="L11587">
        <v>172084</v>
      </c>
      <c r="M11587" s="89" t="s">
        <v>2502</v>
      </c>
      <c r="N11587" s="89" t="s">
        <v>341</v>
      </c>
      <c r="V11587" s="89" t="s">
        <v>1530</v>
      </c>
      <c r="W11587">
        <v>49812</v>
      </c>
    </row>
    <row r="11588" spans="7:23">
      <c r="G11588">
        <v>49803</v>
      </c>
      <c r="H11588" s="89" t="s">
        <v>232</v>
      </c>
      <c r="I11588" s="89" t="s">
        <v>321</v>
      </c>
      <c r="L11588">
        <v>172085</v>
      </c>
      <c r="M11588" s="89" t="s">
        <v>2502</v>
      </c>
      <c r="N11588" s="89" t="s">
        <v>316</v>
      </c>
      <c r="V11588" s="89" t="s">
        <v>1531</v>
      </c>
      <c r="W11588">
        <v>49813</v>
      </c>
    </row>
    <row r="11589" spans="7:23">
      <c r="G11589">
        <v>65598</v>
      </c>
      <c r="H11589" s="89" t="s">
        <v>1511</v>
      </c>
      <c r="I11589" s="89" t="s">
        <v>321</v>
      </c>
      <c r="L11589">
        <v>172086</v>
      </c>
      <c r="M11589" s="89" t="s">
        <v>2502</v>
      </c>
      <c r="N11589" s="89" t="s">
        <v>1582</v>
      </c>
      <c r="V11589" s="89" t="s">
        <v>1532</v>
      </c>
      <c r="W11589">
        <v>49814</v>
      </c>
    </row>
    <row r="11590" spans="7:23">
      <c r="G11590">
        <v>65587</v>
      </c>
      <c r="H11590" s="89" t="s">
        <v>1512</v>
      </c>
      <c r="I11590" s="89" t="s">
        <v>321</v>
      </c>
      <c r="L11590">
        <v>172087</v>
      </c>
      <c r="M11590" s="89" t="s">
        <v>2502</v>
      </c>
      <c r="N11590" s="89" t="s">
        <v>323</v>
      </c>
      <c r="V11590" s="89" t="s">
        <v>2542</v>
      </c>
      <c r="W11590">
        <v>49815</v>
      </c>
    </row>
    <row r="11591" spans="7:23">
      <c r="G11591">
        <v>65576</v>
      </c>
      <c r="H11591" s="89" t="s">
        <v>1513</v>
      </c>
      <c r="I11591" s="89" t="s">
        <v>321</v>
      </c>
      <c r="L11591">
        <v>172088</v>
      </c>
      <c r="M11591" s="89" t="s">
        <v>2502</v>
      </c>
      <c r="N11591" s="89" t="s">
        <v>324</v>
      </c>
      <c r="V11591" s="89" t="s">
        <v>1523</v>
      </c>
      <c r="W11591">
        <v>220282</v>
      </c>
    </row>
    <row r="11592" spans="7:23">
      <c r="G11592">
        <v>65565</v>
      </c>
      <c r="H11592" s="89" t="s">
        <v>1514</v>
      </c>
      <c r="I11592" s="89" t="s">
        <v>321</v>
      </c>
      <c r="L11592">
        <v>172089</v>
      </c>
      <c r="M11592" s="89" t="s">
        <v>2502</v>
      </c>
      <c r="N11592" s="89" t="s">
        <v>325</v>
      </c>
      <c r="V11592" s="89" t="s">
        <v>2543</v>
      </c>
      <c r="W11592">
        <v>65631</v>
      </c>
    </row>
    <row r="11593" spans="7:23">
      <c r="G11593">
        <v>49806</v>
      </c>
      <c r="H11593" s="89" t="s">
        <v>1515</v>
      </c>
      <c r="I11593" s="89" t="s">
        <v>321</v>
      </c>
      <c r="L11593">
        <v>172090</v>
      </c>
      <c r="M11593" s="89" t="s">
        <v>2502</v>
      </c>
      <c r="N11593" s="89" t="s">
        <v>317</v>
      </c>
      <c r="V11593" s="89" t="s">
        <v>1533</v>
      </c>
      <c r="W11593">
        <v>49818</v>
      </c>
    </row>
    <row r="11594" spans="7:23">
      <c r="G11594">
        <v>65543</v>
      </c>
      <c r="H11594" s="89" t="s">
        <v>1516</v>
      </c>
      <c r="I11594" s="89" t="s">
        <v>321</v>
      </c>
      <c r="L11594">
        <v>172091</v>
      </c>
      <c r="M11594" s="89" t="s">
        <v>2502</v>
      </c>
      <c r="N11594" s="89" t="s">
        <v>1583</v>
      </c>
      <c r="V11594" s="89" t="s">
        <v>1534</v>
      </c>
      <c r="W11594">
        <v>49819</v>
      </c>
    </row>
    <row r="11595" spans="7:23">
      <c r="G11595">
        <v>65510</v>
      </c>
      <c r="H11595" s="89" t="s">
        <v>1517</v>
      </c>
      <c r="I11595" s="89" t="s">
        <v>321</v>
      </c>
      <c r="L11595">
        <v>172092</v>
      </c>
      <c r="M11595" s="89" t="s">
        <v>2505</v>
      </c>
      <c r="N11595" s="89" t="s">
        <v>1290</v>
      </c>
      <c r="V11595" s="89" t="s">
        <v>1535</v>
      </c>
      <c r="W11595">
        <v>49820</v>
      </c>
    </row>
    <row r="11596" spans="7:23">
      <c r="G11596">
        <v>65521</v>
      </c>
      <c r="H11596" s="89" t="s">
        <v>1518</v>
      </c>
      <c r="I11596" s="89" t="s">
        <v>321</v>
      </c>
      <c r="L11596">
        <v>172093</v>
      </c>
      <c r="M11596" s="89" t="s">
        <v>2505</v>
      </c>
      <c r="N11596" s="89" t="s">
        <v>340</v>
      </c>
      <c r="V11596" s="89" t="s">
        <v>1536</v>
      </c>
      <c r="W11596">
        <v>49821</v>
      </c>
    </row>
    <row r="11597" spans="7:23">
      <c r="G11597">
        <v>65532</v>
      </c>
      <c r="H11597" s="89" t="s">
        <v>1519</v>
      </c>
      <c r="I11597" s="89" t="s">
        <v>321</v>
      </c>
      <c r="L11597">
        <v>172094</v>
      </c>
      <c r="M11597" s="89" t="s">
        <v>2505</v>
      </c>
      <c r="N11597" s="89" t="s">
        <v>320</v>
      </c>
      <c r="V11597" s="89" t="s">
        <v>1537</v>
      </c>
      <c r="W11597">
        <v>49822</v>
      </c>
    </row>
    <row r="11598" spans="7:23">
      <c r="G11598">
        <v>65554</v>
      </c>
      <c r="H11598" s="89" t="s">
        <v>1520</v>
      </c>
      <c r="I11598" s="89" t="s">
        <v>321</v>
      </c>
      <c r="L11598">
        <v>172095</v>
      </c>
      <c r="M11598" s="89" t="s">
        <v>2505</v>
      </c>
      <c r="N11598" s="89" t="s">
        <v>321</v>
      </c>
      <c r="V11598" s="89" t="s">
        <v>1538</v>
      </c>
      <c r="W11598">
        <v>49823</v>
      </c>
    </row>
    <row r="11599" spans="7:23">
      <c r="G11599">
        <v>60129</v>
      </c>
      <c r="H11599" s="89" t="s">
        <v>1521</v>
      </c>
      <c r="I11599" s="89" t="s">
        <v>321</v>
      </c>
      <c r="L11599">
        <v>172096</v>
      </c>
      <c r="M11599" s="89" t="s">
        <v>2505</v>
      </c>
      <c r="N11599" s="89" t="s">
        <v>322</v>
      </c>
      <c r="V11599" s="89" t="s">
        <v>1539</v>
      </c>
      <c r="W11599">
        <v>49824</v>
      </c>
    </row>
    <row r="11600" spans="7:23">
      <c r="G11600">
        <v>65642</v>
      </c>
      <c r="H11600" s="89" t="s">
        <v>1522</v>
      </c>
      <c r="I11600" s="89" t="s">
        <v>321</v>
      </c>
      <c r="L11600">
        <v>172097</v>
      </c>
      <c r="M11600" s="89" t="s">
        <v>2505</v>
      </c>
      <c r="N11600" s="89" t="s">
        <v>341</v>
      </c>
      <c r="V11600" s="89" t="s">
        <v>1540</v>
      </c>
      <c r="W11600">
        <v>49825</v>
      </c>
    </row>
    <row r="11601" spans="7:23">
      <c r="G11601">
        <v>65620</v>
      </c>
      <c r="H11601" s="89" t="s">
        <v>1524</v>
      </c>
      <c r="I11601" s="89" t="s">
        <v>321</v>
      </c>
      <c r="L11601">
        <v>172098</v>
      </c>
      <c r="M11601" s="89" t="s">
        <v>2505</v>
      </c>
      <c r="N11601" s="89" t="s">
        <v>316</v>
      </c>
      <c r="V11601" s="89" t="s">
        <v>1541</v>
      </c>
      <c r="W11601">
        <v>49826</v>
      </c>
    </row>
    <row r="11602" spans="7:23">
      <c r="G11602">
        <v>65609</v>
      </c>
      <c r="H11602" s="89" t="s">
        <v>1525</v>
      </c>
      <c r="I11602" s="89" t="s">
        <v>321</v>
      </c>
      <c r="L11602">
        <v>172099</v>
      </c>
      <c r="M11602" s="89" t="s">
        <v>2505</v>
      </c>
      <c r="N11602" s="89" t="s">
        <v>1582</v>
      </c>
      <c r="V11602" s="89" t="s">
        <v>1542</v>
      </c>
      <c r="W11602">
        <v>49827</v>
      </c>
    </row>
    <row r="11603" spans="7:23">
      <c r="G11603">
        <v>49807</v>
      </c>
      <c r="H11603" s="89" t="s">
        <v>2541</v>
      </c>
      <c r="I11603" s="89" t="s">
        <v>321</v>
      </c>
      <c r="L11603">
        <v>172100</v>
      </c>
      <c r="M11603" s="89" t="s">
        <v>2505</v>
      </c>
      <c r="N11603" s="89" t="s">
        <v>323</v>
      </c>
      <c r="V11603" s="89" t="s">
        <v>1543</v>
      </c>
      <c r="W11603">
        <v>49828</v>
      </c>
    </row>
    <row r="11604" spans="7:23">
      <c r="G11604">
        <v>49808</v>
      </c>
      <c r="H11604" s="89" t="s">
        <v>1526</v>
      </c>
      <c r="I11604" s="89" t="s">
        <v>321</v>
      </c>
      <c r="L11604">
        <v>172101</v>
      </c>
      <c r="M11604" s="89" t="s">
        <v>2505</v>
      </c>
      <c r="N11604" s="89" t="s">
        <v>324</v>
      </c>
      <c r="V11604" s="89" t="s">
        <v>1544</v>
      </c>
      <c r="W11604">
        <v>49829</v>
      </c>
    </row>
    <row r="11605" spans="7:23">
      <c r="G11605">
        <v>49809</v>
      </c>
      <c r="H11605" s="89" t="s">
        <v>1527</v>
      </c>
      <c r="I11605" s="89" t="s">
        <v>321</v>
      </c>
      <c r="L11605">
        <v>172102</v>
      </c>
      <c r="M11605" s="89" t="s">
        <v>2505</v>
      </c>
      <c r="N11605" s="89" t="s">
        <v>325</v>
      </c>
      <c r="V11605" s="89" t="s">
        <v>1364</v>
      </c>
      <c r="W11605">
        <v>49830</v>
      </c>
    </row>
    <row r="11606" spans="7:23">
      <c r="G11606">
        <v>49810</v>
      </c>
      <c r="H11606" s="89" t="s">
        <v>1528</v>
      </c>
      <c r="I11606" s="89" t="s">
        <v>321</v>
      </c>
      <c r="L11606">
        <v>172103</v>
      </c>
      <c r="M11606" s="89" t="s">
        <v>2505</v>
      </c>
      <c r="N11606" s="89" t="s">
        <v>317</v>
      </c>
      <c r="V11606" s="89" t="s">
        <v>1545</v>
      </c>
      <c r="W11606">
        <v>60184</v>
      </c>
    </row>
    <row r="11607" spans="7:23">
      <c r="G11607">
        <v>49811</v>
      </c>
      <c r="H11607" s="89" t="s">
        <v>1529</v>
      </c>
      <c r="I11607" s="89" t="s">
        <v>321</v>
      </c>
      <c r="L11607">
        <v>172104</v>
      </c>
      <c r="M11607" s="89" t="s">
        <v>2505</v>
      </c>
      <c r="N11607" s="89" t="s">
        <v>1583</v>
      </c>
      <c r="V11607" s="89" t="s">
        <v>1546</v>
      </c>
      <c r="W11607">
        <v>60195</v>
      </c>
    </row>
    <row r="11608" spans="7:23">
      <c r="G11608">
        <v>49812</v>
      </c>
      <c r="H11608" s="89" t="s">
        <v>1530</v>
      </c>
      <c r="I11608" s="89" t="s">
        <v>321</v>
      </c>
      <c r="L11608">
        <v>172118</v>
      </c>
      <c r="M11608" s="89" t="s">
        <v>2507</v>
      </c>
      <c r="N11608" s="89" t="s">
        <v>1290</v>
      </c>
      <c r="V11608" s="89" t="s">
        <v>1547</v>
      </c>
      <c r="W11608">
        <v>60206</v>
      </c>
    </row>
    <row r="11609" spans="7:23">
      <c r="G11609">
        <v>49813</v>
      </c>
      <c r="H11609" s="89" t="s">
        <v>1531</v>
      </c>
      <c r="I11609" s="89" t="s">
        <v>321</v>
      </c>
      <c r="L11609">
        <v>172119</v>
      </c>
      <c r="M11609" s="89" t="s">
        <v>2507</v>
      </c>
      <c r="N11609" s="89" t="s">
        <v>340</v>
      </c>
      <c r="V11609" s="89" t="s">
        <v>1548</v>
      </c>
      <c r="W11609">
        <v>60217</v>
      </c>
    </row>
    <row r="11610" spans="7:23">
      <c r="G11610">
        <v>49814</v>
      </c>
      <c r="H11610" s="89" t="s">
        <v>1532</v>
      </c>
      <c r="I11610" s="89" t="s">
        <v>321</v>
      </c>
      <c r="L11610">
        <v>172120</v>
      </c>
      <c r="M11610" s="89" t="s">
        <v>2507</v>
      </c>
      <c r="N11610" s="89" t="s">
        <v>320</v>
      </c>
      <c r="V11610" s="89" t="s">
        <v>1549</v>
      </c>
      <c r="W11610">
        <v>60228</v>
      </c>
    </row>
    <row r="11611" spans="7:23">
      <c r="G11611">
        <v>49815</v>
      </c>
      <c r="H11611" s="89" t="s">
        <v>2542</v>
      </c>
      <c r="I11611" s="89" t="s">
        <v>321</v>
      </c>
      <c r="L11611">
        <v>172121</v>
      </c>
      <c r="M11611" s="89" t="s">
        <v>2507</v>
      </c>
      <c r="N11611" s="89" t="s">
        <v>321</v>
      </c>
      <c r="V11611" s="89" t="s">
        <v>1550</v>
      </c>
      <c r="W11611">
        <v>60239</v>
      </c>
    </row>
    <row r="11612" spans="7:23">
      <c r="G11612">
        <v>220282</v>
      </c>
      <c r="H11612" s="89" t="s">
        <v>1523</v>
      </c>
      <c r="I11612" s="89" t="s">
        <v>321</v>
      </c>
      <c r="L11612">
        <v>172122</v>
      </c>
      <c r="M11612" s="89" t="s">
        <v>2507</v>
      </c>
      <c r="N11612" s="89" t="s">
        <v>322</v>
      </c>
      <c r="V11612" s="89" t="s">
        <v>1551</v>
      </c>
      <c r="W11612">
        <v>60250</v>
      </c>
    </row>
    <row r="11613" spans="7:23">
      <c r="G11613">
        <v>65631</v>
      </c>
      <c r="H11613" s="89" t="s">
        <v>2543</v>
      </c>
      <c r="I11613" s="89" t="s">
        <v>321</v>
      </c>
      <c r="L11613">
        <v>172123</v>
      </c>
      <c r="M11613" s="89" t="s">
        <v>2507</v>
      </c>
      <c r="N11613" s="89" t="s">
        <v>341</v>
      </c>
      <c r="V11613" s="89" t="s">
        <v>1552</v>
      </c>
      <c r="W11613">
        <v>60261</v>
      </c>
    </row>
    <row r="11614" spans="7:23">
      <c r="G11614">
        <v>49818</v>
      </c>
      <c r="H11614" s="89" t="s">
        <v>1533</v>
      </c>
      <c r="I11614" s="89" t="s">
        <v>321</v>
      </c>
      <c r="L11614">
        <v>172124</v>
      </c>
      <c r="M11614" s="89" t="s">
        <v>2507</v>
      </c>
      <c r="N11614" s="89" t="s">
        <v>316</v>
      </c>
      <c r="V11614" s="89" t="s">
        <v>1553</v>
      </c>
      <c r="W11614">
        <v>60272</v>
      </c>
    </row>
    <row r="11615" spans="7:23">
      <c r="G11615">
        <v>49819</v>
      </c>
      <c r="H11615" s="89" t="s">
        <v>1534</v>
      </c>
      <c r="I11615" s="89" t="s">
        <v>321</v>
      </c>
      <c r="L11615">
        <v>172125</v>
      </c>
      <c r="M11615" s="89" t="s">
        <v>2507</v>
      </c>
      <c r="N11615" s="89" t="s">
        <v>1582</v>
      </c>
      <c r="V11615" s="89" t="s">
        <v>1554</v>
      </c>
      <c r="W11615">
        <v>60283</v>
      </c>
    </row>
    <row r="11616" spans="7:23">
      <c r="G11616">
        <v>49820</v>
      </c>
      <c r="H11616" s="89" t="s">
        <v>1535</v>
      </c>
      <c r="I11616" s="89" t="s">
        <v>321</v>
      </c>
      <c r="L11616">
        <v>172126</v>
      </c>
      <c r="M11616" s="89" t="s">
        <v>2507</v>
      </c>
      <c r="N11616" s="89" t="s">
        <v>323</v>
      </c>
      <c r="V11616" s="89" t="s">
        <v>1555</v>
      </c>
      <c r="W11616">
        <v>60294</v>
      </c>
    </row>
    <row r="11617" spans="7:23">
      <c r="G11617">
        <v>49821</v>
      </c>
      <c r="H11617" s="89" t="s">
        <v>1536</v>
      </c>
      <c r="I11617" s="89" t="s">
        <v>321</v>
      </c>
      <c r="L11617">
        <v>172127</v>
      </c>
      <c r="M11617" s="89" t="s">
        <v>2507</v>
      </c>
      <c r="N11617" s="89" t="s">
        <v>324</v>
      </c>
      <c r="V11617" s="89" t="s">
        <v>1556</v>
      </c>
      <c r="W11617">
        <v>60305</v>
      </c>
    </row>
    <row r="11618" spans="7:23">
      <c r="G11618">
        <v>49822</v>
      </c>
      <c r="H11618" s="89" t="s">
        <v>1537</v>
      </c>
      <c r="I11618" s="89" t="s">
        <v>321</v>
      </c>
      <c r="L11618">
        <v>172128</v>
      </c>
      <c r="M11618" s="89" t="s">
        <v>2507</v>
      </c>
      <c r="N11618" s="89" t="s">
        <v>325</v>
      </c>
      <c r="V11618" s="89" t="s">
        <v>1557</v>
      </c>
      <c r="W11618">
        <v>60316</v>
      </c>
    </row>
    <row r="11619" spans="7:23">
      <c r="G11619">
        <v>49823</v>
      </c>
      <c r="H11619" s="89" t="s">
        <v>1538</v>
      </c>
      <c r="I11619" s="89" t="s">
        <v>321</v>
      </c>
      <c r="L11619">
        <v>172129</v>
      </c>
      <c r="M11619" s="89" t="s">
        <v>2507</v>
      </c>
      <c r="N11619" s="89" t="s">
        <v>317</v>
      </c>
      <c r="V11619" s="89" t="s">
        <v>1378</v>
      </c>
      <c r="W11619">
        <v>60327</v>
      </c>
    </row>
    <row r="11620" spans="7:23">
      <c r="G11620">
        <v>49824</v>
      </c>
      <c r="H11620" s="89" t="s">
        <v>1539</v>
      </c>
      <c r="I11620" s="89" t="s">
        <v>321</v>
      </c>
      <c r="L11620">
        <v>172130</v>
      </c>
      <c r="M11620" s="89" t="s">
        <v>2507</v>
      </c>
      <c r="N11620" s="89" t="s">
        <v>1583</v>
      </c>
      <c r="V11620" s="89" t="s">
        <v>1558</v>
      </c>
      <c r="W11620">
        <v>49833</v>
      </c>
    </row>
    <row r="11621" spans="7:23">
      <c r="G11621">
        <v>49825</v>
      </c>
      <c r="H11621" s="89" t="s">
        <v>1540</v>
      </c>
      <c r="I11621" s="89" t="s">
        <v>321</v>
      </c>
      <c r="L11621">
        <v>172279</v>
      </c>
      <c r="M11621" s="89" t="s">
        <v>2454</v>
      </c>
      <c r="N11621" s="89" t="s">
        <v>1290</v>
      </c>
      <c r="V11621" s="89" t="s">
        <v>1559</v>
      </c>
      <c r="W11621">
        <v>49834</v>
      </c>
    </row>
    <row r="11622" spans="7:23">
      <c r="G11622">
        <v>49826</v>
      </c>
      <c r="H11622" s="89" t="s">
        <v>1541</v>
      </c>
      <c r="I11622" s="89" t="s">
        <v>321</v>
      </c>
      <c r="L11622">
        <v>172280</v>
      </c>
      <c r="M11622" s="89" t="s">
        <v>2454</v>
      </c>
      <c r="N11622" s="89" t="s">
        <v>340</v>
      </c>
      <c r="V11622" s="89" t="s">
        <v>1560</v>
      </c>
      <c r="W11622">
        <v>49835</v>
      </c>
    </row>
    <row r="11623" spans="7:23">
      <c r="G11623">
        <v>49827</v>
      </c>
      <c r="H11623" s="89" t="s">
        <v>1542</v>
      </c>
      <c r="I11623" s="89" t="s">
        <v>321</v>
      </c>
      <c r="L11623">
        <v>172281</v>
      </c>
      <c r="M11623" s="89" t="s">
        <v>2454</v>
      </c>
      <c r="N11623" s="89" t="s">
        <v>320</v>
      </c>
      <c r="V11623" s="89" t="s">
        <v>2544</v>
      </c>
      <c r="W11623">
        <v>49836</v>
      </c>
    </row>
    <row r="11624" spans="7:23">
      <c r="G11624">
        <v>49828</v>
      </c>
      <c r="H11624" s="89" t="s">
        <v>1543</v>
      </c>
      <c r="I11624" s="89" t="s">
        <v>321</v>
      </c>
      <c r="L11624">
        <v>172282</v>
      </c>
      <c r="M11624" s="89" t="s">
        <v>2454</v>
      </c>
      <c r="N11624" s="89" t="s">
        <v>321</v>
      </c>
      <c r="V11624" s="89" t="s">
        <v>1561</v>
      </c>
      <c r="W11624">
        <v>49837</v>
      </c>
    </row>
    <row r="11625" spans="7:23">
      <c r="G11625">
        <v>49829</v>
      </c>
      <c r="H11625" s="89" t="s">
        <v>1544</v>
      </c>
      <c r="I11625" s="89" t="s">
        <v>321</v>
      </c>
      <c r="L11625">
        <v>172283</v>
      </c>
      <c r="M11625" s="89" t="s">
        <v>2454</v>
      </c>
      <c r="N11625" s="89" t="s">
        <v>322</v>
      </c>
      <c r="V11625" s="89" t="s">
        <v>1562</v>
      </c>
      <c r="W11625">
        <v>49838</v>
      </c>
    </row>
    <row r="11626" spans="7:23">
      <c r="G11626">
        <v>49830</v>
      </c>
      <c r="H11626" s="89" t="s">
        <v>1364</v>
      </c>
      <c r="I11626" s="89" t="s">
        <v>321</v>
      </c>
      <c r="L11626">
        <v>172284</v>
      </c>
      <c r="M11626" s="89" t="s">
        <v>2454</v>
      </c>
      <c r="N11626" s="89" t="s">
        <v>341</v>
      </c>
      <c r="V11626" s="89" t="s">
        <v>1563</v>
      </c>
      <c r="W11626">
        <v>49839</v>
      </c>
    </row>
    <row r="11627" spans="7:23">
      <c r="G11627">
        <v>60184</v>
      </c>
      <c r="H11627" s="89" t="s">
        <v>1545</v>
      </c>
      <c r="I11627" s="89" t="s">
        <v>321</v>
      </c>
      <c r="L11627">
        <v>172285</v>
      </c>
      <c r="M11627" s="89" t="s">
        <v>2454</v>
      </c>
      <c r="N11627" s="89" t="s">
        <v>316</v>
      </c>
      <c r="V11627" s="89" t="s">
        <v>1564</v>
      </c>
      <c r="W11627">
        <v>49840</v>
      </c>
    </row>
    <row r="11628" spans="7:23">
      <c r="G11628">
        <v>60195</v>
      </c>
      <c r="H11628" s="89" t="s">
        <v>1546</v>
      </c>
      <c r="I11628" s="89" t="s">
        <v>321</v>
      </c>
      <c r="L11628">
        <v>172286</v>
      </c>
      <c r="M11628" s="89" t="s">
        <v>2454</v>
      </c>
      <c r="N11628" s="89" t="s">
        <v>1582</v>
      </c>
      <c r="V11628" s="89" t="s">
        <v>1565</v>
      </c>
      <c r="W11628">
        <v>49841</v>
      </c>
    </row>
    <row r="11629" spans="7:23">
      <c r="G11629">
        <v>60206</v>
      </c>
      <c r="H11629" s="89" t="s">
        <v>1547</v>
      </c>
      <c r="I11629" s="89" t="s">
        <v>321</v>
      </c>
      <c r="L11629">
        <v>172287</v>
      </c>
      <c r="M11629" s="89" t="s">
        <v>2454</v>
      </c>
      <c r="N11629" s="89" t="s">
        <v>323</v>
      </c>
      <c r="V11629" s="89" t="s">
        <v>1566</v>
      </c>
      <c r="W11629">
        <v>49842</v>
      </c>
    </row>
    <row r="11630" spans="7:23">
      <c r="G11630">
        <v>60217</v>
      </c>
      <c r="H11630" s="89" t="s">
        <v>1548</v>
      </c>
      <c r="I11630" s="89" t="s">
        <v>321</v>
      </c>
      <c r="L11630">
        <v>172288</v>
      </c>
      <c r="M11630" s="89" t="s">
        <v>2454</v>
      </c>
      <c r="N11630" s="89" t="s">
        <v>324</v>
      </c>
      <c r="V11630" s="89" t="s">
        <v>271</v>
      </c>
      <c r="W11630">
        <v>49843</v>
      </c>
    </row>
    <row r="11631" spans="7:23">
      <c r="G11631">
        <v>60228</v>
      </c>
      <c r="H11631" s="89" t="s">
        <v>1549</v>
      </c>
      <c r="I11631" s="89" t="s">
        <v>321</v>
      </c>
      <c r="L11631">
        <v>172289</v>
      </c>
      <c r="M11631" s="89" t="s">
        <v>2454</v>
      </c>
      <c r="N11631" s="89" t="s">
        <v>325</v>
      </c>
      <c r="V11631" s="89" t="s">
        <v>1567</v>
      </c>
      <c r="W11631">
        <v>57880</v>
      </c>
    </row>
    <row r="11632" spans="7:23">
      <c r="G11632">
        <v>60239</v>
      </c>
      <c r="H11632" s="89" t="s">
        <v>1550</v>
      </c>
      <c r="I11632" s="89" t="s">
        <v>321</v>
      </c>
      <c r="L11632">
        <v>172290</v>
      </c>
      <c r="M11632" s="89" t="s">
        <v>2454</v>
      </c>
      <c r="N11632" s="89" t="s">
        <v>317</v>
      </c>
      <c r="V11632" s="89" t="s">
        <v>2545</v>
      </c>
      <c r="W11632">
        <v>141069</v>
      </c>
    </row>
    <row r="11633" spans="7:23">
      <c r="G11633">
        <v>60250</v>
      </c>
      <c r="H11633" s="89" t="s">
        <v>1551</v>
      </c>
      <c r="I11633" s="89" t="s">
        <v>321</v>
      </c>
      <c r="L11633">
        <v>172291</v>
      </c>
      <c r="M11633" s="89" t="s">
        <v>2454</v>
      </c>
      <c r="N11633" s="89" t="s">
        <v>1583</v>
      </c>
      <c r="V11633" s="89" t="s">
        <v>2546</v>
      </c>
      <c r="W11633">
        <v>57869</v>
      </c>
    </row>
    <row r="11634" spans="7:23">
      <c r="G11634">
        <v>60261</v>
      </c>
      <c r="H11634" s="89" t="s">
        <v>1552</v>
      </c>
      <c r="I11634" s="89" t="s">
        <v>321</v>
      </c>
      <c r="L11634">
        <v>172292</v>
      </c>
      <c r="M11634" s="89" t="s">
        <v>2504</v>
      </c>
      <c r="N11634" s="89" t="s">
        <v>1290</v>
      </c>
      <c r="V11634" s="89" t="s">
        <v>1389</v>
      </c>
      <c r="W11634">
        <v>49846</v>
      </c>
    </row>
    <row r="11635" spans="7:23">
      <c r="G11635">
        <v>60272</v>
      </c>
      <c r="H11635" s="89" t="s">
        <v>1553</v>
      </c>
      <c r="I11635" s="89" t="s">
        <v>321</v>
      </c>
      <c r="L11635">
        <v>172293</v>
      </c>
      <c r="M11635" s="89" t="s">
        <v>2504</v>
      </c>
      <c r="N11635" s="89" t="s">
        <v>340</v>
      </c>
      <c r="V11635" s="89" t="s">
        <v>1568</v>
      </c>
      <c r="W11635">
        <v>49848</v>
      </c>
    </row>
    <row r="11636" spans="7:23">
      <c r="G11636">
        <v>60283</v>
      </c>
      <c r="H11636" s="89" t="s">
        <v>1554</v>
      </c>
      <c r="I11636" s="89" t="s">
        <v>321</v>
      </c>
      <c r="L11636">
        <v>172294</v>
      </c>
      <c r="M11636" s="89" t="s">
        <v>2504</v>
      </c>
      <c r="N11636" s="89" t="s">
        <v>320</v>
      </c>
      <c r="V11636" s="89" t="s">
        <v>1569</v>
      </c>
      <c r="W11636">
        <v>57946</v>
      </c>
    </row>
    <row r="11637" spans="7:23">
      <c r="G11637">
        <v>60294</v>
      </c>
      <c r="H11637" s="89" t="s">
        <v>1555</v>
      </c>
      <c r="I11637" s="89" t="s">
        <v>321</v>
      </c>
      <c r="L11637">
        <v>172295</v>
      </c>
      <c r="M11637" s="89" t="s">
        <v>2504</v>
      </c>
      <c r="N11637" s="89" t="s">
        <v>321</v>
      </c>
      <c r="V11637" s="89" t="s">
        <v>1570</v>
      </c>
      <c r="W11637">
        <v>57957</v>
      </c>
    </row>
    <row r="11638" spans="7:23">
      <c r="G11638">
        <v>60305</v>
      </c>
      <c r="H11638" s="89" t="s">
        <v>1556</v>
      </c>
      <c r="I11638" s="89" t="s">
        <v>321</v>
      </c>
      <c r="L11638">
        <v>172296</v>
      </c>
      <c r="M11638" s="89" t="s">
        <v>2504</v>
      </c>
      <c r="N11638" s="89" t="s">
        <v>322</v>
      </c>
      <c r="V11638" s="89" t="s">
        <v>1571</v>
      </c>
      <c r="W11638">
        <v>58001</v>
      </c>
    </row>
    <row r="11639" spans="7:23">
      <c r="G11639">
        <v>60316</v>
      </c>
      <c r="H11639" s="89" t="s">
        <v>1557</v>
      </c>
      <c r="I11639" s="89" t="s">
        <v>321</v>
      </c>
      <c r="L11639">
        <v>172297</v>
      </c>
      <c r="M11639" s="89" t="s">
        <v>2504</v>
      </c>
      <c r="N11639" s="89" t="s">
        <v>341</v>
      </c>
      <c r="V11639" s="89" t="s">
        <v>2547</v>
      </c>
      <c r="W11639">
        <v>58012</v>
      </c>
    </row>
    <row r="11640" spans="7:23">
      <c r="G11640">
        <v>60327</v>
      </c>
      <c r="H11640" s="89" t="s">
        <v>1378</v>
      </c>
      <c r="I11640" s="89" t="s">
        <v>321</v>
      </c>
      <c r="L11640">
        <v>172298</v>
      </c>
      <c r="M11640" s="89" t="s">
        <v>2504</v>
      </c>
      <c r="N11640" s="89" t="s">
        <v>316</v>
      </c>
      <c r="V11640" s="89" t="s">
        <v>1572</v>
      </c>
      <c r="W11640">
        <v>66075</v>
      </c>
    </row>
    <row r="11641" spans="7:23">
      <c r="G11641">
        <v>49833</v>
      </c>
      <c r="H11641" s="89" t="s">
        <v>1558</v>
      </c>
      <c r="I11641" s="89" t="s">
        <v>321</v>
      </c>
      <c r="L11641">
        <v>172299</v>
      </c>
      <c r="M11641" s="89" t="s">
        <v>2504</v>
      </c>
      <c r="N11641" s="89" t="s">
        <v>1582</v>
      </c>
      <c r="V11641" s="89" t="s">
        <v>2548</v>
      </c>
      <c r="W11641">
        <v>67680</v>
      </c>
    </row>
    <row r="11642" spans="7:23">
      <c r="G11642">
        <v>49834</v>
      </c>
      <c r="H11642" s="89" t="s">
        <v>1559</v>
      </c>
      <c r="I11642" s="89" t="s">
        <v>321</v>
      </c>
      <c r="L11642">
        <v>172300</v>
      </c>
      <c r="M11642" s="89" t="s">
        <v>2504</v>
      </c>
      <c r="N11642" s="89" t="s">
        <v>323</v>
      </c>
      <c r="V11642" s="89" t="s">
        <v>2549</v>
      </c>
      <c r="W11642">
        <v>76669</v>
      </c>
    </row>
    <row r="11643" spans="7:23">
      <c r="G11643">
        <v>49835</v>
      </c>
      <c r="H11643" s="89" t="s">
        <v>1560</v>
      </c>
      <c r="I11643" s="89" t="s">
        <v>321</v>
      </c>
      <c r="L11643">
        <v>172301</v>
      </c>
      <c r="M11643" s="89" t="s">
        <v>2504</v>
      </c>
      <c r="N11643" s="89" t="s">
        <v>324</v>
      </c>
      <c r="V11643" s="89" t="s">
        <v>2550</v>
      </c>
      <c r="W11643">
        <v>88069</v>
      </c>
    </row>
    <row r="11644" spans="7:23">
      <c r="G11644">
        <v>49836</v>
      </c>
      <c r="H11644" s="89" t="s">
        <v>2544</v>
      </c>
      <c r="I11644" s="89" t="s">
        <v>321</v>
      </c>
      <c r="L11644">
        <v>172302</v>
      </c>
      <c r="M11644" s="89" t="s">
        <v>2504</v>
      </c>
      <c r="N11644" s="89" t="s">
        <v>325</v>
      </c>
      <c r="V11644" s="89" t="s">
        <v>1573</v>
      </c>
      <c r="W11644">
        <v>67668</v>
      </c>
    </row>
    <row r="11645" spans="7:23">
      <c r="G11645">
        <v>49837</v>
      </c>
      <c r="H11645" s="89" t="s">
        <v>1561</v>
      </c>
      <c r="I11645" s="89" t="s">
        <v>321</v>
      </c>
      <c r="L11645">
        <v>172303</v>
      </c>
      <c r="M11645" s="89" t="s">
        <v>2504</v>
      </c>
      <c r="N11645" s="89" t="s">
        <v>317</v>
      </c>
      <c r="V11645" s="89" t="s">
        <v>1574</v>
      </c>
      <c r="W11645">
        <v>57979</v>
      </c>
    </row>
    <row r="11646" spans="7:23">
      <c r="G11646">
        <v>49838</v>
      </c>
      <c r="H11646" s="89" t="s">
        <v>1562</v>
      </c>
      <c r="I11646" s="89" t="s">
        <v>321</v>
      </c>
      <c r="L11646">
        <v>172304</v>
      </c>
      <c r="M11646" s="89" t="s">
        <v>2504</v>
      </c>
      <c r="N11646" s="89" t="s">
        <v>1583</v>
      </c>
      <c r="V11646" s="89" t="s">
        <v>1575</v>
      </c>
      <c r="W11646">
        <v>57968</v>
      </c>
    </row>
    <row r="11647" spans="7:23">
      <c r="G11647">
        <v>49839</v>
      </c>
      <c r="H11647" s="89" t="s">
        <v>1563</v>
      </c>
      <c r="I11647" s="89" t="s">
        <v>321</v>
      </c>
      <c r="L11647">
        <v>172305</v>
      </c>
      <c r="M11647" s="89" t="s">
        <v>2503</v>
      </c>
      <c r="N11647" s="89" t="s">
        <v>1290</v>
      </c>
      <c r="V11647" s="89" t="s">
        <v>1576</v>
      </c>
      <c r="W11647">
        <v>49851</v>
      </c>
    </row>
    <row r="11648" spans="7:23">
      <c r="G11648">
        <v>49840</v>
      </c>
      <c r="H11648" s="89" t="s">
        <v>1564</v>
      </c>
      <c r="I11648" s="89" t="s">
        <v>321</v>
      </c>
      <c r="L11648">
        <v>172306</v>
      </c>
      <c r="M11648" s="89" t="s">
        <v>2503</v>
      </c>
      <c r="N11648" s="89" t="s">
        <v>340</v>
      </c>
      <c r="V11648" s="89" t="s">
        <v>1577</v>
      </c>
      <c r="W11648">
        <v>65068</v>
      </c>
    </row>
    <row r="11649" spans="7:23">
      <c r="G11649">
        <v>49841</v>
      </c>
      <c r="H11649" s="89" t="s">
        <v>1565</v>
      </c>
      <c r="I11649" s="89" t="s">
        <v>321</v>
      </c>
      <c r="L11649">
        <v>172307</v>
      </c>
      <c r="M11649" s="89" t="s">
        <v>2503</v>
      </c>
      <c r="N11649" s="89" t="s">
        <v>320</v>
      </c>
      <c r="V11649" s="89" t="s">
        <v>1578</v>
      </c>
      <c r="W11649">
        <v>58034</v>
      </c>
    </row>
    <row r="11650" spans="7:23">
      <c r="G11650">
        <v>49842</v>
      </c>
      <c r="H11650" s="89" t="s">
        <v>1566</v>
      </c>
      <c r="I11650" s="89" t="s">
        <v>321</v>
      </c>
      <c r="L11650">
        <v>172308</v>
      </c>
      <c r="M11650" s="89" t="s">
        <v>2503</v>
      </c>
      <c r="N11650" s="89" t="s">
        <v>321</v>
      </c>
      <c r="V11650" s="89" t="s">
        <v>2551</v>
      </c>
      <c r="W11650">
        <v>141082</v>
      </c>
    </row>
    <row r="11651" spans="7:23">
      <c r="G11651">
        <v>49843</v>
      </c>
      <c r="H11651" s="89" t="s">
        <v>271</v>
      </c>
      <c r="I11651" s="89" t="s">
        <v>321</v>
      </c>
      <c r="L11651">
        <v>172309</v>
      </c>
      <c r="M11651" s="89" t="s">
        <v>2503</v>
      </c>
      <c r="N11651" s="89" t="s">
        <v>322</v>
      </c>
      <c r="V11651" s="89" t="s">
        <v>2552</v>
      </c>
      <c r="W11651">
        <v>57990</v>
      </c>
    </row>
    <row r="11652" spans="7:23">
      <c r="G11652">
        <v>57880</v>
      </c>
      <c r="H11652" s="89" t="s">
        <v>1567</v>
      </c>
      <c r="I11652" s="89" t="s">
        <v>321</v>
      </c>
      <c r="L11652">
        <v>172310</v>
      </c>
      <c r="M11652" s="89" t="s">
        <v>2503</v>
      </c>
      <c r="N11652" s="89" t="s">
        <v>341</v>
      </c>
      <c r="V11652" s="89" t="s">
        <v>1580</v>
      </c>
      <c r="W11652">
        <v>49855</v>
      </c>
    </row>
    <row r="11653" spans="7:23">
      <c r="G11653">
        <v>141069</v>
      </c>
      <c r="H11653" s="89" t="s">
        <v>2545</v>
      </c>
      <c r="I11653" s="89" t="s">
        <v>321</v>
      </c>
      <c r="L11653">
        <v>172311</v>
      </c>
      <c r="M11653" s="89" t="s">
        <v>2503</v>
      </c>
      <c r="N11653" s="89" t="s">
        <v>316</v>
      </c>
      <c r="V11653" s="89" t="s">
        <v>2553</v>
      </c>
      <c r="W11653">
        <v>202069</v>
      </c>
    </row>
    <row r="11654" spans="7:23">
      <c r="G11654">
        <v>57869</v>
      </c>
      <c r="H11654" s="89" t="s">
        <v>2546</v>
      </c>
      <c r="I11654" s="89" t="s">
        <v>321</v>
      </c>
      <c r="L11654">
        <v>172312</v>
      </c>
      <c r="M11654" s="89" t="s">
        <v>2503</v>
      </c>
      <c r="N11654" s="89" t="s">
        <v>1582</v>
      </c>
      <c r="V11654" s="89" t="s">
        <v>2554</v>
      </c>
      <c r="W11654">
        <v>202095</v>
      </c>
    </row>
    <row r="11655" spans="7:23">
      <c r="G11655">
        <v>49846</v>
      </c>
      <c r="H11655" s="89" t="s">
        <v>1389</v>
      </c>
      <c r="I11655" s="89" t="s">
        <v>321</v>
      </c>
      <c r="L11655">
        <v>172313</v>
      </c>
      <c r="M11655" s="89" t="s">
        <v>2503</v>
      </c>
      <c r="N11655" s="89" t="s">
        <v>323</v>
      </c>
      <c r="V11655" s="89" t="s">
        <v>2555</v>
      </c>
      <c r="W11655">
        <v>202082</v>
      </c>
    </row>
    <row r="11656" spans="7:23">
      <c r="G11656">
        <v>49848</v>
      </c>
      <c r="H11656" s="89" t="s">
        <v>1568</v>
      </c>
      <c r="I11656" s="89" t="s">
        <v>321</v>
      </c>
      <c r="L11656">
        <v>172314</v>
      </c>
      <c r="M11656" s="89" t="s">
        <v>2503</v>
      </c>
      <c r="N11656" s="89" t="s">
        <v>324</v>
      </c>
      <c r="V11656" s="89" t="s">
        <v>1581</v>
      </c>
      <c r="W11656">
        <v>49857</v>
      </c>
    </row>
    <row r="11657" spans="7:23">
      <c r="G11657">
        <v>57946</v>
      </c>
      <c r="H11657" s="89" t="s">
        <v>1569</v>
      </c>
      <c r="I11657" s="89" t="s">
        <v>321</v>
      </c>
      <c r="L11657">
        <v>172315</v>
      </c>
      <c r="M11657" s="89" t="s">
        <v>2503</v>
      </c>
      <c r="N11657" s="89" t="s">
        <v>325</v>
      </c>
    </row>
    <row r="11658" spans="7:23">
      <c r="G11658">
        <v>57957</v>
      </c>
      <c r="H11658" s="89" t="s">
        <v>1570</v>
      </c>
      <c r="I11658" s="89" t="s">
        <v>321</v>
      </c>
      <c r="L11658">
        <v>172316</v>
      </c>
      <c r="M11658" s="89" t="s">
        <v>2503</v>
      </c>
      <c r="N11658" s="89" t="s">
        <v>317</v>
      </c>
    </row>
    <row r="11659" spans="7:23">
      <c r="G11659">
        <v>58001</v>
      </c>
      <c r="H11659" s="89" t="s">
        <v>1571</v>
      </c>
      <c r="I11659" s="89" t="s">
        <v>321</v>
      </c>
      <c r="L11659">
        <v>172317</v>
      </c>
      <c r="M11659" s="89" t="s">
        <v>2503</v>
      </c>
      <c r="N11659" s="89" t="s">
        <v>1583</v>
      </c>
      <c r="V11659" s="89" t="s">
        <v>1291</v>
      </c>
      <c r="W11659">
        <v>50470</v>
      </c>
    </row>
    <row r="11660" spans="7:23">
      <c r="G11660">
        <v>58012</v>
      </c>
      <c r="H11660" s="89" t="s">
        <v>2547</v>
      </c>
      <c r="I11660" s="89" t="s">
        <v>321</v>
      </c>
      <c r="L11660">
        <v>172466</v>
      </c>
      <c r="M11660" s="89" t="s">
        <v>2202</v>
      </c>
      <c r="N11660" s="89" t="s">
        <v>1584</v>
      </c>
      <c r="V11660" s="89" t="s">
        <v>1293</v>
      </c>
      <c r="W11660">
        <v>50736</v>
      </c>
    </row>
    <row r="11661" spans="7:23">
      <c r="G11661">
        <v>66075</v>
      </c>
      <c r="H11661" s="89" t="s">
        <v>1572</v>
      </c>
      <c r="I11661" s="89" t="s">
        <v>321</v>
      </c>
      <c r="L11661">
        <v>172467</v>
      </c>
      <c r="M11661" s="89" t="s">
        <v>2202</v>
      </c>
      <c r="N11661" s="89" t="s">
        <v>1698</v>
      </c>
      <c r="V11661" s="89" t="s">
        <v>1294</v>
      </c>
      <c r="W11661">
        <v>51267</v>
      </c>
    </row>
    <row r="11662" spans="7:23">
      <c r="G11662">
        <v>67680</v>
      </c>
      <c r="H11662" s="89" t="s">
        <v>2548</v>
      </c>
      <c r="I11662" s="89" t="s">
        <v>321</v>
      </c>
      <c r="L11662">
        <v>172469</v>
      </c>
      <c r="M11662" s="89" t="s">
        <v>2202</v>
      </c>
      <c r="N11662" s="89" t="s">
        <v>1699</v>
      </c>
      <c r="V11662" s="89" t="s">
        <v>1295</v>
      </c>
      <c r="W11662">
        <v>50471</v>
      </c>
    </row>
    <row r="11663" spans="7:23">
      <c r="G11663">
        <v>76669</v>
      </c>
      <c r="H11663" s="89" t="s">
        <v>2549</v>
      </c>
      <c r="I11663" s="89" t="s">
        <v>321</v>
      </c>
      <c r="L11663">
        <v>172470</v>
      </c>
      <c r="M11663" s="89" t="s">
        <v>2202</v>
      </c>
      <c r="N11663" s="89" t="s">
        <v>312</v>
      </c>
      <c r="V11663" s="89" t="s">
        <v>1297</v>
      </c>
      <c r="W11663">
        <v>50472</v>
      </c>
    </row>
    <row r="11664" spans="7:23">
      <c r="G11664">
        <v>88069</v>
      </c>
      <c r="H11664" s="89" t="s">
        <v>2550</v>
      </c>
      <c r="I11664" s="89" t="s">
        <v>321</v>
      </c>
      <c r="L11664">
        <v>172471</v>
      </c>
      <c r="M11664" s="89" t="s">
        <v>2202</v>
      </c>
      <c r="N11664" s="89" t="s">
        <v>1700</v>
      </c>
      <c r="V11664" s="89" t="s">
        <v>1298</v>
      </c>
      <c r="W11664">
        <v>50473</v>
      </c>
    </row>
    <row r="11665" spans="7:23">
      <c r="G11665">
        <v>67668</v>
      </c>
      <c r="H11665" s="89" t="s">
        <v>1573</v>
      </c>
      <c r="I11665" s="89" t="s">
        <v>321</v>
      </c>
      <c r="L11665">
        <v>172472</v>
      </c>
      <c r="M11665" s="89" t="s">
        <v>2202</v>
      </c>
      <c r="N11665" s="89" t="s">
        <v>337</v>
      </c>
      <c r="V11665" s="89" t="s">
        <v>1299</v>
      </c>
      <c r="W11665">
        <v>50474</v>
      </c>
    </row>
    <row r="11666" spans="7:23">
      <c r="G11666">
        <v>57979</v>
      </c>
      <c r="H11666" s="89" t="s">
        <v>1574</v>
      </c>
      <c r="I11666" s="89" t="s">
        <v>321</v>
      </c>
      <c r="L11666">
        <v>172473</v>
      </c>
      <c r="M11666" s="89" t="s">
        <v>2202</v>
      </c>
      <c r="N11666" s="89" t="s">
        <v>3595</v>
      </c>
      <c r="V11666" s="89" t="s">
        <v>1300</v>
      </c>
      <c r="W11666">
        <v>50475</v>
      </c>
    </row>
    <row r="11667" spans="7:23">
      <c r="G11667">
        <v>57968</v>
      </c>
      <c r="H11667" s="89" t="s">
        <v>1575</v>
      </c>
      <c r="I11667" s="89" t="s">
        <v>321</v>
      </c>
      <c r="L11667">
        <v>172474</v>
      </c>
      <c r="M11667" s="89" t="s">
        <v>2202</v>
      </c>
      <c r="N11667" s="89" t="s">
        <v>338</v>
      </c>
      <c r="V11667" s="89" t="s">
        <v>1234</v>
      </c>
      <c r="W11667">
        <v>185985</v>
      </c>
    </row>
    <row r="11668" spans="7:23">
      <c r="G11668">
        <v>49851</v>
      </c>
      <c r="H11668" s="89" t="s">
        <v>1576</v>
      </c>
      <c r="I11668" s="89" t="s">
        <v>321</v>
      </c>
      <c r="L11668">
        <v>172475</v>
      </c>
      <c r="M11668" s="89" t="s">
        <v>2202</v>
      </c>
      <c r="N11668" s="89" t="s">
        <v>313</v>
      </c>
      <c r="V11668" s="89" t="s">
        <v>2329</v>
      </c>
      <c r="W11668">
        <v>187689</v>
      </c>
    </row>
    <row r="11669" spans="7:23">
      <c r="G11669">
        <v>65068</v>
      </c>
      <c r="H11669" s="89" t="s">
        <v>1577</v>
      </c>
      <c r="I11669" s="89" t="s">
        <v>321</v>
      </c>
      <c r="L11669">
        <v>172476</v>
      </c>
      <c r="M11669" s="89" t="s">
        <v>2202</v>
      </c>
      <c r="N11669" s="89" t="s">
        <v>339</v>
      </c>
      <c r="V11669" s="89" t="s">
        <v>2330</v>
      </c>
      <c r="W11669">
        <v>187678</v>
      </c>
    </row>
    <row r="11670" spans="7:23">
      <c r="G11670">
        <v>58034</v>
      </c>
      <c r="H11670" s="89" t="s">
        <v>1578</v>
      </c>
      <c r="I11670" s="89" t="s">
        <v>321</v>
      </c>
      <c r="L11670">
        <v>172477</v>
      </c>
      <c r="M11670" s="89" t="s">
        <v>2201</v>
      </c>
      <c r="N11670" s="89" t="s">
        <v>1584</v>
      </c>
      <c r="V11670" s="89" t="s">
        <v>1235</v>
      </c>
      <c r="W11670">
        <v>185974</v>
      </c>
    </row>
    <row r="11671" spans="7:23">
      <c r="G11671">
        <v>141082</v>
      </c>
      <c r="H11671" s="89" t="s">
        <v>2551</v>
      </c>
      <c r="I11671" s="89" t="s">
        <v>321</v>
      </c>
      <c r="L11671">
        <v>172478</v>
      </c>
      <c r="M11671" s="89" t="s">
        <v>2201</v>
      </c>
      <c r="N11671" s="89" t="s">
        <v>1698</v>
      </c>
      <c r="V11671" s="89" t="s">
        <v>1236</v>
      </c>
      <c r="W11671">
        <v>185996</v>
      </c>
    </row>
    <row r="11672" spans="7:23">
      <c r="G11672">
        <v>57990</v>
      </c>
      <c r="H11672" s="89" t="s">
        <v>2552</v>
      </c>
      <c r="I11672" s="89" t="s">
        <v>321</v>
      </c>
      <c r="L11672">
        <v>172480</v>
      </c>
      <c r="M11672" s="89" t="s">
        <v>2201</v>
      </c>
      <c r="N11672" s="89" t="s">
        <v>1699</v>
      </c>
      <c r="V11672" s="89" t="s">
        <v>1237</v>
      </c>
      <c r="W11672">
        <v>187667</v>
      </c>
    </row>
    <row r="11673" spans="7:23">
      <c r="G11673">
        <v>49855</v>
      </c>
      <c r="H11673" s="89" t="s">
        <v>1580</v>
      </c>
      <c r="I11673" s="89" t="s">
        <v>321</v>
      </c>
      <c r="L11673">
        <v>172481</v>
      </c>
      <c r="M11673" s="89" t="s">
        <v>2201</v>
      </c>
      <c r="N11673" s="89" t="s">
        <v>312</v>
      </c>
      <c r="V11673" s="89" t="s">
        <v>2556</v>
      </c>
      <c r="W11673">
        <v>61988</v>
      </c>
    </row>
    <row r="11674" spans="7:23">
      <c r="G11674">
        <v>202069</v>
      </c>
      <c r="H11674" s="89" t="s">
        <v>2553</v>
      </c>
      <c r="I11674" s="89" t="s">
        <v>321</v>
      </c>
      <c r="L11674">
        <v>172482</v>
      </c>
      <c r="M11674" s="89" t="s">
        <v>2201</v>
      </c>
      <c r="N11674" s="89" t="s">
        <v>1700</v>
      </c>
      <c r="V11674" s="89" t="s">
        <v>2557</v>
      </c>
      <c r="W11674">
        <v>216678</v>
      </c>
    </row>
    <row r="11675" spans="7:23">
      <c r="G11675">
        <v>202095</v>
      </c>
      <c r="H11675" s="89" t="s">
        <v>2554</v>
      </c>
      <c r="I11675" s="89" t="s">
        <v>321</v>
      </c>
      <c r="L11675">
        <v>172483</v>
      </c>
      <c r="M11675" s="89" t="s">
        <v>2201</v>
      </c>
      <c r="N11675" s="89" t="s">
        <v>337</v>
      </c>
      <c r="V11675" s="89" t="s">
        <v>2558</v>
      </c>
      <c r="W11675">
        <v>50480</v>
      </c>
    </row>
    <row r="11676" spans="7:23">
      <c r="G11676">
        <v>202082</v>
      </c>
      <c r="H11676" s="89" t="s">
        <v>2555</v>
      </c>
      <c r="I11676" s="89" t="s">
        <v>321</v>
      </c>
      <c r="L11676">
        <v>172484</v>
      </c>
      <c r="M11676" s="89" t="s">
        <v>2201</v>
      </c>
      <c r="N11676" s="89" t="s">
        <v>3595</v>
      </c>
      <c r="V11676" s="89" t="s">
        <v>2559</v>
      </c>
      <c r="W11676">
        <v>81878</v>
      </c>
    </row>
    <row r="11677" spans="7:23">
      <c r="G11677">
        <v>49857</v>
      </c>
      <c r="H11677" s="89" t="s">
        <v>1581</v>
      </c>
      <c r="I11677" s="89" t="s">
        <v>321</v>
      </c>
      <c r="L11677">
        <v>172485</v>
      </c>
      <c r="M11677" s="89" t="s">
        <v>2201</v>
      </c>
      <c r="N11677" s="89" t="s">
        <v>338</v>
      </c>
      <c r="V11677" s="89" t="s">
        <v>2560</v>
      </c>
      <c r="W11677">
        <v>107267</v>
      </c>
    </row>
    <row r="11678" spans="7:23">
      <c r="G11678">
        <v>50466</v>
      </c>
      <c r="H11678" s="89" t="s">
        <v>1698</v>
      </c>
      <c r="L11678">
        <v>172486</v>
      </c>
      <c r="M11678" s="89" t="s">
        <v>2201</v>
      </c>
      <c r="N11678" s="89" t="s">
        <v>313</v>
      </c>
      <c r="V11678" s="89" t="s">
        <v>2561</v>
      </c>
      <c r="W11678">
        <v>50481</v>
      </c>
    </row>
    <row r="11679" spans="7:23">
      <c r="G11679">
        <v>50470</v>
      </c>
      <c r="H11679" s="89" t="s">
        <v>1291</v>
      </c>
      <c r="I11679" s="89" t="s">
        <v>1698</v>
      </c>
      <c r="L11679">
        <v>172487</v>
      </c>
      <c r="M11679" s="89" t="s">
        <v>2201</v>
      </c>
      <c r="N11679" s="89" t="s">
        <v>339</v>
      </c>
      <c r="V11679" s="89" t="s">
        <v>2562</v>
      </c>
      <c r="W11679">
        <v>50482</v>
      </c>
    </row>
    <row r="11680" spans="7:23">
      <c r="G11680">
        <v>50736</v>
      </c>
      <c r="H11680" s="89" t="s">
        <v>1293</v>
      </c>
      <c r="I11680" s="89" t="s">
        <v>1698</v>
      </c>
      <c r="L11680">
        <v>173476</v>
      </c>
      <c r="M11680" s="89" t="s">
        <v>2635</v>
      </c>
      <c r="N11680" s="89" t="s">
        <v>339</v>
      </c>
      <c r="V11680" s="89" t="s">
        <v>2563</v>
      </c>
      <c r="W11680">
        <v>213872</v>
      </c>
    </row>
    <row r="11681" spans="7:23">
      <c r="G11681">
        <v>51267</v>
      </c>
      <c r="H11681" s="89" t="s">
        <v>1294</v>
      </c>
      <c r="I11681" s="89" t="s">
        <v>1698</v>
      </c>
      <c r="L11681">
        <v>173679</v>
      </c>
      <c r="M11681" s="89" t="s">
        <v>2357</v>
      </c>
      <c r="N11681" s="89" t="s">
        <v>1290</v>
      </c>
      <c r="V11681" s="89" t="s">
        <v>1585</v>
      </c>
      <c r="W11681">
        <v>50483</v>
      </c>
    </row>
    <row r="11682" spans="7:23">
      <c r="G11682">
        <v>50471</v>
      </c>
      <c r="H11682" s="89" t="s">
        <v>1295</v>
      </c>
      <c r="I11682" s="89" t="s">
        <v>1698</v>
      </c>
      <c r="L11682">
        <v>173680</v>
      </c>
      <c r="M11682" s="89" t="s">
        <v>2357</v>
      </c>
      <c r="N11682" s="89" t="s">
        <v>340</v>
      </c>
      <c r="V11682" s="89" t="s">
        <v>1586</v>
      </c>
      <c r="W11682">
        <v>50484</v>
      </c>
    </row>
    <row r="11683" spans="7:23">
      <c r="G11683">
        <v>50472</v>
      </c>
      <c r="H11683" s="89" t="s">
        <v>1297</v>
      </c>
      <c r="I11683" s="89" t="s">
        <v>1698</v>
      </c>
      <c r="L11683">
        <v>173681</v>
      </c>
      <c r="M11683" s="89" t="s">
        <v>2357</v>
      </c>
      <c r="N11683" s="89" t="s">
        <v>320</v>
      </c>
      <c r="V11683" s="89" t="s">
        <v>1587</v>
      </c>
      <c r="W11683">
        <v>50486</v>
      </c>
    </row>
    <row r="11684" spans="7:23">
      <c r="G11684">
        <v>50473</v>
      </c>
      <c r="H11684" s="89" t="s">
        <v>1298</v>
      </c>
      <c r="I11684" s="89" t="s">
        <v>1698</v>
      </c>
      <c r="L11684">
        <v>173682</v>
      </c>
      <c r="M11684" s="89" t="s">
        <v>2357</v>
      </c>
      <c r="N11684" s="89" t="s">
        <v>321</v>
      </c>
      <c r="V11684" s="89" t="s">
        <v>1588</v>
      </c>
      <c r="W11684">
        <v>50490</v>
      </c>
    </row>
    <row r="11685" spans="7:23">
      <c r="G11685">
        <v>50474</v>
      </c>
      <c r="H11685" s="89" t="s">
        <v>1299</v>
      </c>
      <c r="I11685" s="89" t="s">
        <v>1698</v>
      </c>
      <c r="L11685">
        <v>173683</v>
      </c>
      <c r="M11685" s="89" t="s">
        <v>2357</v>
      </c>
      <c r="N11685" s="89" t="s">
        <v>322</v>
      </c>
      <c r="V11685" s="89" t="s">
        <v>1589</v>
      </c>
      <c r="W11685">
        <v>50491</v>
      </c>
    </row>
    <row r="11686" spans="7:23">
      <c r="G11686">
        <v>50475</v>
      </c>
      <c r="H11686" s="89" t="s">
        <v>1300</v>
      </c>
      <c r="I11686" s="89" t="s">
        <v>1698</v>
      </c>
      <c r="L11686">
        <v>173684</v>
      </c>
      <c r="M11686" s="89" t="s">
        <v>2357</v>
      </c>
      <c r="N11686" s="89" t="s">
        <v>341</v>
      </c>
      <c r="V11686" s="89" t="s">
        <v>1590</v>
      </c>
      <c r="W11686">
        <v>50492</v>
      </c>
    </row>
    <row r="11687" spans="7:23">
      <c r="G11687">
        <v>185985</v>
      </c>
      <c r="H11687" s="89" t="s">
        <v>1234</v>
      </c>
      <c r="I11687" s="89" t="s">
        <v>1698</v>
      </c>
      <c r="L11687">
        <v>173685</v>
      </c>
      <c r="M11687" s="89" t="s">
        <v>2357</v>
      </c>
      <c r="N11687" s="89" t="s">
        <v>316</v>
      </c>
      <c r="V11687" s="89" t="s">
        <v>1591</v>
      </c>
      <c r="W11687">
        <v>50493</v>
      </c>
    </row>
    <row r="11688" spans="7:23">
      <c r="G11688">
        <v>187689</v>
      </c>
      <c r="H11688" s="89" t="s">
        <v>2329</v>
      </c>
      <c r="I11688" s="89" t="s">
        <v>1698</v>
      </c>
      <c r="L11688">
        <v>173686</v>
      </c>
      <c r="M11688" s="89" t="s">
        <v>2357</v>
      </c>
      <c r="N11688" s="89" t="s">
        <v>1582</v>
      </c>
      <c r="V11688" s="89" t="s">
        <v>1592</v>
      </c>
      <c r="W11688">
        <v>50494</v>
      </c>
    </row>
    <row r="11689" spans="7:23">
      <c r="G11689">
        <v>187678</v>
      </c>
      <c r="H11689" s="89" t="s">
        <v>2330</v>
      </c>
      <c r="I11689" s="89" t="s">
        <v>1698</v>
      </c>
      <c r="L11689">
        <v>173687</v>
      </c>
      <c r="M11689" s="89" t="s">
        <v>2357</v>
      </c>
      <c r="N11689" s="89" t="s">
        <v>323</v>
      </c>
      <c r="V11689" s="89" t="s">
        <v>1593</v>
      </c>
      <c r="W11689">
        <v>50495</v>
      </c>
    </row>
    <row r="11690" spans="7:23">
      <c r="G11690">
        <v>185974</v>
      </c>
      <c r="H11690" s="89" t="s">
        <v>1235</v>
      </c>
      <c r="I11690" s="89" t="s">
        <v>1698</v>
      </c>
      <c r="L11690">
        <v>173688</v>
      </c>
      <c r="M11690" s="89" t="s">
        <v>2357</v>
      </c>
      <c r="N11690" s="89" t="s">
        <v>324</v>
      </c>
      <c r="V11690" s="89" t="s">
        <v>1594</v>
      </c>
      <c r="W11690">
        <v>50496</v>
      </c>
    </row>
    <row r="11691" spans="7:23">
      <c r="G11691">
        <v>185996</v>
      </c>
      <c r="H11691" s="89" t="s">
        <v>1236</v>
      </c>
      <c r="I11691" s="89" t="s">
        <v>1698</v>
      </c>
      <c r="L11691">
        <v>173689</v>
      </c>
      <c r="M11691" s="89" t="s">
        <v>2357</v>
      </c>
      <c r="N11691" s="89" t="s">
        <v>325</v>
      </c>
      <c r="V11691" s="89" t="s">
        <v>1595</v>
      </c>
      <c r="W11691">
        <v>50497</v>
      </c>
    </row>
    <row r="11692" spans="7:23">
      <c r="G11692">
        <v>187667</v>
      </c>
      <c r="H11692" s="89" t="s">
        <v>1237</v>
      </c>
      <c r="I11692" s="89" t="s">
        <v>1698</v>
      </c>
      <c r="L11692">
        <v>173690</v>
      </c>
      <c r="M11692" s="89" t="s">
        <v>2357</v>
      </c>
      <c r="N11692" s="89" t="s">
        <v>317</v>
      </c>
      <c r="V11692" s="89" t="s">
        <v>1596</v>
      </c>
      <c r="W11692">
        <v>50498</v>
      </c>
    </row>
    <row r="11693" spans="7:23">
      <c r="G11693">
        <v>61988</v>
      </c>
      <c r="H11693" s="89" t="s">
        <v>2556</v>
      </c>
      <c r="I11693" s="89" t="s">
        <v>1698</v>
      </c>
      <c r="L11693">
        <v>173691</v>
      </c>
      <c r="M11693" s="89" t="s">
        <v>2357</v>
      </c>
      <c r="N11693" s="89" t="s">
        <v>1583</v>
      </c>
      <c r="V11693" s="89" t="s">
        <v>2564</v>
      </c>
      <c r="W11693">
        <v>81867</v>
      </c>
    </row>
    <row r="11694" spans="7:23">
      <c r="G11694">
        <v>216678</v>
      </c>
      <c r="H11694" s="89" t="s">
        <v>2557</v>
      </c>
      <c r="I11694" s="89" t="s">
        <v>1698</v>
      </c>
      <c r="L11694">
        <v>173692</v>
      </c>
      <c r="M11694" s="89" t="s">
        <v>2375</v>
      </c>
      <c r="N11694" s="89" t="s">
        <v>1290</v>
      </c>
      <c r="V11694" s="89" t="s">
        <v>1597</v>
      </c>
      <c r="W11694">
        <v>50499</v>
      </c>
    </row>
    <row r="11695" spans="7:23">
      <c r="G11695">
        <v>50480</v>
      </c>
      <c r="H11695" s="89" t="s">
        <v>2558</v>
      </c>
      <c r="I11695" s="89" t="s">
        <v>1698</v>
      </c>
      <c r="L11695">
        <v>173693</v>
      </c>
      <c r="M11695" s="89" t="s">
        <v>2375</v>
      </c>
      <c r="N11695" s="89" t="s">
        <v>340</v>
      </c>
      <c r="V11695" s="89" t="s">
        <v>1598</v>
      </c>
      <c r="W11695">
        <v>50500</v>
      </c>
    </row>
    <row r="11696" spans="7:23">
      <c r="G11696">
        <v>81878</v>
      </c>
      <c r="H11696" s="89" t="s">
        <v>2559</v>
      </c>
      <c r="I11696" s="89" t="s">
        <v>1698</v>
      </c>
      <c r="L11696">
        <v>173694</v>
      </c>
      <c r="M11696" s="89" t="s">
        <v>2375</v>
      </c>
      <c r="N11696" s="89" t="s">
        <v>320</v>
      </c>
      <c r="V11696" s="89" t="s">
        <v>2565</v>
      </c>
      <c r="W11696">
        <v>182267</v>
      </c>
    </row>
    <row r="11697" spans="7:23">
      <c r="G11697">
        <v>107267</v>
      </c>
      <c r="H11697" s="89" t="s">
        <v>2560</v>
      </c>
      <c r="I11697" s="89" t="s">
        <v>1698</v>
      </c>
      <c r="L11697">
        <v>173695</v>
      </c>
      <c r="M11697" s="89" t="s">
        <v>2375</v>
      </c>
      <c r="N11697" s="89" t="s">
        <v>321</v>
      </c>
      <c r="V11697" s="89" t="s">
        <v>1599</v>
      </c>
      <c r="W11697">
        <v>50501</v>
      </c>
    </row>
    <row r="11698" spans="7:23">
      <c r="G11698">
        <v>50481</v>
      </c>
      <c r="H11698" s="89" t="s">
        <v>2561</v>
      </c>
      <c r="I11698" s="89" t="s">
        <v>1698</v>
      </c>
      <c r="L11698">
        <v>173696</v>
      </c>
      <c r="M11698" s="89" t="s">
        <v>2375</v>
      </c>
      <c r="N11698" s="89" t="s">
        <v>322</v>
      </c>
      <c r="V11698" s="89" t="s">
        <v>1600</v>
      </c>
      <c r="W11698">
        <v>50502</v>
      </c>
    </row>
    <row r="11699" spans="7:23">
      <c r="G11699">
        <v>50482</v>
      </c>
      <c r="H11699" s="89" t="s">
        <v>2562</v>
      </c>
      <c r="I11699" s="89" t="s">
        <v>1698</v>
      </c>
      <c r="L11699">
        <v>173697</v>
      </c>
      <c r="M11699" s="89" t="s">
        <v>2375</v>
      </c>
      <c r="N11699" s="89" t="s">
        <v>341</v>
      </c>
      <c r="V11699" s="89" t="s">
        <v>2566</v>
      </c>
      <c r="W11699">
        <v>205288</v>
      </c>
    </row>
    <row r="11700" spans="7:23">
      <c r="G11700">
        <v>213872</v>
      </c>
      <c r="H11700" s="89" t="s">
        <v>2563</v>
      </c>
      <c r="I11700" s="89" t="s">
        <v>1698</v>
      </c>
      <c r="L11700">
        <v>173698</v>
      </c>
      <c r="M11700" s="89" t="s">
        <v>2375</v>
      </c>
      <c r="N11700" s="89" t="s">
        <v>316</v>
      </c>
      <c r="V11700" s="89" t="s">
        <v>2567</v>
      </c>
      <c r="W11700">
        <v>205277</v>
      </c>
    </row>
    <row r="11701" spans="7:23">
      <c r="G11701">
        <v>50483</v>
      </c>
      <c r="H11701" s="89" t="s">
        <v>1585</v>
      </c>
      <c r="I11701" s="89" t="s">
        <v>1698</v>
      </c>
      <c r="L11701">
        <v>173699</v>
      </c>
      <c r="M11701" s="89" t="s">
        <v>2375</v>
      </c>
      <c r="N11701" s="89" t="s">
        <v>1582</v>
      </c>
      <c r="V11701" s="89" t="s">
        <v>1601</v>
      </c>
      <c r="W11701">
        <v>50504</v>
      </c>
    </row>
    <row r="11702" spans="7:23">
      <c r="G11702">
        <v>50484</v>
      </c>
      <c r="H11702" s="89" t="s">
        <v>1586</v>
      </c>
      <c r="I11702" s="89" t="s">
        <v>1698</v>
      </c>
      <c r="L11702">
        <v>173700</v>
      </c>
      <c r="M11702" s="89" t="s">
        <v>2375</v>
      </c>
      <c r="N11702" s="89" t="s">
        <v>323</v>
      </c>
      <c r="V11702" s="89" t="s">
        <v>1602</v>
      </c>
      <c r="W11702">
        <v>50508</v>
      </c>
    </row>
    <row r="11703" spans="7:23">
      <c r="G11703">
        <v>50486</v>
      </c>
      <c r="H11703" s="89" t="s">
        <v>1587</v>
      </c>
      <c r="I11703" s="89" t="s">
        <v>1698</v>
      </c>
      <c r="L11703">
        <v>173701</v>
      </c>
      <c r="M11703" s="89" t="s">
        <v>2375</v>
      </c>
      <c r="N11703" s="89" t="s">
        <v>324</v>
      </c>
      <c r="V11703" s="89" t="s">
        <v>1603</v>
      </c>
      <c r="W11703">
        <v>50509</v>
      </c>
    </row>
    <row r="11704" spans="7:23">
      <c r="G11704">
        <v>50490</v>
      </c>
      <c r="H11704" s="89" t="s">
        <v>1588</v>
      </c>
      <c r="I11704" s="89" t="s">
        <v>1698</v>
      </c>
      <c r="L11704">
        <v>173702</v>
      </c>
      <c r="M11704" s="89" t="s">
        <v>2375</v>
      </c>
      <c r="N11704" s="89" t="s">
        <v>325</v>
      </c>
      <c r="V11704" s="89" t="s">
        <v>1604</v>
      </c>
      <c r="W11704">
        <v>50510</v>
      </c>
    </row>
    <row r="11705" spans="7:23">
      <c r="G11705">
        <v>50491</v>
      </c>
      <c r="H11705" s="89" t="s">
        <v>1589</v>
      </c>
      <c r="I11705" s="89" t="s">
        <v>1698</v>
      </c>
      <c r="L11705">
        <v>173703</v>
      </c>
      <c r="M11705" s="89" t="s">
        <v>2375</v>
      </c>
      <c r="N11705" s="89" t="s">
        <v>317</v>
      </c>
      <c r="V11705" s="89" t="s">
        <v>1605</v>
      </c>
      <c r="W11705">
        <v>50512</v>
      </c>
    </row>
    <row r="11706" spans="7:23">
      <c r="G11706">
        <v>50492</v>
      </c>
      <c r="H11706" s="89" t="s">
        <v>1590</v>
      </c>
      <c r="I11706" s="89" t="s">
        <v>1698</v>
      </c>
      <c r="L11706">
        <v>173704</v>
      </c>
      <c r="M11706" s="89" t="s">
        <v>2375</v>
      </c>
      <c r="N11706" s="89" t="s">
        <v>1583</v>
      </c>
      <c r="V11706" s="89" t="s">
        <v>1606</v>
      </c>
      <c r="W11706">
        <v>50516</v>
      </c>
    </row>
    <row r="11707" spans="7:23">
      <c r="G11707">
        <v>50493</v>
      </c>
      <c r="H11707" s="89" t="s">
        <v>1591</v>
      </c>
      <c r="I11707" s="89" t="s">
        <v>1698</v>
      </c>
      <c r="L11707">
        <v>173866</v>
      </c>
      <c r="M11707" s="89" t="s">
        <v>2400</v>
      </c>
      <c r="N11707" s="89" t="s">
        <v>1290</v>
      </c>
      <c r="V11707" s="89" t="s">
        <v>1607</v>
      </c>
      <c r="W11707">
        <v>56667</v>
      </c>
    </row>
    <row r="11708" spans="7:23">
      <c r="G11708">
        <v>50494</v>
      </c>
      <c r="H11708" s="89" t="s">
        <v>1592</v>
      </c>
      <c r="I11708" s="89" t="s">
        <v>1698</v>
      </c>
      <c r="L11708">
        <v>173867</v>
      </c>
      <c r="M11708" s="89" t="s">
        <v>2400</v>
      </c>
      <c r="N11708" s="89" t="s">
        <v>340</v>
      </c>
      <c r="V11708" s="89" t="s">
        <v>1608</v>
      </c>
      <c r="W11708">
        <v>50517</v>
      </c>
    </row>
    <row r="11709" spans="7:23">
      <c r="G11709">
        <v>50495</v>
      </c>
      <c r="H11709" s="89" t="s">
        <v>1593</v>
      </c>
      <c r="I11709" s="89" t="s">
        <v>1698</v>
      </c>
      <c r="L11709">
        <v>173868</v>
      </c>
      <c r="M11709" s="89" t="s">
        <v>2400</v>
      </c>
      <c r="N11709" s="89" t="s">
        <v>320</v>
      </c>
      <c r="V11709" s="89" t="s">
        <v>1609</v>
      </c>
      <c r="W11709">
        <v>50518</v>
      </c>
    </row>
    <row r="11710" spans="7:23">
      <c r="G11710">
        <v>50496</v>
      </c>
      <c r="H11710" s="89" t="s">
        <v>1594</v>
      </c>
      <c r="I11710" s="89" t="s">
        <v>1698</v>
      </c>
      <c r="L11710">
        <v>173869</v>
      </c>
      <c r="M11710" s="89" t="s">
        <v>2400</v>
      </c>
      <c r="N11710" s="89" t="s">
        <v>321</v>
      </c>
      <c r="V11710" s="89" t="s">
        <v>1610</v>
      </c>
      <c r="W11710">
        <v>50519</v>
      </c>
    </row>
    <row r="11711" spans="7:23">
      <c r="G11711">
        <v>50497</v>
      </c>
      <c r="H11711" s="89" t="s">
        <v>1595</v>
      </c>
      <c r="I11711" s="89" t="s">
        <v>1698</v>
      </c>
      <c r="L11711">
        <v>173870</v>
      </c>
      <c r="M11711" s="89" t="s">
        <v>2400</v>
      </c>
      <c r="N11711" s="89" t="s">
        <v>322</v>
      </c>
      <c r="V11711" s="89" t="s">
        <v>1611</v>
      </c>
      <c r="W11711">
        <v>50520</v>
      </c>
    </row>
    <row r="11712" spans="7:23">
      <c r="G11712">
        <v>50498</v>
      </c>
      <c r="H11712" s="89" t="s">
        <v>1596</v>
      </c>
      <c r="I11712" s="89" t="s">
        <v>1698</v>
      </c>
      <c r="L11712">
        <v>173871</v>
      </c>
      <c r="M11712" s="89" t="s">
        <v>2400</v>
      </c>
      <c r="N11712" s="89" t="s">
        <v>341</v>
      </c>
      <c r="V11712" s="89" t="s">
        <v>297</v>
      </c>
      <c r="W11712">
        <v>50522</v>
      </c>
    </row>
    <row r="11713" spans="7:23">
      <c r="G11713">
        <v>81867</v>
      </c>
      <c r="H11713" s="89" t="s">
        <v>2564</v>
      </c>
      <c r="I11713" s="89" t="s">
        <v>1698</v>
      </c>
      <c r="L11713">
        <v>173872</v>
      </c>
      <c r="M11713" s="89" t="s">
        <v>2400</v>
      </c>
      <c r="N11713" s="89" t="s">
        <v>316</v>
      </c>
      <c r="V11713" s="89" t="s">
        <v>1612</v>
      </c>
      <c r="W11713">
        <v>50573</v>
      </c>
    </row>
    <row r="11714" spans="7:23">
      <c r="G11714">
        <v>50499</v>
      </c>
      <c r="H11714" s="89" t="s">
        <v>1597</v>
      </c>
      <c r="I11714" s="89" t="s">
        <v>1698</v>
      </c>
      <c r="L11714">
        <v>173873</v>
      </c>
      <c r="M11714" s="89" t="s">
        <v>2400</v>
      </c>
      <c r="N11714" s="89" t="s">
        <v>1582</v>
      </c>
      <c r="V11714" s="89" t="s">
        <v>1161</v>
      </c>
      <c r="W11714">
        <v>50574</v>
      </c>
    </row>
    <row r="11715" spans="7:23">
      <c r="G11715">
        <v>50500</v>
      </c>
      <c r="H11715" s="89" t="s">
        <v>1598</v>
      </c>
      <c r="I11715" s="89" t="s">
        <v>1698</v>
      </c>
      <c r="L11715">
        <v>173874</v>
      </c>
      <c r="M11715" s="89" t="s">
        <v>2400</v>
      </c>
      <c r="N11715" s="89" t="s">
        <v>323</v>
      </c>
      <c r="V11715" s="89" t="s">
        <v>1162</v>
      </c>
      <c r="W11715">
        <v>50575</v>
      </c>
    </row>
    <row r="11716" spans="7:23">
      <c r="G11716">
        <v>182267</v>
      </c>
      <c r="H11716" s="89" t="s">
        <v>2565</v>
      </c>
      <c r="I11716" s="89" t="s">
        <v>1698</v>
      </c>
      <c r="L11716">
        <v>173875</v>
      </c>
      <c r="M11716" s="89" t="s">
        <v>2400</v>
      </c>
      <c r="N11716" s="89" t="s">
        <v>324</v>
      </c>
      <c r="V11716" s="89" t="s">
        <v>1163</v>
      </c>
      <c r="W11716">
        <v>50576</v>
      </c>
    </row>
    <row r="11717" spans="7:23">
      <c r="G11717">
        <v>50501</v>
      </c>
      <c r="H11717" s="89" t="s">
        <v>1599</v>
      </c>
      <c r="I11717" s="89" t="s">
        <v>1698</v>
      </c>
      <c r="L11717">
        <v>173876</v>
      </c>
      <c r="M11717" s="89" t="s">
        <v>2400</v>
      </c>
      <c r="N11717" s="89" t="s">
        <v>325</v>
      </c>
      <c r="V11717" s="89" t="s">
        <v>1613</v>
      </c>
      <c r="W11717">
        <v>50577</v>
      </c>
    </row>
    <row r="11718" spans="7:23">
      <c r="G11718">
        <v>50502</v>
      </c>
      <c r="H11718" s="89" t="s">
        <v>1600</v>
      </c>
      <c r="I11718" s="89" t="s">
        <v>1698</v>
      </c>
      <c r="L11718">
        <v>173877</v>
      </c>
      <c r="M11718" s="89" t="s">
        <v>2400</v>
      </c>
      <c r="N11718" s="89" t="s">
        <v>317</v>
      </c>
      <c r="V11718" s="89" t="s">
        <v>1165</v>
      </c>
      <c r="W11718">
        <v>50578</v>
      </c>
    </row>
    <row r="11719" spans="7:23">
      <c r="G11719">
        <v>205288</v>
      </c>
      <c r="H11719" s="89" t="s">
        <v>2566</v>
      </c>
      <c r="I11719" s="89" t="s">
        <v>1698</v>
      </c>
      <c r="L11719">
        <v>173878</v>
      </c>
      <c r="M11719" s="89" t="s">
        <v>2400</v>
      </c>
      <c r="N11719" s="89" t="s">
        <v>1583</v>
      </c>
      <c r="V11719" s="89" t="s">
        <v>1614</v>
      </c>
      <c r="W11719">
        <v>50579</v>
      </c>
    </row>
    <row r="11720" spans="7:23">
      <c r="G11720">
        <v>205277</v>
      </c>
      <c r="H11720" s="89" t="s">
        <v>2567</v>
      </c>
      <c r="I11720" s="89" t="s">
        <v>1698</v>
      </c>
      <c r="L11720">
        <v>173892</v>
      </c>
      <c r="M11720" s="89" t="s">
        <v>2419</v>
      </c>
      <c r="N11720" s="89" t="s">
        <v>1290</v>
      </c>
      <c r="V11720" s="89" t="s">
        <v>1168</v>
      </c>
      <c r="W11720">
        <v>50580</v>
      </c>
    </row>
    <row r="11721" spans="7:23">
      <c r="G11721">
        <v>50504</v>
      </c>
      <c r="H11721" s="89" t="s">
        <v>1601</v>
      </c>
      <c r="I11721" s="89" t="s">
        <v>1698</v>
      </c>
      <c r="L11721">
        <v>173893</v>
      </c>
      <c r="M11721" s="89" t="s">
        <v>2419</v>
      </c>
      <c r="N11721" s="89" t="s">
        <v>340</v>
      </c>
      <c r="V11721" s="89" t="s">
        <v>1615</v>
      </c>
      <c r="W11721">
        <v>50581</v>
      </c>
    </row>
    <row r="11722" spans="7:23">
      <c r="G11722">
        <v>50508</v>
      </c>
      <c r="H11722" s="89" t="s">
        <v>1602</v>
      </c>
      <c r="I11722" s="89" t="s">
        <v>1698</v>
      </c>
      <c r="L11722">
        <v>173894</v>
      </c>
      <c r="M11722" s="89" t="s">
        <v>2419</v>
      </c>
      <c r="N11722" s="89" t="s">
        <v>320</v>
      </c>
      <c r="V11722" s="89" t="s">
        <v>1170</v>
      </c>
      <c r="W11722">
        <v>50582</v>
      </c>
    </row>
    <row r="11723" spans="7:23">
      <c r="G11723">
        <v>50509</v>
      </c>
      <c r="H11723" s="89" t="s">
        <v>1603</v>
      </c>
      <c r="I11723" s="89" t="s">
        <v>1698</v>
      </c>
      <c r="L11723">
        <v>173895</v>
      </c>
      <c r="M11723" s="89" t="s">
        <v>2419</v>
      </c>
      <c r="N11723" s="89" t="s">
        <v>321</v>
      </c>
      <c r="V11723" s="89" t="s">
        <v>1616</v>
      </c>
      <c r="W11723">
        <v>50583</v>
      </c>
    </row>
    <row r="11724" spans="7:23">
      <c r="G11724">
        <v>50510</v>
      </c>
      <c r="H11724" s="89" t="s">
        <v>1604</v>
      </c>
      <c r="I11724" s="89" t="s">
        <v>1698</v>
      </c>
      <c r="L11724">
        <v>173896</v>
      </c>
      <c r="M11724" s="89" t="s">
        <v>2419</v>
      </c>
      <c r="N11724" s="89" t="s">
        <v>322</v>
      </c>
      <c r="V11724" s="89" t="s">
        <v>1171</v>
      </c>
      <c r="W11724">
        <v>50584</v>
      </c>
    </row>
    <row r="11725" spans="7:23">
      <c r="G11725">
        <v>50512</v>
      </c>
      <c r="H11725" s="89" t="s">
        <v>1605</v>
      </c>
      <c r="I11725" s="89" t="s">
        <v>1698</v>
      </c>
      <c r="L11725">
        <v>173897</v>
      </c>
      <c r="M11725" s="89" t="s">
        <v>2419</v>
      </c>
      <c r="N11725" s="89" t="s">
        <v>341</v>
      </c>
      <c r="V11725" s="89" t="s">
        <v>1172</v>
      </c>
      <c r="W11725">
        <v>50585</v>
      </c>
    </row>
    <row r="11726" spans="7:23">
      <c r="G11726">
        <v>50516</v>
      </c>
      <c r="H11726" s="89" t="s">
        <v>1606</v>
      </c>
      <c r="I11726" s="89" t="s">
        <v>1698</v>
      </c>
      <c r="L11726">
        <v>173898</v>
      </c>
      <c r="M11726" s="89" t="s">
        <v>2419</v>
      </c>
      <c r="N11726" s="89" t="s">
        <v>316</v>
      </c>
      <c r="V11726" s="89" t="s">
        <v>2568</v>
      </c>
      <c r="W11726">
        <v>50586</v>
      </c>
    </row>
    <row r="11727" spans="7:23">
      <c r="G11727">
        <v>56667</v>
      </c>
      <c r="H11727" s="89" t="s">
        <v>1607</v>
      </c>
      <c r="I11727" s="89" t="s">
        <v>1698</v>
      </c>
      <c r="L11727">
        <v>173899</v>
      </c>
      <c r="M11727" s="89" t="s">
        <v>2419</v>
      </c>
      <c r="N11727" s="89" t="s">
        <v>1582</v>
      </c>
      <c r="V11727" s="89" t="s">
        <v>1617</v>
      </c>
      <c r="W11727">
        <v>50588</v>
      </c>
    </row>
    <row r="11728" spans="7:23">
      <c r="G11728">
        <v>50517</v>
      </c>
      <c r="H11728" s="89" t="s">
        <v>1608</v>
      </c>
      <c r="I11728" s="89" t="s">
        <v>1698</v>
      </c>
      <c r="L11728">
        <v>173900</v>
      </c>
      <c r="M11728" s="89" t="s">
        <v>2419</v>
      </c>
      <c r="N11728" s="89" t="s">
        <v>323</v>
      </c>
      <c r="V11728" s="89" t="s">
        <v>1618</v>
      </c>
      <c r="W11728">
        <v>50589</v>
      </c>
    </row>
    <row r="11729" spans="7:23">
      <c r="G11729">
        <v>50518</v>
      </c>
      <c r="H11729" s="89" t="s">
        <v>1609</v>
      </c>
      <c r="I11729" s="89" t="s">
        <v>1698</v>
      </c>
      <c r="L11729">
        <v>173901</v>
      </c>
      <c r="M11729" s="89" t="s">
        <v>2419</v>
      </c>
      <c r="N11729" s="89" t="s">
        <v>324</v>
      </c>
      <c r="V11729" s="89" t="s">
        <v>1619</v>
      </c>
      <c r="W11729">
        <v>50590</v>
      </c>
    </row>
    <row r="11730" spans="7:23">
      <c r="G11730">
        <v>50519</v>
      </c>
      <c r="H11730" s="89" t="s">
        <v>1610</v>
      </c>
      <c r="I11730" s="89" t="s">
        <v>1698</v>
      </c>
      <c r="L11730">
        <v>173902</v>
      </c>
      <c r="M11730" s="89" t="s">
        <v>2419</v>
      </c>
      <c r="N11730" s="89" t="s">
        <v>325</v>
      </c>
      <c r="V11730" s="89" t="s">
        <v>1620</v>
      </c>
      <c r="W11730">
        <v>50591</v>
      </c>
    </row>
    <row r="11731" spans="7:23">
      <c r="G11731">
        <v>50520</v>
      </c>
      <c r="H11731" s="89" t="s">
        <v>1611</v>
      </c>
      <c r="I11731" s="89" t="s">
        <v>1698</v>
      </c>
      <c r="L11731">
        <v>173903</v>
      </c>
      <c r="M11731" s="89" t="s">
        <v>2419</v>
      </c>
      <c r="N11731" s="89" t="s">
        <v>317</v>
      </c>
      <c r="V11731" s="89" t="s">
        <v>1176</v>
      </c>
      <c r="W11731">
        <v>50592</v>
      </c>
    </row>
    <row r="11732" spans="7:23">
      <c r="G11732">
        <v>50522</v>
      </c>
      <c r="H11732" s="89" t="s">
        <v>297</v>
      </c>
      <c r="I11732" s="89" t="s">
        <v>1698</v>
      </c>
      <c r="L11732">
        <v>173904</v>
      </c>
      <c r="M11732" s="89" t="s">
        <v>2419</v>
      </c>
      <c r="N11732" s="89" t="s">
        <v>1583</v>
      </c>
      <c r="V11732" s="89" t="s">
        <v>1621</v>
      </c>
      <c r="W11732">
        <v>50593</v>
      </c>
    </row>
    <row r="11733" spans="7:23">
      <c r="G11733">
        <v>50573</v>
      </c>
      <c r="H11733" s="89" t="s">
        <v>1612</v>
      </c>
      <c r="I11733" s="89" t="s">
        <v>1698</v>
      </c>
      <c r="L11733">
        <v>174066</v>
      </c>
      <c r="M11733" s="89" t="s">
        <v>2584</v>
      </c>
      <c r="N11733" s="89" t="s">
        <v>1584</v>
      </c>
      <c r="V11733" s="89" t="s">
        <v>1622</v>
      </c>
      <c r="W11733">
        <v>50594</v>
      </c>
    </row>
    <row r="11734" spans="7:23">
      <c r="G11734">
        <v>50574</v>
      </c>
      <c r="H11734" s="89" t="s">
        <v>1161</v>
      </c>
      <c r="I11734" s="89" t="s">
        <v>1698</v>
      </c>
      <c r="L11734">
        <v>174067</v>
      </c>
      <c r="M11734" s="89" t="s">
        <v>2584</v>
      </c>
      <c r="N11734" s="89" t="s">
        <v>1698</v>
      </c>
      <c r="V11734" s="89" t="s">
        <v>1623</v>
      </c>
      <c r="W11734">
        <v>50595</v>
      </c>
    </row>
    <row r="11735" spans="7:23">
      <c r="G11735">
        <v>50575</v>
      </c>
      <c r="H11735" s="89" t="s">
        <v>1162</v>
      </c>
      <c r="I11735" s="89" t="s">
        <v>1698</v>
      </c>
      <c r="L11735">
        <v>174069</v>
      </c>
      <c r="M11735" s="89" t="s">
        <v>2584</v>
      </c>
      <c r="N11735" s="89" t="s">
        <v>1699</v>
      </c>
      <c r="V11735" s="89" t="s">
        <v>1182</v>
      </c>
      <c r="W11735">
        <v>50596</v>
      </c>
    </row>
    <row r="11736" spans="7:23">
      <c r="G11736">
        <v>50576</v>
      </c>
      <c r="H11736" s="89" t="s">
        <v>1163</v>
      </c>
      <c r="I11736" s="89" t="s">
        <v>1698</v>
      </c>
      <c r="L11736">
        <v>174070</v>
      </c>
      <c r="M11736" s="89" t="s">
        <v>2584</v>
      </c>
      <c r="N11736" s="89" t="s">
        <v>312</v>
      </c>
      <c r="V11736" s="89" t="s">
        <v>1624</v>
      </c>
      <c r="W11736">
        <v>50597</v>
      </c>
    </row>
    <row r="11737" spans="7:23">
      <c r="G11737">
        <v>50577</v>
      </c>
      <c r="H11737" s="89" t="s">
        <v>1613</v>
      </c>
      <c r="I11737" s="89" t="s">
        <v>1698</v>
      </c>
      <c r="L11737">
        <v>174071</v>
      </c>
      <c r="M11737" s="89" t="s">
        <v>2584</v>
      </c>
      <c r="N11737" s="89" t="s">
        <v>1700</v>
      </c>
      <c r="V11737" s="89" t="s">
        <v>1625</v>
      </c>
      <c r="W11737">
        <v>50598</v>
      </c>
    </row>
    <row r="11738" spans="7:23">
      <c r="G11738">
        <v>50578</v>
      </c>
      <c r="H11738" s="89" t="s">
        <v>1165</v>
      </c>
      <c r="I11738" s="89" t="s">
        <v>1698</v>
      </c>
      <c r="L11738">
        <v>174072</v>
      </c>
      <c r="M11738" s="89" t="s">
        <v>2584</v>
      </c>
      <c r="N11738" s="89" t="s">
        <v>337</v>
      </c>
      <c r="V11738" s="89" t="s">
        <v>1185</v>
      </c>
      <c r="W11738">
        <v>50599</v>
      </c>
    </row>
    <row r="11739" spans="7:23">
      <c r="G11739">
        <v>50579</v>
      </c>
      <c r="H11739" s="89" t="s">
        <v>1614</v>
      </c>
      <c r="I11739" s="89" t="s">
        <v>1698</v>
      </c>
      <c r="L11739">
        <v>174073</v>
      </c>
      <c r="M11739" s="89" t="s">
        <v>2584</v>
      </c>
      <c r="N11739" s="89" t="s">
        <v>3595</v>
      </c>
      <c r="V11739" s="89" t="s">
        <v>1186</v>
      </c>
      <c r="W11739">
        <v>50600</v>
      </c>
    </row>
    <row r="11740" spans="7:23">
      <c r="G11740">
        <v>50580</v>
      </c>
      <c r="H11740" s="89" t="s">
        <v>1168</v>
      </c>
      <c r="I11740" s="89" t="s">
        <v>1698</v>
      </c>
      <c r="L11740">
        <v>174074</v>
      </c>
      <c r="M11740" s="89" t="s">
        <v>2584</v>
      </c>
      <c r="N11740" s="89" t="s">
        <v>338</v>
      </c>
      <c r="V11740" s="89" t="s">
        <v>1187</v>
      </c>
      <c r="W11740">
        <v>50601</v>
      </c>
    </row>
    <row r="11741" spans="7:23">
      <c r="G11741">
        <v>50581</v>
      </c>
      <c r="H11741" s="89" t="s">
        <v>1615</v>
      </c>
      <c r="I11741" s="89" t="s">
        <v>1698</v>
      </c>
      <c r="L11741">
        <v>174075</v>
      </c>
      <c r="M11741" s="89" t="s">
        <v>2584</v>
      </c>
      <c r="N11741" s="89" t="s">
        <v>313</v>
      </c>
      <c r="V11741" s="89" t="s">
        <v>2569</v>
      </c>
      <c r="W11741">
        <v>50602</v>
      </c>
    </row>
    <row r="11742" spans="7:23">
      <c r="G11742">
        <v>50582</v>
      </c>
      <c r="H11742" s="89" t="s">
        <v>1170</v>
      </c>
      <c r="I11742" s="89" t="s">
        <v>1698</v>
      </c>
      <c r="L11742">
        <v>174076</v>
      </c>
      <c r="M11742" s="89" t="s">
        <v>2584</v>
      </c>
      <c r="N11742" s="89" t="s">
        <v>339</v>
      </c>
      <c r="V11742" s="89" t="s">
        <v>1626</v>
      </c>
      <c r="W11742">
        <v>50604</v>
      </c>
    </row>
    <row r="11743" spans="7:23">
      <c r="G11743">
        <v>50583</v>
      </c>
      <c r="H11743" s="89" t="s">
        <v>1616</v>
      </c>
      <c r="I11743" s="89" t="s">
        <v>1698</v>
      </c>
      <c r="L11743">
        <v>174077</v>
      </c>
      <c r="M11743" s="89" t="s">
        <v>2591</v>
      </c>
      <c r="N11743" s="89" t="s">
        <v>1584</v>
      </c>
      <c r="V11743" s="89" t="s">
        <v>1627</v>
      </c>
      <c r="W11743">
        <v>50605</v>
      </c>
    </row>
    <row r="11744" spans="7:23">
      <c r="G11744">
        <v>50584</v>
      </c>
      <c r="H11744" s="89" t="s">
        <v>1171</v>
      </c>
      <c r="I11744" s="89" t="s">
        <v>1698</v>
      </c>
      <c r="L11744">
        <v>174078</v>
      </c>
      <c r="M11744" s="89" t="s">
        <v>2591</v>
      </c>
      <c r="N11744" s="89" t="s">
        <v>1698</v>
      </c>
      <c r="V11744" s="89" t="s">
        <v>1189</v>
      </c>
      <c r="W11744">
        <v>50606</v>
      </c>
    </row>
    <row r="11745" spans="7:23">
      <c r="G11745">
        <v>50585</v>
      </c>
      <c r="H11745" s="89" t="s">
        <v>1172</v>
      </c>
      <c r="I11745" s="89" t="s">
        <v>1698</v>
      </c>
      <c r="L11745">
        <v>174080</v>
      </c>
      <c r="M11745" s="89" t="s">
        <v>2591</v>
      </c>
      <c r="N11745" s="89" t="s">
        <v>1699</v>
      </c>
      <c r="V11745" s="89" t="s">
        <v>1190</v>
      </c>
      <c r="W11745">
        <v>50607</v>
      </c>
    </row>
    <row r="11746" spans="7:23">
      <c r="G11746">
        <v>50586</v>
      </c>
      <c r="H11746" s="89" t="s">
        <v>2568</v>
      </c>
      <c r="I11746" s="89" t="s">
        <v>1698</v>
      </c>
      <c r="L11746">
        <v>174081</v>
      </c>
      <c r="M11746" s="89" t="s">
        <v>2591</v>
      </c>
      <c r="N11746" s="89" t="s">
        <v>312</v>
      </c>
      <c r="V11746" s="89" t="s">
        <v>1628</v>
      </c>
      <c r="W11746">
        <v>50608</v>
      </c>
    </row>
    <row r="11747" spans="7:23">
      <c r="G11747">
        <v>50588</v>
      </c>
      <c r="H11747" s="89" t="s">
        <v>1617</v>
      </c>
      <c r="I11747" s="89" t="s">
        <v>1698</v>
      </c>
      <c r="L11747">
        <v>174082</v>
      </c>
      <c r="M11747" s="89" t="s">
        <v>2591</v>
      </c>
      <c r="N11747" s="89" t="s">
        <v>1700</v>
      </c>
      <c r="V11747" s="89" t="s">
        <v>1203</v>
      </c>
      <c r="W11747">
        <v>50609</v>
      </c>
    </row>
    <row r="11748" spans="7:23">
      <c r="G11748">
        <v>50589</v>
      </c>
      <c r="H11748" s="89" t="s">
        <v>1618</v>
      </c>
      <c r="I11748" s="89" t="s">
        <v>1698</v>
      </c>
      <c r="L11748">
        <v>174083</v>
      </c>
      <c r="M11748" s="89" t="s">
        <v>2591</v>
      </c>
      <c r="N11748" s="89" t="s">
        <v>337</v>
      </c>
      <c r="V11748" s="89" t="s">
        <v>1629</v>
      </c>
      <c r="W11748">
        <v>50610</v>
      </c>
    </row>
    <row r="11749" spans="7:23">
      <c r="G11749">
        <v>50590</v>
      </c>
      <c r="H11749" s="89" t="s">
        <v>1619</v>
      </c>
      <c r="I11749" s="89" t="s">
        <v>1698</v>
      </c>
      <c r="L11749">
        <v>174084</v>
      </c>
      <c r="M11749" s="89" t="s">
        <v>2591</v>
      </c>
      <c r="N11749" s="89" t="s">
        <v>3595</v>
      </c>
      <c r="V11749" s="89" t="s">
        <v>1630</v>
      </c>
      <c r="W11749">
        <v>50611</v>
      </c>
    </row>
    <row r="11750" spans="7:23">
      <c r="G11750">
        <v>50591</v>
      </c>
      <c r="H11750" s="89" t="s">
        <v>1620</v>
      </c>
      <c r="I11750" s="89" t="s">
        <v>1698</v>
      </c>
      <c r="L11750">
        <v>174085</v>
      </c>
      <c r="M11750" s="89" t="s">
        <v>2591</v>
      </c>
      <c r="N11750" s="89" t="s">
        <v>338</v>
      </c>
      <c r="V11750" s="89" t="s">
        <v>1210</v>
      </c>
      <c r="W11750">
        <v>50612</v>
      </c>
    </row>
    <row r="11751" spans="7:23">
      <c r="G11751">
        <v>50592</v>
      </c>
      <c r="H11751" s="89" t="s">
        <v>1176</v>
      </c>
      <c r="I11751" s="89" t="s">
        <v>1698</v>
      </c>
      <c r="L11751">
        <v>174086</v>
      </c>
      <c r="M11751" s="89" t="s">
        <v>2591</v>
      </c>
      <c r="N11751" s="89" t="s">
        <v>313</v>
      </c>
      <c r="V11751" s="89" t="s">
        <v>2201</v>
      </c>
      <c r="W11751">
        <v>172478</v>
      </c>
    </row>
    <row r="11752" spans="7:23">
      <c r="G11752">
        <v>50593</v>
      </c>
      <c r="H11752" s="89" t="s">
        <v>1621</v>
      </c>
      <c r="I11752" s="89" t="s">
        <v>1698</v>
      </c>
      <c r="L11752">
        <v>174087</v>
      </c>
      <c r="M11752" s="89" t="s">
        <v>2591</v>
      </c>
      <c r="N11752" s="89" t="s">
        <v>339</v>
      </c>
      <c r="V11752" s="89" t="s">
        <v>2202</v>
      </c>
      <c r="W11752">
        <v>172467</v>
      </c>
    </row>
    <row r="11753" spans="7:23">
      <c r="G11753">
        <v>50594</v>
      </c>
      <c r="H11753" s="89" t="s">
        <v>1622</v>
      </c>
      <c r="I11753" s="89" t="s">
        <v>1698</v>
      </c>
      <c r="L11753">
        <v>174277</v>
      </c>
      <c r="M11753" s="89" t="s">
        <v>2609</v>
      </c>
      <c r="N11753" s="89" t="s">
        <v>1584</v>
      </c>
      <c r="V11753" s="89" t="s">
        <v>2205</v>
      </c>
      <c r="W11753">
        <v>189667</v>
      </c>
    </row>
    <row r="11754" spans="7:23">
      <c r="G11754">
        <v>50595</v>
      </c>
      <c r="H11754" s="89" t="s">
        <v>1623</v>
      </c>
      <c r="I11754" s="89" t="s">
        <v>1698</v>
      </c>
      <c r="L11754">
        <v>174278</v>
      </c>
      <c r="M11754" s="89" t="s">
        <v>2609</v>
      </c>
      <c r="N11754" s="89" t="s">
        <v>1698</v>
      </c>
      <c r="V11754" s="89" t="s">
        <v>2206</v>
      </c>
      <c r="W11754">
        <v>189678</v>
      </c>
    </row>
    <row r="11755" spans="7:23">
      <c r="G11755">
        <v>50596</v>
      </c>
      <c r="H11755" s="89" t="s">
        <v>1182</v>
      </c>
      <c r="I11755" s="89" t="s">
        <v>1698</v>
      </c>
      <c r="L11755">
        <v>174280</v>
      </c>
      <c r="M11755" s="89" t="s">
        <v>2609</v>
      </c>
      <c r="N11755" s="89" t="s">
        <v>1699</v>
      </c>
      <c r="V11755" s="89" t="s">
        <v>2207</v>
      </c>
      <c r="W11755">
        <v>189689</v>
      </c>
    </row>
    <row r="11756" spans="7:23">
      <c r="G11756">
        <v>50597</v>
      </c>
      <c r="H11756" s="89" t="s">
        <v>1624</v>
      </c>
      <c r="I11756" s="89" t="s">
        <v>1698</v>
      </c>
      <c r="L11756">
        <v>174281</v>
      </c>
      <c r="M11756" s="89" t="s">
        <v>2609</v>
      </c>
      <c r="N11756" s="89" t="s">
        <v>312</v>
      </c>
      <c r="V11756" s="89" t="s">
        <v>2208</v>
      </c>
      <c r="W11756">
        <v>189700</v>
      </c>
    </row>
    <row r="11757" spans="7:23">
      <c r="G11757">
        <v>50598</v>
      </c>
      <c r="H11757" s="89" t="s">
        <v>1625</v>
      </c>
      <c r="I11757" s="89" t="s">
        <v>1698</v>
      </c>
      <c r="L11757">
        <v>174282</v>
      </c>
      <c r="M11757" s="89" t="s">
        <v>2609</v>
      </c>
      <c r="N11757" s="89" t="s">
        <v>1700</v>
      </c>
      <c r="V11757" s="89" t="s">
        <v>2209</v>
      </c>
      <c r="W11757">
        <v>189711</v>
      </c>
    </row>
    <row r="11758" spans="7:23">
      <c r="G11758">
        <v>50599</v>
      </c>
      <c r="H11758" s="89" t="s">
        <v>1185</v>
      </c>
      <c r="I11758" s="89" t="s">
        <v>1698</v>
      </c>
      <c r="L11758">
        <v>174283</v>
      </c>
      <c r="M11758" s="89" t="s">
        <v>2609</v>
      </c>
      <c r="N11758" s="89" t="s">
        <v>337</v>
      </c>
      <c r="V11758" s="89" t="s">
        <v>2570</v>
      </c>
      <c r="W11758">
        <v>199489</v>
      </c>
    </row>
    <row r="11759" spans="7:23">
      <c r="G11759">
        <v>50600</v>
      </c>
      <c r="H11759" s="89" t="s">
        <v>1186</v>
      </c>
      <c r="I11759" s="89" t="s">
        <v>1698</v>
      </c>
      <c r="L11759">
        <v>174284</v>
      </c>
      <c r="M11759" s="89" t="s">
        <v>2609</v>
      </c>
      <c r="N11759" s="89" t="s">
        <v>3595</v>
      </c>
      <c r="V11759" s="89" t="s">
        <v>2211</v>
      </c>
      <c r="W11759">
        <v>199478</v>
      </c>
    </row>
    <row r="11760" spans="7:23">
      <c r="G11760">
        <v>50601</v>
      </c>
      <c r="H11760" s="89" t="s">
        <v>1187</v>
      </c>
      <c r="I11760" s="89" t="s">
        <v>1698</v>
      </c>
      <c r="L11760">
        <v>174285</v>
      </c>
      <c r="M11760" s="89" t="s">
        <v>2609</v>
      </c>
      <c r="N11760" s="89" t="s">
        <v>338</v>
      </c>
      <c r="V11760" s="89" t="s">
        <v>2212</v>
      </c>
      <c r="W11760">
        <v>199467</v>
      </c>
    </row>
    <row r="11761" spans="7:23">
      <c r="G11761">
        <v>50602</v>
      </c>
      <c r="H11761" s="89" t="s">
        <v>2569</v>
      </c>
      <c r="I11761" s="89" t="s">
        <v>1698</v>
      </c>
      <c r="L11761">
        <v>174286</v>
      </c>
      <c r="M11761" s="89" t="s">
        <v>2609</v>
      </c>
      <c r="N11761" s="89" t="s">
        <v>313</v>
      </c>
      <c r="V11761" s="89" t="s">
        <v>2213</v>
      </c>
      <c r="W11761">
        <v>217076</v>
      </c>
    </row>
    <row r="11762" spans="7:23">
      <c r="G11762">
        <v>50604</v>
      </c>
      <c r="H11762" s="89" t="s">
        <v>1626</v>
      </c>
      <c r="I11762" s="89" t="s">
        <v>1698</v>
      </c>
      <c r="L11762">
        <v>174287</v>
      </c>
      <c r="M11762" s="89" t="s">
        <v>2609</v>
      </c>
      <c r="N11762" s="89" t="s">
        <v>339</v>
      </c>
      <c r="V11762" s="89" t="s">
        <v>2214</v>
      </c>
      <c r="W11762">
        <v>217673</v>
      </c>
    </row>
    <row r="11763" spans="7:23">
      <c r="G11763">
        <v>50605</v>
      </c>
      <c r="H11763" s="89" t="s">
        <v>1627</v>
      </c>
      <c r="I11763" s="89" t="s">
        <v>1698</v>
      </c>
      <c r="L11763">
        <v>174288</v>
      </c>
      <c r="M11763" s="89" t="s">
        <v>2608</v>
      </c>
      <c r="N11763" s="89" t="s">
        <v>1584</v>
      </c>
      <c r="V11763" s="89" t="s">
        <v>204</v>
      </c>
      <c r="W11763">
        <v>50614</v>
      </c>
    </row>
    <row r="11764" spans="7:23">
      <c r="G11764">
        <v>50606</v>
      </c>
      <c r="H11764" s="89" t="s">
        <v>1189</v>
      </c>
      <c r="I11764" s="89" t="s">
        <v>1698</v>
      </c>
      <c r="L11764">
        <v>174289</v>
      </c>
      <c r="M11764" s="89" t="s">
        <v>2608</v>
      </c>
      <c r="N11764" s="89" t="s">
        <v>1698</v>
      </c>
      <c r="V11764" s="89" t="s">
        <v>1191</v>
      </c>
      <c r="W11764">
        <v>50617</v>
      </c>
    </row>
    <row r="11765" spans="7:23">
      <c r="G11765">
        <v>50607</v>
      </c>
      <c r="H11765" s="89" t="s">
        <v>1190</v>
      </c>
      <c r="I11765" s="89" t="s">
        <v>1698</v>
      </c>
      <c r="L11765">
        <v>174291</v>
      </c>
      <c r="M11765" s="89" t="s">
        <v>2608</v>
      </c>
      <c r="N11765" s="89" t="s">
        <v>1699</v>
      </c>
      <c r="V11765" s="89" t="s">
        <v>1192</v>
      </c>
      <c r="W11765">
        <v>50618</v>
      </c>
    </row>
    <row r="11766" spans="7:23">
      <c r="G11766">
        <v>50608</v>
      </c>
      <c r="H11766" s="89" t="s">
        <v>1628</v>
      </c>
      <c r="I11766" s="89" t="s">
        <v>1698</v>
      </c>
      <c r="L11766">
        <v>174292</v>
      </c>
      <c r="M11766" s="89" t="s">
        <v>2608</v>
      </c>
      <c r="N11766" s="89" t="s">
        <v>312</v>
      </c>
      <c r="V11766" s="89" t="s">
        <v>1193</v>
      </c>
      <c r="W11766">
        <v>50619</v>
      </c>
    </row>
    <row r="11767" spans="7:23">
      <c r="G11767">
        <v>50609</v>
      </c>
      <c r="H11767" s="89" t="s">
        <v>1203</v>
      </c>
      <c r="I11767" s="89" t="s">
        <v>1698</v>
      </c>
      <c r="L11767">
        <v>174293</v>
      </c>
      <c r="M11767" s="89" t="s">
        <v>2608</v>
      </c>
      <c r="N11767" s="89" t="s">
        <v>1700</v>
      </c>
      <c r="V11767" s="89" t="s">
        <v>1194</v>
      </c>
      <c r="W11767">
        <v>50620</v>
      </c>
    </row>
    <row r="11768" spans="7:23">
      <c r="G11768">
        <v>50610</v>
      </c>
      <c r="H11768" s="89" t="s">
        <v>1629</v>
      </c>
      <c r="I11768" s="89" t="s">
        <v>1698</v>
      </c>
      <c r="L11768">
        <v>174294</v>
      </c>
      <c r="M11768" s="89" t="s">
        <v>2608</v>
      </c>
      <c r="N11768" s="89" t="s">
        <v>337</v>
      </c>
      <c r="V11768" s="89" t="s">
        <v>1195</v>
      </c>
      <c r="W11768">
        <v>50621</v>
      </c>
    </row>
    <row r="11769" spans="7:23">
      <c r="G11769">
        <v>50611</v>
      </c>
      <c r="H11769" s="89" t="s">
        <v>1630</v>
      </c>
      <c r="I11769" s="89" t="s">
        <v>1698</v>
      </c>
      <c r="L11769">
        <v>174295</v>
      </c>
      <c r="M11769" s="89" t="s">
        <v>2608</v>
      </c>
      <c r="N11769" s="89" t="s">
        <v>3595</v>
      </c>
      <c r="V11769" s="89" t="s">
        <v>1196</v>
      </c>
      <c r="W11769">
        <v>50622</v>
      </c>
    </row>
    <row r="11770" spans="7:23">
      <c r="G11770">
        <v>50612</v>
      </c>
      <c r="H11770" s="89" t="s">
        <v>1210</v>
      </c>
      <c r="I11770" s="89" t="s">
        <v>1698</v>
      </c>
      <c r="L11770">
        <v>174296</v>
      </c>
      <c r="M11770" s="89" t="s">
        <v>2608</v>
      </c>
      <c r="N11770" s="89" t="s">
        <v>338</v>
      </c>
      <c r="V11770" s="89" t="s">
        <v>1198</v>
      </c>
      <c r="W11770">
        <v>50624</v>
      </c>
    </row>
    <row r="11771" spans="7:23">
      <c r="G11771">
        <v>172478</v>
      </c>
      <c r="H11771" s="89" t="s">
        <v>2201</v>
      </c>
      <c r="I11771" s="89" t="s">
        <v>1698</v>
      </c>
      <c r="L11771">
        <v>174297</v>
      </c>
      <c r="M11771" s="89" t="s">
        <v>2608</v>
      </c>
      <c r="N11771" s="89" t="s">
        <v>313</v>
      </c>
      <c r="V11771" s="89" t="s">
        <v>1199</v>
      </c>
      <c r="W11771">
        <v>50625</v>
      </c>
    </row>
    <row r="11772" spans="7:23">
      <c r="G11772">
        <v>172467</v>
      </c>
      <c r="H11772" s="89" t="s">
        <v>2202</v>
      </c>
      <c r="I11772" s="89" t="s">
        <v>1698</v>
      </c>
      <c r="L11772">
        <v>174298</v>
      </c>
      <c r="M11772" s="89" t="s">
        <v>2608</v>
      </c>
      <c r="N11772" s="89" t="s">
        <v>339</v>
      </c>
      <c r="V11772" s="89" t="s">
        <v>1200</v>
      </c>
      <c r="W11772">
        <v>50626</v>
      </c>
    </row>
    <row r="11773" spans="7:23">
      <c r="G11773">
        <v>189667</v>
      </c>
      <c r="H11773" s="89" t="s">
        <v>2205</v>
      </c>
      <c r="I11773" s="89" t="s">
        <v>1698</v>
      </c>
      <c r="L11773">
        <v>174466</v>
      </c>
      <c r="M11773" s="89" t="s">
        <v>2506</v>
      </c>
      <c r="N11773" s="89" t="s">
        <v>1290</v>
      </c>
      <c r="V11773" s="89" t="s">
        <v>1201</v>
      </c>
      <c r="W11773">
        <v>50627</v>
      </c>
    </row>
    <row r="11774" spans="7:23">
      <c r="G11774">
        <v>189678</v>
      </c>
      <c r="H11774" s="89" t="s">
        <v>2206</v>
      </c>
      <c r="I11774" s="89" t="s">
        <v>1698</v>
      </c>
      <c r="L11774">
        <v>174467</v>
      </c>
      <c r="M11774" s="89" t="s">
        <v>2506</v>
      </c>
      <c r="N11774" s="89" t="s">
        <v>340</v>
      </c>
      <c r="V11774" s="89" t="s">
        <v>1202</v>
      </c>
      <c r="W11774">
        <v>50628</v>
      </c>
    </row>
    <row r="11775" spans="7:23">
      <c r="G11775">
        <v>189689</v>
      </c>
      <c r="H11775" s="89" t="s">
        <v>2207</v>
      </c>
      <c r="I11775" s="89" t="s">
        <v>1698</v>
      </c>
      <c r="L11775">
        <v>174468</v>
      </c>
      <c r="M11775" s="89" t="s">
        <v>2506</v>
      </c>
      <c r="N11775" s="89" t="s">
        <v>320</v>
      </c>
      <c r="V11775" s="89" t="s">
        <v>1631</v>
      </c>
      <c r="W11775">
        <v>50629</v>
      </c>
    </row>
    <row r="11776" spans="7:23">
      <c r="G11776">
        <v>189700</v>
      </c>
      <c r="H11776" s="89" t="s">
        <v>2208</v>
      </c>
      <c r="I11776" s="89" t="s">
        <v>1698</v>
      </c>
      <c r="L11776">
        <v>174469</v>
      </c>
      <c r="M11776" s="89" t="s">
        <v>2506</v>
      </c>
      <c r="N11776" s="89" t="s">
        <v>321</v>
      </c>
      <c r="V11776" s="89" t="s">
        <v>1205</v>
      </c>
      <c r="W11776">
        <v>50630</v>
      </c>
    </row>
    <row r="11777" spans="7:23">
      <c r="G11777">
        <v>189711</v>
      </c>
      <c r="H11777" s="89" t="s">
        <v>2209</v>
      </c>
      <c r="I11777" s="89" t="s">
        <v>1698</v>
      </c>
      <c r="L11777">
        <v>174470</v>
      </c>
      <c r="M11777" s="89" t="s">
        <v>2506</v>
      </c>
      <c r="N11777" s="89" t="s">
        <v>322</v>
      </c>
      <c r="V11777" s="89" t="s">
        <v>2571</v>
      </c>
      <c r="W11777">
        <v>50631</v>
      </c>
    </row>
    <row r="11778" spans="7:23">
      <c r="G11778">
        <v>199489</v>
      </c>
      <c r="H11778" s="89" t="s">
        <v>2570</v>
      </c>
      <c r="I11778" s="89" t="s">
        <v>1698</v>
      </c>
      <c r="L11778">
        <v>174471</v>
      </c>
      <c r="M11778" s="89" t="s">
        <v>2506</v>
      </c>
      <c r="N11778" s="89" t="s">
        <v>341</v>
      </c>
      <c r="V11778" s="89" t="s">
        <v>2572</v>
      </c>
      <c r="W11778">
        <v>50632</v>
      </c>
    </row>
    <row r="11779" spans="7:23">
      <c r="G11779">
        <v>199478</v>
      </c>
      <c r="H11779" s="89" t="s">
        <v>2211</v>
      </c>
      <c r="I11779" s="89" t="s">
        <v>1698</v>
      </c>
      <c r="L11779">
        <v>174472</v>
      </c>
      <c r="M11779" s="89" t="s">
        <v>2506</v>
      </c>
      <c r="N11779" s="89" t="s">
        <v>316</v>
      </c>
      <c r="V11779" s="89" t="s">
        <v>1207</v>
      </c>
      <c r="W11779">
        <v>50633</v>
      </c>
    </row>
    <row r="11780" spans="7:23">
      <c r="G11780">
        <v>199467</v>
      </c>
      <c r="H11780" s="89" t="s">
        <v>2212</v>
      </c>
      <c r="I11780" s="89" t="s">
        <v>1698</v>
      </c>
      <c r="L11780">
        <v>174473</v>
      </c>
      <c r="M11780" s="89" t="s">
        <v>2506</v>
      </c>
      <c r="N11780" s="89" t="s">
        <v>1582</v>
      </c>
      <c r="V11780" s="89" t="s">
        <v>1632</v>
      </c>
      <c r="W11780">
        <v>50634</v>
      </c>
    </row>
    <row r="11781" spans="7:23">
      <c r="G11781">
        <v>217076</v>
      </c>
      <c r="H11781" s="89" t="s">
        <v>2213</v>
      </c>
      <c r="I11781" s="89" t="s">
        <v>1698</v>
      </c>
      <c r="L11781">
        <v>174474</v>
      </c>
      <c r="M11781" s="89" t="s">
        <v>2506</v>
      </c>
      <c r="N11781" s="89" t="s">
        <v>323</v>
      </c>
      <c r="V11781" s="89" t="s">
        <v>1208</v>
      </c>
      <c r="W11781">
        <v>50635</v>
      </c>
    </row>
    <row r="11782" spans="7:23">
      <c r="G11782">
        <v>217673</v>
      </c>
      <c r="H11782" s="89" t="s">
        <v>2214</v>
      </c>
      <c r="I11782" s="89" t="s">
        <v>1698</v>
      </c>
      <c r="L11782">
        <v>174475</v>
      </c>
      <c r="M11782" s="89" t="s">
        <v>2506</v>
      </c>
      <c r="N11782" s="89" t="s">
        <v>324</v>
      </c>
      <c r="V11782" s="89" t="s">
        <v>1211</v>
      </c>
      <c r="W11782">
        <v>50636</v>
      </c>
    </row>
    <row r="11783" spans="7:23">
      <c r="G11783">
        <v>50614</v>
      </c>
      <c r="H11783" s="89" t="s">
        <v>204</v>
      </c>
      <c r="I11783" s="89" t="s">
        <v>1698</v>
      </c>
      <c r="L11783">
        <v>174476</v>
      </c>
      <c r="M11783" s="89" t="s">
        <v>2506</v>
      </c>
      <c r="N11783" s="89" t="s">
        <v>325</v>
      </c>
      <c r="V11783" s="89" t="s">
        <v>2199</v>
      </c>
      <c r="W11783">
        <v>101278</v>
      </c>
    </row>
    <row r="11784" spans="7:23">
      <c r="G11784">
        <v>50617</v>
      </c>
      <c r="H11784" s="89" t="s">
        <v>1191</v>
      </c>
      <c r="I11784" s="89" t="s">
        <v>1698</v>
      </c>
      <c r="L11784">
        <v>174477</v>
      </c>
      <c r="M11784" s="89" t="s">
        <v>2506</v>
      </c>
      <c r="N11784" s="89" t="s">
        <v>317</v>
      </c>
      <c r="V11784" s="89" t="s">
        <v>2200</v>
      </c>
      <c r="W11784">
        <v>101267</v>
      </c>
    </row>
    <row r="11785" spans="7:23">
      <c r="G11785">
        <v>50618</v>
      </c>
      <c r="H11785" s="89" t="s">
        <v>1192</v>
      </c>
      <c r="I11785" s="89" t="s">
        <v>1698</v>
      </c>
      <c r="L11785">
        <v>174478</v>
      </c>
      <c r="M11785" s="89" t="s">
        <v>2506</v>
      </c>
      <c r="N11785" s="89" t="s">
        <v>1583</v>
      </c>
      <c r="V11785" s="89" t="s">
        <v>2203</v>
      </c>
      <c r="W11785">
        <v>182067</v>
      </c>
    </row>
    <row r="11786" spans="7:23">
      <c r="G11786">
        <v>50619</v>
      </c>
      <c r="H11786" s="89" t="s">
        <v>1193</v>
      </c>
      <c r="I11786" s="89" t="s">
        <v>1698</v>
      </c>
      <c r="L11786">
        <v>174666</v>
      </c>
      <c r="M11786" s="89" t="s">
        <v>2511</v>
      </c>
      <c r="N11786" s="89" t="s">
        <v>1290</v>
      </c>
      <c r="V11786" s="89" t="s">
        <v>2204</v>
      </c>
      <c r="W11786">
        <v>189468</v>
      </c>
    </row>
    <row r="11787" spans="7:23">
      <c r="G11787">
        <v>50620</v>
      </c>
      <c r="H11787" s="89" t="s">
        <v>1194</v>
      </c>
      <c r="I11787" s="89" t="s">
        <v>1698</v>
      </c>
      <c r="L11787">
        <v>174667</v>
      </c>
      <c r="M11787" s="89" t="s">
        <v>2511</v>
      </c>
      <c r="N11787" s="89" t="s">
        <v>340</v>
      </c>
      <c r="V11787" s="89" t="s">
        <v>206</v>
      </c>
      <c r="W11787">
        <v>50637</v>
      </c>
    </row>
    <row r="11788" spans="7:23">
      <c r="G11788">
        <v>50621</v>
      </c>
      <c r="H11788" s="89" t="s">
        <v>1195</v>
      </c>
      <c r="I11788" s="89" t="s">
        <v>1698</v>
      </c>
      <c r="L11788">
        <v>174668</v>
      </c>
      <c r="M11788" s="89" t="s">
        <v>2511</v>
      </c>
      <c r="N11788" s="89" t="s">
        <v>320</v>
      </c>
      <c r="V11788" s="89" t="s">
        <v>2573</v>
      </c>
      <c r="W11788">
        <v>55873</v>
      </c>
    </row>
    <row r="11789" spans="7:23">
      <c r="G11789">
        <v>50622</v>
      </c>
      <c r="H11789" s="89" t="s">
        <v>1196</v>
      </c>
      <c r="I11789" s="89" t="s">
        <v>1698</v>
      </c>
      <c r="L11789">
        <v>174669</v>
      </c>
      <c r="M11789" s="89" t="s">
        <v>2511</v>
      </c>
      <c r="N11789" s="89" t="s">
        <v>321</v>
      </c>
      <c r="V11789" s="89" t="s">
        <v>2574</v>
      </c>
      <c r="W11789">
        <v>50623</v>
      </c>
    </row>
    <row r="11790" spans="7:23">
      <c r="G11790">
        <v>50624</v>
      </c>
      <c r="H11790" s="89" t="s">
        <v>1198</v>
      </c>
      <c r="I11790" s="89" t="s">
        <v>1698</v>
      </c>
      <c r="L11790">
        <v>174670</v>
      </c>
      <c r="M11790" s="89" t="s">
        <v>2511</v>
      </c>
      <c r="N11790" s="89" t="s">
        <v>322</v>
      </c>
      <c r="V11790" s="89" t="s">
        <v>2575</v>
      </c>
      <c r="W11790">
        <v>189501</v>
      </c>
    </row>
    <row r="11791" spans="7:23">
      <c r="G11791">
        <v>50625</v>
      </c>
      <c r="H11791" s="89" t="s">
        <v>1199</v>
      </c>
      <c r="I11791" s="89" t="s">
        <v>1698</v>
      </c>
      <c r="L11791">
        <v>174671</v>
      </c>
      <c r="M11791" s="89" t="s">
        <v>2511</v>
      </c>
      <c r="N11791" s="89" t="s">
        <v>341</v>
      </c>
      <c r="V11791" s="89" t="s">
        <v>1633</v>
      </c>
      <c r="W11791">
        <v>50641</v>
      </c>
    </row>
    <row r="11792" spans="7:23">
      <c r="G11792">
        <v>50626</v>
      </c>
      <c r="H11792" s="89" t="s">
        <v>1200</v>
      </c>
      <c r="I11792" s="89" t="s">
        <v>1698</v>
      </c>
      <c r="L11792">
        <v>174672</v>
      </c>
      <c r="M11792" s="89" t="s">
        <v>2511</v>
      </c>
      <c r="N11792" s="89" t="s">
        <v>316</v>
      </c>
      <c r="V11792" s="89" t="s">
        <v>1634</v>
      </c>
      <c r="W11792">
        <v>50646</v>
      </c>
    </row>
    <row r="11793" spans="7:23">
      <c r="G11793">
        <v>50627</v>
      </c>
      <c r="H11793" s="89" t="s">
        <v>1201</v>
      </c>
      <c r="I11793" s="89" t="s">
        <v>1698</v>
      </c>
      <c r="L11793">
        <v>174673</v>
      </c>
      <c r="M11793" s="89" t="s">
        <v>2511</v>
      </c>
      <c r="N11793" s="89" t="s">
        <v>1582</v>
      </c>
      <c r="V11793" s="89" t="s">
        <v>1635</v>
      </c>
      <c r="W11793">
        <v>50651</v>
      </c>
    </row>
    <row r="11794" spans="7:23">
      <c r="G11794">
        <v>50628</v>
      </c>
      <c r="H11794" s="89" t="s">
        <v>1202</v>
      </c>
      <c r="I11794" s="89" t="s">
        <v>1698</v>
      </c>
      <c r="L11794">
        <v>174674</v>
      </c>
      <c r="M11794" s="89" t="s">
        <v>2511</v>
      </c>
      <c r="N11794" s="89" t="s">
        <v>323</v>
      </c>
      <c r="V11794" s="89" t="s">
        <v>1636</v>
      </c>
      <c r="W11794">
        <v>50656</v>
      </c>
    </row>
    <row r="11795" spans="7:23">
      <c r="G11795">
        <v>50629</v>
      </c>
      <c r="H11795" s="89" t="s">
        <v>1631</v>
      </c>
      <c r="I11795" s="89" t="s">
        <v>1698</v>
      </c>
      <c r="L11795">
        <v>174675</v>
      </c>
      <c r="M11795" s="89" t="s">
        <v>2511</v>
      </c>
      <c r="N11795" s="89" t="s">
        <v>324</v>
      </c>
      <c r="V11795" s="89" t="s">
        <v>1637</v>
      </c>
      <c r="W11795">
        <v>50657</v>
      </c>
    </row>
    <row r="11796" spans="7:23">
      <c r="G11796">
        <v>50630</v>
      </c>
      <c r="H11796" s="89" t="s">
        <v>1205</v>
      </c>
      <c r="I11796" s="89" t="s">
        <v>1698</v>
      </c>
      <c r="L11796">
        <v>174676</v>
      </c>
      <c r="M11796" s="89" t="s">
        <v>2511</v>
      </c>
      <c r="N11796" s="89" t="s">
        <v>325</v>
      </c>
      <c r="V11796" s="89" t="s">
        <v>1638</v>
      </c>
      <c r="W11796">
        <v>50658</v>
      </c>
    </row>
    <row r="11797" spans="7:23">
      <c r="G11797">
        <v>50631</v>
      </c>
      <c r="H11797" s="89" t="s">
        <v>2571</v>
      </c>
      <c r="I11797" s="89" t="s">
        <v>1698</v>
      </c>
      <c r="L11797">
        <v>174677</v>
      </c>
      <c r="M11797" s="89" t="s">
        <v>2511</v>
      </c>
      <c r="N11797" s="89" t="s">
        <v>317</v>
      </c>
      <c r="V11797" s="89" t="s">
        <v>1639</v>
      </c>
      <c r="W11797">
        <v>50659</v>
      </c>
    </row>
    <row r="11798" spans="7:23">
      <c r="G11798">
        <v>50632</v>
      </c>
      <c r="H11798" s="89" t="s">
        <v>2572</v>
      </c>
      <c r="I11798" s="89" t="s">
        <v>1698</v>
      </c>
      <c r="L11798">
        <v>174678</v>
      </c>
      <c r="M11798" s="89" t="s">
        <v>2511</v>
      </c>
      <c r="N11798" s="89" t="s">
        <v>1583</v>
      </c>
      <c r="V11798" s="89" t="s">
        <v>1640</v>
      </c>
      <c r="W11798">
        <v>50660</v>
      </c>
    </row>
    <row r="11799" spans="7:23">
      <c r="G11799">
        <v>50633</v>
      </c>
      <c r="H11799" s="89" t="s">
        <v>1207</v>
      </c>
      <c r="I11799" s="89" t="s">
        <v>1698</v>
      </c>
      <c r="L11799">
        <v>174866</v>
      </c>
      <c r="M11799" s="89" t="s">
        <v>2498</v>
      </c>
      <c r="N11799" s="89" t="s">
        <v>1290</v>
      </c>
      <c r="V11799" s="89" t="s">
        <v>2576</v>
      </c>
      <c r="W11799">
        <v>50662</v>
      </c>
    </row>
    <row r="11800" spans="7:23">
      <c r="G11800">
        <v>50634</v>
      </c>
      <c r="H11800" s="89" t="s">
        <v>1632</v>
      </c>
      <c r="I11800" s="89" t="s">
        <v>1698</v>
      </c>
      <c r="L11800">
        <v>174867</v>
      </c>
      <c r="M11800" s="89" t="s">
        <v>2498</v>
      </c>
      <c r="N11800" s="89" t="s">
        <v>340</v>
      </c>
      <c r="V11800" s="89" t="s">
        <v>2577</v>
      </c>
      <c r="W11800">
        <v>187555</v>
      </c>
    </row>
    <row r="11801" spans="7:23">
      <c r="G11801">
        <v>50635</v>
      </c>
      <c r="H11801" s="89" t="s">
        <v>1208</v>
      </c>
      <c r="I11801" s="89" t="s">
        <v>1698</v>
      </c>
      <c r="L11801">
        <v>174868</v>
      </c>
      <c r="M11801" s="89" t="s">
        <v>2498</v>
      </c>
      <c r="N11801" s="89" t="s">
        <v>320</v>
      </c>
      <c r="V11801" s="89" t="s">
        <v>2578</v>
      </c>
      <c r="W11801">
        <v>187966</v>
      </c>
    </row>
    <row r="11802" spans="7:23">
      <c r="G11802">
        <v>50636</v>
      </c>
      <c r="H11802" s="89" t="s">
        <v>1211</v>
      </c>
      <c r="I11802" s="89" t="s">
        <v>1698</v>
      </c>
      <c r="L11802">
        <v>174869</v>
      </c>
      <c r="M11802" s="89" t="s">
        <v>2498</v>
      </c>
      <c r="N11802" s="89" t="s">
        <v>321</v>
      </c>
      <c r="V11802" s="89" t="s">
        <v>1641</v>
      </c>
      <c r="W11802">
        <v>50665</v>
      </c>
    </row>
    <row r="11803" spans="7:23">
      <c r="G11803">
        <v>101278</v>
      </c>
      <c r="H11803" s="89" t="s">
        <v>2199</v>
      </c>
      <c r="I11803" s="89" t="s">
        <v>1698</v>
      </c>
      <c r="L11803">
        <v>174870</v>
      </c>
      <c r="M11803" s="89" t="s">
        <v>2498</v>
      </c>
      <c r="N11803" s="89" t="s">
        <v>322</v>
      </c>
      <c r="V11803" s="89" t="s">
        <v>1642</v>
      </c>
      <c r="W11803">
        <v>50666</v>
      </c>
    </row>
    <row r="11804" spans="7:23">
      <c r="G11804">
        <v>101267</v>
      </c>
      <c r="H11804" s="89" t="s">
        <v>2200</v>
      </c>
      <c r="I11804" s="89" t="s">
        <v>1698</v>
      </c>
      <c r="L11804">
        <v>174871</v>
      </c>
      <c r="M11804" s="89" t="s">
        <v>2498</v>
      </c>
      <c r="N11804" s="89" t="s">
        <v>341</v>
      </c>
      <c r="V11804" s="89" t="s">
        <v>1643</v>
      </c>
      <c r="W11804">
        <v>50667</v>
      </c>
    </row>
    <row r="11805" spans="7:23">
      <c r="G11805">
        <v>182067</v>
      </c>
      <c r="H11805" s="89" t="s">
        <v>2203</v>
      </c>
      <c r="I11805" s="89" t="s">
        <v>1698</v>
      </c>
      <c r="L11805">
        <v>174872</v>
      </c>
      <c r="M11805" s="89" t="s">
        <v>2498</v>
      </c>
      <c r="N11805" s="89" t="s">
        <v>316</v>
      </c>
      <c r="V11805" s="89" t="s">
        <v>1644</v>
      </c>
      <c r="W11805">
        <v>50668</v>
      </c>
    </row>
    <row r="11806" spans="7:23">
      <c r="G11806">
        <v>189468</v>
      </c>
      <c r="H11806" s="89" t="s">
        <v>2204</v>
      </c>
      <c r="I11806" s="89" t="s">
        <v>1698</v>
      </c>
      <c r="L11806">
        <v>174873</v>
      </c>
      <c r="M11806" s="89" t="s">
        <v>2498</v>
      </c>
      <c r="N11806" s="89" t="s">
        <v>1582</v>
      </c>
      <c r="V11806" s="89" t="s">
        <v>1645</v>
      </c>
      <c r="W11806">
        <v>50669</v>
      </c>
    </row>
    <row r="11807" spans="7:23">
      <c r="G11807">
        <v>50637</v>
      </c>
      <c r="H11807" s="89" t="s">
        <v>206</v>
      </c>
      <c r="I11807" s="89" t="s">
        <v>1698</v>
      </c>
      <c r="L11807">
        <v>174874</v>
      </c>
      <c r="M11807" s="89" t="s">
        <v>2498</v>
      </c>
      <c r="N11807" s="89" t="s">
        <v>323</v>
      </c>
      <c r="V11807" s="89" t="s">
        <v>2579</v>
      </c>
      <c r="W11807">
        <v>50671</v>
      </c>
    </row>
    <row r="11808" spans="7:23">
      <c r="G11808">
        <v>55873</v>
      </c>
      <c r="H11808" s="89" t="s">
        <v>2573</v>
      </c>
      <c r="I11808" s="89" t="s">
        <v>1698</v>
      </c>
      <c r="L11808">
        <v>174875</v>
      </c>
      <c r="M11808" s="89" t="s">
        <v>2498</v>
      </c>
      <c r="N11808" s="89" t="s">
        <v>324</v>
      </c>
      <c r="V11808" s="89" t="s">
        <v>1646</v>
      </c>
      <c r="W11808">
        <v>50673</v>
      </c>
    </row>
    <row r="11809" spans="7:23">
      <c r="G11809">
        <v>50623</v>
      </c>
      <c r="H11809" s="89" t="s">
        <v>2574</v>
      </c>
      <c r="I11809" s="89" t="s">
        <v>1698</v>
      </c>
      <c r="L11809">
        <v>174876</v>
      </c>
      <c r="M11809" s="89" t="s">
        <v>2498</v>
      </c>
      <c r="N11809" s="89" t="s">
        <v>325</v>
      </c>
      <c r="V11809" s="89" t="s">
        <v>1487</v>
      </c>
      <c r="W11809">
        <v>50677</v>
      </c>
    </row>
    <row r="11810" spans="7:23">
      <c r="G11810">
        <v>189501</v>
      </c>
      <c r="H11810" s="89" t="s">
        <v>2575</v>
      </c>
      <c r="I11810" s="89" t="s">
        <v>1698</v>
      </c>
      <c r="L11810">
        <v>174877</v>
      </c>
      <c r="M11810" s="89" t="s">
        <v>2498</v>
      </c>
      <c r="N11810" s="89" t="s">
        <v>317</v>
      </c>
      <c r="V11810" s="89" t="s">
        <v>2580</v>
      </c>
      <c r="W11810">
        <v>50680</v>
      </c>
    </row>
    <row r="11811" spans="7:23">
      <c r="G11811">
        <v>50641</v>
      </c>
      <c r="H11811" s="89" t="s">
        <v>1633</v>
      </c>
      <c r="I11811" s="89" t="s">
        <v>1698</v>
      </c>
      <c r="L11811">
        <v>174878</v>
      </c>
      <c r="M11811" s="89" t="s">
        <v>2498</v>
      </c>
      <c r="N11811" s="89" t="s">
        <v>1583</v>
      </c>
      <c r="V11811" s="89" t="s">
        <v>1650</v>
      </c>
      <c r="W11811">
        <v>50684</v>
      </c>
    </row>
    <row r="11812" spans="7:23">
      <c r="G11812">
        <v>50646</v>
      </c>
      <c r="H11812" s="89" t="s">
        <v>1634</v>
      </c>
      <c r="I11812" s="89" t="s">
        <v>1698</v>
      </c>
      <c r="L11812">
        <v>174879</v>
      </c>
      <c r="M11812" s="89" t="s">
        <v>1237</v>
      </c>
      <c r="N11812" s="89" t="s">
        <v>1290</v>
      </c>
      <c r="V11812" s="89" t="s">
        <v>2581</v>
      </c>
      <c r="W11812">
        <v>163467</v>
      </c>
    </row>
    <row r="11813" spans="7:23">
      <c r="G11813">
        <v>50651</v>
      </c>
      <c r="H11813" s="89" t="s">
        <v>1635</v>
      </c>
      <c r="I11813" s="89" t="s">
        <v>1698</v>
      </c>
      <c r="L11813">
        <v>174880</v>
      </c>
      <c r="M11813" s="89" t="s">
        <v>1237</v>
      </c>
      <c r="N11813" s="89" t="s">
        <v>340</v>
      </c>
      <c r="V11813" s="89" t="s">
        <v>2582</v>
      </c>
      <c r="W11813">
        <v>201267</v>
      </c>
    </row>
    <row r="11814" spans="7:23">
      <c r="G11814">
        <v>50656</v>
      </c>
      <c r="H11814" s="89" t="s">
        <v>1636</v>
      </c>
      <c r="I11814" s="89" t="s">
        <v>1698</v>
      </c>
      <c r="L11814">
        <v>174881</v>
      </c>
      <c r="M11814" s="89" t="s">
        <v>1237</v>
      </c>
      <c r="N11814" s="89" t="s">
        <v>320</v>
      </c>
      <c r="V11814" s="89" t="s">
        <v>1647</v>
      </c>
      <c r="W11814">
        <v>50681</v>
      </c>
    </row>
    <row r="11815" spans="7:23">
      <c r="G11815">
        <v>50657</v>
      </c>
      <c r="H11815" s="89" t="s">
        <v>1637</v>
      </c>
      <c r="I11815" s="89" t="s">
        <v>1698</v>
      </c>
      <c r="L11815">
        <v>174882</v>
      </c>
      <c r="M11815" s="89" t="s">
        <v>1237</v>
      </c>
      <c r="N11815" s="89" t="s">
        <v>321</v>
      </c>
      <c r="V11815" s="89" t="s">
        <v>1648</v>
      </c>
      <c r="W11815">
        <v>50682</v>
      </c>
    </row>
    <row r="11816" spans="7:23">
      <c r="G11816">
        <v>50658</v>
      </c>
      <c r="H11816" s="89" t="s">
        <v>1638</v>
      </c>
      <c r="I11816" s="89" t="s">
        <v>1698</v>
      </c>
      <c r="L11816">
        <v>174883</v>
      </c>
      <c r="M11816" s="89" t="s">
        <v>1237</v>
      </c>
      <c r="N11816" s="89" t="s">
        <v>322</v>
      </c>
      <c r="V11816" s="89" t="s">
        <v>1649</v>
      </c>
      <c r="W11816">
        <v>50683</v>
      </c>
    </row>
    <row r="11817" spans="7:23">
      <c r="G11817">
        <v>50659</v>
      </c>
      <c r="H11817" s="89" t="s">
        <v>1639</v>
      </c>
      <c r="I11817" s="89" t="s">
        <v>1698</v>
      </c>
      <c r="L11817">
        <v>174884</v>
      </c>
      <c r="M11817" s="89" t="s">
        <v>1237</v>
      </c>
      <c r="N11817" s="89" t="s">
        <v>341</v>
      </c>
      <c r="V11817" s="89" t="s">
        <v>2583</v>
      </c>
      <c r="W11817">
        <v>201278</v>
      </c>
    </row>
    <row r="11818" spans="7:23">
      <c r="G11818">
        <v>50660</v>
      </c>
      <c r="H11818" s="89" t="s">
        <v>1640</v>
      </c>
      <c r="I11818" s="89" t="s">
        <v>1698</v>
      </c>
      <c r="L11818">
        <v>174885</v>
      </c>
      <c r="M11818" s="89" t="s">
        <v>1237</v>
      </c>
      <c r="N11818" s="89" t="s">
        <v>316</v>
      </c>
      <c r="V11818" s="89" t="s">
        <v>2584</v>
      </c>
      <c r="W11818">
        <v>174067</v>
      </c>
    </row>
    <row r="11819" spans="7:23">
      <c r="G11819">
        <v>50662</v>
      </c>
      <c r="H11819" s="89" t="s">
        <v>2576</v>
      </c>
      <c r="I11819" s="89" t="s">
        <v>1698</v>
      </c>
      <c r="L11819">
        <v>174886</v>
      </c>
      <c r="M11819" s="89" t="s">
        <v>1237</v>
      </c>
      <c r="N11819" s="89" t="s">
        <v>1582</v>
      </c>
      <c r="V11819" s="89" t="s">
        <v>1656</v>
      </c>
      <c r="W11819">
        <v>50691</v>
      </c>
    </row>
    <row r="11820" spans="7:23">
      <c r="G11820">
        <v>187555</v>
      </c>
      <c r="H11820" s="89" t="s">
        <v>2577</v>
      </c>
      <c r="I11820" s="89" t="s">
        <v>1698</v>
      </c>
      <c r="L11820">
        <v>174887</v>
      </c>
      <c r="M11820" s="89" t="s">
        <v>1237</v>
      </c>
      <c r="N11820" s="89" t="s">
        <v>323</v>
      </c>
      <c r="V11820" s="89" t="s">
        <v>2585</v>
      </c>
      <c r="W11820">
        <v>201289</v>
      </c>
    </row>
    <row r="11821" spans="7:23">
      <c r="G11821">
        <v>187966</v>
      </c>
      <c r="H11821" s="89" t="s">
        <v>2578</v>
      </c>
      <c r="I11821" s="89" t="s">
        <v>1698</v>
      </c>
      <c r="L11821">
        <v>174888</v>
      </c>
      <c r="M11821" s="89" t="s">
        <v>1237</v>
      </c>
      <c r="N11821" s="89" t="s">
        <v>324</v>
      </c>
      <c r="V11821" s="89" t="s">
        <v>1651</v>
      </c>
      <c r="W11821">
        <v>50685</v>
      </c>
    </row>
    <row r="11822" spans="7:23">
      <c r="G11822">
        <v>50665</v>
      </c>
      <c r="H11822" s="89" t="s">
        <v>1641</v>
      </c>
      <c r="I11822" s="89" t="s">
        <v>1698</v>
      </c>
      <c r="L11822">
        <v>174889</v>
      </c>
      <c r="M11822" s="89" t="s">
        <v>1237</v>
      </c>
      <c r="N11822" s="89" t="s">
        <v>325</v>
      </c>
      <c r="V11822" s="89" t="s">
        <v>1652</v>
      </c>
      <c r="W11822">
        <v>50686</v>
      </c>
    </row>
    <row r="11823" spans="7:23">
      <c r="G11823">
        <v>50666</v>
      </c>
      <c r="H11823" s="89" t="s">
        <v>1642</v>
      </c>
      <c r="I11823" s="89" t="s">
        <v>1698</v>
      </c>
      <c r="L11823">
        <v>174890</v>
      </c>
      <c r="M11823" s="89" t="s">
        <v>1237</v>
      </c>
      <c r="N11823" s="89" t="s">
        <v>317</v>
      </c>
      <c r="V11823" s="89" t="s">
        <v>1653</v>
      </c>
      <c r="W11823">
        <v>50687</v>
      </c>
    </row>
    <row r="11824" spans="7:23">
      <c r="G11824">
        <v>50667</v>
      </c>
      <c r="H11824" s="89" t="s">
        <v>1643</v>
      </c>
      <c r="I11824" s="89" t="s">
        <v>1698</v>
      </c>
      <c r="L11824">
        <v>174891</v>
      </c>
      <c r="M11824" s="89" t="s">
        <v>1237</v>
      </c>
      <c r="N11824" s="89" t="s">
        <v>1583</v>
      </c>
      <c r="V11824" s="89" t="s">
        <v>2586</v>
      </c>
      <c r="W11824">
        <v>192067</v>
      </c>
    </row>
    <row r="11825" spans="7:23">
      <c r="G11825">
        <v>50668</v>
      </c>
      <c r="H11825" s="89" t="s">
        <v>1644</v>
      </c>
      <c r="I11825" s="89" t="s">
        <v>1698</v>
      </c>
      <c r="L11825">
        <v>175066</v>
      </c>
      <c r="M11825" s="89" t="s">
        <v>1234</v>
      </c>
      <c r="N11825" s="89" t="s">
        <v>1290</v>
      </c>
      <c r="V11825" s="89" t="s">
        <v>1654</v>
      </c>
      <c r="W11825">
        <v>50688</v>
      </c>
    </row>
    <row r="11826" spans="7:23">
      <c r="G11826">
        <v>50669</v>
      </c>
      <c r="H11826" s="89" t="s">
        <v>1645</v>
      </c>
      <c r="I11826" s="89" t="s">
        <v>1698</v>
      </c>
      <c r="L11826">
        <v>175067</v>
      </c>
      <c r="M11826" s="89" t="s">
        <v>1234</v>
      </c>
      <c r="N11826" s="89" t="s">
        <v>340</v>
      </c>
      <c r="V11826" s="89" t="s">
        <v>1655</v>
      </c>
      <c r="W11826">
        <v>50689</v>
      </c>
    </row>
    <row r="11827" spans="7:23">
      <c r="G11827">
        <v>50671</v>
      </c>
      <c r="H11827" s="89" t="s">
        <v>2579</v>
      </c>
      <c r="I11827" s="89" t="s">
        <v>1698</v>
      </c>
      <c r="L11827">
        <v>175068</v>
      </c>
      <c r="M11827" s="89" t="s">
        <v>1234</v>
      </c>
      <c r="N11827" s="89" t="s">
        <v>320</v>
      </c>
      <c r="V11827" s="89" t="s">
        <v>2587</v>
      </c>
      <c r="W11827">
        <v>50690</v>
      </c>
    </row>
    <row r="11828" spans="7:23">
      <c r="G11828">
        <v>50673</v>
      </c>
      <c r="H11828" s="89" t="s">
        <v>1646</v>
      </c>
      <c r="I11828" s="89" t="s">
        <v>1698</v>
      </c>
      <c r="L11828">
        <v>175069</v>
      </c>
      <c r="M11828" s="89" t="s">
        <v>1234</v>
      </c>
      <c r="N11828" s="89" t="s">
        <v>321</v>
      </c>
      <c r="V11828" s="89" t="s">
        <v>1657</v>
      </c>
      <c r="W11828">
        <v>50692</v>
      </c>
    </row>
    <row r="11829" spans="7:23">
      <c r="G11829">
        <v>50677</v>
      </c>
      <c r="H11829" s="89" t="s">
        <v>1487</v>
      </c>
      <c r="I11829" s="89" t="s">
        <v>1698</v>
      </c>
      <c r="L11829">
        <v>175070</v>
      </c>
      <c r="M11829" s="89" t="s">
        <v>1234</v>
      </c>
      <c r="N11829" s="89" t="s">
        <v>322</v>
      </c>
      <c r="V11829" s="89" t="s">
        <v>2588</v>
      </c>
      <c r="W11829">
        <v>50695</v>
      </c>
    </row>
    <row r="11830" spans="7:23">
      <c r="G11830">
        <v>50680</v>
      </c>
      <c r="H11830" s="89" t="s">
        <v>2580</v>
      </c>
      <c r="I11830" s="89" t="s">
        <v>1698</v>
      </c>
      <c r="L11830">
        <v>175071</v>
      </c>
      <c r="M11830" s="89" t="s">
        <v>1234</v>
      </c>
      <c r="N11830" s="89" t="s">
        <v>341</v>
      </c>
      <c r="V11830" s="89" t="s">
        <v>1659</v>
      </c>
      <c r="W11830">
        <v>50697</v>
      </c>
    </row>
    <row r="11831" spans="7:23">
      <c r="G11831">
        <v>50684</v>
      </c>
      <c r="H11831" s="89" t="s">
        <v>1650</v>
      </c>
      <c r="I11831" s="89" t="s">
        <v>1698</v>
      </c>
      <c r="L11831">
        <v>175072</v>
      </c>
      <c r="M11831" s="89" t="s">
        <v>1234</v>
      </c>
      <c r="N11831" s="89" t="s">
        <v>316</v>
      </c>
      <c r="V11831" s="89" t="s">
        <v>1658</v>
      </c>
      <c r="W11831">
        <v>50696</v>
      </c>
    </row>
    <row r="11832" spans="7:23">
      <c r="G11832">
        <v>163467</v>
      </c>
      <c r="H11832" s="89" t="s">
        <v>2581</v>
      </c>
      <c r="I11832" s="89" t="s">
        <v>1698</v>
      </c>
      <c r="L11832">
        <v>175073</v>
      </c>
      <c r="M11832" s="89" t="s">
        <v>1234</v>
      </c>
      <c r="N11832" s="89" t="s">
        <v>1582</v>
      </c>
      <c r="V11832" s="89" t="s">
        <v>1660</v>
      </c>
      <c r="W11832">
        <v>50698</v>
      </c>
    </row>
    <row r="11833" spans="7:23">
      <c r="G11833">
        <v>201267</v>
      </c>
      <c r="H11833" s="89" t="s">
        <v>2582</v>
      </c>
      <c r="I11833" s="89" t="s">
        <v>1698</v>
      </c>
      <c r="L11833">
        <v>175074</v>
      </c>
      <c r="M11833" s="89" t="s">
        <v>1234</v>
      </c>
      <c r="N11833" s="89" t="s">
        <v>323</v>
      </c>
      <c r="V11833" s="89" t="s">
        <v>1664</v>
      </c>
      <c r="W11833">
        <v>50703</v>
      </c>
    </row>
    <row r="11834" spans="7:23">
      <c r="G11834">
        <v>50681</v>
      </c>
      <c r="H11834" s="89" t="s">
        <v>1647</v>
      </c>
      <c r="I11834" s="89" t="s">
        <v>1698</v>
      </c>
      <c r="L11834">
        <v>175075</v>
      </c>
      <c r="M11834" s="89" t="s">
        <v>1234</v>
      </c>
      <c r="N11834" s="89" t="s">
        <v>324</v>
      </c>
      <c r="V11834" s="89" t="s">
        <v>2589</v>
      </c>
      <c r="W11834">
        <v>164069</v>
      </c>
    </row>
    <row r="11835" spans="7:23">
      <c r="G11835">
        <v>50682</v>
      </c>
      <c r="H11835" s="89" t="s">
        <v>1648</v>
      </c>
      <c r="I11835" s="89" t="s">
        <v>1698</v>
      </c>
      <c r="L11835">
        <v>175076</v>
      </c>
      <c r="M11835" s="89" t="s">
        <v>1234</v>
      </c>
      <c r="N11835" s="89" t="s">
        <v>325</v>
      </c>
      <c r="V11835" s="89" t="s">
        <v>1661</v>
      </c>
      <c r="W11835">
        <v>50699</v>
      </c>
    </row>
    <row r="11836" spans="7:23">
      <c r="G11836">
        <v>50683</v>
      </c>
      <c r="H11836" s="89" t="s">
        <v>1649</v>
      </c>
      <c r="I11836" s="89" t="s">
        <v>1698</v>
      </c>
      <c r="L11836">
        <v>175077</v>
      </c>
      <c r="M11836" s="89" t="s">
        <v>1234</v>
      </c>
      <c r="N11836" s="89" t="s">
        <v>317</v>
      </c>
      <c r="V11836" s="89" t="s">
        <v>2590</v>
      </c>
      <c r="W11836">
        <v>50701</v>
      </c>
    </row>
    <row r="11837" spans="7:23">
      <c r="G11837">
        <v>201278</v>
      </c>
      <c r="H11837" s="89" t="s">
        <v>2583</v>
      </c>
      <c r="I11837" s="89" t="s">
        <v>1698</v>
      </c>
      <c r="L11837">
        <v>175078</v>
      </c>
      <c r="M11837" s="89" t="s">
        <v>1234</v>
      </c>
      <c r="N11837" s="89" t="s">
        <v>1583</v>
      </c>
      <c r="V11837" s="89" t="s">
        <v>2591</v>
      </c>
      <c r="W11837">
        <v>174078</v>
      </c>
    </row>
    <row r="11838" spans="7:23">
      <c r="G11838">
        <v>174067</v>
      </c>
      <c r="H11838" s="89" t="s">
        <v>2584</v>
      </c>
      <c r="I11838" s="89" t="s">
        <v>1698</v>
      </c>
      <c r="L11838">
        <v>175266</v>
      </c>
      <c r="M11838" s="89" t="s">
        <v>2491</v>
      </c>
      <c r="N11838" s="89" t="s">
        <v>1290</v>
      </c>
      <c r="V11838" s="89" t="s">
        <v>1673</v>
      </c>
      <c r="W11838">
        <v>72289</v>
      </c>
    </row>
    <row r="11839" spans="7:23">
      <c r="G11839">
        <v>50691</v>
      </c>
      <c r="H11839" s="89" t="s">
        <v>1656</v>
      </c>
      <c r="I11839" s="89" t="s">
        <v>1698</v>
      </c>
      <c r="L11839">
        <v>175267</v>
      </c>
      <c r="M11839" s="89" t="s">
        <v>2491</v>
      </c>
      <c r="N11839" s="89" t="s">
        <v>340</v>
      </c>
      <c r="V11839" s="89" t="s">
        <v>1674</v>
      </c>
      <c r="W11839">
        <v>72278</v>
      </c>
    </row>
    <row r="11840" spans="7:23">
      <c r="G11840">
        <v>201289</v>
      </c>
      <c r="H11840" s="89" t="s">
        <v>2585</v>
      </c>
      <c r="I11840" s="89" t="s">
        <v>1698</v>
      </c>
      <c r="L11840">
        <v>175268</v>
      </c>
      <c r="M11840" s="89" t="s">
        <v>2491</v>
      </c>
      <c r="N11840" s="89" t="s">
        <v>320</v>
      </c>
      <c r="V11840" s="89" t="s">
        <v>1675</v>
      </c>
      <c r="W11840">
        <v>72267</v>
      </c>
    </row>
    <row r="11841" spans="7:23">
      <c r="G11841">
        <v>50685</v>
      </c>
      <c r="H11841" s="89" t="s">
        <v>1651</v>
      </c>
      <c r="I11841" s="89" t="s">
        <v>1698</v>
      </c>
      <c r="L11841">
        <v>175269</v>
      </c>
      <c r="M11841" s="89" t="s">
        <v>2491</v>
      </c>
      <c r="N11841" s="89" t="s">
        <v>321</v>
      </c>
      <c r="V11841" s="89" t="s">
        <v>2592</v>
      </c>
      <c r="W11841">
        <v>192078</v>
      </c>
    </row>
    <row r="11842" spans="7:23">
      <c r="G11842">
        <v>50686</v>
      </c>
      <c r="H11842" s="89" t="s">
        <v>1652</v>
      </c>
      <c r="I11842" s="89" t="s">
        <v>1698</v>
      </c>
      <c r="L11842">
        <v>175270</v>
      </c>
      <c r="M11842" s="89" t="s">
        <v>2491</v>
      </c>
      <c r="N11842" s="89" t="s">
        <v>322</v>
      </c>
      <c r="V11842" s="89" t="s">
        <v>1665</v>
      </c>
      <c r="W11842">
        <v>50706</v>
      </c>
    </row>
    <row r="11843" spans="7:23">
      <c r="G11843">
        <v>50687</v>
      </c>
      <c r="H11843" s="89" t="s">
        <v>1653</v>
      </c>
      <c r="I11843" s="89" t="s">
        <v>1698</v>
      </c>
      <c r="L11843">
        <v>175271</v>
      </c>
      <c r="M11843" s="89" t="s">
        <v>2491</v>
      </c>
      <c r="N11843" s="89" t="s">
        <v>341</v>
      </c>
      <c r="V11843" s="89" t="s">
        <v>1666</v>
      </c>
      <c r="W11843">
        <v>50707</v>
      </c>
    </row>
    <row r="11844" spans="7:23">
      <c r="G11844">
        <v>192067</v>
      </c>
      <c r="H11844" s="89" t="s">
        <v>2586</v>
      </c>
      <c r="I11844" s="89" t="s">
        <v>1698</v>
      </c>
      <c r="L11844">
        <v>175272</v>
      </c>
      <c r="M11844" s="89" t="s">
        <v>2491</v>
      </c>
      <c r="N11844" s="89" t="s">
        <v>316</v>
      </c>
      <c r="V11844" s="89" t="s">
        <v>1667</v>
      </c>
      <c r="W11844">
        <v>50708</v>
      </c>
    </row>
    <row r="11845" spans="7:23">
      <c r="G11845">
        <v>50688</v>
      </c>
      <c r="H11845" s="89" t="s">
        <v>1654</v>
      </c>
      <c r="I11845" s="89" t="s">
        <v>1698</v>
      </c>
      <c r="L11845">
        <v>175273</v>
      </c>
      <c r="M11845" s="89" t="s">
        <v>2491</v>
      </c>
      <c r="N11845" s="89" t="s">
        <v>1582</v>
      </c>
      <c r="V11845" s="89" t="s">
        <v>2593</v>
      </c>
      <c r="W11845">
        <v>200867</v>
      </c>
    </row>
    <row r="11846" spans="7:23">
      <c r="G11846">
        <v>50689</v>
      </c>
      <c r="H11846" s="89" t="s">
        <v>1655</v>
      </c>
      <c r="I11846" s="89" t="s">
        <v>1698</v>
      </c>
      <c r="L11846">
        <v>175274</v>
      </c>
      <c r="M11846" s="89" t="s">
        <v>2491</v>
      </c>
      <c r="N11846" s="89" t="s">
        <v>323</v>
      </c>
      <c r="V11846" s="89" t="s">
        <v>1668</v>
      </c>
      <c r="W11846">
        <v>50709</v>
      </c>
    </row>
    <row r="11847" spans="7:23">
      <c r="G11847">
        <v>50690</v>
      </c>
      <c r="H11847" s="89" t="s">
        <v>2587</v>
      </c>
      <c r="I11847" s="89" t="s">
        <v>1698</v>
      </c>
      <c r="L11847">
        <v>175275</v>
      </c>
      <c r="M11847" s="89" t="s">
        <v>2491</v>
      </c>
      <c r="N11847" s="89" t="s">
        <v>324</v>
      </c>
      <c r="V11847" s="89" t="s">
        <v>1663</v>
      </c>
      <c r="W11847">
        <v>50702</v>
      </c>
    </row>
    <row r="11848" spans="7:23">
      <c r="G11848">
        <v>50692</v>
      </c>
      <c r="H11848" s="89" t="s">
        <v>1657</v>
      </c>
      <c r="I11848" s="89" t="s">
        <v>1698</v>
      </c>
      <c r="L11848">
        <v>175276</v>
      </c>
      <c r="M11848" s="89" t="s">
        <v>2491</v>
      </c>
      <c r="N11848" s="89" t="s">
        <v>325</v>
      </c>
      <c r="V11848" s="89" t="s">
        <v>1670</v>
      </c>
      <c r="W11848">
        <v>50711</v>
      </c>
    </row>
    <row r="11849" spans="7:23">
      <c r="G11849">
        <v>50695</v>
      </c>
      <c r="H11849" s="89" t="s">
        <v>2588</v>
      </c>
      <c r="I11849" s="89" t="s">
        <v>1698</v>
      </c>
      <c r="L11849">
        <v>175277</v>
      </c>
      <c r="M11849" s="89" t="s">
        <v>2491</v>
      </c>
      <c r="N11849" s="89" t="s">
        <v>317</v>
      </c>
      <c r="V11849" s="89" t="s">
        <v>1669</v>
      </c>
      <c r="W11849">
        <v>50710</v>
      </c>
    </row>
    <row r="11850" spans="7:23">
      <c r="G11850">
        <v>50697</v>
      </c>
      <c r="H11850" s="89" t="s">
        <v>1659</v>
      </c>
      <c r="I11850" s="89" t="s">
        <v>1698</v>
      </c>
      <c r="L11850">
        <v>175278</v>
      </c>
      <c r="M11850" s="89" t="s">
        <v>2491</v>
      </c>
      <c r="N11850" s="89" t="s">
        <v>1583</v>
      </c>
      <c r="V11850" s="89" t="s">
        <v>1662</v>
      </c>
      <c r="W11850">
        <v>50700</v>
      </c>
    </row>
    <row r="11851" spans="7:23">
      <c r="G11851">
        <v>50696</v>
      </c>
      <c r="H11851" s="89" t="s">
        <v>1658</v>
      </c>
      <c r="I11851" s="89" t="s">
        <v>1698</v>
      </c>
      <c r="L11851">
        <v>175666</v>
      </c>
      <c r="M11851" s="89" t="s">
        <v>2173</v>
      </c>
      <c r="N11851" s="89" t="s">
        <v>381</v>
      </c>
      <c r="V11851" s="89" t="s">
        <v>1671</v>
      </c>
      <c r="W11851">
        <v>50712</v>
      </c>
    </row>
    <row r="11852" spans="7:23">
      <c r="G11852">
        <v>50698</v>
      </c>
      <c r="H11852" s="89" t="s">
        <v>1660</v>
      </c>
      <c r="I11852" s="89" t="s">
        <v>1698</v>
      </c>
      <c r="L11852">
        <v>175667</v>
      </c>
      <c r="M11852" s="89" t="s">
        <v>3338</v>
      </c>
      <c r="N11852" s="89" t="s">
        <v>336</v>
      </c>
      <c r="V11852" s="89" t="s">
        <v>2594</v>
      </c>
      <c r="W11852">
        <v>219467</v>
      </c>
    </row>
    <row r="11853" spans="7:23">
      <c r="G11853">
        <v>50703</v>
      </c>
      <c r="H11853" s="89" t="s">
        <v>1664</v>
      </c>
      <c r="I11853" s="89" t="s">
        <v>1698</v>
      </c>
      <c r="L11853">
        <v>176066</v>
      </c>
      <c r="M11853" s="89" t="s">
        <v>2495</v>
      </c>
      <c r="N11853" s="89" t="s">
        <v>326</v>
      </c>
      <c r="V11853" s="89" t="s">
        <v>1672</v>
      </c>
      <c r="W11853">
        <v>50713</v>
      </c>
    </row>
    <row r="11854" spans="7:23">
      <c r="G11854">
        <v>164069</v>
      </c>
      <c r="H11854" s="89" t="s">
        <v>2589</v>
      </c>
      <c r="I11854" s="89" t="s">
        <v>1698</v>
      </c>
      <c r="L11854">
        <v>178266</v>
      </c>
      <c r="M11854" s="89" t="s">
        <v>2145</v>
      </c>
      <c r="N11854" s="89" t="s">
        <v>381</v>
      </c>
      <c r="V11854" s="89" t="s">
        <v>1289</v>
      </c>
      <c r="W11854">
        <v>50704</v>
      </c>
    </row>
    <row r="11855" spans="7:23">
      <c r="G11855">
        <v>50699</v>
      </c>
      <c r="H11855" s="89" t="s">
        <v>1661</v>
      </c>
      <c r="I11855" s="89" t="s">
        <v>1698</v>
      </c>
      <c r="L11855">
        <v>178267</v>
      </c>
      <c r="M11855" s="89" t="s">
        <v>2742</v>
      </c>
      <c r="N11855" s="89" t="s">
        <v>336</v>
      </c>
      <c r="V11855" s="89" t="s">
        <v>2595</v>
      </c>
      <c r="W11855">
        <v>50705</v>
      </c>
    </row>
    <row r="11856" spans="7:23">
      <c r="G11856">
        <v>50701</v>
      </c>
      <c r="H11856" s="89" t="s">
        <v>2590</v>
      </c>
      <c r="I11856" s="89" t="s">
        <v>1698</v>
      </c>
      <c r="L11856">
        <v>178268</v>
      </c>
      <c r="M11856" s="89" t="s">
        <v>2146</v>
      </c>
      <c r="N11856" s="89" t="s">
        <v>381</v>
      </c>
      <c r="V11856" s="89" t="s">
        <v>2596</v>
      </c>
      <c r="W11856">
        <v>216722</v>
      </c>
    </row>
    <row r="11857" spans="7:23">
      <c r="G11857">
        <v>174078</v>
      </c>
      <c r="H11857" s="89" t="s">
        <v>2591</v>
      </c>
      <c r="I11857" s="89" t="s">
        <v>1698</v>
      </c>
      <c r="L11857">
        <v>178269</v>
      </c>
      <c r="M11857" s="89" t="s">
        <v>2746</v>
      </c>
      <c r="N11857" s="89" t="s">
        <v>336</v>
      </c>
      <c r="V11857" s="89" t="s">
        <v>2597</v>
      </c>
      <c r="W11857">
        <v>50714</v>
      </c>
    </row>
    <row r="11858" spans="7:23">
      <c r="G11858">
        <v>72289</v>
      </c>
      <c r="H11858" s="89" t="s">
        <v>1673</v>
      </c>
      <c r="I11858" s="89" t="s">
        <v>1698</v>
      </c>
      <c r="L11858">
        <v>178270</v>
      </c>
      <c r="M11858" s="89" t="s">
        <v>2147</v>
      </c>
      <c r="N11858" s="89" t="s">
        <v>381</v>
      </c>
      <c r="V11858" s="89" t="s">
        <v>2598</v>
      </c>
      <c r="W11858">
        <v>195123</v>
      </c>
    </row>
    <row r="11859" spans="7:23">
      <c r="G11859">
        <v>72278</v>
      </c>
      <c r="H11859" s="89" t="s">
        <v>1674</v>
      </c>
      <c r="I11859" s="89" t="s">
        <v>1698</v>
      </c>
      <c r="L11859">
        <v>178271</v>
      </c>
      <c r="M11859" s="89" t="s">
        <v>2747</v>
      </c>
      <c r="N11859" s="89" t="s">
        <v>336</v>
      </c>
      <c r="V11859" s="89" t="s">
        <v>2599</v>
      </c>
      <c r="W11859">
        <v>195112</v>
      </c>
    </row>
    <row r="11860" spans="7:23">
      <c r="G11860">
        <v>72267</v>
      </c>
      <c r="H11860" s="89" t="s">
        <v>1675</v>
      </c>
      <c r="I11860" s="89" t="s">
        <v>1698</v>
      </c>
      <c r="L11860">
        <v>178272</v>
      </c>
      <c r="M11860" s="89" t="s">
        <v>2150</v>
      </c>
      <c r="N11860" s="89" t="s">
        <v>381</v>
      </c>
      <c r="V11860" s="89" t="s">
        <v>2600</v>
      </c>
      <c r="W11860">
        <v>195101</v>
      </c>
    </row>
    <row r="11861" spans="7:23">
      <c r="G11861">
        <v>192078</v>
      </c>
      <c r="H11861" s="89" t="s">
        <v>2592</v>
      </c>
      <c r="I11861" s="89" t="s">
        <v>1698</v>
      </c>
      <c r="L11861">
        <v>178273</v>
      </c>
      <c r="M11861" s="89" t="s">
        <v>2775</v>
      </c>
      <c r="N11861" s="89" t="s">
        <v>336</v>
      </c>
      <c r="V11861" s="89" t="s">
        <v>258</v>
      </c>
      <c r="W11861">
        <v>50716</v>
      </c>
    </row>
    <row r="11862" spans="7:23">
      <c r="G11862">
        <v>50706</v>
      </c>
      <c r="H11862" s="89" t="s">
        <v>1665</v>
      </c>
      <c r="I11862" s="89" t="s">
        <v>1698</v>
      </c>
      <c r="L11862">
        <v>178274</v>
      </c>
      <c r="M11862" s="89" t="s">
        <v>2152</v>
      </c>
      <c r="N11862" s="89" t="s">
        <v>381</v>
      </c>
      <c r="V11862" s="89" t="s">
        <v>1676</v>
      </c>
      <c r="W11862">
        <v>56923</v>
      </c>
    </row>
    <row r="11863" spans="7:23">
      <c r="G11863">
        <v>50707</v>
      </c>
      <c r="H11863" s="89" t="s">
        <v>1666</v>
      </c>
      <c r="I11863" s="89" t="s">
        <v>1698</v>
      </c>
      <c r="L11863">
        <v>178275</v>
      </c>
      <c r="M11863" s="89" t="s">
        <v>2778</v>
      </c>
      <c r="N11863" s="89" t="s">
        <v>336</v>
      </c>
      <c r="V11863" s="89" t="s">
        <v>2601</v>
      </c>
      <c r="W11863">
        <v>192467</v>
      </c>
    </row>
    <row r="11864" spans="7:23">
      <c r="G11864">
        <v>50708</v>
      </c>
      <c r="H11864" s="89" t="s">
        <v>1667</v>
      </c>
      <c r="I11864" s="89" t="s">
        <v>1698</v>
      </c>
      <c r="L11864">
        <v>178276</v>
      </c>
      <c r="M11864" s="89" t="s">
        <v>2151</v>
      </c>
      <c r="N11864" s="89" t="s">
        <v>381</v>
      </c>
      <c r="V11864" s="89" t="s">
        <v>1677</v>
      </c>
      <c r="W11864">
        <v>56945</v>
      </c>
    </row>
    <row r="11865" spans="7:23">
      <c r="G11865">
        <v>200867</v>
      </c>
      <c r="H11865" s="89" t="s">
        <v>2593</v>
      </c>
      <c r="I11865" s="89" t="s">
        <v>1698</v>
      </c>
      <c r="L11865">
        <v>178277</v>
      </c>
      <c r="M11865" s="89" t="s">
        <v>2777</v>
      </c>
      <c r="N11865" s="89" t="s">
        <v>336</v>
      </c>
      <c r="V11865" s="89" t="s">
        <v>50</v>
      </c>
      <c r="W11865">
        <v>56890</v>
      </c>
    </row>
    <row r="11866" spans="7:23">
      <c r="G11866">
        <v>50709</v>
      </c>
      <c r="H11866" s="89" t="s">
        <v>1668</v>
      </c>
      <c r="I11866" s="89" t="s">
        <v>1698</v>
      </c>
      <c r="L11866">
        <v>178278</v>
      </c>
      <c r="M11866" s="89" t="s">
        <v>2155</v>
      </c>
      <c r="N11866" s="89" t="s">
        <v>381</v>
      </c>
      <c r="V11866" s="89" t="s">
        <v>2602</v>
      </c>
      <c r="W11866">
        <v>198711</v>
      </c>
    </row>
    <row r="11867" spans="7:23">
      <c r="G11867">
        <v>50702</v>
      </c>
      <c r="H11867" s="89" t="s">
        <v>1663</v>
      </c>
      <c r="I11867" s="89" t="s">
        <v>1698</v>
      </c>
      <c r="L11867">
        <v>178279</v>
      </c>
      <c r="M11867" s="89" t="s">
        <v>2791</v>
      </c>
      <c r="N11867" s="89" t="s">
        <v>336</v>
      </c>
      <c r="V11867" s="89" t="s">
        <v>1678</v>
      </c>
      <c r="W11867">
        <v>54766</v>
      </c>
    </row>
    <row r="11868" spans="7:23">
      <c r="G11868">
        <v>50711</v>
      </c>
      <c r="H11868" s="89" t="s">
        <v>1670</v>
      </c>
      <c r="I11868" s="89" t="s">
        <v>1698</v>
      </c>
      <c r="L11868">
        <v>178280</v>
      </c>
      <c r="M11868" s="89" t="s">
        <v>2154</v>
      </c>
      <c r="N11868" s="89" t="s">
        <v>381</v>
      </c>
      <c r="V11868" s="89" t="s">
        <v>1679</v>
      </c>
      <c r="W11868">
        <v>54832</v>
      </c>
    </row>
    <row r="11869" spans="7:23">
      <c r="G11869">
        <v>50710</v>
      </c>
      <c r="H11869" s="89" t="s">
        <v>1669</v>
      </c>
      <c r="I11869" s="89" t="s">
        <v>1698</v>
      </c>
      <c r="L11869">
        <v>178281</v>
      </c>
      <c r="M11869" s="89" t="s">
        <v>2790</v>
      </c>
      <c r="N11869" s="89" t="s">
        <v>336</v>
      </c>
      <c r="V11869" s="89" t="s">
        <v>2603</v>
      </c>
      <c r="W11869">
        <v>214667</v>
      </c>
    </row>
    <row r="11870" spans="7:23">
      <c r="G11870">
        <v>50700</v>
      </c>
      <c r="H11870" s="89" t="s">
        <v>1662</v>
      </c>
      <c r="I11870" s="89" t="s">
        <v>1698</v>
      </c>
      <c r="L11870">
        <v>178282</v>
      </c>
      <c r="M11870" s="89" t="s">
        <v>2157</v>
      </c>
      <c r="N11870" s="89" t="s">
        <v>381</v>
      </c>
      <c r="V11870" s="89" t="s">
        <v>1680</v>
      </c>
      <c r="W11870">
        <v>54821</v>
      </c>
    </row>
    <row r="11871" spans="7:23">
      <c r="G11871">
        <v>50712</v>
      </c>
      <c r="H11871" s="89" t="s">
        <v>1671</v>
      </c>
      <c r="I11871" s="89" t="s">
        <v>1698</v>
      </c>
      <c r="L11871">
        <v>178283</v>
      </c>
      <c r="M11871" s="89" t="s">
        <v>2796</v>
      </c>
      <c r="N11871" s="89" t="s">
        <v>336</v>
      </c>
      <c r="V11871" s="89" t="s">
        <v>1681</v>
      </c>
      <c r="W11871">
        <v>54810</v>
      </c>
    </row>
    <row r="11872" spans="7:23">
      <c r="G11872">
        <v>219467</v>
      </c>
      <c r="H11872" s="89" t="s">
        <v>2594</v>
      </c>
      <c r="I11872" s="89" t="s">
        <v>1698</v>
      </c>
      <c r="L11872">
        <v>178284</v>
      </c>
      <c r="M11872" s="89" t="s">
        <v>2158</v>
      </c>
      <c r="N11872" s="89" t="s">
        <v>381</v>
      </c>
      <c r="V11872" s="89" t="s">
        <v>1682</v>
      </c>
      <c r="W11872">
        <v>54799</v>
      </c>
    </row>
    <row r="11873" spans="7:23">
      <c r="G11873">
        <v>50713</v>
      </c>
      <c r="H11873" s="89" t="s">
        <v>1672</v>
      </c>
      <c r="I11873" s="89" t="s">
        <v>1698</v>
      </c>
      <c r="L11873">
        <v>178285</v>
      </c>
      <c r="M11873" s="89" t="s">
        <v>2800</v>
      </c>
      <c r="N11873" s="89" t="s">
        <v>336</v>
      </c>
      <c r="V11873" s="89" t="s">
        <v>1683</v>
      </c>
      <c r="W11873">
        <v>54788</v>
      </c>
    </row>
    <row r="11874" spans="7:23">
      <c r="G11874">
        <v>50704</v>
      </c>
      <c r="H11874" s="89" t="s">
        <v>1289</v>
      </c>
      <c r="I11874" s="89" t="s">
        <v>1698</v>
      </c>
      <c r="L11874">
        <v>178286</v>
      </c>
      <c r="M11874" s="89" t="s">
        <v>2166</v>
      </c>
      <c r="N11874" s="89" t="s">
        <v>381</v>
      </c>
      <c r="V11874" s="89" t="s">
        <v>1684</v>
      </c>
      <c r="W11874">
        <v>54777</v>
      </c>
    </row>
    <row r="11875" spans="7:23">
      <c r="G11875">
        <v>50705</v>
      </c>
      <c r="H11875" s="89" t="s">
        <v>2595</v>
      </c>
      <c r="I11875" s="89" t="s">
        <v>1698</v>
      </c>
      <c r="L11875">
        <v>178287</v>
      </c>
      <c r="M11875" s="89" t="s">
        <v>3276</v>
      </c>
      <c r="N11875" s="89" t="s">
        <v>336</v>
      </c>
      <c r="V11875" s="89" t="s">
        <v>1685</v>
      </c>
      <c r="W11875">
        <v>54865</v>
      </c>
    </row>
    <row r="11876" spans="7:23">
      <c r="G11876">
        <v>216722</v>
      </c>
      <c r="H11876" s="89" t="s">
        <v>2596</v>
      </c>
      <c r="I11876" s="89" t="s">
        <v>1698</v>
      </c>
      <c r="L11876">
        <v>178288</v>
      </c>
      <c r="M11876" s="89" t="s">
        <v>2168</v>
      </c>
      <c r="N11876" s="89" t="s">
        <v>381</v>
      </c>
      <c r="V11876" s="89" t="s">
        <v>1686</v>
      </c>
      <c r="W11876">
        <v>54854</v>
      </c>
    </row>
    <row r="11877" spans="7:23">
      <c r="G11877">
        <v>50714</v>
      </c>
      <c r="H11877" s="89" t="s">
        <v>2597</v>
      </c>
      <c r="I11877" s="89" t="s">
        <v>1698</v>
      </c>
      <c r="L11877">
        <v>178289</v>
      </c>
      <c r="M11877" s="89" t="s">
        <v>3284</v>
      </c>
      <c r="N11877" s="89" t="s">
        <v>336</v>
      </c>
      <c r="V11877" s="89" t="s">
        <v>2604</v>
      </c>
      <c r="W11877">
        <v>207072</v>
      </c>
    </row>
    <row r="11878" spans="7:23">
      <c r="G11878">
        <v>195123</v>
      </c>
      <c r="H11878" s="89" t="s">
        <v>2598</v>
      </c>
      <c r="I11878" s="89" t="s">
        <v>1698</v>
      </c>
      <c r="L11878">
        <v>178290</v>
      </c>
      <c r="M11878" s="89" t="s">
        <v>2170</v>
      </c>
      <c r="N11878" s="89" t="s">
        <v>381</v>
      </c>
      <c r="V11878" s="89" t="s">
        <v>2605</v>
      </c>
      <c r="W11878">
        <v>199267</v>
      </c>
    </row>
    <row r="11879" spans="7:23">
      <c r="G11879">
        <v>195112</v>
      </c>
      <c r="H11879" s="89" t="s">
        <v>2599</v>
      </c>
      <c r="I11879" s="89" t="s">
        <v>1698</v>
      </c>
      <c r="L11879">
        <v>178291</v>
      </c>
      <c r="M11879" s="89" t="s">
        <v>3289</v>
      </c>
      <c r="N11879" s="89" t="s">
        <v>336</v>
      </c>
      <c r="V11879" s="89" t="s">
        <v>1687</v>
      </c>
      <c r="W11879">
        <v>54843</v>
      </c>
    </row>
    <row r="11880" spans="7:23">
      <c r="G11880">
        <v>195101</v>
      </c>
      <c r="H11880" s="89" t="s">
        <v>2600</v>
      </c>
      <c r="I11880" s="89" t="s">
        <v>1698</v>
      </c>
      <c r="L11880">
        <v>178294</v>
      </c>
      <c r="M11880" s="89" t="s">
        <v>2182</v>
      </c>
      <c r="N11880" s="89" t="s">
        <v>381</v>
      </c>
      <c r="V11880" s="89" t="s">
        <v>1688</v>
      </c>
      <c r="W11880">
        <v>55267</v>
      </c>
    </row>
    <row r="11881" spans="7:23">
      <c r="G11881">
        <v>50716</v>
      </c>
      <c r="H11881" s="89" t="s">
        <v>258</v>
      </c>
      <c r="I11881" s="89" t="s">
        <v>1698</v>
      </c>
      <c r="L11881">
        <v>178295</v>
      </c>
      <c r="M11881" s="89" t="s">
        <v>3404</v>
      </c>
      <c r="N11881" s="89" t="s">
        <v>336</v>
      </c>
      <c r="V11881" s="89" t="s">
        <v>1689</v>
      </c>
      <c r="W11881">
        <v>50719</v>
      </c>
    </row>
    <row r="11882" spans="7:23">
      <c r="G11882">
        <v>56923</v>
      </c>
      <c r="H11882" s="89" t="s">
        <v>1676</v>
      </c>
      <c r="I11882" s="89" t="s">
        <v>1698</v>
      </c>
      <c r="L11882">
        <v>178666</v>
      </c>
      <c r="M11882" s="89" t="s">
        <v>2222</v>
      </c>
      <c r="N11882" s="89" t="s">
        <v>381</v>
      </c>
      <c r="V11882" s="89" t="s">
        <v>2606</v>
      </c>
      <c r="W11882">
        <v>207290</v>
      </c>
    </row>
    <row r="11883" spans="7:23">
      <c r="G11883">
        <v>192467</v>
      </c>
      <c r="H11883" s="89" t="s">
        <v>2601</v>
      </c>
      <c r="I11883" s="89" t="s">
        <v>1698</v>
      </c>
      <c r="L11883">
        <v>178667</v>
      </c>
      <c r="M11883" s="89" t="s">
        <v>3589</v>
      </c>
      <c r="N11883" s="89" t="s">
        <v>336</v>
      </c>
      <c r="V11883" s="89" t="s">
        <v>2607</v>
      </c>
      <c r="W11883">
        <v>207279</v>
      </c>
    </row>
    <row r="11884" spans="7:23">
      <c r="G11884">
        <v>56945</v>
      </c>
      <c r="H11884" s="89" t="s">
        <v>1677</v>
      </c>
      <c r="I11884" s="89" t="s">
        <v>1698</v>
      </c>
      <c r="L11884">
        <v>178670</v>
      </c>
      <c r="M11884" s="89" t="s">
        <v>2219</v>
      </c>
      <c r="N11884" s="89" t="s">
        <v>381</v>
      </c>
      <c r="V11884" s="89" t="s">
        <v>1690</v>
      </c>
      <c r="W11884">
        <v>50720</v>
      </c>
    </row>
    <row r="11885" spans="7:23">
      <c r="G11885">
        <v>56890</v>
      </c>
      <c r="H11885" s="89" t="s">
        <v>50</v>
      </c>
      <c r="I11885" s="89" t="s">
        <v>1698</v>
      </c>
      <c r="L11885">
        <v>178671</v>
      </c>
      <c r="M11885" s="89" t="s">
        <v>3587</v>
      </c>
      <c r="N11885" s="89" t="s">
        <v>336</v>
      </c>
      <c r="V11885" s="89" t="s">
        <v>1691</v>
      </c>
      <c r="W11885">
        <v>50721</v>
      </c>
    </row>
    <row r="11886" spans="7:23">
      <c r="G11886">
        <v>198711</v>
      </c>
      <c r="H11886" s="89" t="s">
        <v>2602</v>
      </c>
      <c r="I11886" s="89" t="s">
        <v>1698</v>
      </c>
      <c r="L11886">
        <v>179066</v>
      </c>
      <c r="M11886" s="89" t="s">
        <v>2125</v>
      </c>
      <c r="V11886" s="89" t="s">
        <v>1692</v>
      </c>
      <c r="W11886">
        <v>50722</v>
      </c>
    </row>
    <row r="11887" spans="7:23">
      <c r="G11887">
        <v>54766</v>
      </c>
      <c r="H11887" s="89" t="s">
        <v>1678</v>
      </c>
      <c r="I11887" s="89" t="s">
        <v>1698</v>
      </c>
      <c r="L11887">
        <v>179067</v>
      </c>
      <c r="M11887" s="89" t="s">
        <v>2127</v>
      </c>
      <c r="V11887" s="89" t="s">
        <v>1693</v>
      </c>
      <c r="W11887">
        <v>55300</v>
      </c>
    </row>
    <row r="11888" spans="7:23">
      <c r="G11888">
        <v>54832</v>
      </c>
      <c r="H11888" s="89" t="s">
        <v>1679</v>
      </c>
      <c r="I11888" s="89" t="s">
        <v>1698</v>
      </c>
      <c r="L11888">
        <v>179068</v>
      </c>
      <c r="M11888" s="89" t="s">
        <v>2126</v>
      </c>
      <c r="V11888" s="89" t="s">
        <v>1694</v>
      </c>
      <c r="W11888">
        <v>55333</v>
      </c>
    </row>
    <row r="11889" spans="7:23">
      <c r="G11889">
        <v>214667</v>
      </c>
      <c r="H11889" s="89" t="s">
        <v>2603</v>
      </c>
      <c r="I11889" s="89" t="s">
        <v>1698</v>
      </c>
      <c r="L11889">
        <v>181053</v>
      </c>
      <c r="M11889" s="89" t="s">
        <v>2130</v>
      </c>
      <c r="N11889" s="89" t="s">
        <v>381</v>
      </c>
      <c r="V11889" s="89" t="s">
        <v>1695</v>
      </c>
      <c r="W11889">
        <v>55344</v>
      </c>
    </row>
    <row r="11890" spans="7:23">
      <c r="G11890">
        <v>54821</v>
      </c>
      <c r="H11890" s="89" t="s">
        <v>1680</v>
      </c>
      <c r="I11890" s="89" t="s">
        <v>1698</v>
      </c>
      <c r="L11890">
        <v>181054</v>
      </c>
      <c r="M11890" s="89" t="s">
        <v>2130</v>
      </c>
      <c r="N11890" s="89" t="s">
        <v>336</v>
      </c>
      <c r="V11890" s="89" t="s">
        <v>1696</v>
      </c>
      <c r="W11890">
        <v>55355</v>
      </c>
    </row>
    <row r="11891" spans="7:23">
      <c r="G11891">
        <v>54810</v>
      </c>
      <c r="H11891" s="89" t="s">
        <v>1681</v>
      </c>
      <c r="I11891" s="89" t="s">
        <v>1698</v>
      </c>
      <c r="L11891">
        <v>181057</v>
      </c>
      <c r="M11891" s="89" t="s">
        <v>2129</v>
      </c>
      <c r="N11891" s="89" t="s">
        <v>381</v>
      </c>
      <c r="V11891" s="89" t="s">
        <v>1697</v>
      </c>
      <c r="W11891">
        <v>55366</v>
      </c>
    </row>
    <row r="11892" spans="7:23">
      <c r="G11892">
        <v>54799</v>
      </c>
      <c r="H11892" s="89" t="s">
        <v>1682</v>
      </c>
      <c r="I11892" s="89" t="s">
        <v>1698</v>
      </c>
      <c r="L11892">
        <v>181058</v>
      </c>
      <c r="M11892" s="89" t="s">
        <v>2129</v>
      </c>
      <c r="N11892" s="89" t="s">
        <v>336</v>
      </c>
      <c r="V11892" s="89" t="s">
        <v>2608</v>
      </c>
      <c r="W11892">
        <v>174289</v>
      </c>
    </row>
    <row r="11893" spans="7:23">
      <c r="G11893">
        <v>54788</v>
      </c>
      <c r="H11893" s="89" t="s">
        <v>1683</v>
      </c>
      <c r="I11893" s="89" t="s">
        <v>1698</v>
      </c>
      <c r="L11893">
        <v>181061</v>
      </c>
      <c r="M11893" s="89" t="s">
        <v>2132</v>
      </c>
      <c r="N11893" s="89" t="s">
        <v>381</v>
      </c>
      <c r="V11893" s="89" t="s">
        <v>2609</v>
      </c>
      <c r="W11893">
        <v>174278</v>
      </c>
    </row>
    <row r="11894" spans="7:23">
      <c r="G11894">
        <v>54777</v>
      </c>
      <c r="H11894" s="89" t="s">
        <v>1684</v>
      </c>
      <c r="I11894" s="89" t="s">
        <v>1698</v>
      </c>
      <c r="L11894">
        <v>181062</v>
      </c>
      <c r="M11894" s="89" t="s">
        <v>2132</v>
      </c>
      <c r="N11894" s="89" t="s">
        <v>336</v>
      </c>
      <c r="V11894" s="89" t="s">
        <v>2610</v>
      </c>
      <c r="W11894">
        <v>218289</v>
      </c>
    </row>
    <row r="11895" spans="7:23">
      <c r="G11895">
        <v>54865</v>
      </c>
      <c r="H11895" s="89" t="s">
        <v>1685</v>
      </c>
      <c r="I11895" s="89" t="s">
        <v>1698</v>
      </c>
      <c r="L11895">
        <v>181065</v>
      </c>
      <c r="M11895" s="89" t="s">
        <v>2131</v>
      </c>
      <c r="N11895" s="89" t="s">
        <v>381</v>
      </c>
      <c r="V11895" s="89" t="s">
        <v>2611</v>
      </c>
      <c r="W11895">
        <v>218333</v>
      </c>
    </row>
    <row r="11896" spans="7:23">
      <c r="G11896">
        <v>54854</v>
      </c>
      <c r="H11896" s="89" t="s">
        <v>1686</v>
      </c>
      <c r="I11896" s="89" t="s">
        <v>1698</v>
      </c>
      <c r="L11896">
        <v>181066</v>
      </c>
      <c r="M11896" s="89" t="s">
        <v>2131</v>
      </c>
      <c r="N11896" s="89" t="s">
        <v>336</v>
      </c>
      <c r="V11896" s="89" t="s">
        <v>2612</v>
      </c>
      <c r="W11896">
        <v>218278</v>
      </c>
    </row>
    <row r="11897" spans="7:23">
      <c r="G11897">
        <v>207072</v>
      </c>
      <c r="H11897" s="89" t="s">
        <v>2604</v>
      </c>
      <c r="I11897" s="89" t="s">
        <v>1698</v>
      </c>
      <c r="L11897">
        <v>181282</v>
      </c>
      <c r="M11897" s="89" t="s">
        <v>3593</v>
      </c>
      <c r="N11897" s="89" t="s">
        <v>336</v>
      </c>
      <c r="V11897" s="89" t="s">
        <v>2613</v>
      </c>
      <c r="W11897">
        <v>218144</v>
      </c>
    </row>
    <row r="11898" spans="7:23">
      <c r="G11898">
        <v>199267</v>
      </c>
      <c r="H11898" s="89" t="s">
        <v>2605</v>
      </c>
      <c r="I11898" s="89" t="s">
        <v>1698</v>
      </c>
      <c r="L11898">
        <v>181285</v>
      </c>
      <c r="M11898" s="89" t="s">
        <v>2226</v>
      </c>
      <c r="N11898" s="89" t="s">
        <v>381</v>
      </c>
      <c r="V11898" s="89" t="s">
        <v>2614</v>
      </c>
      <c r="W11898">
        <v>218344</v>
      </c>
    </row>
    <row r="11899" spans="7:23">
      <c r="G11899">
        <v>54843</v>
      </c>
      <c r="H11899" s="89" t="s">
        <v>1687</v>
      </c>
      <c r="I11899" s="89" t="s">
        <v>1698</v>
      </c>
      <c r="L11899">
        <v>181286</v>
      </c>
      <c r="M11899" s="89" t="s">
        <v>3592</v>
      </c>
      <c r="N11899" s="89" t="s">
        <v>336</v>
      </c>
      <c r="V11899" s="89" t="s">
        <v>2134</v>
      </c>
      <c r="W11899">
        <v>218355</v>
      </c>
    </row>
    <row r="11900" spans="7:23">
      <c r="G11900">
        <v>55267</v>
      </c>
      <c r="H11900" s="89" t="s">
        <v>1688</v>
      </c>
      <c r="I11900" s="89" t="s">
        <v>1698</v>
      </c>
      <c r="L11900">
        <v>181289</v>
      </c>
      <c r="M11900" s="89" t="s">
        <v>2225</v>
      </c>
      <c r="N11900" s="89" t="s">
        <v>381</v>
      </c>
      <c r="V11900" s="89" t="s">
        <v>2615</v>
      </c>
      <c r="W11900">
        <v>218133</v>
      </c>
    </row>
    <row r="11901" spans="7:23">
      <c r="G11901">
        <v>50719</v>
      </c>
      <c r="H11901" s="89" t="s">
        <v>1689</v>
      </c>
      <c r="I11901" s="89" t="s">
        <v>1698</v>
      </c>
      <c r="L11901">
        <v>181290</v>
      </c>
      <c r="M11901" s="89" t="s">
        <v>3591</v>
      </c>
      <c r="N11901" s="89" t="s">
        <v>336</v>
      </c>
      <c r="V11901" s="89" t="s">
        <v>2616</v>
      </c>
      <c r="W11901">
        <v>218667</v>
      </c>
    </row>
    <row r="11902" spans="7:23">
      <c r="G11902">
        <v>207290</v>
      </c>
      <c r="H11902" s="89" t="s">
        <v>2606</v>
      </c>
      <c r="I11902" s="89" t="s">
        <v>1698</v>
      </c>
      <c r="L11902">
        <v>181293</v>
      </c>
      <c r="M11902" s="89" t="s">
        <v>2224</v>
      </c>
      <c r="N11902" s="89" t="s">
        <v>381</v>
      </c>
      <c r="V11902" s="89" t="s">
        <v>2617</v>
      </c>
      <c r="W11902">
        <v>218700</v>
      </c>
    </row>
    <row r="11903" spans="7:23">
      <c r="G11903">
        <v>207279</v>
      </c>
      <c r="H11903" s="89" t="s">
        <v>2607</v>
      </c>
      <c r="I11903" s="89" t="s">
        <v>1698</v>
      </c>
      <c r="L11903">
        <v>181294</v>
      </c>
      <c r="M11903" s="89" t="s">
        <v>3590</v>
      </c>
      <c r="N11903" s="89" t="s">
        <v>336</v>
      </c>
      <c r="V11903" s="89" t="s">
        <v>2618</v>
      </c>
      <c r="W11903">
        <v>218122</v>
      </c>
    </row>
    <row r="11904" spans="7:23">
      <c r="G11904">
        <v>50720</v>
      </c>
      <c r="H11904" s="89" t="s">
        <v>1690</v>
      </c>
      <c r="I11904" s="89" t="s">
        <v>1698</v>
      </c>
      <c r="L11904">
        <v>181297</v>
      </c>
      <c r="M11904" s="89" t="s">
        <v>2223</v>
      </c>
      <c r="N11904" s="89" t="s">
        <v>381</v>
      </c>
      <c r="V11904" s="89" t="s">
        <v>2619</v>
      </c>
      <c r="W11904">
        <v>218755</v>
      </c>
    </row>
    <row r="11905" spans="7:23">
      <c r="G11905">
        <v>50721</v>
      </c>
      <c r="H11905" s="89" t="s">
        <v>1691</v>
      </c>
      <c r="I11905" s="89" t="s">
        <v>1698</v>
      </c>
      <c r="L11905">
        <v>181866</v>
      </c>
      <c r="M11905" s="89" t="s">
        <v>2779</v>
      </c>
      <c r="N11905" s="89" t="s">
        <v>336</v>
      </c>
      <c r="V11905" s="89" t="s">
        <v>2136</v>
      </c>
      <c r="W11905">
        <v>218722</v>
      </c>
    </row>
    <row r="11906" spans="7:23">
      <c r="G11906">
        <v>50722</v>
      </c>
      <c r="H11906" s="89" t="s">
        <v>1692</v>
      </c>
      <c r="I11906" s="89" t="s">
        <v>1698</v>
      </c>
      <c r="L11906">
        <v>181869</v>
      </c>
      <c r="M11906" s="89" t="s">
        <v>2153</v>
      </c>
      <c r="N11906" s="89" t="s">
        <v>381</v>
      </c>
      <c r="V11906" s="89" t="s">
        <v>2620</v>
      </c>
      <c r="W11906">
        <v>218111</v>
      </c>
    </row>
    <row r="11907" spans="7:23">
      <c r="G11907">
        <v>55300</v>
      </c>
      <c r="H11907" s="89" t="s">
        <v>1693</v>
      </c>
      <c r="I11907" s="89" t="s">
        <v>1698</v>
      </c>
      <c r="L11907">
        <v>182066</v>
      </c>
      <c r="M11907" s="89" t="s">
        <v>2203</v>
      </c>
      <c r="N11907" s="89" t="s">
        <v>1584</v>
      </c>
      <c r="V11907" s="89" t="s">
        <v>2621</v>
      </c>
      <c r="W11907">
        <v>218711</v>
      </c>
    </row>
    <row r="11908" spans="7:23">
      <c r="G11908">
        <v>55333</v>
      </c>
      <c r="H11908" s="89" t="s">
        <v>1694</v>
      </c>
      <c r="I11908" s="89" t="s">
        <v>1698</v>
      </c>
      <c r="L11908">
        <v>182067</v>
      </c>
      <c r="M11908" s="89" t="s">
        <v>2203</v>
      </c>
      <c r="N11908" s="89" t="s">
        <v>1698</v>
      </c>
      <c r="V11908" s="89" t="s">
        <v>2137</v>
      </c>
      <c r="W11908">
        <v>218766</v>
      </c>
    </row>
    <row r="11909" spans="7:23">
      <c r="G11909">
        <v>55344</v>
      </c>
      <c r="H11909" s="89" t="s">
        <v>1695</v>
      </c>
      <c r="I11909" s="89" t="s">
        <v>1698</v>
      </c>
      <c r="L11909">
        <v>182069</v>
      </c>
      <c r="M11909" s="89" t="s">
        <v>2203</v>
      </c>
      <c r="N11909" s="89" t="s">
        <v>1699</v>
      </c>
      <c r="V11909" s="89" t="s">
        <v>2622</v>
      </c>
      <c r="W11909">
        <v>218100</v>
      </c>
    </row>
    <row r="11910" spans="7:23">
      <c r="G11910">
        <v>55355</v>
      </c>
      <c r="H11910" s="89" t="s">
        <v>1696</v>
      </c>
      <c r="I11910" s="89" t="s">
        <v>1698</v>
      </c>
      <c r="L11910">
        <v>182070</v>
      </c>
      <c r="M11910" s="89" t="s">
        <v>2203</v>
      </c>
      <c r="N11910" s="89" t="s">
        <v>312</v>
      </c>
      <c r="V11910" s="89" t="s">
        <v>2623</v>
      </c>
      <c r="W11910">
        <v>218843</v>
      </c>
    </row>
    <row r="11911" spans="7:23">
      <c r="G11911">
        <v>55366</v>
      </c>
      <c r="H11911" s="89" t="s">
        <v>1697</v>
      </c>
      <c r="I11911" s="89" t="s">
        <v>1698</v>
      </c>
      <c r="L11911">
        <v>182071</v>
      </c>
      <c r="M11911" s="89" t="s">
        <v>2203</v>
      </c>
      <c r="N11911" s="89" t="s">
        <v>1700</v>
      </c>
      <c r="V11911" s="89" t="s">
        <v>2138</v>
      </c>
      <c r="W11911">
        <v>218810</v>
      </c>
    </row>
    <row r="11912" spans="7:23">
      <c r="G11912">
        <v>174289</v>
      </c>
      <c r="H11912" s="89" t="s">
        <v>2608</v>
      </c>
      <c r="I11912" s="89" t="s">
        <v>1698</v>
      </c>
      <c r="L11912">
        <v>182072</v>
      </c>
      <c r="M11912" s="89" t="s">
        <v>2203</v>
      </c>
      <c r="N11912" s="89" t="s">
        <v>337</v>
      </c>
      <c r="V11912" s="89" t="s">
        <v>2624</v>
      </c>
      <c r="W11912">
        <v>218089</v>
      </c>
    </row>
    <row r="11913" spans="7:23">
      <c r="G11913">
        <v>174278</v>
      </c>
      <c r="H11913" s="89" t="s">
        <v>2609</v>
      </c>
      <c r="I11913" s="89" t="s">
        <v>1698</v>
      </c>
      <c r="L11913">
        <v>182073</v>
      </c>
      <c r="M11913" s="89" t="s">
        <v>2203</v>
      </c>
      <c r="N11913" s="89" t="s">
        <v>3595</v>
      </c>
      <c r="V11913" s="89" t="s">
        <v>2625</v>
      </c>
      <c r="W11913">
        <v>218799</v>
      </c>
    </row>
    <row r="11914" spans="7:23">
      <c r="G11914">
        <v>218289</v>
      </c>
      <c r="H11914" s="89" t="s">
        <v>2610</v>
      </c>
      <c r="I11914" s="89" t="s">
        <v>1698</v>
      </c>
      <c r="L11914">
        <v>182074</v>
      </c>
      <c r="M11914" s="89" t="s">
        <v>2203</v>
      </c>
      <c r="N11914" s="89" t="s">
        <v>338</v>
      </c>
      <c r="V11914" s="89" t="s">
        <v>2139</v>
      </c>
      <c r="W11914">
        <v>218854</v>
      </c>
    </row>
    <row r="11915" spans="7:23">
      <c r="G11915">
        <v>218333</v>
      </c>
      <c r="H11915" s="89" t="s">
        <v>2611</v>
      </c>
      <c r="I11915" s="89" t="s">
        <v>1698</v>
      </c>
      <c r="L11915">
        <v>182075</v>
      </c>
      <c r="M11915" s="89" t="s">
        <v>2203</v>
      </c>
      <c r="N11915" s="89" t="s">
        <v>313</v>
      </c>
      <c r="V11915" s="89" t="s">
        <v>2626</v>
      </c>
      <c r="W11915">
        <v>218078</v>
      </c>
    </row>
    <row r="11916" spans="7:23">
      <c r="G11916">
        <v>218278</v>
      </c>
      <c r="H11916" s="89" t="s">
        <v>2612</v>
      </c>
      <c r="I11916" s="89" t="s">
        <v>1698</v>
      </c>
      <c r="L11916">
        <v>182076</v>
      </c>
      <c r="M11916" s="89" t="s">
        <v>2203</v>
      </c>
      <c r="N11916" s="89" t="s">
        <v>339</v>
      </c>
      <c r="V11916" s="89" t="s">
        <v>2627</v>
      </c>
      <c r="W11916">
        <v>218887</v>
      </c>
    </row>
    <row r="11917" spans="7:23">
      <c r="G11917">
        <v>218144</v>
      </c>
      <c r="H11917" s="89" t="s">
        <v>2613</v>
      </c>
      <c r="I11917" s="89" t="s">
        <v>1698</v>
      </c>
      <c r="L11917">
        <v>182266</v>
      </c>
      <c r="M11917" s="89" t="s">
        <v>2565</v>
      </c>
      <c r="N11917" s="89" t="s">
        <v>1584</v>
      </c>
      <c r="V11917" s="89" t="s">
        <v>2140</v>
      </c>
      <c r="W11917">
        <v>218898</v>
      </c>
    </row>
    <row r="11918" spans="7:23">
      <c r="G11918">
        <v>218344</v>
      </c>
      <c r="H11918" s="89" t="s">
        <v>2614</v>
      </c>
      <c r="I11918" s="89" t="s">
        <v>1698</v>
      </c>
      <c r="L11918">
        <v>182267</v>
      </c>
      <c r="M11918" s="89" t="s">
        <v>2565</v>
      </c>
      <c r="N11918" s="89" t="s">
        <v>1698</v>
      </c>
      <c r="V11918" s="89" t="s">
        <v>2628</v>
      </c>
      <c r="W11918">
        <v>218067</v>
      </c>
    </row>
    <row r="11919" spans="7:23">
      <c r="G11919">
        <v>218355</v>
      </c>
      <c r="H11919" s="89" t="s">
        <v>2134</v>
      </c>
      <c r="I11919" s="89" t="s">
        <v>1698</v>
      </c>
      <c r="L11919">
        <v>182269</v>
      </c>
      <c r="M11919" s="89" t="s">
        <v>2565</v>
      </c>
      <c r="N11919" s="89" t="s">
        <v>1699</v>
      </c>
      <c r="V11919" s="89" t="s">
        <v>2629</v>
      </c>
      <c r="W11919">
        <v>219019</v>
      </c>
    </row>
    <row r="11920" spans="7:23">
      <c r="G11920">
        <v>218133</v>
      </c>
      <c r="H11920" s="89" t="s">
        <v>2615</v>
      </c>
      <c r="I11920" s="89" t="s">
        <v>1698</v>
      </c>
      <c r="L11920">
        <v>182270</v>
      </c>
      <c r="M11920" s="89" t="s">
        <v>2565</v>
      </c>
      <c r="N11920" s="89" t="s">
        <v>312</v>
      </c>
      <c r="V11920" s="89" t="s">
        <v>2141</v>
      </c>
      <c r="W11920">
        <v>218986</v>
      </c>
    </row>
    <row r="11921" spans="7:23">
      <c r="G11921">
        <v>218667</v>
      </c>
      <c r="H11921" s="89" t="s">
        <v>2616</v>
      </c>
      <c r="I11921" s="89" t="s">
        <v>1698</v>
      </c>
      <c r="L11921">
        <v>182271</v>
      </c>
      <c r="M11921" s="89" t="s">
        <v>2565</v>
      </c>
      <c r="N11921" s="89" t="s">
        <v>1700</v>
      </c>
      <c r="V11921" s="89" t="s">
        <v>2144</v>
      </c>
      <c r="W11921">
        <v>219279</v>
      </c>
    </row>
    <row r="11922" spans="7:23">
      <c r="G11922">
        <v>218700</v>
      </c>
      <c r="H11922" s="89" t="s">
        <v>2617</v>
      </c>
      <c r="I11922" s="89" t="s">
        <v>1698</v>
      </c>
      <c r="L11922">
        <v>182272</v>
      </c>
      <c r="M11922" s="89" t="s">
        <v>2565</v>
      </c>
      <c r="N11922" s="89" t="s">
        <v>337</v>
      </c>
    </row>
    <row r="11923" spans="7:23">
      <c r="G11923">
        <v>218122</v>
      </c>
      <c r="H11923" s="89" t="s">
        <v>2618</v>
      </c>
      <c r="I11923" s="89" t="s">
        <v>1698</v>
      </c>
      <c r="L11923">
        <v>182273</v>
      </c>
      <c r="M11923" s="89" t="s">
        <v>2565</v>
      </c>
      <c r="N11923" s="89" t="s">
        <v>3595</v>
      </c>
    </row>
    <row r="11924" spans="7:23">
      <c r="G11924">
        <v>218755</v>
      </c>
      <c r="H11924" s="89" t="s">
        <v>2619</v>
      </c>
      <c r="I11924" s="89" t="s">
        <v>1698</v>
      </c>
      <c r="L11924">
        <v>182274</v>
      </c>
      <c r="M11924" s="89" t="s">
        <v>2565</v>
      </c>
      <c r="N11924" s="89" t="s">
        <v>338</v>
      </c>
      <c r="V11924" s="89" t="s">
        <v>1291</v>
      </c>
      <c r="W11924">
        <v>52068</v>
      </c>
    </row>
    <row r="11925" spans="7:23">
      <c r="G11925">
        <v>218722</v>
      </c>
      <c r="H11925" s="89" t="s">
        <v>2136</v>
      </c>
      <c r="I11925" s="89" t="s">
        <v>1698</v>
      </c>
      <c r="L11925">
        <v>182275</v>
      </c>
      <c r="M11925" s="89" t="s">
        <v>2565</v>
      </c>
      <c r="N11925" s="89" t="s">
        <v>313</v>
      </c>
      <c r="V11925" s="89" t="s">
        <v>1293</v>
      </c>
      <c r="W11925">
        <v>52069</v>
      </c>
    </row>
    <row r="11926" spans="7:23">
      <c r="G11926">
        <v>218111</v>
      </c>
      <c r="H11926" s="89" t="s">
        <v>2620</v>
      </c>
      <c r="I11926" s="89" t="s">
        <v>1698</v>
      </c>
      <c r="L11926">
        <v>182276</v>
      </c>
      <c r="M11926" s="89" t="s">
        <v>2565</v>
      </c>
      <c r="N11926" s="89" t="s">
        <v>339</v>
      </c>
      <c r="V11926" s="89" t="s">
        <v>1294</v>
      </c>
      <c r="W11926">
        <v>52070</v>
      </c>
    </row>
    <row r="11927" spans="7:23">
      <c r="G11927">
        <v>218711</v>
      </c>
      <c r="H11927" s="89" t="s">
        <v>2621</v>
      </c>
      <c r="I11927" s="89" t="s">
        <v>1698</v>
      </c>
      <c r="L11927">
        <v>182666</v>
      </c>
      <c r="M11927" s="89" t="s">
        <v>2670</v>
      </c>
      <c r="N11927" s="89" t="s">
        <v>1710</v>
      </c>
      <c r="V11927" s="89" t="s">
        <v>1295</v>
      </c>
      <c r="W11927">
        <v>52071</v>
      </c>
    </row>
    <row r="11928" spans="7:23">
      <c r="G11928">
        <v>218766</v>
      </c>
      <c r="H11928" s="89" t="s">
        <v>2137</v>
      </c>
      <c r="I11928" s="89" t="s">
        <v>1698</v>
      </c>
      <c r="L11928">
        <v>182667</v>
      </c>
      <c r="M11928" s="89" t="s">
        <v>2670</v>
      </c>
      <c r="N11928" s="89" t="s">
        <v>1940</v>
      </c>
      <c r="V11928" s="89" t="s">
        <v>1297</v>
      </c>
      <c r="W11928">
        <v>52072</v>
      </c>
    </row>
    <row r="11929" spans="7:23">
      <c r="G11929">
        <v>218100</v>
      </c>
      <c r="H11929" s="89" t="s">
        <v>2622</v>
      </c>
      <c r="I11929" s="89" t="s">
        <v>1698</v>
      </c>
      <c r="L11929">
        <v>182668</v>
      </c>
      <c r="M11929" s="89" t="s">
        <v>2670</v>
      </c>
      <c r="N11929" s="89" t="s">
        <v>1941</v>
      </c>
      <c r="V11929" s="89" t="s">
        <v>1298</v>
      </c>
      <c r="W11929">
        <v>52073</v>
      </c>
    </row>
    <row r="11930" spans="7:23">
      <c r="G11930">
        <v>218843</v>
      </c>
      <c r="H11930" s="89" t="s">
        <v>2623</v>
      </c>
      <c r="I11930" s="89" t="s">
        <v>1698</v>
      </c>
      <c r="L11930">
        <v>182669</v>
      </c>
      <c r="M11930" s="89" t="s">
        <v>2670</v>
      </c>
      <c r="N11930" s="89" t="s">
        <v>1942</v>
      </c>
      <c r="V11930" s="89" t="s">
        <v>1299</v>
      </c>
      <c r="W11930">
        <v>52074</v>
      </c>
    </row>
    <row r="11931" spans="7:23">
      <c r="G11931">
        <v>218810</v>
      </c>
      <c r="H11931" s="89" t="s">
        <v>2138</v>
      </c>
      <c r="I11931" s="89" t="s">
        <v>1698</v>
      </c>
      <c r="L11931">
        <v>182670</v>
      </c>
      <c r="M11931" s="89" t="s">
        <v>2670</v>
      </c>
      <c r="N11931" s="89" t="s">
        <v>314</v>
      </c>
      <c r="V11931" s="89" t="s">
        <v>1300</v>
      </c>
      <c r="W11931">
        <v>52075</v>
      </c>
    </row>
    <row r="11932" spans="7:23">
      <c r="G11932">
        <v>218089</v>
      </c>
      <c r="H11932" s="89" t="s">
        <v>2624</v>
      </c>
      <c r="I11932" s="89" t="s">
        <v>1698</v>
      </c>
      <c r="L11932">
        <v>182671</v>
      </c>
      <c r="M11932" s="89" t="s">
        <v>2670</v>
      </c>
      <c r="N11932" s="89" t="s">
        <v>1943</v>
      </c>
      <c r="V11932" s="89" t="s">
        <v>1711</v>
      </c>
      <c r="W11932">
        <v>52080</v>
      </c>
    </row>
    <row r="11933" spans="7:23">
      <c r="G11933">
        <v>218799</v>
      </c>
      <c r="H11933" s="89" t="s">
        <v>2625</v>
      </c>
      <c r="I11933" s="89" t="s">
        <v>1698</v>
      </c>
      <c r="L11933">
        <v>182672</v>
      </c>
      <c r="M11933" s="89" t="s">
        <v>2670</v>
      </c>
      <c r="N11933" s="89" t="s">
        <v>1944</v>
      </c>
      <c r="V11933" s="89" t="s">
        <v>1712</v>
      </c>
      <c r="W11933">
        <v>52081</v>
      </c>
    </row>
    <row r="11934" spans="7:23">
      <c r="G11934">
        <v>218854</v>
      </c>
      <c r="H11934" s="89" t="s">
        <v>2139</v>
      </c>
      <c r="I11934" s="89" t="s">
        <v>1698</v>
      </c>
      <c r="L11934">
        <v>182673</v>
      </c>
      <c r="M11934" s="89" t="s">
        <v>2670</v>
      </c>
      <c r="N11934" s="89" t="s">
        <v>1945</v>
      </c>
      <c r="V11934" s="89" t="s">
        <v>1713</v>
      </c>
      <c r="W11934">
        <v>52082</v>
      </c>
    </row>
    <row r="11935" spans="7:23">
      <c r="G11935">
        <v>218078</v>
      </c>
      <c r="H11935" s="89" t="s">
        <v>2626</v>
      </c>
      <c r="I11935" s="89" t="s">
        <v>1698</v>
      </c>
      <c r="L11935">
        <v>182674</v>
      </c>
      <c r="M11935" s="89" t="s">
        <v>2670</v>
      </c>
      <c r="N11935" s="89" t="s">
        <v>1946</v>
      </c>
      <c r="V11935" s="89" t="s">
        <v>1714</v>
      </c>
      <c r="W11935">
        <v>52083</v>
      </c>
    </row>
    <row r="11936" spans="7:23">
      <c r="G11936">
        <v>218887</v>
      </c>
      <c r="H11936" s="89" t="s">
        <v>2627</v>
      </c>
      <c r="I11936" s="89" t="s">
        <v>1698</v>
      </c>
      <c r="L11936">
        <v>182675</v>
      </c>
      <c r="M11936" s="89" t="s">
        <v>2670</v>
      </c>
      <c r="N11936" s="89" t="s">
        <v>315</v>
      </c>
      <c r="V11936" s="89" t="s">
        <v>1715</v>
      </c>
      <c r="W11936">
        <v>53511</v>
      </c>
    </row>
    <row r="11937" spans="7:23">
      <c r="G11937">
        <v>218898</v>
      </c>
      <c r="H11937" s="89" t="s">
        <v>2140</v>
      </c>
      <c r="I11937" s="89" t="s">
        <v>1698</v>
      </c>
      <c r="L11937">
        <v>182676</v>
      </c>
      <c r="M11937" s="89" t="s">
        <v>2670</v>
      </c>
      <c r="N11937" s="89" t="s">
        <v>1947</v>
      </c>
      <c r="V11937" s="89" t="s">
        <v>1716</v>
      </c>
      <c r="W11937">
        <v>53722</v>
      </c>
    </row>
    <row r="11938" spans="7:23">
      <c r="G11938">
        <v>218067</v>
      </c>
      <c r="H11938" s="89" t="s">
        <v>2628</v>
      </c>
      <c r="I11938" s="89" t="s">
        <v>1698</v>
      </c>
      <c r="L11938">
        <v>185871</v>
      </c>
      <c r="M11938" s="89" t="s">
        <v>2472</v>
      </c>
      <c r="N11938" s="89" t="s">
        <v>326</v>
      </c>
      <c r="V11938" s="89" t="s">
        <v>1717</v>
      </c>
      <c r="W11938">
        <v>53733</v>
      </c>
    </row>
    <row r="11939" spans="7:23">
      <c r="G11939">
        <v>219019</v>
      </c>
      <c r="H11939" s="89" t="s">
        <v>2629</v>
      </c>
      <c r="I11939" s="89" t="s">
        <v>1698</v>
      </c>
      <c r="L11939">
        <v>185872</v>
      </c>
      <c r="M11939" s="89" t="s">
        <v>2476</v>
      </c>
      <c r="N11939" s="89" t="s">
        <v>326</v>
      </c>
      <c r="V11939" s="89" t="s">
        <v>1718</v>
      </c>
      <c r="W11939">
        <v>53744</v>
      </c>
    </row>
    <row r="11940" spans="7:23">
      <c r="G11940">
        <v>218986</v>
      </c>
      <c r="H11940" s="89" t="s">
        <v>2141</v>
      </c>
      <c r="I11940" s="89" t="s">
        <v>1698</v>
      </c>
      <c r="L11940">
        <v>185873</v>
      </c>
      <c r="M11940" s="89" t="s">
        <v>2477</v>
      </c>
      <c r="N11940" s="89" t="s">
        <v>326</v>
      </c>
      <c r="V11940" s="89" t="s">
        <v>1719</v>
      </c>
      <c r="W11940">
        <v>52084</v>
      </c>
    </row>
    <row r="11941" spans="7:23">
      <c r="G11941">
        <v>219279</v>
      </c>
      <c r="H11941" s="89" t="s">
        <v>2144</v>
      </c>
      <c r="I11941" s="89" t="s">
        <v>1698</v>
      </c>
      <c r="L11941">
        <v>185906</v>
      </c>
      <c r="M11941" s="89" t="s">
        <v>2654</v>
      </c>
      <c r="N11941" s="89" t="s">
        <v>339</v>
      </c>
      <c r="V11941" s="89" t="s">
        <v>1720</v>
      </c>
      <c r="W11941">
        <v>52085</v>
      </c>
    </row>
    <row r="11942" spans="7:23">
      <c r="G11942">
        <v>51066</v>
      </c>
      <c r="H11942" s="89" t="s">
        <v>1940</v>
      </c>
      <c r="L11942">
        <v>185917</v>
      </c>
      <c r="M11942" s="89" t="s">
        <v>2656</v>
      </c>
      <c r="N11942" s="89" t="s">
        <v>339</v>
      </c>
      <c r="V11942" s="89" t="s">
        <v>1721</v>
      </c>
      <c r="W11942">
        <v>52086</v>
      </c>
    </row>
    <row r="11943" spans="7:23">
      <c r="G11943">
        <v>52068</v>
      </c>
      <c r="H11943" s="89" t="s">
        <v>1291</v>
      </c>
      <c r="I11943" s="89" t="s">
        <v>1940</v>
      </c>
      <c r="L11943">
        <v>185928</v>
      </c>
      <c r="M11943" s="89" t="s">
        <v>2655</v>
      </c>
      <c r="N11943" s="89" t="s">
        <v>339</v>
      </c>
      <c r="V11943" s="89" t="s">
        <v>1722</v>
      </c>
      <c r="W11943">
        <v>53898</v>
      </c>
    </row>
    <row r="11944" spans="7:23">
      <c r="G11944">
        <v>52069</v>
      </c>
      <c r="H11944" s="89" t="s">
        <v>1293</v>
      </c>
      <c r="I11944" s="89" t="s">
        <v>1940</v>
      </c>
      <c r="L11944">
        <v>185950</v>
      </c>
      <c r="M11944" s="89" t="s">
        <v>2643</v>
      </c>
      <c r="N11944" s="89" t="s">
        <v>339</v>
      </c>
      <c r="V11944" s="89" t="s">
        <v>1723</v>
      </c>
      <c r="W11944">
        <v>63971</v>
      </c>
    </row>
    <row r="11945" spans="7:23">
      <c r="G11945">
        <v>52070</v>
      </c>
      <c r="H11945" s="89" t="s">
        <v>1294</v>
      </c>
      <c r="I11945" s="89" t="s">
        <v>1940</v>
      </c>
      <c r="L11945">
        <v>185961</v>
      </c>
      <c r="M11945" s="89" t="s">
        <v>2642</v>
      </c>
      <c r="N11945" s="89" t="s">
        <v>339</v>
      </c>
      <c r="V11945" s="89" t="s">
        <v>1724</v>
      </c>
      <c r="W11945">
        <v>52087</v>
      </c>
    </row>
    <row r="11946" spans="7:23">
      <c r="G11946">
        <v>52071</v>
      </c>
      <c r="H11946" s="89" t="s">
        <v>1295</v>
      </c>
      <c r="I11946" s="89" t="s">
        <v>1940</v>
      </c>
      <c r="L11946">
        <v>185973</v>
      </c>
      <c r="M11946" s="89" t="s">
        <v>1235</v>
      </c>
      <c r="N11946" s="89" t="s">
        <v>1584</v>
      </c>
      <c r="V11946" s="89" t="s">
        <v>1725</v>
      </c>
      <c r="W11946">
        <v>52089</v>
      </c>
    </row>
    <row r="11947" spans="7:23">
      <c r="G11947">
        <v>52072</v>
      </c>
      <c r="H11947" s="89" t="s">
        <v>1297</v>
      </c>
      <c r="I11947" s="89" t="s">
        <v>1940</v>
      </c>
      <c r="L11947">
        <v>185974</v>
      </c>
      <c r="M11947" s="89" t="s">
        <v>1235</v>
      </c>
      <c r="N11947" s="89" t="s">
        <v>1698</v>
      </c>
      <c r="V11947" s="89" t="s">
        <v>1726</v>
      </c>
      <c r="W11947">
        <v>52090</v>
      </c>
    </row>
    <row r="11948" spans="7:23">
      <c r="G11948">
        <v>52073</v>
      </c>
      <c r="H11948" s="89" t="s">
        <v>1298</v>
      </c>
      <c r="I11948" s="89" t="s">
        <v>1940</v>
      </c>
      <c r="L11948">
        <v>185976</v>
      </c>
      <c r="M11948" s="89" t="s">
        <v>1235</v>
      </c>
      <c r="N11948" s="89" t="s">
        <v>1699</v>
      </c>
      <c r="V11948" s="89" t="s">
        <v>1727</v>
      </c>
      <c r="W11948">
        <v>52093</v>
      </c>
    </row>
    <row r="11949" spans="7:23">
      <c r="G11949">
        <v>52074</v>
      </c>
      <c r="H11949" s="89" t="s">
        <v>1299</v>
      </c>
      <c r="I11949" s="89" t="s">
        <v>1940</v>
      </c>
      <c r="L11949">
        <v>185977</v>
      </c>
      <c r="M11949" s="89" t="s">
        <v>1235</v>
      </c>
      <c r="N11949" s="89" t="s">
        <v>312</v>
      </c>
      <c r="V11949" s="89" t="s">
        <v>1728</v>
      </c>
      <c r="W11949">
        <v>52094</v>
      </c>
    </row>
    <row r="11950" spans="7:23">
      <c r="G11950">
        <v>52075</v>
      </c>
      <c r="H11950" s="89" t="s">
        <v>1300</v>
      </c>
      <c r="I11950" s="89" t="s">
        <v>1940</v>
      </c>
      <c r="L11950">
        <v>185978</v>
      </c>
      <c r="M11950" s="89" t="s">
        <v>1235</v>
      </c>
      <c r="N11950" s="89" t="s">
        <v>1700</v>
      </c>
      <c r="V11950" s="89" t="s">
        <v>1729</v>
      </c>
      <c r="W11950">
        <v>52095</v>
      </c>
    </row>
    <row r="11951" spans="7:23">
      <c r="G11951">
        <v>52080</v>
      </c>
      <c r="H11951" s="89" t="s">
        <v>1711</v>
      </c>
      <c r="I11951" s="89" t="s">
        <v>1940</v>
      </c>
      <c r="L11951">
        <v>185979</v>
      </c>
      <c r="M11951" s="89" t="s">
        <v>1235</v>
      </c>
      <c r="N11951" s="89" t="s">
        <v>337</v>
      </c>
      <c r="V11951" s="89" t="s">
        <v>1730</v>
      </c>
      <c r="W11951">
        <v>52096</v>
      </c>
    </row>
    <row r="11952" spans="7:23">
      <c r="G11952">
        <v>52081</v>
      </c>
      <c r="H11952" s="89" t="s">
        <v>1712</v>
      </c>
      <c r="I11952" s="89" t="s">
        <v>1940</v>
      </c>
      <c r="L11952">
        <v>185980</v>
      </c>
      <c r="M11952" s="89" t="s">
        <v>1235</v>
      </c>
      <c r="N11952" s="89" t="s">
        <v>3595</v>
      </c>
      <c r="V11952" s="89" t="s">
        <v>1731</v>
      </c>
      <c r="W11952">
        <v>53799</v>
      </c>
    </row>
    <row r="11953" spans="7:23">
      <c r="G11953">
        <v>52082</v>
      </c>
      <c r="H11953" s="89" t="s">
        <v>1713</v>
      </c>
      <c r="I11953" s="89" t="s">
        <v>1940</v>
      </c>
      <c r="L11953">
        <v>185981</v>
      </c>
      <c r="M11953" s="89" t="s">
        <v>1235</v>
      </c>
      <c r="N11953" s="89" t="s">
        <v>338</v>
      </c>
      <c r="V11953" s="89" t="s">
        <v>1732</v>
      </c>
      <c r="W11953">
        <v>53810</v>
      </c>
    </row>
    <row r="11954" spans="7:23">
      <c r="G11954">
        <v>52083</v>
      </c>
      <c r="H11954" s="89" t="s">
        <v>1714</v>
      </c>
      <c r="I11954" s="89" t="s">
        <v>1940</v>
      </c>
      <c r="L11954">
        <v>185982</v>
      </c>
      <c r="M11954" s="89" t="s">
        <v>1235</v>
      </c>
      <c r="N11954" s="89" t="s">
        <v>313</v>
      </c>
      <c r="V11954" s="89" t="s">
        <v>1733</v>
      </c>
      <c r="W11954">
        <v>53821</v>
      </c>
    </row>
    <row r="11955" spans="7:23">
      <c r="G11955">
        <v>53511</v>
      </c>
      <c r="H11955" s="89" t="s">
        <v>1715</v>
      </c>
      <c r="I11955" s="89" t="s">
        <v>1940</v>
      </c>
      <c r="L11955">
        <v>185983</v>
      </c>
      <c r="M11955" s="89" t="s">
        <v>1235</v>
      </c>
      <c r="N11955" s="89" t="s">
        <v>339</v>
      </c>
      <c r="V11955" s="89" t="s">
        <v>1734</v>
      </c>
      <c r="W11955">
        <v>53832</v>
      </c>
    </row>
    <row r="11956" spans="7:23">
      <c r="G11956">
        <v>53722</v>
      </c>
      <c r="H11956" s="89" t="s">
        <v>1716</v>
      </c>
      <c r="I11956" s="89" t="s">
        <v>1940</v>
      </c>
      <c r="L11956">
        <v>185984</v>
      </c>
      <c r="M11956" s="89" t="s">
        <v>1234</v>
      </c>
      <c r="N11956" s="89" t="s">
        <v>1584</v>
      </c>
      <c r="V11956" s="89" t="s">
        <v>1735</v>
      </c>
      <c r="W11956">
        <v>53854</v>
      </c>
    </row>
    <row r="11957" spans="7:23">
      <c r="G11957">
        <v>53733</v>
      </c>
      <c r="H11957" s="89" t="s">
        <v>1717</v>
      </c>
      <c r="I11957" s="89" t="s">
        <v>1940</v>
      </c>
      <c r="L11957">
        <v>185985</v>
      </c>
      <c r="M11957" s="89" t="s">
        <v>1234</v>
      </c>
      <c r="N11957" s="89" t="s">
        <v>1698</v>
      </c>
      <c r="V11957" s="89" t="s">
        <v>1736</v>
      </c>
      <c r="W11957">
        <v>53865</v>
      </c>
    </row>
    <row r="11958" spans="7:23">
      <c r="G11958">
        <v>53744</v>
      </c>
      <c r="H11958" s="89" t="s">
        <v>1718</v>
      </c>
      <c r="I11958" s="89" t="s">
        <v>1940</v>
      </c>
      <c r="L11958">
        <v>185987</v>
      </c>
      <c r="M11958" s="89" t="s">
        <v>1234</v>
      </c>
      <c r="N11958" s="89" t="s">
        <v>1699</v>
      </c>
      <c r="V11958" s="89" t="s">
        <v>1737</v>
      </c>
      <c r="W11958">
        <v>52097</v>
      </c>
    </row>
    <row r="11959" spans="7:23">
      <c r="G11959">
        <v>52084</v>
      </c>
      <c r="H11959" s="89" t="s">
        <v>1719</v>
      </c>
      <c r="I11959" s="89" t="s">
        <v>1940</v>
      </c>
      <c r="L11959">
        <v>185988</v>
      </c>
      <c r="M11959" s="89" t="s">
        <v>1234</v>
      </c>
      <c r="N11959" s="89" t="s">
        <v>312</v>
      </c>
      <c r="V11959" s="89" t="s">
        <v>1738</v>
      </c>
      <c r="W11959">
        <v>52098</v>
      </c>
    </row>
    <row r="11960" spans="7:23">
      <c r="G11960">
        <v>52085</v>
      </c>
      <c r="H11960" s="89" t="s">
        <v>1720</v>
      </c>
      <c r="I11960" s="89" t="s">
        <v>1940</v>
      </c>
      <c r="L11960">
        <v>185989</v>
      </c>
      <c r="M11960" s="89" t="s">
        <v>1234</v>
      </c>
      <c r="N11960" s="89" t="s">
        <v>1700</v>
      </c>
      <c r="V11960" s="89" t="s">
        <v>1739</v>
      </c>
      <c r="W11960">
        <v>52103</v>
      </c>
    </row>
    <row r="11961" spans="7:23">
      <c r="G11961">
        <v>52086</v>
      </c>
      <c r="H11961" s="89" t="s">
        <v>1721</v>
      </c>
      <c r="I11961" s="89" t="s">
        <v>1940</v>
      </c>
      <c r="L11961">
        <v>185990</v>
      </c>
      <c r="M11961" s="89" t="s">
        <v>1234</v>
      </c>
      <c r="N11961" s="89" t="s">
        <v>337</v>
      </c>
      <c r="V11961" s="89" t="s">
        <v>1740</v>
      </c>
      <c r="W11961">
        <v>52104</v>
      </c>
    </row>
    <row r="11962" spans="7:23">
      <c r="G11962">
        <v>53898</v>
      </c>
      <c r="H11962" s="89" t="s">
        <v>1722</v>
      </c>
      <c r="I11962" s="89" t="s">
        <v>1940</v>
      </c>
      <c r="L11962">
        <v>185991</v>
      </c>
      <c r="M11962" s="89" t="s">
        <v>1234</v>
      </c>
      <c r="N11962" s="89" t="s">
        <v>3595</v>
      </c>
      <c r="V11962" s="89" t="s">
        <v>1741</v>
      </c>
      <c r="W11962">
        <v>52105</v>
      </c>
    </row>
    <row r="11963" spans="7:23">
      <c r="G11963">
        <v>63971</v>
      </c>
      <c r="H11963" s="89" t="s">
        <v>1723</v>
      </c>
      <c r="I11963" s="89" t="s">
        <v>1940</v>
      </c>
      <c r="L11963">
        <v>185992</v>
      </c>
      <c r="M11963" s="89" t="s">
        <v>1234</v>
      </c>
      <c r="N11963" s="89" t="s">
        <v>338</v>
      </c>
      <c r="V11963" s="89" t="s">
        <v>1742</v>
      </c>
      <c r="W11963">
        <v>52106</v>
      </c>
    </row>
    <row r="11964" spans="7:23">
      <c r="G11964">
        <v>52087</v>
      </c>
      <c r="H11964" s="89" t="s">
        <v>1724</v>
      </c>
      <c r="I11964" s="89" t="s">
        <v>1940</v>
      </c>
      <c r="L11964">
        <v>185993</v>
      </c>
      <c r="M11964" s="89" t="s">
        <v>1234</v>
      </c>
      <c r="N11964" s="89" t="s">
        <v>313</v>
      </c>
      <c r="V11964" s="89" t="s">
        <v>1743</v>
      </c>
      <c r="W11964">
        <v>52107</v>
      </c>
    </row>
    <row r="11965" spans="7:23">
      <c r="G11965">
        <v>52089</v>
      </c>
      <c r="H11965" s="89" t="s">
        <v>1725</v>
      </c>
      <c r="I11965" s="89" t="s">
        <v>1940</v>
      </c>
      <c r="L11965">
        <v>185994</v>
      </c>
      <c r="M11965" s="89" t="s">
        <v>1234</v>
      </c>
      <c r="N11965" s="89" t="s">
        <v>339</v>
      </c>
      <c r="V11965" s="89" t="s">
        <v>1744</v>
      </c>
      <c r="W11965">
        <v>52108</v>
      </c>
    </row>
    <row r="11966" spans="7:23">
      <c r="G11966">
        <v>52090</v>
      </c>
      <c r="H11966" s="89" t="s">
        <v>1726</v>
      </c>
      <c r="I11966" s="89" t="s">
        <v>1940</v>
      </c>
      <c r="L11966">
        <v>185995</v>
      </c>
      <c r="M11966" s="89" t="s">
        <v>1236</v>
      </c>
      <c r="N11966" s="89" t="s">
        <v>1584</v>
      </c>
      <c r="V11966" s="89" t="s">
        <v>1745</v>
      </c>
      <c r="W11966">
        <v>52111</v>
      </c>
    </row>
    <row r="11967" spans="7:23">
      <c r="G11967">
        <v>52093</v>
      </c>
      <c r="H11967" s="89" t="s">
        <v>1727</v>
      </c>
      <c r="I11967" s="89" t="s">
        <v>1940</v>
      </c>
      <c r="L11967">
        <v>185996</v>
      </c>
      <c r="M11967" s="89" t="s">
        <v>1236</v>
      </c>
      <c r="N11967" s="89" t="s">
        <v>1698</v>
      </c>
      <c r="V11967" s="89" t="s">
        <v>1746</v>
      </c>
      <c r="W11967">
        <v>52112</v>
      </c>
    </row>
    <row r="11968" spans="7:23">
      <c r="G11968">
        <v>52094</v>
      </c>
      <c r="H11968" s="89" t="s">
        <v>1728</v>
      </c>
      <c r="I11968" s="89" t="s">
        <v>1940</v>
      </c>
      <c r="L11968">
        <v>185998</v>
      </c>
      <c r="M11968" s="89" t="s">
        <v>1236</v>
      </c>
      <c r="N11968" s="89" t="s">
        <v>1699</v>
      </c>
      <c r="V11968" s="89" t="s">
        <v>1747</v>
      </c>
      <c r="W11968">
        <v>52113</v>
      </c>
    </row>
    <row r="11969" spans="7:23">
      <c r="G11969">
        <v>52095</v>
      </c>
      <c r="H11969" s="89" t="s">
        <v>1729</v>
      </c>
      <c r="I11969" s="89" t="s">
        <v>1940</v>
      </c>
      <c r="L11969">
        <v>185999</v>
      </c>
      <c r="M11969" s="89" t="s">
        <v>1236</v>
      </c>
      <c r="N11969" s="89" t="s">
        <v>312</v>
      </c>
      <c r="V11969" s="89" t="s">
        <v>1748</v>
      </c>
      <c r="W11969">
        <v>52114</v>
      </c>
    </row>
    <row r="11970" spans="7:23">
      <c r="G11970">
        <v>52096</v>
      </c>
      <c r="H11970" s="89" t="s">
        <v>1730</v>
      </c>
      <c r="I11970" s="89" t="s">
        <v>1940</v>
      </c>
      <c r="L11970">
        <v>186000</v>
      </c>
      <c r="M11970" s="89" t="s">
        <v>1236</v>
      </c>
      <c r="N11970" s="89" t="s">
        <v>1700</v>
      </c>
      <c r="V11970" s="89" t="s">
        <v>1749</v>
      </c>
      <c r="W11970">
        <v>52115</v>
      </c>
    </row>
    <row r="11971" spans="7:23">
      <c r="G11971">
        <v>53799</v>
      </c>
      <c r="H11971" s="89" t="s">
        <v>1731</v>
      </c>
      <c r="I11971" s="89" t="s">
        <v>1940</v>
      </c>
      <c r="L11971">
        <v>186001</v>
      </c>
      <c r="M11971" s="89" t="s">
        <v>1236</v>
      </c>
      <c r="N11971" s="89" t="s">
        <v>337</v>
      </c>
      <c r="V11971" s="89" t="s">
        <v>1750</v>
      </c>
      <c r="W11971">
        <v>52116</v>
      </c>
    </row>
    <row r="11972" spans="7:23">
      <c r="G11972">
        <v>53810</v>
      </c>
      <c r="H11972" s="89" t="s">
        <v>1732</v>
      </c>
      <c r="I11972" s="89" t="s">
        <v>1940</v>
      </c>
      <c r="L11972">
        <v>186002</v>
      </c>
      <c r="M11972" s="89" t="s">
        <v>1236</v>
      </c>
      <c r="N11972" s="89" t="s">
        <v>3595</v>
      </c>
      <c r="V11972" s="89" t="s">
        <v>1751</v>
      </c>
      <c r="W11972">
        <v>52120</v>
      </c>
    </row>
    <row r="11973" spans="7:23">
      <c r="G11973">
        <v>53821</v>
      </c>
      <c r="H11973" s="89" t="s">
        <v>1733</v>
      </c>
      <c r="I11973" s="89" t="s">
        <v>1940</v>
      </c>
      <c r="L11973">
        <v>186003</v>
      </c>
      <c r="M11973" s="89" t="s">
        <v>1236</v>
      </c>
      <c r="N11973" s="89" t="s">
        <v>338</v>
      </c>
      <c r="V11973" s="89" t="s">
        <v>1752</v>
      </c>
      <c r="W11973">
        <v>52121</v>
      </c>
    </row>
    <row r="11974" spans="7:23">
      <c r="G11974">
        <v>53832</v>
      </c>
      <c r="H11974" s="89" t="s">
        <v>1734</v>
      </c>
      <c r="I11974" s="89" t="s">
        <v>1940</v>
      </c>
      <c r="L11974">
        <v>186004</v>
      </c>
      <c r="M11974" s="89" t="s">
        <v>1236</v>
      </c>
      <c r="N11974" s="89" t="s">
        <v>313</v>
      </c>
      <c r="V11974" s="89" t="s">
        <v>1753</v>
      </c>
      <c r="W11974">
        <v>52122</v>
      </c>
    </row>
    <row r="11975" spans="7:23">
      <c r="G11975">
        <v>53854</v>
      </c>
      <c r="H11975" s="89" t="s">
        <v>1735</v>
      </c>
      <c r="I11975" s="89" t="s">
        <v>1940</v>
      </c>
      <c r="L11975">
        <v>186005</v>
      </c>
      <c r="M11975" s="89" t="s">
        <v>1236</v>
      </c>
      <c r="N11975" s="89" t="s">
        <v>339</v>
      </c>
      <c r="V11975" s="89" t="s">
        <v>1754</v>
      </c>
      <c r="W11975">
        <v>52123</v>
      </c>
    </row>
    <row r="11976" spans="7:23">
      <c r="G11976">
        <v>53865</v>
      </c>
      <c r="H11976" s="89" t="s">
        <v>1736</v>
      </c>
      <c r="I11976" s="89" t="s">
        <v>1940</v>
      </c>
      <c r="L11976">
        <v>186049</v>
      </c>
      <c r="M11976" s="89" t="s">
        <v>2637</v>
      </c>
      <c r="N11976" s="89" t="s">
        <v>339</v>
      </c>
      <c r="V11976" s="89" t="s">
        <v>1755</v>
      </c>
      <c r="W11976">
        <v>52124</v>
      </c>
    </row>
    <row r="11977" spans="7:23">
      <c r="G11977">
        <v>52097</v>
      </c>
      <c r="H11977" s="89" t="s">
        <v>1737</v>
      </c>
      <c r="I11977" s="89" t="s">
        <v>1940</v>
      </c>
      <c r="L11977">
        <v>186060</v>
      </c>
      <c r="M11977" s="89" t="s">
        <v>2640</v>
      </c>
      <c r="N11977" s="89" t="s">
        <v>339</v>
      </c>
      <c r="V11977" s="89" t="s">
        <v>1756</v>
      </c>
      <c r="W11977">
        <v>52125</v>
      </c>
    </row>
    <row r="11978" spans="7:23">
      <c r="G11978">
        <v>52098</v>
      </c>
      <c r="H11978" s="89" t="s">
        <v>1738</v>
      </c>
      <c r="I11978" s="89" t="s">
        <v>1940</v>
      </c>
      <c r="L11978">
        <v>186676</v>
      </c>
      <c r="M11978" s="89" t="s">
        <v>2646</v>
      </c>
      <c r="N11978" s="89" t="s">
        <v>339</v>
      </c>
      <c r="V11978" s="89" t="s">
        <v>1035</v>
      </c>
      <c r="W11978">
        <v>52126</v>
      </c>
    </row>
    <row r="11979" spans="7:23">
      <c r="G11979">
        <v>52103</v>
      </c>
      <c r="H11979" s="89" t="s">
        <v>1739</v>
      </c>
      <c r="I11979" s="89" t="s">
        <v>1940</v>
      </c>
      <c r="L11979">
        <v>186687</v>
      </c>
      <c r="M11979" s="89" t="s">
        <v>2645</v>
      </c>
      <c r="N11979" s="89" t="s">
        <v>339</v>
      </c>
      <c r="V11979" s="89" t="s">
        <v>1757</v>
      </c>
      <c r="W11979">
        <v>52129</v>
      </c>
    </row>
    <row r="11980" spans="7:23">
      <c r="G11980">
        <v>52104</v>
      </c>
      <c r="H11980" s="89" t="s">
        <v>1740</v>
      </c>
      <c r="I11980" s="89" t="s">
        <v>1940</v>
      </c>
      <c r="L11980">
        <v>186698</v>
      </c>
      <c r="M11980" s="89" t="s">
        <v>2644</v>
      </c>
      <c r="N11980" s="89" t="s">
        <v>339</v>
      </c>
      <c r="V11980" s="89" t="s">
        <v>1758</v>
      </c>
      <c r="W11980">
        <v>52130</v>
      </c>
    </row>
    <row r="11981" spans="7:23">
      <c r="G11981">
        <v>52105</v>
      </c>
      <c r="H11981" s="89" t="s">
        <v>1741</v>
      </c>
      <c r="I11981" s="89" t="s">
        <v>1940</v>
      </c>
      <c r="L11981">
        <v>186709</v>
      </c>
      <c r="M11981" s="89" t="s">
        <v>2647</v>
      </c>
      <c r="N11981" s="89" t="s">
        <v>339</v>
      </c>
      <c r="V11981" s="89" t="s">
        <v>1759</v>
      </c>
      <c r="W11981">
        <v>52131</v>
      </c>
    </row>
    <row r="11982" spans="7:23">
      <c r="G11982">
        <v>52106</v>
      </c>
      <c r="H11982" s="89" t="s">
        <v>1742</v>
      </c>
      <c r="I11982" s="89" t="s">
        <v>1940</v>
      </c>
      <c r="L11982">
        <v>186764</v>
      </c>
      <c r="M11982" s="89" t="s">
        <v>2653</v>
      </c>
      <c r="N11982" s="89" t="s">
        <v>339</v>
      </c>
      <c r="V11982" s="89" t="s">
        <v>1760</v>
      </c>
      <c r="W11982">
        <v>52132</v>
      </c>
    </row>
    <row r="11983" spans="7:23">
      <c r="G11983">
        <v>52107</v>
      </c>
      <c r="H11983" s="89" t="s">
        <v>1743</v>
      </c>
      <c r="I11983" s="89" t="s">
        <v>1940</v>
      </c>
      <c r="L11983">
        <v>186775</v>
      </c>
      <c r="M11983" s="89" t="s">
        <v>2652</v>
      </c>
      <c r="N11983" s="89" t="s">
        <v>339</v>
      </c>
      <c r="V11983" s="89" t="s">
        <v>1761</v>
      </c>
      <c r="W11983">
        <v>52133</v>
      </c>
    </row>
    <row r="11984" spans="7:23">
      <c r="G11984">
        <v>52108</v>
      </c>
      <c r="H11984" s="89" t="s">
        <v>1744</v>
      </c>
      <c r="I11984" s="89" t="s">
        <v>1940</v>
      </c>
      <c r="L11984">
        <v>186786</v>
      </c>
      <c r="M11984" s="89" t="s">
        <v>2651</v>
      </c>
      <c r="N11984" s="89" t="s">
        <v>339</v>
      </c>
      <c r="V11984" s="89" t="s">
        <v>1762</v>
      </c>
      <c r="W11984">
        <v>52134</v>
      </c>
    </row>
    <row r="11985" spans="7:23">
      <c r="G11985">
        <v>52111</v>
      </c>
      <c r="H11985" s="89" t="s">
        <v>1745</v>
      </c>
      <c r="I11985" s="89" t="s">
        <v>1940</v>
      </c>
      <c r="L11985">
        <v>186797</v>
      </c>
      <c r="M11985" s="89" t="s">
        <v>2657</v>
      </c>
      <c r="N11985" s="89" t="s">
        <v>339</v>
      </c>
      <c r="V11985" s="89" t="s">
        <v>1763</v>
      </c>
      <c r="W11985">
        <v>52138</v>
      </c>
    </row>
    <row r="11986" spans="7:23">
      <c r="G11986">
        <v>52112</v>
      </c>
      <c r="H11986" s="89" t="s">
        <v>1746</v>
      </c>
      <c r="I11986" s="89" t="s">
        <v>1940</v>
      </c>
      <c r="L11986">
        <v>186887</v>
      </c>
      <c r="M11986" s="89" t="s">
        <v>2648</v>
      </c>
      <c r="N11986" s="89" t="s">
        <v>339</v>
      </c>
      <c r="V11986" s="89" t="s">
        <v>1764</v>
      </c>
      <c r="W11986">
        <v>52139</v>
      </c>
    </row>
    <row r="11987" spans="7:23">
      <c r="G11987">
        <v>52113</v>
      </c>
      <c r="H11987" s="89" t="s">
        <v>1747</v>
      </c>
      <c r="I11987" s="89" t="s">
        <v>1940</v>
      </c>
      <c r="L11987">
        <v>186898</v>
      </c>
      <c r="M11987" s="89" t="s">
        <v>2649</v>
      </c>
      <c r="N11987" s="89" t="s">
        <v>339</v>
      </c>
      <c r="V11987" s="89" t="s">
        <v>1765</v>
      </c>
      <c r="W11987">
        <v>52140</v>
      </c>
    </row>
    <row r="11988" spans="7:23">
      <c r="G11988">
        <v>52114</v>
      </c>
      <c r="H11988" s="89" t="s">
        <v>1748</v>
      </c>
      <c r="I11988" s="89" t="s">
        <v>1940</v>
      </c>
      <c r="L11988">
        <v>186909</v>
      </c>
      <c r="M11988" s="89" t="s">
        <v>2650</v>
      </c>
      <c r="N11988" s="89" t="s">
        <v>339</v>
      </c>
      <c r="V11988" s="89" t="s">
        <v>1766</v>
      </c>
      <c r="W11988">
        <v>52141</v>
      </c>
    </row>
    <row r="11989" spans="7:23">
      <c r="G11989">
        <v>52115</v>
      </c>
      <c r="H11989" s="89" t="s">
        <v>1749</v>
      </c>
      <c r="I11989" s="89" t="s">
        <v>1940</v>
      </c>
      <c r="L11989">
        <v>186931</v>
      </c>
      <c r="M11989" s="89" t="s">
        <v>2638</v>
      </c>
      <c r="N11989" s="89" t="s">
        <v>339</v>
      </c>
      <c r="V11989" s="89" t="s">
        <v>1767</v>
      </c>
      <c r="W11989">
        <v>52142</v>
      </c>
    </row>
    <row r="11990" spans="7:23">
      <c r="G11990">
        <v>52116</v>
      </c>
      <c r="H11990" s="89" t="s">
        <v>1750</v>
      </c>
      <c r="I11990" s="89" t="s">
        <v>1940</v>
      </c>
      <c r="L11990">
        <v>186942</v>
      </c>
      <c r="M11990" s="89" t="s">
        <v>2641</v>
      </c>
      <c r="N11990" s="89" t="s">
        <v>339</v>
      </c>
      <c r="V11990" s="89" t="s">
        <v>1768</v>
      </c>
      <c r="W11990">
        <v>52145</v>
      </c>
    </row>
    <row r="11991" spans="7:23">
      <c r="G11991">
        <v>52120</v>
      </c>
      <c r="H11991" s="89" t="s">
        <v>1751</v>
      </c>
      <c r="I11991" s="89" t="s">
        <v>1940</v>
      </c>
      <c r="L11991">
        <v>186953</v>
      </c>
      <c r="M11991" s="89" t="s">
        <v>2639</v>
      </c>
      <c r="N11991" s="89" t="s">
        <v>339</v>
      </c>
      <c r="V11991" s="89" t="s">
        <v>1769</v>
      </c>
      <c r="W11991">
        <v>52146</v>
      </c>
    </row>
    <row r="11992" spans="7:23">
      <c r="G11992">
        <v>52121</v>
      </c>
      <c r="H11992" s="89" t="s">
        <v>1752</v>
      </c>
      <c r="I11992" s="89" t="s">
        <v>1940</v>
      </c>
      <c r="L11992">
        <v>187482</v>
      </c>
      <c r="M11992" s="89" t="s">
        <v>2631</v>
      </c>
      <c r="N11992" s="89" t="s">
        <v>1700</v>
      </c>
      <c r="V11992" s="89" t="s">
        <v>1770</v>
      </c>
      <c r="W11992">
        <v>52147</v>
      </c>
    </row>
    <row r="11993" spans="7:23">
      <c r="G11993">
        <v>52122</v>
      </c>
      <c r="H11993" s="89" t="s">
        <v>1753</v>
      </c>
      <c r="I11993" s="89" t="s">
        <v>1940</v>
      </c>
      <c r="L11993">
        <v>187483</v>
      </c>
      <c r="M11993" s="89" t="s">
        <v>2631</v>
      </c>
      <c r="N11993" s="89" t="s">
        <v>337</v>
      </c>
      <c r="V11993" s="89" t="s">
        <v>1771</v>
      </c>
      <c r="W11993">
        <v>52148</v>
      </c>
    </row>
    <row r="11994" spans="7:23">
      <c r="G11994">
        <v>52123</v>
      </c>
      <c r="H11994" s="89" t="s">
        <v>1754</v>
      </c>
      <c r="I11994" s="89" t="s">
        <v>1940</v>
      </c>
      <c r="L11994">
        <v>187484</v>
      </c>
      <c r="M11994" s="89" t="s">
        <v>2631</v>
      </c>
      <c r="N11994" s="89" t="s">
        <v>3595</v>
      </c>
      <c r="V11994" s="89" t="s">
        <v>1772</v>
      </c>
      <c r="W11994">
        <v>52149</v>
      </c>
    </row>
    <row r="11995" spans="7:23">
      <c r="G11995">
        <v>52124</v>
      </c>
      <c r="H11995" s="89" t="s">
        <v>1755</v>
      </c>
      <c r="I11995" s="89" t="s">
        <v>1940</v>
      </c>
      <c r="L11995">
        <v>187485</v>
      </c>
      <c r="M11995" s="89" t="s">
        <v>2631</v>
      </c>
      <c r="N11995" s="89" t="s">
        <v>338</v>
      </c>
      <c r="V11995" s="89" t="s">
        <v>1773</v>
      </c>
      <c r="W11995">
        <v>52152</v>
      </c>
    </row>
    <row r="11996" spans="7:23">
      <c r="G11996">
        <v>52125</v>
      </c>
      <c r="H11996" s="89" t="s">
        <v>1756</v>
      </c>
      <c r="I11996" s="89" t="s">
        <v>1940</v>
      </c>
      <c r="L11996">
        <v>187486</v>
      </c>
      <c r="M11996" s="89" t="s">
        <v>2631</v>
      </c>
      <c r="N11996" s="89" t="s">
        <v>313</v>
      </c>
      <c r="V11996" s="89" t="s">
        <v>1774</v>
      </c>
      <c r="W11996">
        <v>52153</v>
      </c>
    </row>
    <row r="11997" spans="7:23">
      <c r="G11997">
        <v>52126</v>
      </c>
      <c r="H11997" s="89" t="s">
        <v>1035</v>
      </c>
      <c r="I11997" s="89" t="s">
        <v>1940</v>
      </c>
      <c r="L11997">
        <v>187487</v>
      </c>
      <c r="M11997" s="89" t="s">
        <v>2631</v>
      </c>
      <c r="N11997" s="89" t="s">
        <v>339</v>
      </c>
      <c r="V11997" s="89" t="s">
        <v>1775</v>
      </c>
      <c r="W11997">
        <v>52154</v>
      </c>
    </row>
    <row r="11998" spans="7:23">
      <c r="G11998">
        <v>52129</v>
      </c>
      <c r="H11998" s="89" t="s">
        <v>1757</v>
      </c>
      <c r="I11998" s="89" t="s">
        <v>1940</v>
      </c>
      <c r="L11998">
        <v>187554</v>
      </c>
      <c r="M11998" s="89" t="s">
        <v>2577</v>
      </c>
      <c r="N11998" s="89" t="s">
        <v>1584</v>
      </c>
      <c r="V11998" s="89" t="s">
        <v>1776</v>
      </c>
      <c r="W11998">
        <v>52155</v>
      </c>
    </row>
    <row r="11999" spans="7:23">
      <c r="G11999">
        <v>52130</v>
      </c>
      <c r="H11999" s="89" t="s">
        <v>1758</v>
      </c>
      <c r="I11999" s="89" t="s">
        <v>1940</v>
      </c>
      <c r="L11999">
        <v>187555</v>
      </c>
      <c r="M11999" s="89" t="s">
        <v>2577</v>
      </c>
      <c r="N11999" s="89" t="s">
        <v>1698</v>
      </c>
      <c r="V11999" s="89" t="s">
        <v>1777</v>
      </c>
      <c r="W11999">
        <v>52156</v>
      </c>
    </row>
    <row r="12000" spans="7:23">
      <c r="G12000">
        <v>52131</v>
      </c>
      <c r="H12000" s="89" t="s">
        <v>1759</v>
      </c>
      <c r="I12000" s="89" t="s">
        <v>1940</v>
      </c>
      <c r="L12000">
        <v>187557</v>
      </c>
      <c r="M12000" s="89" t="s">
        <v>2577</v>
      </c>
      <c r="N12000" s="89" t="s">
        <v>1699</v>
      </c>
      <c r="V12000" s="89" t="s">
        <v>1778</v>
      </c>
      <c r="W12000">
        <v>52157</v>
      </c>
    </row>
    <row r="12001" spans="7:23">
      <c r="G12001">
        <v>52132</v>
      </c>
      <c r="H12001" s="89" t="s">
        <v>1760</v>
      </c>
      <c r="I12001" s="89" t="s">
        <v>1940</v>
      </c>
      <c r="L12001">
        <v>187558</v>
      </c>
      <c r="M12001" s="89" t="s">
        <v>2577</v>
      </c>
      <c r="N12001" s="89" t="s">
        <v>312</v>
      </c>
      <c r="V12001" s="89" t="s">
        <v>1779</v>
      </c>
      <c r="W12001">
        <v>52161</v>
      </c>
    </row>
    <row r="12002" spans="7:23">
      <c r="G12002">
        <v>52133</v>
      </c>
      <c r="H12002" s="89" t="s">
        <v>1761</v>
      </c>
      <c r="I12002" s="89" t="s">
        <v>1940</v>
      </c>
      <c r="L12002">
        <v>187559</v>
      </c>
      <c r="M12002" s="89" t="s">
        <v>2577</v>
      </c>
      <c r="N12002" s="89" t="s">
        <v>1700</v>
      </c>
      <c r="V12002" s="89" t="s">
        <v>1780</v>
      </c>
      <c r="W12002">
        <v>52162</v>
      </c>
    </row>
    <row r="12003" spans="7:23">
      <c r="G12003">
        <v>52134</v>
      </c>
      <c r="H12003" s="89" t="s">
        <v>1762</v>
      </c>
      <c r="I12003" s="89" t="s">
        <v>1940</v>
      </c>
      <c r="L12003">
        <v>187560</v>
      </c>
      <c r="M12003" s="89" t="s">
        <v>2577</v>
      </c>
      <c r="N12003" s="89" t="s">
        <v>337</v>
      </c>
      <c r="V12003" s="89" t="s">
        <v>1781</v>
      </c>
      <c r="W12003">
        <v>52163</v>
      </c>
    </row>
    <row r="12004" spans="7:23">
      <c r="G12004">
        <v>52138</v>
      </c>
      <c r="H12004" s="89" t="s">
        <v>1763</v>
      </c>
      <c r="I12004" s="89" t="s">
        <v>1940</v>
      </c>
      <c r="L12004">
        <v>187561</v>
      </c>
      <c r="M12004" s="89" t="s">
        <v>2577</v>
      </c>
      <c r="N12004" s="89" t="s">
        <v>3595</v>
      </c>
      <c r="V12004" s="89" t="s">
        <v>1782</v>
      </c>
      <c r="W12004">
        <v>52164</v>
      </c>
    </row>
    <row r="12005" spans="7:23">
      <c r="G12005">
        <v>52139</v>
      </c>
      <c r="H12005" s="89" t="s">
        <v>1764</v>
      </c>
      <c r="I12005" s="89" t="s">
        <v>1940</v>
      </c>
      <c r="L12005">
        <v>187562</v>
      </c>
      <c r="M12005" s="89" t="s">
        <v>2577</v>
      </c>
      <c r="N12005" s="89" t="s">
        <v>338</v>
      </c>
      <c r="V12005" s="89" t="s">
        <v>1783</v>
      </c>
      <c r="W12005">
        <v>52165</v>
      </c>
    </row>
    <row r="12006" spans="7:23">
      <c r="G12006">
        <v>52140</v>
      </c>
      <c r="H12006" s="89" t="s">
        <v>1765</v>
      </c>
      <c r="I12006" s="89" t="s">
        <v>1940</v>
      </c>
      <c r="L12006">
        <v>187563</v>
      </c>
      <c r="M12006" s="89" t="s">
        <v>2577</v>
      </c>
      <c r="N12006" s="89" t="s">
        <v>313</v>
      </c>
      <c r="V12006" s="89" t="s">
        <v>1784</v>
      </c>
      <c r="W12006">
        <v>52166</v>
      </c>
    </row>
    <row r="12007" spans="7:23">
      <c r="G12007">
        <v>52141</v>
      </c>
      <c r="H12007" s="89" t="s">
        <v>1766</v>
      </c>
      <c r="I12007" s="89" t="s">
        <v>1940</v>
      </c>
      <c r="L12007">
        <v>187564</v>
      </c>
      <c r="M12007" s="89" t="s">
        <v>2577</v>
      </c>
      <c r="N12007" s="89" t="s">
        <v>339</v>
      </c>
      <c r="V12007" s="89" t="s">
        <v>1785</v>
      </c>
      <c r="W12007">
        <v>52167</v>
      </c>
    </row>
    <row r="12008" spans="7:23">
      <c r="G12008">
        <v>52142</v>
      </c>
      <c r="H12008" s="89" t="s">
        <v>1767</v>
      </c>
      <c r="I12008" s="89" t="s">
        <v>1940</v>
      </c>
      <c r="L12008">
        <v>187570</v>
      </c>
      <c r="M12008" s="89" t="s">
        <v>2630</v>
      </c>
      <c r="N12008" s="89" t="s">
        <v>1700</v>
      </c>
      <c r="V12008" s="89" t="s">
        <v>1786</v>
      </c>
      <c r="W12008">
        <v>52170</v>
      </c>
    </row>
    <row r="12009" spans="7:23">
      <c r="G12009">
        <v>52145</v>
      </c>
      <c r="H12009" s="89" t="s">
        <v>1768</v>
      </c>
      <c r="I12009" s="89" t="s">
        <v>1940</v>
      </c>
      <c r="L12009">
        <v>187571</v>
      </c>
      <c r="M12009" s="89" t="s">
        <v>2630</v>
      </c>
      <c r="N12009" s="89" t="s">
        <v>337</v>
      </c>
      <c r="V12009" s="89" t="s">
        <v>1787</v>
      </c>
      <c r="W12009">
        <v>52171</v>
      </c>
    </row>
    <row r="12010" spans="7:23">
      <c r="G12010">
        <v>52146</v>
      </c>
      <c r="H12010" s="89" t="s">
        <v>1769</v>
      </c>
      <c r="I12010" s="89" t="s">
        <v>1940</v>
      </c>
      <c r="L12010">
        <v>187572</v>
      </c>
      <c r="M12010" s="89" t="s">
        <v>2630</v>
      </c>
      <c r="N12010" s="89" t="s">
        <v>3595</v>
      </c>
      <c r="V12010" s="89" t="s">
        <v>1788</v>
      </c>
      <c r="W12010">
        <v>52172</v>
      </c>
    </row>
    <row r="12011" spans="7:23">
      <c r="G12011">
        <v>52147</v>
      </c>
      <c r="H12011" s="89" t="s">
        <v>1770</v>
      </c>
      <c r="I12011" s="89" t="s">
        <v>1940</v>
      </c>
      <c r="L12011">
        <v>187573</v>
      </c>
      <c r="M12011" s="89" t="s">
        <v>2630</v>
      </c>
      <c r="N12011" s="89" t="s">
        <v>338</v>
      </c>
      <c r="V12011" s="89" t="s">
        <v>1789</v>
      </c>
      <c r="W12011">
        <v>52173</v>
      </c>
    </row>
    <row r="12012" spans="7:23">
      <c r="G12012">
        <v>52148</v>
      </c>
      <c r="H12012" s="89" t="s">
        <v>1771</v>
      </c>
      <c r="I12012" s="89" t="s">
        <v>1940</v>
      </c>
      <c r="L12012">
        <v>187574</v>
      </c>
      <c r="M12012" s="89" t="s">
        <v>2630</v>
      </c>
      <c r="N12012" s="89" t="s">
        <v>313</v>
      </c>
      <c r="V12012" s="89" t="s">
        <v>1790</v>
      </c>
      <c r="W12012">
        <v>52174</v>
      </c>
    </row>
    <row r="12013" spans="7:23">
      <c r="G12013">
        <v>52149</v>
      </c>
      <c r="H12013" s="89" t="s">
        <v>1772</v>
      </c>
      <c r="I12013" s="89" t="s">
        <v>1940</v>
      </c>
      <c r="L12013">
        <v>187575</v>
      </c>
      <c r="M12013" s="89" t="s">
        <v>2630</v>
      </c>
      <c r="N12013" s="89" t="s">
        <v>339</v>
      </c>
      <c r="V12013" s="89" t="s">
        <v>1791</v>
      </c>
      <c r="W12013">
        <v>52175</v>
      </c>
    </row>
    <row r="12014" spans="7:23">
      <c r="G12014">
        <v>52152</v>
      </c>
      <c r="H12014" s="89" t="s">
        <v>1773</v>
      </c>
      <c r="I12014" s="89" t="s">
        <v>1940</v>
      </c>
      <c r="L12014">
        <v>187586</v>
      </c>
      <c r="M12014" s="89" t="s">
        <v>2658</v>
      </c>
      <c r="N12014" s="89" t="s">
        <v>339</v>
      </c>
      <c r="V12014" s="89" t="s">
        <v>1792</v>
      </c>
      <c r="W12014">
        <v>52176</v>
      </c>
    </row>
    <row r="12015" spans="7:23">
      <c r="G12015">
        <v>52153</v>
      </c>
      <c r="H12015" s="89" t="s">
        <v>1774</v>
      </c>
      <c r="I12015" s="89" t="s">
        <v>1940</v>
      </c>
      <c r="L12015">
        <v>187666</v>
      </c>
      <c r="M12015" s="89" t="s">
        <v>1237</v>
      </c>
      <c r="N12015" s="89" t="s">
        <v>1584</v>
      </c>
      <c r="V12015" s="89" t="s">
        <v>1793</v>
      </c>
      <c r="W12015">
        <v>52208</v>
      </c>
    </row>
    <row r="12016" spans="7:23">
      <c r="G12016">
        <v>52154</v>
      </c>
      <c r="H12016" s="89" t="s">
        <v>1775</v>
      </c>
      <c r="I12016" s="89" t="s">
        <v>1940</v>
      </c>
      <c r="L12016">
        <v>187667</v>
      </c>
      <c r="M12016" s="89" t="s">
        <v>1237</v>
      </c>
      <c r="N12016" s="89" t="s">
        <v>1698</v>
      </c>
      <c r="V12016" s="89" t="s">
        <v>1794</v>
      </c>
      <c r="W12016">
        <v>52209</v>
      </c>
    </row>
    <row r="12017" spans="7:23">
      <c r="G12017">
        <v>52155</v>
      </c>
      <c r="H12017" s="89" t="s">
        <v>1776</v>
      </c>
      <c r="I12017" s="89" t="s">
        <v>1940</v>
      </c>
      <c r="L12017">
        <v>187669</v>
      </c>
      <c r="M12017" s="89" t="s">
        <v>1237</v>
      </c>
      <c r="N12017" s="89" t="s">
        <v>1699</v>
      </c>
      <c r="V12017" s="89" t="s">
        <v>1795</v>
      </c>
      <c r="W12017">
        <v>52210</v>
      </c>
    </row>
    <row r="12018" spans="7:23">
      <c r="G12018">
        <v>52156</v>
      </c>
      <c r="H12018" s="89" t="s">
        <v>1777</v>
      </c>
      <c r="I12018" s="89" t="s">
        <v>1940</v>
      </c>
      <c r="L12018">
        <v>187670</v>
      </c>
      <c r="M12018" s="89" t="s">
        <v>1237</v>
      </c>
      <c r="N12018" s="89" t="s">
        <v>312</v>
      </c>
      <c r="V12018" s="89" t="s">
        <v>1796</v>
      </c>
      <c r="W12018">
        <v>52211</v>
      </c>
    </row>
    <row r="12019" spans="7:23">
      <c r="G12019">
        <v>52157</v>
      </c>
      <c r="H12019" s="89" t="s">
        <v>1778</v>
      </c>
      <c r="I12019" s="89" t="s">
        <v>1940</v>
      </c>
      <c r="L12019">
        <v>187671</v>
      </c>
      <c r="M12019" s="89" t="s">
        <v>1237</v>
      </c>
      <c r="N12019" s="89" t="s">
        <v>1700</v>
      </c>
      <c r="V12019" s="89" t="s">
        <v>1797</v>
      </c>
      <c r="W12019">
        <v>52212</v>
      </c>
    </row>
    <row r="12020" spans="7:23">
      <c r="G12020">
        <v>52161</v>
      </c>
      <c r="H12020" s="89" t="s">
        <v>1779</v>
      </c>
      <c r="I12020" s="89" t="s">
        <v>1940</v>
      </c>
      <c r="L12020">
        <v>187672</v>
      </c>
      <c r="M12020" s="89" t="s">
        <v>1237</v>
      </c>
      <c r="N12020" s="89" t="s">
        <v>337</v>
      </c>
      <c r="V12020" s="89" t="s">
        <v>1798</v>
      </c>
      <c r="W12020">
        <v>52213</v>
      </c>
    </row>
    <row r="12021" spans="7:23">
      <c r="G12021">
        <v>52162</v>
      </c>
      <c r="H12021" s="89" t="s">
        <v>1780</v>
      </c>
      <c r="I12021" s="89" t="s">
        <v>1940</v>
      </c>
      <c r="L12021">
        <v>187673</v>
      </c>
      <c r="M12021" s="89" t="s">
        <v>1237</v>
      </c>
      <c r="N12021" s="89" t="s">
        <v>3595</v>
      </c>
      <c r="V12021" s="89" t="s">
        <v>1799</v>
      </c>
      <c r="W12021">
        <v>52214</v>
      </c>
    </row>
    <row r="12022" spans="7:23">
      <c r="G12022">
        <v>52163</v>
      </c>
      <c r="H12022" s="89" t="s">
        <v>1781</v>
      </c>
      <c r="I12022" s="89" t="s">
        <v>1940</v>
      </c>
      <c r="L12022">
        <v>187674</v>
      </c>
      <c r="M12022" s="89" t="s">
        <v>1237</v>
      </c>
      <c r="N12022" s="89" t="s">
        <v>338</v>
      </c>
      <c r="V12022" s="89" t="s">
        <v>1800</v>
      </c>
      <c r="W12022">
        <v>52215</v>
      </c>
    </row>
    <row r="12023" spans="7:23">
      <c r="G12023">
        <v>52164</v>
      </c>
      <c r="H12023" s="89" t="s">
        <v>1782</v>
      </c>
      <c r="I12023" s="89" t="s">
        <v>1940</v>
      </c>
      <c r="L12023">
        <v>187675</v>
      </c>
      <c r="M12023" s="89" t="s">
        <v>1237</v>
      </c>
      <c r="N12023" s="89" t="s">
        <v>313</v>
      </c>
      <c r="V12023" s="89" t="s">
        <v>1801</v>
      </c>
      <c r="W12023">
        <v>52216</v>
      </c>
    </row>
    <row r="12024" spans="7:23">
      <c r="G12024">
        <v>52165</v>
      </c>
      <c r="H12024" s="89" t="s">
        <v>1783</v>
      </c>
      <c r="I12024" s="89" t="s">
        <v>1940</v>
      </c>
      <c r="L12024">
        <v>187676</v>
      </c>
      <c r="M12024" s="89" t="s">
        <v>1237</v>
      </c>
      <c r="N12024" s="89" t="s">
        <v>339</v>
      </c>
      <c r="V12024" s="89" t="s">
        <v>1802</v>
      </c>
      <c r="W12024">
        <v>52219</v>
      </c>
    </row>
    <row r="12025" spans="7:23">
      <c r="G12025">
        <v>52166</v>
      </c>
      <c r="H12025" s="89" t="s">
        <v>1784</v>
      </c>
      <c r="I12025" s="89" t="s">
        <v>1940</v>
      </c>
      <c r="L12025">
        <v>187677</v>
      </c>
      <c r="M12025" s="89" t="s">
        <v>2330</v>
      </c>
      <c r="N12025" s="89" t="s">
        <v>1584</v>
      </c>
      <c r="V12025" s="89" t="s">
        <v>1803</v>
      </c>
      <c r="W12025">
        <v>52220</v>
      </c>
    </row>
    <row r="12026" spans="7:23">
      <c r="G12026">
        <v>52167</v>
      </c>
      <c r="H12026" s="89" t="s">
        <v>1785</v>
      </c>
      <c r="I12026" s="89" t="s">
        <v>1940</v>
      </c>
      <c r="L12026">
        <v>187678</v>
      </c>
      <c r="M12026" s="89" t="s">
        <v>2330</v>
      </c>
      <c r="N12026" s="89" t="s">
        <v>1698</v>
      </c>
      <c r="V12026" s="89" t="s">
        <v>1804</v>
      </c>
      <c r="W12026">
        <v>52221</v>
      </c>
    </row>
    <row r="12027" spans="7:23">
      <c r="G12027">
        <v>52170</v>
      </c>
      <c r="H12027" s="89" t="s">
        <v>1786</v>
      </c>
      <c r="I12027" s="89" t="s">
        <v>1940</v>
      </c>
      <c r="L12027">
        <v>187680</v>
      </c>
      <c r="M12027" s="89" t="s">
        <v>2330</v>
      </c>
      <c r="N12027" s="89" t="s">
        <v>1699</v>
      </c>
      <c r="V12027" s="89" t="s">
        <v>1805</v>
      </c>
      <c r="W12027">
        <v>52222</v>
      </c>
    </row>
    <row r="12028" spans="7:23">
      <c r="G12028">
        <v>52171</v>
      </c>
      <c r="H12028" s="89" t="s">
        <v>1787</v>
      </c>
      <c r="I12028" s="89" t="s">
        <v>1940</v>
      </c>
      <c r="L12028">
        <v>187681</v>
      </c>
      <c r="M12028" s="89" t="s">
        <v>2330</v>
      </c>
      <c r="N12028" s="89" t="s">
        <v>312</v>
      </c>
      <c r="V12028" s="89" t="s">
        <v>1806</v>
      </c>
      <c r="W12028">
        <v>52223</v>
      </c>
    </row>
    <row r="12029" spans="7:23">
      <c r="G12029">
        <v>52172</v>
      </c>
      <c r="H12029" s="89" t="s">
        <v>1788</v>
      </c>
      <c r="I12029" s="89" t="s">
        <v>1940</v>
      </c>
      <c r="L12029">
        <v>187682</v>
      </c>
      <c r="M12029" s="89" t="s">
        <v>2330</v>
      </c>
      <c r="N12029" s="89" t="s">
        <v>1700</v>
      </c>
      <c r="V12029" s="89" t="s">
        <v>1807</v>
      </c>
      <c r="W12029">
        <v>52224</v>
      </c>
    </row>
    <row r="12030" spans="7:23">
      <c r="G12030">
        <v>52173</v>
      </c>
      <c r="H12030" s="89" t="s">
        <v>1789</v>
      </c>
      <c r="I12030" s="89" t="s">
        <v>1940</v>
      </c>
      <c r="L12030">
        <v>187683</v>
      </c>
      <c r="M12030" s="89" t="s">
        <v>2330</v>
      </c>
      <c r="N12030" s="89" t="s">
        <v>337</v>
      </c>
      <c r="V12030" s="89" t="s">
        <v>1808</v>
      </c>
      <c r="W12030">
        <v>52225</v>
      </c>
    </row>
    <row r="12031" spans="7:23">
      <c r="G12031">
        <v>52174</v>
      </c>
      <c r="H12031" s="89" t="s">
        <v>1790</v>
      </c>
      <c r="I12031" s="89" t="s">
        <v>1940</v>
      </c>
      <c r="L12031">
        <v>187684</v>
      </c>
      <c r="M12031" s="89" t="s">
        <v>2330</v>
      </c>
      <c r="N12031" s="89" t="s">
        <v>3595</v>
      </c>
      <c r="V12031" s="89" t="s">
        <v>1809</v>
      </c>
      <c r="W12031">
        <v>52226</v>
      </c>
    </row>
    <row r="12032" spans="7:23">
      <c r="G12032">
        <v>52175</v>
      </c>
      <c r="H12032" s="89" t="s">
        <v>1791</v>
      </c>
      <c r="I12032" s="89" t="s">
        <v>1940</v>
      </c>
      <c r="L12032">
        <v>187685</v>
      </c>
      <c r="M12032" s="89" t="s">
        <v>2330</v>
      </c>
      <c r="N12032" s="89" t="s">
        <v>338</v>
      </c>
      <c r="V12032" s="89" t="s">
        <v>1810</v>
      </c>
      <c r="W12032">
        <v>52227</v>
      </c>
    </row>
    <row r="12033" spans="7:23">
      <c r="G12033">
        <v>52176</v>
      </c>
      <c r="H12033" s="89" t="s">
        <v>1792</v>
      </c>
      <c r="I12033" s="89" t="s">
        <v>1940</v>
      </c>
      <c r="L12033">
        <v>187686</v>
      </c>
      <c r="M12033" s="89" t="s">
        <v>2330</v>
      </c>
      <c r="N12033" s="89" t="s">
        <v>313</v>
      </c>
      <c r="V12033" s="89" t="s">
        <v>1811</v>
      </c>
      <c r="W12033">
        <v>52228</v>
      </c>
    </row>
    <row r="12034" spans="7:23">
      <c r="G12034">
        <v>52208</v>
      </c>
      <c r="H12034" s="89" t="s">
        <v>1793</v>
      </c>
      <c r="I12034" s="89" t="s">
        <v>1940</v>
      </c>
      <c r="L12034">
        <v>187687</v>
      </c>
      <c r="M12034" s="89" t="s">
        <v>2330</v>
      </c>
      <c r="N12034" s="89" t="s">
        <v>339</v>
      </c>
      <c r="V12034" s="89" t="s">
        <v>1812</v>
      </c>
      <c r="W12034">
        <v>54100</v>
      </c>
    </row>
    <row r="12035" spans="7:23">
      <c r="G12035">
        <v>52209</v>
      </c>
      <c r="H12035" s="89" t="s">
        <v>1794</v>
      </c>
      <c r="I12035" s="89" t="s">
        <v>1940</v>
      </c>
      <c r="L12035">
        <v>187688</v>
      </c>
      <c r="M12035" s="89" t="s">
        <v>2329</v>
      </c>
      <c r="N12035" s="89" t="s">
        <v>1584</v>
      </c>
      <c r="V12035" s="89" t="s">
        <v>1813</v>
      </c>
      <c r="W12035">
        <v>54122</v>
      </c>
    </row>
    <row r="12036" spans="7:23">
      <c r="G12036">
        <v>52210</v>
      </c>
      <c r="H12036" s="89" t="s">
        <v>1795</v>
      </c>
      <c r="I12036" s="89" t="s">
        <v>1940</v>
      </c>
      <c r="L12036">
        <v>187689</v>
      </c>
      <c r="M12036" s="89" t="s">
        <v>2329</v>
      </c>
      <c r="N12036" s="89" t="s">
        <v>1698</v>
      </c>
      <c r="V12036" s="89" t="s">
        <v>1814</v>
      </c>
      <c r="W12036">
        <v>54111</v>
      </c>
    </row>
    <row r="12037" spans="7:23">
      <c r="G12037">
        <v>52211</v>
      </c>
      <c r="H12037" s="89" t="s">
        <v>1796</v>
      </c>
      <c r="I12037" s="89" t="s">
        <v>1940</v>
      </c>
      <c r="L12037">
        <v>187691</v>
      </c>
      <c r="M12037" s="89" t="s">
        <v>2329</v>
      </c>
      <c r="N12037" s="89" t="s">
        <v>1699</v>
      </c>
      <c r="V12037" s="89" t="s">
        <v>1815</v>
      </c>
      <c r="W12037">
        <v>54133</v>
      </c>
    </row>
    <row r="12038" spans="7:23">
      <c r="G12038">
        <v>52212</v>
      </c>
      <c r="H12038" s="89" t="s">
        <v>1797</v>
      </c>
      <c r="I12038" s="89" t="s">
        <v>1940</v>
      </c>
      <c r="L12038">
        <v>187692</v>
      </c>
      <c r="M12038" s="89" t="s">
        <v>2329</v>
      </c>
      <c r="N12038" s="89" t="s">
        <v>312</v>
      </c>
      <c r="V12038" s="89" t="s">
        <v>1816</v>
      </c>
      <c r="W12038">
        <v>54155</v>
      </c>
    </row>
    <row r="12039" spans="7:23">
      <c r="G12039">
        <v>52213</v>
      </c>
      <c r="H12039" s="89" t="s">
        <v>1798</v>
      </c>
      <c r="I12039" s="89" t="s">
        <v>1940</v>
      </c>
      <c r="L12039">
        <v>187693</v>
      </c>
      <c r="M12039" s="89" t="s">
        <v>2329</v>
      </c>
      <c r="N12039" s="89" t="s">
        <v>1700</v>
      </c>
      <c r="V12039" s="89" t="s">
        <v>1817</v>
      </c>
      <c r="W12039">
        <v>54166</v>
      </c>
    </row>
    <row r="12040" spans="7:23">
      <c r="G12040">
        <v>52214</v>
      </c>
      <c r="H12040" s="89" t="s">
        <v>1799</v>
      </c>
      <c r="I12040" s="89" t="s">
        <v>1940</v>
      </c>
      <c r="L12040">
        <v>187694</v>
      </c>
      <c r="M12040" s="89" t="s">
        <v>2329</v>
      </c>
      <c r="N12040" s="89" t="s">
        <v>337</v>
      </c>
      <c r="V12040" s="89" t="s">
        <v>1818</v>
      </c>
      <c r="W12040">
        <v>54177</v>
      </c>
    </row>
    <row r="12041" spans="7:23">
      <c r="G12041">
        <v>52215</v>
      </c>
      <c r="H12041" s="89" t="s">
        <v>1800</v>
      </c>
      <c r="I12041" s="89" t="s">
        <v>1940</v>
      </c>
      <c r="L12041">
        <v>187695</v>
      </c>
      <c r="M12041" s="89" t="s">
        <v>2329</v>
      </c>
      <c r="N12041" s="89" t="s">
        <v>3595</v>
      </c>
      <c r="V12041" s="89" t="s">
        <v>2664</v>
      </c>
      <c r="W12041">
        <v>204072</v>
      </c>
    </row>
    <row r="12042" spans="7:23">
      <c r="G12042">
        <v>52216</v>
      </c>
      <c r="H12042" s="89" t="s">
        <v>1801</v>
      </c>
      <c r="I12042" s="89" t="s">
        <v>1940</v>
      </c>
      <c r="L12042">
        <v>187696</v>
      </c>
      <c r="M12042" s="89" t="s">
        <v>2329</v>
      </c>
      <c r="N12042" s="89" t="s">
        <v>338</v>
      </c>
      <c r="V12042" s="89" t="s">
        <v>121</v>
      </c>
      <c r="W12042">
        <v>54188</v>
      </c>
    </row>
    <row r="12043" spans="7:23">
      <c r="G12043">
        <v>52219</v>
      </c>
      <c r="H12043" s="89" t="s">
        <v>1802</v>
      </c>
      <c r="I12043" s="89" t="s">
        <v>1940</v>
      </c>
      <c r="L12043">
        <v>187697</v>
      </c>
      <c r="M12043" s="89" t="s">
        <v>2329</v>
      </c>
      <c r="N12043" s="89" t="s">
        <v>313</v>
      </c>
      <c r="V12043" s="89" t="s">
        <v>1819</v>
      </c>
      <c r="W12043">
        <v>54221</v>
      </c>
    </row>
    <row r="12044" spans="7:23">
      <c r="G12044">
        <v>52220</v>
      </c>
      <c r="H12044" s="89" t="s">
        <v>1803</v>
      </c>
      <c r="I12044" s="89" t="s">
        <v>1940</v>
      </c>
      <c r="L12044">
        <v>187698</v>
      </c>
      <c r="M12044" s="89" t="s">
        <v>2329</v>
      </c>
      <c r="N12044" s="89" t="s">
        <v>339</v>
      </c>
      <c r="V12044" s="89" t="s">
        <v>1820</v>
      </c>
      <c r="W12044">
        <v>54243</v>
      </c>
    </row>
    <row r="12045" spans="7:23">
      <c r="G12045">
        <v>52221</v>
      </c>
      <c r="H12045" s="89" t="s">
        <v>1804</v>
      </c>
      <c r="I12045" s="89" t="s">
        <v>1940</v>
      </c>
      <c r="L12045">
        <v>187753</v>
      </c>
      <c r="M12045" s="89" t="s">
        <v>2659</v>
      </c>
      <c r="N12045" s="89" t="s">
        <v>339</v>
      </c>
      <c r="V12045" s="89" t="s">
        <v>1821</v>
      </c>
      <c r="W12045">
        <v>54232</v>
      </c>
    </row>
    <row r="12046" spans="7:23">
      <c r="G12046">
        <v>52222</v>
      </c>
      <c r="H12046" s="89" t="s">
        <v>1805</v>
      </c>
      <c r="I12046" s="89" t="s">
        <v>1940</v>
      </c>
      <c r="L12046">
        <v>187786</v>
      </c>
      <c r="M12046" s="89" t="s">
        <v>2660</v>
      </c>
      <c r="N12046" s="89" t="s">
        <v>339</v>
      </c>
      <c r="V12046" s="89" t="s">
        <v>1822</v>
      </c>
      <c r="W12046">
        <v>54254</v>
      </c>
    </row>
    <row r="12047" spans="7:23">
      <c r="G12047">
        <v>52223</v>
      </c>
      <c r="H12047" s="89" t="s">
        <v>1806</v>
      </c>
      <c r="I12047" s="89" t="s">
        <v>1940</v>
      </c>
      <c r="L12047">
        <v>187871</v>
      </c>
      <c r="M12047" s="89" t="s">
        <v>2633</v>
      </c>
      <c r="N12047" s="89" t="s">
        <v>1700</v>
      </c>
      <c r="V12047" s="89" t="s">
        <v>1823</v>
      </c>
      <c r="W12047">
        <v>54386</v>
      </c>
    </row>
    <row r="12048" spans="7:23">
      <c r="G12048">
        <v>52224</v>
      </c>
      <c r="H12048" s="89" t="s">
        <v>1807</v>
      </c>
      <c r="I12048" s="89" t="s">
        <v>1940</v>
      </c>
      <c r="L12048">
        <v>187872</v>
      </c>
      <c r="M12048" s="89" t="s">
        <v>2633</v>
      </c>
      <c r="N12048" s="89" t="s">
        <v>337</v>
      </c>
      <c r="V12048" s="89" t="s">
        <v>1824</v>
      </c>
      <c r="W12048">
        <v>54397</v>
      </c>
    </row>
    <row r="12049" spans="7:23">
      <c r="G12049">
        <v>52225</v>
      </c>
      <c r="H12049" s="89" t="s">
        <v>1808</v>
      </c>
      <c r="I12049" s="89" t="s">
        <v>1940</v>
      </c>
      <c r="L12049">
        <v>187873</v>
      </c>
      <c r="M12049" s="89" t="s">
        <v>2633</v>
      </c>
      <c r="N12049" s="89" t="s">
        <v>3595</v>
      </c>
      <c r="V12049" s="89" t="s">
        <v>1825</v>
      </c>
      <c r="W12049">
        <v>54408</v>
      </c>
    </row>
    <row r="12050" spans="7:23">
      <c r="G12050">
        <v>52226</v>
      </c>
      <c r="H12050" s="89" t="s">
        <v>1809</v>
      </c>
      <c r="I12050" s="89" t="s">
        <v>1940</v>
      </c>
      <c r="L12050">
        <v>187874</v>
      </c>
      <c r="M12050" s="89" t="s">
        <v>2633</v>
      </c>
      <c r="N12050" s="89" t="s">
        <v>338</v>
      </c>
      <c r="V12050" s="89" t="s">
        <v>1826</v>
      </c>
      <c r="W12050">
        <v>54419</v>
      </c>
    </row>
    <row r="12051" spans="7:23">
      <c r="G12051">
        <v>52227</v>
      </c>
      <c r="H12051" s="89" t="s">
        <v>1810</v>
      </c>
      <c r="I12051" s="89" t="s">
        <v>1940</v>
      </c>
      <c r="L12051">
        <v>187875</v>
      </c>
      <c r="M12051" s="89" t="s">
        <v>2633</v>
      </c>
      <c r="N12051" s="89" t="s">
        <v>313</v>
      </c>
      <c r="V12051" s="89" t="s">
        <v>1827</v>
      </c>
      <c r="W12051">
        <v>54430</v>
      </c>
    </row>
    <row r="12052" spans="7:23">
      <c r="G12052">
        <v>52228</v>
      </c>
      <c r="H12052" s="89" t="s">
        <v>1811</v>
      </c>
      <c r="I12052" s="89" t="s">
        <v>1940</v>
      </c>
      <c r="L12052">
        <v>187876</v>
      </c>
      <c r="M12052" s="89" t="s">
        <v>2633</v>
      </c>
      <c r="N12052" s="89" t="s">
        <v>339</v>
      </c>
      <c r="V12052" s="89" t="s">
        <v>1828</v>
      </c>
      <c r="W12052">
        <v>54441</v>
      </c>
    </row>
    <row r="12053" spans="7:23">
      <c r="G12053">
        <v>54100</v>
      </c>
      <c r="H12053" s="89" t="s">
        <v>1812</v>
      </c>
      <c r="I12053" s="89" t="s">
        <v>1940</v>
      </c>
      <c r="L12053">
        <v>187882</v>
      </c>
      <c r="M12053" s="89" t="s">
        <v>2632</v>
      </c>
      <c r="N12053" s="89" t="s">
        <v>1700</v>
      </c>
      <c r="V12053" s="89" t="s">
        <v>1829</v>
      </c>
      <c r="W12053">
        <v>54452</v>
      </c>
    </row>
    <row r="12054" spans="7:23">
      <c r="G12054">
        <v>54122</v>
      </c>
      <c r="H12054" s="89" t="s">
        <v>1813</v>
      </c>
      <c r="I12054" s="89" t="s">
        <v>1940</v>
      </c>
      <c r="L12054">
        <v>187883</v>
      </c>
      <c r="M12054" s="89" t="s">
        <v>2632</v>
      </c>
      <c r="N12054" s="89" t="s">
        <v>337</v>
      </c>
      <c r="V12054" s="89" t="s">
        <v>1830</v>
      </c>
      <c r="W12054">
        <v>54463</v>
      </c>
    </row>
    <row r="12055" spans="7:23">
      <c r="G12055">
        <v>54111</v>
      </c>
      <c r="H12055" s="89" t="s">
        <v>1814</v>
      </c>
      <c r="I12055" s="89" t="s">
        <v>1940</v>
      </c>
      <c r="L12055">
        <v>187884</v>
      </c>
      <c r="M12055" s="89" t="s">
        <v>2632</v>
      </c>
      <c r="N12055" s="89" t="s">
        <v>3595</v>
      </c>
      <c r="V12055" s="89" t="s">
        <v>1831</v>
      </c>
      <c r="W12055">
        <v>54474</v>
      </c>
    </row>
    <row r="12056" spans="7:23">
      <c r="G12056">
        <v>54133</v>
      </c>
      <c r="H12056" s="89" t="s">
        <v>1815</v>
      </c>
      <c r="I12056" s="89" t="s">
        <v>1940</v>
      </c>
      <c r="L12056">
        <v>187885</v>
      </c>
      <c r="M12056" s="89" t="s">
        <v>2632</v>
      </c>
      <c r="N12056" s="89" t="s">
        <v>338</v>
      </c>
      <c r="V12056" s="89" t="s">
        <v>1832</v>
      </c>
      <c r="W12056">
        <v>54485</v>
      </c>
    </row>
    <row r="12057" spans="7:23">
      <c r="G12057">
        <v>54155</v>
      </c>
      <c r="H12057" s="89" t="s">
        <v>1816</v>
      </c>
      <c r="I12057" s="89" t="s">
        <v>1940</v>
      </c>
      <c r="L12057">
        <v>187886</v>
      </c>
      <c r="M12057" s="89" t="s">
        <v>2632</v>
      </c>
      <c r="N12057" s="89" t="s">
        <v>313</v>
      </c>
      <c r="V12057" s="89" t="s">
        <v>1833</v>
      </c>
      <c r="W12057">
        <v>54507</v>
      </c>
    </row>
    <row r="12058" spans="7:23">
      <c r="G12058">
        <v>54166</v>
      </c>
      <c r="H12058" s="89" t="s">
        <v>1817</v>
      </c>
      <c r="I12058" s="89" t="s">
        <v>1940</v>
      </c>
      <c r="L12058">
        <v>187887</v>
      </c>
      <c r="M12058" s="89" t="s">
        <v>2632</v>
      </c>
      <c r="N12058" s="89" t="s">
        <v>339</v>
      </c>
      <c r="V12058" s="89" t="s">
        <v>1834</v>
      </c>
      <c r="W12058">
        <v>54518</v>
      </c>
    </row>
    <row r="12059" spans="7:23">
      <c r="G12059">
        <v>54177</v>
      </c>
      <c r="H12059" s="89" t="s">
        <v>1818</v>
      </c>
      <c r="I12059" s="89" t="s">
        <v>1940</v>
      </c>
      <c r="L12059">
        <v>187909</v>
      </c>
      <c r="M12059" s="89" t="s">
        <v>2662</v>
      </c>
      <c r="N12059" s="89" t="s">
        <v>339</v>
      </c>
      <c r="V12059" s="89" t="s">
        <v>1835</v>
      </c>
      <c r="W12059">
        <v>54529</v>
      </c>
    </row>
    <row r="12060" spans="7:23">
      <c r="G12060">
        <v>204072</v>
      </c>
      <c r="H12060" s="89" t="s">
        <v>2664</v>
      </c>
      <c r="I12060" s="89" t="s">
        <v>1940</v>
      </c>
      <c r="L12060">
        <v>187920</v>
      </c>
      <c r="M12060" s="89" t="s">
        <v>2661</v>
      </c>
      <c r="N12060" s="89" t="s">
        <v>339</v>
      </c>
      <c r="V12060" s="89" t="s">
        <v>1836</v>
      </c>
      <c r="W12060">
        <v>54540</v>
      </c>
    </row>
    <row r="12061" spans="7:23">
      <c r="G12061">
        <v>54188</v>
      </c>
      <c r="H12061" s="89" t="s">
        <v>121</v>
      </c>
      <c r="I12061" s="89" t="s">
        <v>1940</v>
      </c>
      <c r="L12061">
        <v>187964</v>
      </c>
      <c r="M12061" s="89" t="s">
        <v>2663</v>
      </c>
      <c r="N12061" s="89" t="s">
        <v>339</v>
      </c>
      <c r="V12061" s="89" t="s">
        <v>1837</v>
      </c>
      <c r="W12061">
        <v>54562</v>
      </c>
    </row>
    <row r="12062" spans="7:23">
      <c r="G12062">
        <v>54221</v>
      </c>
      <c r="H12062" s="89" t="s">
        <v>1819</v>
      </c>
      <c r="I12062" s="89" t="s">
        <v>1940</v>
      </c>
      <c r="L12062">
        <v>187965</v>
      </c>
      <c r="M12062" s="89" t="s">
        <v>2578</v>
      </c>
      <c r="N12062" s="89" t="s">
        <v>1584</v>
      </c>
      <c r="V12062" s="89" t="s">
        <v>1838</v>
      </c>
      <c r="W12062">
        <v>54551</v>
      </c>
    </row>
    <row r="12063" spans="7:23">
      <c r="G12063">
        <v>54243</v>
      </c>
      <c r="H12063" s="89" t="s">
        <v>1820</v>
      </c>
      <c r="I12063" s="89" t="s">
        <v>1940</v>
      </c>
      <c r="L12063">
        <v>187966</v>
      </c>
      <c r="M12063" s="89" t="s">
        <v>2578</v>
      </c>
      <c r="N12063" s="89" t="s">
        <v>1698</v>
      </c>
      <c r="V12063" s="89" t="s">
        <v>1839</v>
      </c>
      <c r="W12063">
        <v>54573</v>
      </c>
    </row>
    <row r="12064" spans="7:23">
      <c r="G12064">
        <v>54232</v>
      </c>
      <c r="H12064" s="89" t="s">
        <v>1821</v>
      </c>
      <c r="I12064" s="89" t="s">
        <v>1940</v>
      </c>
      <c r="L12064">
        <v>187968</v>
      </c>
      <c r="M12064" s="89" t="s">
        <v>2578</v>
      </c>
      <c r="N12064" s="89" t="s">
        <v>1699</v>
      </c>
      <c r="V12064" s="89" t="s">
        <v>1840</v>
      </c>
      <c r="W12064">
        <v>54584</v>
      </c>
    </row>
    <row r="12065" spans="7:23">
      <c r="G12065">
        <v>54254</v>
      </c>
      <c r="H12065" s="89" t="s">
        <v>1822</v>
      </c>
      <c r="I12065" s="89" t="s">
        <v>1940</v>
      </c>
      <c r="L12065">
        <v>187969</v>
      </c>
      <c r="M12065" s="89" t="s">
        <v>2578</v>
      </c>
      <c r="N12065" s="89" t="s">
        <v>312</v>
      </c>
      <c r="V12065" s="89" t="s">
        <v>1841</v>
      </c>
      <c r="W12065">
        <v>54595</v>
      </c>
    </row>
    <row r="12066" spans="7:23">
      <c r="G12066">
        <v>54386</v>
      </c>
      <c r="H12066" s="89" t="s">
        <v>1823</v>
      </c>
      <c r="I12066" s="89" t="s">
        <v>1940</v>
      </c>
      <c r="L12066">
        <v>187975</v>
      </c>
      <c r="M12066" s="89" t="s">
        <v>2578</v>
      </c>
      <c r="N12066" s="89" t="s">
        <v>339</v>
      </c>
      <c r="V12066" s="89" t="s">
        <v>1842</v>
      </c>
      <c r="W12066">
        <v>54617</v>
      </c>
    </row>
    <row r="12067" spans="7:23">
      <c r="G12067">
        <v>54397</v>
      </c>
      <c r="H12067" s="89" t="s">
        <v>1824</v>
      </c>
      <c r="I12067" s="89" t="s">
        <v>1940</v>
      </c>
      <c r="L12067">
        <v>189467</v>
      </c>
      <c r="M12067" s="89" t="s">
        <v>2204</v>
      </c>
      <c r="N12067" s="89" t="s">
        <v>1584</v>
      </c>
      <c r="V12067" s="89" t="s">
        <v>1843</v>
      </c>
      <c r="W12067">
        <v>52234</v>
      </c>
    </row>
    <row r="12068" spans="7:23">
      <c r="G12068">
        <v>54408</v>
      </c>
      <c r="H12068" s="89" t="s">
        <v>1825</v>
      </c>
      <c r="I12068" s="89" t="s">
        <v>1940</v>
      </c>
      <c r="L12068">
        <v>189468</v>
      </c>
      <c r="M12068" s="89" t="s">
        <v>2204</v>
      </c>
      <c r="N12068" s="89" t="s">
        <v>1698</v>
      </c>
      <c r="V12068" s="89" t="s">
        <v>1844</v>
      </c>
      <c r="W12068">
        <v>52235</v>
      </c>
    </row>
    <row r="12069" spans="7:23">
      <c r="G12069">
        <v>54419</v>
      </c>
      <c r="H12069" s="89" t="s">
        <v>1826</v>
      </c>
      <c r="I12069" s="89" t="s">
        <v>1940</v>
      </c>
      <c r="L12069">
        <v>189470</v>
      </c>
      <c r="M12069" s="89" t="s">
        <v>2204</v>
      </c>
      <c r="N12069" s="89" t="s">
        <v>1699</v>
      </c>
      <c r="V12069" s="89" t="s">
        <v>1845</v>
      </c>
      <c r="W12069">
        <v>52236</v>
      </c>
    </row>
    <row r="12070" spans="7:23">
      <c r="G12070">
        <v>54430</v>
      </c>
      <c r="H12070" s="89" t="s">
        <v>1827</v>
      </c>
      <c r="I12070" s="89" t="s">
        <v>1940</v>
      </c>
      <c r="L12070">
        <v>189471</v>
      </c>
      <c r="M12070" s="89" t="s">
        <v>2204</v>
      </c>
      <c r="N12070" s="89" t="s">
        <v>312</v>
      </c>
      <c r="V12070" s="89" t="s">
        <v>1846</v>
      </c>
      <c r="W12070">
        <v>52237</v>
      </c>
    </row>
    <row r="12071" spans="7:23">
      <c r="G12071">
        <v>54441</v>
      </c>
      <c r="H12071" s="89" t="s">
        <v>1828</v>
      </c>
      <c r="I12071" s="89" t="s">
        <v>1940</v>
      </c>
      <c r="L12071">
        <v>189472</v>
      </c>
      <c r="M12071" s="89" t="s">
        <v>2204</v>
      </c>
      <c r="N12071" s="89" t="s">
        <v>1700</v>
      </c>
      <c r="V12071" s="89" t="s">
        <v>1847</v>
      </c>
      <c r="W12071">
        <v>52238</v>
      </c>
    </row>
    <row r="12072" spans="7:23">
      <c r="G12072">
        <v>54452</v>
      </c>
      <c r="H12072" s="89" t="s">
        <v>1829</v>
      </c>
      <c r="I12072" s="89" t="s">
        <v>1940</v>
      </c>
      <c r="L12072">
        <v>189473</v>
      </c>
      <c r="M12072" s="89" t="s">
        <v>2204</v>
      </c>
      <c r="N12072" s="89" t="s">
        <v>337</v>
      </c>
      <c r="V12072" s="89" t="s">
        <v>1848</v>
      </c>
      <c r="W12072">
        <v>52239</v>
      </c>
    </row>
    <row r="12073" spans="7:23">
      <c r="G12073">
        <v>54463</v>
      </c>
      <c r="H12073" s="89" t="s">
        <v>1830</v>
      </c>
      <c r="I12073" s="89" t="s">
        <v>1940</v>
      </c>
      <c r="L12073">
        <v>189474</v>
      </c>
      <c r="M12073" s="89" t="s">
        <v>2204</v>
      </c>
      <c r="N12073" s="89" t="s">
        <v>3595</v>
      </c>
      <c r="V12073" s="89" t="s">
        <v>1849</v>
      </c>
      <c r="W12073">
        <v>52242</v>
      </c>
    </row>
    <row r="12074" spans="7:23">
      <c r="G12074">
        <v>54474</v>
      </c>
      <c r="H12074" s="89" t="s">
        <v>1831</v>
      </c>
      <c r="I12074" s="89" t="s">
        <v>1940</v>
      </c>
      <c r="L12074">
        <v>189475</v>
      </c>
      <c r="M12074" s="89" t="s">
        <v>2204</v>
      </c>
      <c r="N12074" s="89" t="s">
        <v>338</v>
      </c>
      <c r="V12074" s="89" t="s">
        <v>1850</v>
      </c>
      <c r="W12074">
        <v>52243</v>
      </c>
    </row>
    <row r="12075" spans="7:23">
      <c r="G12075">
        <v>54485</v>
      </c>
      <c r="H12075" s="89" t="s">
        <v>1832</v>
      </c>
      <c r="I12075" s="89" t="s">
        <v>1940</v>
      </c>
      <c r="L12075">
        <v>189476</v>
      </c>
      <c r="M12075" s="89" t="s">
        <v>2204</v>
      </c>
      <c r="N12075" s="89" t="s">
        <v>313</v>
      </c>
      <c r="V12075" s="89" t="s">
        <v>1851</v>
      </c>
      <c r="W12075">
        <v>52244</v>
      </c>
    </row>
    <row r="12076" spans="7:23">
      <c r="G12076">
        <v>54507</v>
      </c>
      <c r="H12076" s="89" t="s">
        <v>1833</v>
      </c>
      <c r="I12076" s="89" t="s">
        <v>1940</v>
      </c>
      <c r="L12076">
        <v>189477</v>
      </c>
      <c r="M12076" s="89" t="s">
        <v>2204</v>
      </c>
      <c r="N12076" s="89" t="s">
        <v>339</v>
      </c>
      <c r="V12076" s="89" t="s">
        <v>1852</v>
      </c>
      <c r="W12076">
        <v>52245</v>
      </c>
    </row>
    <row r="12077" spans="7:23">
      <c r="G12077">
        <v>54518</v>
      </c>
      <c r="H12077" s="89" t="s">
        <v>1834</v>
      </c>
      <c r="I12077" s="89" t="s">
        <v>1940</v>
      </c>
      <c r="L12077">
        <v>189500</v>
      </c>
      <c r="M12077" s="89" t="s">
        <v>2575</v>
      </c>
      <c r="N12077" s="89" t="s">
        <v>1584</v>
      </c>
      <c r="V12077" s="89" t="s">
        <v>1853</v>
      </c>
      <c r="W12077">
        <v>52248</v>
      </c>
    </row>
    <row r="12078" spans="7:23">
      <c r="G12078">
        <v>54529</v>
      </c>
      <c r="H12078" s="89" t="s">
        <v>1835</v>
      </c>
      <c r="I12078" s="89" t="s">
        <v>1940</v>
      </c>
      <c r="L12078">
        <v>189501</v>
      </c>
      <c r="M12078" s="89" t="s">
        <v>2575</v>
      </c>
      <c r="N12078" s="89" t="s">
        <v>1698</v>
      </c>
      <c r="V12078" s="89" t="s">
        <v>1854</v>
      </c>
      <c r="W12078">
        <v>52249</v>
      </c>
    </row>
    <row r="12079" spans="7:23">
      <c r="G12079">
        <v>54540</v>
      </c>
      <c r="H12079" s="89" t="s">
        <v>1836</v>
      </c>
      <c r="I12079" s="89" t="s">
        <v>1940</v>
      </c>
      <c r="L12079">
        <v>189503</v>
      </c>
      <c r="M12079" s="89" t="s">
        <v>2575</v>
      </c>
      <c r="N12079" s="89" t="s">
        <v>1699</v>
      </c>
      <c r="V12079" s="89" t="s">
        <v>1855</v>
      </c>
      <c r="W12079">
        <v>52250</v>
      </c>
    </row>
    <row r="12080" spans="7:23">
      <c r="G12080">
        <v>54562</v>
      </c>
      <c r="H12080" s="89" t="s">
        <v>1837</v>
      </c>
      <c r="I12080" s="89" t="s">
        <v>1940</v>
      </c>
      <c r="L12080">
        <v>189504</v>
      </c>
      <c r="M12080" s="89" t="s">
        <v>2575</v>
      </c>
      <c r="N12080" s="89" t="s">
        <v>312</v>
      </c>
      <c r="V12080" s="89" t="s">
        <v>1856</v>
      </c>
      <c r="W12080">
        <v>52251</v>
      </c>
    </row>
    <row r="12081" spans="7:23">
      <c r="G12081">
        <v>54551</v>
      </c>
      <c r="H12081" s="89" t="s">
        <v>1838</v>
      </c>
      <c r="I12081" s="89" t="s">
        <v>1940</v>
      </c>
      <c r="L12081">
        <v>189505</v>
      </c>
      <c r="M12081" s="89" t="s">
        <v>2575</v>
      </c>
      <c r="N12081" s="89" t="s">
        <v>1700</v>
      </c>
      <c r="V12081" s="89" t="s">
        <v>1857</v>
      </c>
      <c r="W12081">
        <v>52254</v>
      </c>
    </row>
    <row r="12082" spans="7:23">
      <c r="G12082">
        <v>54573</v>
      </c>
      <c r="H12082" s="89" t="s">
        <v>1839</v>
      </c>
      <c r="I12082" s="89" t="s">
        <v>1940</v>
      </c>
      <c r="L12082">
        <v>189506</v>
      </c>
      <c r="M12082" s="89" t="s">
        <v>2575</v>
      </c>
      <c r="N12082" s="89" t="s">
        <v>337</v>
      </c>
      <c r="V12082" s="89" t="s">
        <v>1858</v>
      </c>
      <c r="W12082">
        <v>52255</v>
      </c>
    </row>
    <row r="12083" spans="7:23">
      <c r="G12083">
        <v>54584</v>
      </c>
      <c r="H12083" s="89" t="s">
        <v>1840</v>
      </c>
      <c r="I12083" s="89" t="s">
        <v>1940</v>
      </c>
      <c r="L12083">
        <v>189507</v>
      </c>
      <c r="M12083" s="89" t="s">
        <v>2575</v>
      </c>
      <c r="N12083" s="89" t="s">
        <v>3595</v>
      </c>
      <c r="V12083" s="89" t="s">
        <v>1859</v>
      </c>
      <c r="W12083">
        <v>52256</v>
      </c>
    </row>
    <row r="12084" spans="7:23">
      <c r="G12084">
        <v>54595</v>
      </c>
      <c r="H12084" s="89" t="s">
        <v>1841</v>
      </c>
      <c r="I12084" s="89" t="s">
        <v>1940</v>
      </c>
      <c r="L12084">
        <v>189508</v>
      </c>
      <c r="M12084" s="89" t="s">
        <v>2575</v>
      </c>
      <c r="N12084" s="89" t="s">
        <v>338</v>
      </c>
      <c r="V12084" s="89" t="s">
        <v>1860</v>
      </c>
      <c r="W12084">
        <v>52257</v>
      </c>
    </row>
    <row r="12085" spans="7:23">
      <c r="G12085">
        <v>54617</v>
      </c>
      <c r="H12085" s="89" t="s">
        <v>1842</v>
      </c>
      <c r="I12085" s="89" t="s">
        <v>1940</v>
      </c>
      <c r="L12085">
        <v>189509</v>
      </c>
      <c r="M12085" s="89" t="s">
        <v>2575</v>
      </c>
      <c r="N12085" s="89" t="s">
        <v>313</v>
      </c>
      <c r="V12085" s="89" t="s">
        <v>1861</v>
      </c>
      <c r="W12085">
        <v>52258</v>
      </c>
    </row>
    <row r="12086" spans="7:23">
      <c r="G12086">
        <v>52234</v>
      </c>
      <c r="H12086" s="89" t="s">
        <v>1843</v>
      </c>
      <c r="I12086" s="89" t="s">
        <v>1940</v>
      </c>
      <c r="L12086">
        <v>189510</v>
      </c>
      <c r="M12086" s="89" t="s">
        <v>2575</v>
      </c>
      <c r="N12086" s="89" t="s">
        <v>339</v>
      </c>
      <c r="V12086" s="89" t="s">
        <v>1862</v>
      </c>
      <c r="W12086">
        <v>52259</v>
      </c>
    </row>
    <row r="12087" spans="7:23">
      <c r="G12087">
        <v>52235</v>
      </c>
      <c r="H12087" s="89" t="s">
        <v>1844</v>
      </c>
      <c r="I12087" s="89" t="s">
        <v>1940</v>
      </c>
      <c r="L12087">
        <v>189666</v>
      </c>
      <c r="M12087" s="89" t="s">
        <v>2205</v>
      </c>
      <c r="N12087" s="89" t="s">
        <v>1584</v>
      </c>
      <c r="V12087" s="89" t="s">
        <v>1863</v>
      </c>
      <c r="W12087">
        <v>52260</v>
      </c>
    </row>
    <row r="12088" spans="7:23">
      <c r="G12088">
        <v>52236</v>
      </c>
      <c r="H12088" s="89" t="s">
        <v>1845</v>
      </c>
      <c r="I12088" s="89" t="s">
        <v>1940</v>
      </c>
      <c r="L12088">
        <v>189667</v>
      </c>
      <c r="M12088" s="89" t="s">
        <v>2205</v>
      </c>
      <c r="N12088" s="89" t="s">
        <v>1698</v>
      </c>
      <c r="V12088" s="89" t="s">
        <v>1864</v>
      </c>
      <c r="W12088">
        <v>52261</v>
      </c>
    </row>
    <row r="12089" spans="7:23">
      <c r="G12089">
        <v>52237</v>
      </c>
      <c r="H12089" s="89" t="s">
        <v>1846</v>
      </c>
      <c r="I12089" s="89" t="s">
        <v>1940</v>
      </c>
      <c r="L12089">
        <v>189669</v>
      </c>
      <c r="M12089" s="89" t="s">
        <v>2205</v>
      </c>
      <c r="N12089" s="89" t="s">
        <v>1699</v>
      </c>
      <c r="V12089" s="89" t="s">
        <v>1865</v>
      </c>
      <c r="W12089">
        <v>52262</v>
      </c>
    </row>
    <row r="12090" spans="7:23">
      <c r="G12090">
        <v>52238</v>
      </c>
      <c r="H12090" s="89" t="s">
        <v>1847</v>
      </c>
      <c r="I12090" s="89" t="s">
        <v>1940</v>
      </c>
      <c r="L12090">
        <v>189670</v>
      </c>
      <c r="M12090" s="89" t="s">
        <v>2205</v>
      </c>
      <c r="N12090" s="89" t="s">
        <v>312</v>
      </c>
      <c r="V12090" s="89" t="s">
        <v>1866</v>
      </c>
      <c r="W12090">
        <v>52263</v>
      </c>
    </row>
    <row r="12091" spans="7:23">
      <c r="G12091">
        <v>52239</v>
      </c>
      <c r="H12091" s="89" t="s">
        <v>1848</v>
      </c>
      <c r="I12091" s="89" t="s">
        <v>1940</v>
      </c>
      <c r="L12091">
        <v>189671</v>
      </c>
      <c r="M12091" s="89" t="s">
        <v>2205</v>
      </c>
      <c r="N12091" s="89" t="s">
        <v>1700</v>
      </c>
      <c r="V12091" s="89" t="s">
        <v>1867</v>
      </c>
      <c r="W12091">
        <v>52264</v>
      </c>
    </row>
    <row r="12092" spans="7:23">
      <c r="G12092">
        <v>52242</v>
      </c>
      <c r="H12092" s="89" t="s">
        <v>1849</v>
      </c>
      <c r="I12092" s="89" t="s">
        <v>1940</v>
      </c>
      <c r="L12092">
        <v>189672</v>
      </c>
      <c r="M12092" s="89" t="s">
        <v>2205</v>
      </c>
      <c r="N12092" s="89" t="s">
        <v>337</v>
      </c>
      <c r="V12092" s="89" t="s">
        <v>1868</v>
      </c>
      <c r="W12092">
        <v>52265</v>
      </c>
    </row>
    <row r="12093" spans="7:23">
      <c r="G12093">
        <v>52243</v>
      </c>
      <c r="H12093" s="89" t="s">
        <v>1850</v>
      </c>
      <c r="I12093" s="89" t="s">
        <v>1940</v>
      </c>
      <c r="L12093">
        <v>189673</v>
      </c>
      <c r="M12093" s="89" t="s">
        <v>2205</v>
      </c>
      <c r="N12093" s="89" t="s">
        <v>3595</v>
      </c>
      <c r="V12093" s="89" t="s">
        <v>1869</v>
      </c>
      <c r="W12093">
        <v>52266</v>
      </c>
    </row>
    <row r="12094" spans="7:23">
      <c r="G12094">
        <v>52244</v>
      </c>
      <c r="H12094" s="89" t="s">
        <v>1851</v>
      </c>
      <c r="I12094" s="89" t="s">
        <v>1940</v>
      </c>
      <c r="L12094">
        <v>189674</v>
      </c>
      <c r="M12094" s="89" t="s">
        <v>2205</v>
      </c>
      <c r="N12094" s="89" t="s">
        <v>338</v>
      </c>
      <c r="V12094" s="89" t="s">
        <v>1870</v>
      </c>
      <c r="W12094">
        <v>54331</v>
      </c>
    </row>
    <row r="12095" spans="7:23">
      <c r="G12095">
        <v>52245</v>
      </c>
      <c r="H12095" s="89" t="s">
        <v>1852</v>
      </c>
      <c r="I12095" s="89" t="s">
        <v>1940</v>
      </c>
      <c r="L12095">
        <v>189675</v>
      </c>
      <c r="M12095" s="89" t="s">
        <v>2205</v>
      </c>
      <c r="N12095" s="89" t="s">
        <v>313</v>
      </c>
      <c r="V12095" s="89" t="s">
        <v>1569</v>
      </c>
      <c r="W12095">
        <v>52178</v>
      </c>
    </row>
    <row r="12096" spans="7:23">
      <c r="G12096">
        <v>52248</v>
      </c>
      <c r="H12096" s="89" t="s">
        <v>1853</v>
      </c>
      <c r="I12096" s="89" t="s">
        <v>1940</v>
      </c>
      <c r="L12096">
        <v>189676</v>
      </c>
      <c r="M12096" s="89" t="s">
        <v>2205</v>
      </c>
      <c r="N12096" s="89" t="s">
        <v>339</v>
      </c>
      <c r="V12096" s="89" t="s">
        <v>1871</v>
      </c>
      <c r="W12096">
        <v>52179</v>
      </c>
    </row>
    <row r="12097" spans="7:23">
      <c r="G12097">
        <v>52249</v>
      </c>
      <c r="H12097" s="89" t="s">
        <v>1854</v>
      </c>
      <c r="I12097" s="89" t="s">
        <v>1940</v>
      </c>
      <c r="L12097">
        <v>189677</v>
      </c>
      <c r="M12097" s="89" t="s">
        <v>2206</v>
      </c>
      <c r="N12097" s="89" t="s">
        <v>1584</v>
      </c>
      <c r="V12097" s="89" t="s">
        <v>1872</v>
      </c>
      <c r="W12097">
        <v>52229</v>
      </c>
    </row>
    <row r="12098" spans="7:23">
      <c r="G12098">
        <v>52250</v>
      </c>
      <c r="H12098" s="89" t="s">
        <v>1855</v>
      </c>
      <c r="I12098" s="89" t="s">
        <v>1940</v>
      </c>
      <c r="L12098">
        <v>189678</v>
      </c>
      <c r="M12098" s="89" t="s">
        <v>2206</v>
      </c>
      <c r="N12098" s="89" t="s">
        <v>1698</v>
      </c>
      <c r="V12098" s="89" t="s">
        <v>1873</v>
      </c>
      <c r="W12098">
        <v>72313</v>
      </c>
    </row>
    <row r="12099" spans="7:23">
      <c r="G12099">
        <v>52251</v>
      </c>
      <c r="H12099" s="89" t="s">
        <v>1856</v>
      </c>
      <c r="I12099" s="89" t="s">
        <v>1940</v>
      </c>
      <c r="L12099">
        <v>189680</v>
      </c>
      <c r="M12099" s="89" t="s">
        <v>2206</v>
      </c>
      <c r="N12099" s="89" t="s">
        <v>1699</v>
      </c>
      <c r="V12099" s="89" t="s">
        <v>1874</v>
      </c>
      <c r="W12099">
        <v>72302</v>
      </c>
    </row>
    <row r="12100" spans="7:23">
      <c r="G12100">
        <v>52254</v>
      </c>
      <c r="H12100" s="89" t="s">
        <v>1857</v>
      </c>
      <c r="I12100" s="89" t="s">
        <v>1940</v>
      </c>
      <c r="L12100">
        <v>189681</v>
      </c>
      <c r="M12100" s="89" t="s">
        <v>2206</v>
      </c>
      <c r="N12100" s="89" t="s">
        <v>312</v>
      </c>
      <c r="V12100" s="89" t="s">
        <v>1875</v>
      </c>
      <c r="W12100">
        <v>66267</v>
      </c>
    </row>
    <row r="12101" spans="7:23">
      <c r="G12101">
        <v>52255</v>
      </c>
      <c r="H12101" s="89" t="s">
        <v>1858</v>
      </c>
      <c r="I12101" s="89" t="s">
        <v>1940</v>
      </c>
      <c r="L12101">
        <v>189682</v>
      </c>
      <c r="M12101" s="89" t="s">
        <v>2206</v>
      </c>
      <c r="N12101" s="89" t="s">
        <v>1700</v>
      </c>
      <c r="V12101" s="89" t="s">
        <v>1574</v>
      </c>
      <c r="W12101">
        <v>52181</v>
      </c>
    </row>
    <row r="12102" spans="7:23">
      <c r="G12102">
        <v>52256</v>
      </c>
      <c r="H12102" s="89" t="s">
        <v>1859</v>
      </c>
      <c r="I12102" s="89" t="s">
        <v>1940</v>
      </c>
      <c r="L12102">
        <v>189683</v>
      </c>
      <c r="M12102" s="89" t="s">
        <v>2206</v>
      </c>
      <c r="N12102" s="89" t="s">
        <v>337</v>
      </c>
      <c r="V12102" s="89" t="s">
        <v>1575</v>
      </c>
      <c r="W12102">
        <v>52180</v>
      </c>
    </row>
    <row r="12103" spans="7:23">
      <c r="G12103">
        <v>52257</v>
      </c>
      <c r="H12103" s="89" t="s">
        <v>1860</v>
      </c>
      <c r="I12103" s="89" t="s">
        <v>1940</v>
      </c>
      <c r="L12103">
        <v>189684</v>
      </c>
      <c r="M12103" s="89" t="s">
        <v>2206</v>
      </c>
      <c r="N12103" s="89" t="s">
        <v>3595</v>
      </c>
      <c r="V12103" s="89" t="s">
        <v>1876</v>
      </c>
      <c r="W12103">
        <v>52269</v>
      </c>
    </row>
    <row r="12104" spans="7:23">
      <c r="G12104">
        <v>52258</v>
      </c>
      <c r="H12104" s="89" t="s">
        <v>1861</v>
      </c>
      <c r="I12104" s="89" t="s">
        <v>1940</v>
      </c>
      <c r="L12104">
        <v>189685</v>
      </c>
      <c r="M12104" s="89" t="s">
        <v>2206</v>
      </c>
      <c r="N12104" s="89" t="s">
        <v>338</v>
      </c>
      <c r="V12104" s="89" t="s">
        <v>1877</v>
      </c>
      <c r="W12104">
        <v>54298</v>
      </c>
    </row>
    <row r="12105" spans="7:23">
      <c r="G12105">
        <v>52259</v>
      </c>
      <c r="H12105" s="89" t="s">
        <v>1862</v>
      </c>
      <c r="I12105" s="89" t="s">
        <v>1940</v>
      </c>
      <c r="L12105">
        <v>189686</v>
      </c>
      <c r="M12105" s="89" t="s">
        <v>2206</v>
      </c>
      <c r="N12105" s="89" t="s">
        <v>313</v>
      </c>
      <c r="V12105" s="89" t="s">
        <v>1878</v>
      </c>
      <c r="W12105">
        <v>52270</v>
      </c>
    </row>
    <row r="12106" spans="7:23">
      <c r="G12106">
        <v>52260</v>
      </c>
      <c r="H12106" s="89" t="s">
        <v>1863</v>
      </c>
      <c r="I12106" s="89" t="s">
        <v>1940</v>
      </c>
      <c r="L12106">
        <v>189687</v>
      </c>
      <c r="M12106" s="89" t="s">
        <v>2206</v>
      </c>
      <c r="N12106" s="89" t="s">
        <v>339</v>
      </c>
      <c r="V12106" s="89" t="s">
        <v>1579</v>
      </c>
      <c r="W12106">
        <v>52184</v>
      </c>
    </row>
    <row r="12107" spans="7:23">
      <c r="G12107">
        <v>52261</v>
      </c>
      <c r="H12107" s="89" t="s">
        <v>1864</v>
      </c>
      <c r="I12107" s="89" t="s">
        <v>1940</v>
      </c>
      <c r="L12107">
        <v>189688</v>
      </c>
      <c r="M12107" s="89" t="s">
        <v>2207</v>
      </c>
      <c r="N12107" s="89" t="s">
        <v>1584</v>
      </c>
      <c r="V12107" s="89" t="s">
        <v>1879</v>
      </c>
      <c r="W12107">
        <v>52182</v>
      </c>
    </row>
    <row r="12108" spans="7:23">
      <c r="G12108">
        <v>52262</v>
      </c>
      <c r="H12108" s="89" t="s">
        <v>1865</v>
      </c>
      <c r="I12108" s="89" t="s">
        <v>1940</v>
      </c>
      <c r="L12108">
        <v>189689</v>
      </c>
      <c r="M12108" s="89" t="s">
        <v>2207</v>
      </c>
      <c r="N12108" s="89" t="s">
        <v>1698</v>
      </c>
      <c r="V12108" s="89" t="s">
        <v>1880</v>
      </c>
      <c r="W12108">
        <v>52183</v>
      </c>
    </row>
    <row r="12109" spans="7:23">
      <c r="G12109">
        <v>52263</v>
      </c>
      <c r="H12109" s="89" t="s">
        <v>1866</v>
      </c>
      <c r="I12109" s="89" t="s">
        <v>1940</v>
      </c>
      <c r="L12109">
        <v>189691</v>
      </c>
      <c r="M12109" s="89" t="s">
        <v>2207</v>
      </c>
      <c r="N12109" s="89" t="s">
        <v>1699</v>
      </c>
      <c r="V12109" s="89" t="s">
        <v>2665</v>
      </c>
      <c r="W12109">
        <v>204267</v>
      </c>
    </row>
    <row r="12110" spans="7:23">
      <c r="G12110">
        <v>52264</v>
      </c>
      <c r="H12110" s="89" t="s">
        <v>1867</v>
      </c>
      <c r="I12110" s="89" t="s">
        <v>1940</v>
      </c>
      <c r="L12110">
        <v>189692</v>
      </c>
      <c r="M12110" s="89" t="s">
        <v>2207</v>
      </c>
      <c r="N12110" s="89" t="s">
        <v>312</v>
      </c>
      <c r="V12110" s="89" t="s">
        <v>2666</v>
      </c>
      <c r="W12110">
        <v>162867</v>
      </c>
    </row>
    <row r="12111" spans="7:23">
      <c r="G12111">
        <v>52265</v>
      </c>
      <c r="H12111" s="89" t="s">
        <v>1868</v>
      </c>
      <c r="I12111" s="89" t="s">
        <v>1940</v>
      </c>
      <c r="L12111">
        <v>189693</v>
      </c>
      <c r="M12111" s="89" t="s">
        <v>2207</v>
      </c>
      <c r="N12111" s="89" t="s">
        <v>1700</v>
      </c>
      <c r="V12111" s="89" t="s">
        <v>2667</v>
      </c>
      <c r="W12111">
        <v>191267</v>
      </c>
    </row>
    <row r="12112" spans="7:23">
      <c r="G12112">
        <v>52266</v>
      </c>
      <c r="H12112" s="89" t="s">
        <v>1869</v>
      </c>
      <c r="I12112" s="89" t="s">
        <v>1940</v>
      </c>
      <c r="L12112">
        <v>189694</v>
      </c>
      <c r="M12112" s="89" t="s">
        <v>2207</v>
      </c>
      <c r="N12112" s="89" t="s">
        <v>337</v>
      </c>
      <c r="V12112" s="89" t="s">
        <v>955</v>
      </c>
      <c r="W12112">
        <v>52187</v>
      </c>
    </row>
    <row r="12113" spans="7:23">
      <c r="G12113">
        <v>54331</v>
      </c>
      <c r="H12113" s="89" t="s">
        <v>1870</v>
      </c>
      <c r="I12113" s="89" t="s">
        <v>1940</v>
      </c>
      <c r="L12113">
        <v>189695</v>
      </c>
      <c r="M12113" s="89" t="s">
        <v>2207</v>
      </c>
      <c r="N12113" s="89" t="s">
        <v>3595</v>
      </c>
      <c r="V12113" s="89" t="s">
        <v>956</v>
      </c>
      <c r="W12113">
        <v>52189</v>
      </c>
    </row>
    <row r="12114" spans="7:23">
      <c r="G12114">
        <v>52178</v>
      </c>
      <c r="H12114" s="89" t="s">
        <v>1569</v>
      </c>
      <c r="I12114" s="89" t="s">
        <v>1940</v>
      </c>
      <c r="L12114">
        <v>189696</v>
      </c>
      <c r="M12114" s="89" t="s">
        <v>2207</v>
      </c>
      <c r="N12114" s="89" t="s">
        <v>338</v>
      </c>
      <c r="V12114" s="89" t="s">
        <v>957</v>
      </c>
      <c r="W12114">
        <v>52191</v>
      </c>
    </row>
    <row r="12115" spans="7:23">
      <c r="G12115">
        <v>52179</v>
      </c>
      <c r="H12115" s="89" t="s">
        <v>1871</v>
      </c>
      <c r="I12115" s="89" t="s">
        <v>1940</v>
      </c>
      <c r="L12115">
        <v>189697</v>
      </c>
      <c r="M12115" s="89" t="s">
        <v>2207</v>
      </c>
      <c r="N12115" s="89" t="s">
        <v>313</v>
      </c>
      <c r="V12115" s="89" t="s">
        <v>1881</v>
      </c>
      <c r="W12115">
        <v>52193</v>
      </c>
    </row>
    <row r="12116" spans="7:23">
      <c r="G12116">
        <v>52229</v>
      </c>
      <c r="H12116" s="89" t="s">
        <v>1872</v>
      </c>
      <c r="I12116" s="89" t="s">
        <v>1940</v>
      </c>
      <c r="L12116">
        <v>189698</v>
      </c>
      <c r="M12116" s="89" t="s">
        <v>2207</v>
      </c>
      <c r="N12116" s="89" t="s">
        <v>339</v>
      </c>
      <c r="V12116" s="89" t="s">
        <v>2668</v>
      </c>
      <c r="W12116">
        <v>162878</v>
      </c>
    </row>
    <row r="12117" spans="7:23">
      <c r="G12117">
        <v>72313</v>
      </c>
      <c r="H12117" s="89" t="s">
        <v>1873</v>
      </c>
      <c r="I12117" s="89" t="s">
        <v>1940</v>
      </c>
      <c r="L12117">
        <v>189699</v>
      </c>
      <c r="M12117" s="89" t="s">
        <v>2208</v>
      </c>
      <c r="N12117" s="89" t="s">
        <v>1584</v>
      </c>
      <c r="V12117" s="89" t="s">
        <v>1882</v>
      </c>
      <c r="W12117">
        <v>58067</v>
      </c>
    </row>
    <row r="12118" spans="7:23">
      <c r="G12118">
        <v>72302</v>
      </c>
      <c r="H12118" s="89" t="s">
        <v>1874</v>
      </c>
      <c r="I12118" s="89" t="s">
        <v>1940</v>
      </c>
      <c r="L12118">
        <v>189700</v>
      </c>
      <c r="M12118" s="89" t="s">
        <v>2208</v>
      </c>
      <c r="N12118" s="89" t="s">
        <v>1698</v>
      </c>
      <c r="V12118" s="89" t="s">
        <v>2669</v>
      </c>
      <c r="W12118">
        <v>190267</v>
      </c>
    </row>
    <row r="12119" spans="7:23">
      <c r="G12119">
        <v>66267</v>
      </c>
      <c r="H12119" s="89" t="s">
        <v>1875</v>
      </c>
      <c r="I12119" s="89" t="s">
        <v>1940</v>
      </c>
      <c r="L12119">
        <v>189702</v>
      </c>
      <c r="M12119" s="89" t="s">
        <v>2208</v>
      </c>
      <c r="N12119" s="89" t="s">
        <v>1699</v>
      </c>
      <c r="V12119" s="89" t="s">
        <v>2169</v>
      </c>
      <c r="W12119">
        <v>217872</v>
      </c>
    </row>
    <row r="12120" spans="7:23">
      <c r="G12120">
        <v>52181</v>
      </c>
      <c r="H12120" s="89" t="s">
        <v>1574</v>
      </c>
      <c r="I12120" s="89" t="s">
        <v>1940</v>
      </c>
      <c r="L12120">
        <v>189703</v>
      </c>
      <c r="M12120" s="89" t="s">
        <v>2208</v>
      </c>
      <c r="N12120" s="89" t="s">
        <v>312</v>
      </c>
      <c r="V12120" s="89" t="s">
        <v>1883</v>
      </c>
      <c r="W12120">
        <v>52194</v>
      </c>
    </row>
    <row r="12121" spans="7:23">
      <c r="G12121">
        <v>52180</v>
      </c>
      <c r="H12121" s="89" t="s">
        <v>1575</v>
      </c>
      <c r="I12121" s="89" t="s">
        <v>1940</v>
      </c>
      <c r="L12121">
        <v>189704</v>
      </c>
      <c r="M12121" s="89" t="s">
        <v>2208</v>
      </c>
      <c r="N12121" s="89" t="s">
        <v>1700</v>
      </c>
      <c r="V12121" s="89" t="s">
        <v>1884</v>
      </c>
      <c r="W12121">
        <v>52195</v>
      </c>
    </row>
    <row r="12122" spans="7:23">
      <c r="G12122">
        <v>52269</v>
      </c>
      <c r="H12122" s="89" t="s">
        <v>1876</v>
      </c>
      <c r="I12122" s="89" t="s">
        <v>1940</v>
      </c>
      <c r="L12122">
        <v>189705</v>
      </c>
      <c r="M12122" s="89" t="s">
        <v>2208</v>
      </c>
      <c r="N12122" s="89" t="s">
        <v>337</v>
      </c>
      <c r="V12122" s="89" t="s">
        <v>1885</v>
      </c>
      <c r="W12122">
        <v>52196</v>
      </c>
    </row>
    <row r="12123" spans="7:23">
      <c r="G12123">
        <v>54298</v>
      </c>
      <c r="H12123" s="89" t="s">
        <v>1877</v>
      </c>
      <c r="I12123" s="89" t="s">
        <v>1940</v>
      </c>
      <c r="L12123">
        <v>189706</v>
      </c>
      <c r="M12123" s="89" t="s">
        <v>2208</v>
      </c>
      <c r="N12123" s="89" t="s">
        <v>3595</v>
      </c>
      <c r="V12123" s="89" t="s">
        <v>2670</v>
      </c>
      <c r="W12123">
        <v>182667</v>
      </c>
    </row>
    <row r="12124" spans="7:23">
      <c r="G12124">
        <v>52270</v>
      </c>
      <c r="H12124" s="89" t="s">
        <v>1878</v>
      </c>
      <c r="I12124" s="89" t="s">
        <v>1940</v>
      </c>
      <c r="L12124">
        <v>189707</v>
      </c>
      <c r="M12124" s="89" t="s">
        <v>2208</v>
      </c>
      <c r="N12124" s="89" t="s">
        <v>338</v>
      </c>
      <c r="V12124" s="89" t="s">
        <v>964</v>
      </c>
      <c r="W12124">
        <v>52198</v>
      </c>
    </row>
    <row r="12125" spans="7:23">
      <c r="G12125">
        <v>52184</v>
      </c>
      <c r="H12125" s="89" t="s">
        <v>1579</v>
      </c>
      <c r="I12125" s="89" t="s">
        <v>1940</v>
      </c>
      <c r="L12125">
        <v>189708</v>
      </c>
      <c r="M12125" s="89" t="s">
        <v>2208</v>
      </c>
      <c r="N12125" s="89" t="s">
        <v>313</v>
      </c>
      <c r="V12125" s="89" t="s">
        <v>1886</v>
      </c>
      <c r="W12125">
        <v>52185</v>
      </c>
    </row>
    <row r="12126" spans="7:23">
      <c r="G12126">
        <v>52182</v>
      </c>
      <c r="H12126" s="89" t="s">
        <v>1879</v>
      </c>
      <c r="I12126" s="89" t="s">
        <v>1940</v>
      </c>
      <c r="L12126">
        <v>189709</v>
      </c>
      <c r="M12126" s="89" t="s">
        <v>2208</v>
      </c>
      <c r="N12126" s="89" t="s">
        <v>339</v>
      </c>
      <c r="V12126" s="89" t="s">
        <v>1887</v>
      </c>
      <c r="W12126">
        <v>52186</v>
      </c>
    </row>
    <row r="12127" spans="7:23">
      <c r="G12127">
        <v>52183</v>
      </c>
      <c r="H12127" s="89" t="s">
        <v>1880</v>
      </c>
      <c r="I12127" s="89" t="s">
        <v>1940</v>
      </c>
      <c r="L12127">
        <v>189710</v>
      </c>
      <c r="M12127" s="89" t="s">
        <v>2209</v>
      </c>
      <c r="N12127" s="89" t="s">
        <v>1584</v>
      </c>
      <c r="V12127" s="89" t="s">
        <v>968</v>
      </c>
      <c r="W12127">
        <v>58078</v>
      </c>
    </row>
    <row r="12128" spans="7:23">
      <c r="G12128">
        <v>204267</v>
      </c>
      <c r="H12128" s="89" t="s">
        <v>2665</v>
      </c>
      <c r="I12128" s="89" t="s">
        <v>1940</v>
      </c>
      <c r="L12128">
        <v>189711</v>
      </c>
      <c r="M12128" s="89" t="s">
        <v>2209</v>
      </c>
      <c r="N12128" s="89" t="s">
        <v>1698</v>
      </c>
      <c r="V12128" s="89" t="s">
        <v>1888</v>
      </c>
      <c r="W12128">
        <v>52199</v>
      </c>
    </row>
    <row r="12129" spans="7:23">
      <c r="G12129">
        <v>162867</v>
      </c>
      <c r="H12129" s="89" t="s">
        <v>2666</v>
      </c>
      <c r="I12129" s="89" t="s">
        <v>1940</v>
      </c>
      <c r="L12129">
        <v>189713</v>
      </c>
      <c r="M12129" s="89" t="s">
        <v>2209</v>
      </c>
      <c r="N12129" s="89" t="s">
        <v>1699</v>
      </c>
      <c r="V12129" s="89" t="s">
        <v>970</v>
      </c>
      <c r="W12129">
        <v>52188</v>
      </c>
    </row>
    <row r="12130" spans="7:23">
      <c r="G12130">
        <v>191267</v>
      </c>
      <c r="H12130" s="89" t="s">
        <v>2667</v>
      </c>
      <c r="I12130" s="89" t="s">
        <v>1940</v>
      </c>
      <c r="L12130">
        <v>189714</v>
      </c>
      <c r="M12130" s="89" t="s">
        <v>2209</v>
      </c>
      <c r="N12130" s="89" t="s">
        <v>312</v>
      </c>
      <c r="V12130" s="89" t="s">
        <v>971</v>
      </c>
      <c r="W12130">
        <v>52190</v>
      </c>
    </row>
    <row r="12131" spans="7:23">
      <c r="G12131">
        <v>52187</v>
      </c>
      <c r="H12131" s="89" t="s">
        <v>955</v>
      </c>
      <c r="I12131" s="89" t="s">
        <v>1940</v>
      </c>
      <c r="L12131">
        <v>189715</v>
      </c>
      <c r="M12131" s="89" t="s">
        <v>2209</v>
      </c>
      <c r="N12131" s="89" t="s">
        <v>1700</v>
      </c>
      <c r="V12131" s="89" t="s">
        <v>972</v>
      </c>
      <c r="W12131">
        <v>52192</v>
      </c>
    </row>
    <row r="12132" spans="7:23">
      <c r="G12132">
        <v>52189</v>
      </c>
      <c r="H12132" s="89" t="s">
        <v>956</v>
      </c>
      <c r="I12132" s="89" t="s">
        <v>1940</v>
      </c>
      <c r="L12132">
        <v>189716</v>
      </c>
      <c r="M12132" s="89" t="s">
        <v>2209</v>
      </c>
      <c r="N12132" s="89" t="s">
        <v>337</v>
      </c>
      <c r="V12132" s="89" t="s">
        <v>2171</v>
      </c>
      <c r="W12132">
        <v>215267</v>
      </c>
    </row>
    <row r="12133" spans="7:23">
      <c r="G12133">
        <v>52191</v>
      </c>
      <c r="H12133" s="89" t="s">
        <v>957</v>
      </c>
      <c r="I12133" s="89" t="s">
        <v>1940</v>
      </c>
      <c r="L12133">
        <v>189717</v>
      </c>
      <c r="M12133" s="89" t="s">
        <v>2209</v>
      </c>
      <c r="N12133" s="89" t="s">
        <v>3595</v>
      </c>
      <c r="V12133" s="89" t="s">
        <v>2671</v>
      </c>
      <c r="W12133">
        <v>162889</v>
      </c>
    </row>
    <row r="12134" spans="7:23">
      <c r="G12134">
        <v>52193</v>
      </c>
      <c r="H12134" s="89" t="s">
        <v>1881</v>
      </c>
      <c r="I12134" s="89" t="s">
        <v>1940</v>
      </c>
      <c r="L12134">
        <v>189718</v>
      </c>
      <c r="M12134" s="89" t="s">
        <v>2209</v>
      </c>
      <c r="N12134" s="89" t="s">
        <v>338</v>
      </c>
      <c r="V12134" s="89" t="s">
        <v>974</v>
      </c>
      <c r="W12134">
        <v>58089</v>
      </c>
    </row>
    <row r="12135" spans="7:23">
      <c r="G12135">
        <v>162878</v>
      </c>
      <c r="H12135" s="89" t="s">
        <v>2668</v>
      </c>
      <c r="I12135" s="89" t="s">
        <v>1940</v>
      </c>
      <c r="L12135">
        <v>189719</v>
      </c>
      <c r="M12135" s="89" t="s">
        <v>2209</v>
      </c>
      <c r="N12135" s="89" t="s">
        <v>313</v>
      </c>
      <c r="V12135" s="89" t="s">
        <v>1889</v>
      </c>
      <c r="W12135">
        <v>52200</v>
      </c>
    </row>
    <row r="12136" spans="7:23">
      <c r="G12136">
        <v>58067</v>
      </c>
      <c r="H12136" s="89" t="s">
        <v>1882</v>
      </c>
      <c r="I12136" s="89" t="s">
        <v>1940</v>
      </c>
      <c r="L12136">
        <v>189720</v>
      </c>
      <c r="M12136" s="89" t="s">
        <v>2209</v>
      </c>
      <c r="N12136" s="89" t="s">
        <v>339</v>
      </c>
      <c r="V12136" s="89" t="s">
        <v>2172</v>
      </c>
      <c r="W12136">
        <v>216484</v>
      </c>
    </row>
    <row r="12137" spans="7:23">
      <c r="G12137">
        <v>190267</v>
      </c>
      <c r="H12137" s="89" t="s">
        <v>2669</v>
      </c>
      <c r="I12137" s="89" t="s">
        <v>1940</v>
      </c>
      <c r="L12137">
        <v>190066</v>
      </c>
      <c r="M12137" s="89" t="s">
        <v>2336</v>
      </c>
      <c r="N12137" s="89" t="s">
        <v>1290</v>
      </c>
      <c r="V12137" s="89" t="s">
        <v>976</v>
      </c>
      <c r="W12137">
        <v>52197</v>
      </c>
    </row>
    <row r="12138" spans="7:23">
      <c r="G12138">
        <v>217872</v>
      </c>
      <c r="H12138" s="89" t="s">
        <v>2169</v>
      </c>
      <c r="I12138" s="89" t="s">
        <v>1940</v>
      </c>
      <c r="L12138">
        <v>190067</v>
      </c>
      <c r="M12138" s="89" t="s">
        <v>2336</v>
      </c>
      <c r="N12138" s="89" t="s">
        <v>340</v>
      </c>
      <c r="V12138" s="89" t="s">
        <v>2672</v>
      </c>
      <c r="W12138">
        <v>219878</v>
      </c>
    </row>
    <row r="12139" spans="7:23">
      <c r="G12139">
        <v>52194</v>
      </c>
      <c r="H12139" s="89" t="s">
        <v>1883</v>
      </c>
      <c r="I12139" s="89" t="s">
        <v>1940</v>
      </c>
      <c r="L12139">
        <v>190068</v>
      </c>
      <c r="M12139" s="89" t="s">
        <v>2336</v>
      </c>
      <c r="N12139" s="89" t="s">
        <v>320</v>
      </c>
      <c r="V12139" s="89" t="s">
        <v>1890</v>
      </c>
      <c r="W12139">
        <v>52202</v>
      </c>
    </row>
    <row r="12140" spans="7:23">
      <c r="G12140">
        <v>52195</v>
      </c>
      <c r="H12140" s="89" t="s">
        <v>1884</v>
      </c>
      <c r="I12140" s="89" t="s">
        <v>1940</v>
      </c>
      <c r="L12140">
        <v>190069</v>
      </c>
      <c r="M12140" s="89" t="s">
        <v>2336</v>
      </c>
      <c r="N12140" s="89" t="s">
        <v>321</v>
      </c>
      <c r="V12140" s="89" t="s">
        <v>1891</v>
      </c>
      <c r="W12140">
        <v>52230</v>
      </c>
    </row>
    <row r="12141" spans="7:23">
      <c r="G12141">
        <v>52196</v>
      </c>
      <c r="H12141" s="89" t="s">
        <v>1885</v>
      </c>
      <c r="I12141" s="89" t="s">
        <v>1940</v>
      </c>
      <c r="L12141">
        <v>190070</v>
      </c>
      <c r="M12141" s="89" t="s">
        <v>2336</v>
      </c>
      <c r="N12141" s="89" t="s">
        <v>322</v>
      </c>
      <c r="V12141" s="89" t="s">
        <v>1892</v>
      </c>
      <c r="W12141">
        <v>54287</v>
      </c>
    </row>
    <row r="12142" spans="7:23">
      <c r="G12142">
        <v>182667</v>
      </c>
      <c r="H12142" s="89" t="s">
        <v>2670</v>
      </c>
      <c r="I12142" s="89" t="s">
        <v>1940</v>
      </c>
      <c r="L12142">
        <v>190071</v>
      </c>
      <c r="M12142" s="89" t="s">
        <v>2336</v>
      </c>
      <c r="N12142" s="89" t="s">
        <v>341</v>
      </c>
      <c r="V12142" s="89" t="s">
        <v>1893</v>
      </c>
      <c r="W12142">
        <v>54689</v>
      </c>
    </row>
    <row r="12143" spans="7:23">
      <c r="G12143">
        <v>52198</v>
      </c>
      <c r="H12143" s="89" t="s">
        <v>964</v>
      </c>
      <c r="I12143" s="89" t="s">
        <v>1940</v>
      </c>
      <c r="L12143">
        <v>190072</v>
      </c>
      <c r="M12143" s="89" t="s">
        <v>2336</v>
      </c>
      <c r="N12143" s="89" t="s">
        <v>316</v>
      </c>
      <c r="V12143" s="89" t="s">
        <v>1894</v>
      </c>
      <c r="W12143">
        <v>52277</v>
      </c>
    </row>
    <row r="12144" spans="7:23">
      <c r="G12144">
        <v>52185</v>
      </c>
      <c r="H12144" s="89" t="s">
        <v>1886</v>
      </c>
      <c r="I12144" s="89" t="s">
        <v>1940</v>
      </c>
      <c r="L12144">
        <v>190073</v>
      </c>
      <c r="M12144" s="89" t="s">
        <v>2336</v>
      </c>
      <c r="N12144" s="89" t="s">
        <v>1582</v>
      </c>
      <c r="V12144" s="89" t="s">
        <v>1895</v>
      </c>
      <c r="W12144">
        <v>52278</v>
      </c>
    </row>
    <row r="12145" spans="7:23">
      <c r="G12145">
        <v>52186</v>
      </c>
      <c r="H12145" s="89" t="s">
        <v>1887</v>
      </c>
      <c r="I12145" s="89" t="s">
        <v>1940</v>
      </c>
      <c r="L12145">
        <v>190074</v>
      </c>
      <c r="M12145" s="89" t="s">
        <v>2336</v>
      </c>
      <c r="N12145" s="89" t="s">
        <v>323</v>
      </c>
      <c r="V12145" s="89" t="s">
        <v>1896</v>
      </c>
      <c r="W12145">
        <v>52279</v>
      </c>
    </row>
    <row r="12146" spans="7:23">
      <c r="G12146">
        <v>58078</v>
      </c>
      <c r="H12146" s="89" t="s">
        <v>968</v>
      </c>
      <c r="I12146" s="89" t="s">
        <v>1940</v>
      </c>
      <c r="L12146">
        <v>190075</v>
      </c>
      <c r="M12146" s="89" t="s">
        <v>2336</v>
      </c>
      <c r="N12146" s="89" t="s">
        <v>324</v>
      </c>
      <c r="V12146" s="89" t="s">
        <v>1897</v>
      </c>
      <c r="W12146">
        <v>71681</v>
      </c>
    </row>
    <row r="12147" spans="7:23">
      <c r="G12147">
        <v>52199</v>
      </c>
      <c r="H12147" s="89" t="s">
        <v>1888</v>
      </c>
      <c r="I12147" s="89" t="s">
        <v>1940</v>
      </c>
      <c r="L12147">
        <v>190076</v>
      </c>
      <c r="M12147" s="89" t="s">
        <v>2336</v>
      </c>
      <c r="N12147" s="89" t="s">
        <v>325</v>
      </c>
      <c r="V12147" s="89" t="s">
        <v>1898</v>
      </c>
      <c r="W12147">
        <v>71659</v>
      </c>
    </row>
    <row r="12148" spans="7:23">
      <c r="G12148">
        <v>52188</v>
      </c>
      <c r="H12148" s="89" t="s">
        <v>970</v>
      </c>
      <c r="I12148" s="89" t="s">
        <v>1940</v>
      </c>
      <c r="L12148">
        <v>190077</v>
      </c>
      <c r="M12148" s="89" t="s">
        <v>2336</v>
      </c>
      <c r="N12148" s="89" t="s">
        <v>317</v>
      </c>
      <c r="V12148" s="89" t="s">
        <v>1899</v>
      </c>
      <c r="W12148">
        <v>71087</v>
      </c>
    </row>
    <row r="12149" spans="7:23">
      <c r="G12149">
        <v>52190</v>
      </c>
      <c r="H12149" s="89" t="s">
        <v>971</v>
      </c>
      <c r="I12149" s="89" t="s">
        <v>1940</v>
      </c>
      <c r="L12149">
        <v>190078</v>
      </c>
      <c r="M12149" s="89" t="s">
        <v>2336</v>
      </c>
      <c r="N12149" s="89" t="s">
        <v>1583</v>
      </c>
      <c r="V12149" s="89" t="s">
        <v>1900</v>
      </c>
      <c r="W12149">
        <v>71076</v>
      </c>
    </row>
    <row r="12150" spans="7:23">
      <c r="G12150">
        <v>52192</v>
      </c>
      <c r="H12150" s="89" t="s">
        <v>972</v>
      </c>
      <c r="I12150" s="89" t="s">
        <v>1940</v>
      </c>
      <c r="L12150">
        <v>190079</v>
      </c>
      <c r="M12150" s="89" t="s">
        <v>2431</v>
      </c>
      <c r="N12150" s="89" t="s">
        <v>1290</v>
      </c>
      <c r="V12150" s="89" t="s">
        <v>1901</v>
      </c>
      <c r="W12150">
        <v>71065</v>
      </c>
    </row>
    <row r="12151" spans="7:23">
      <c r="G12151">
        <v>215267</v>
      </c>
      <c r="H12151" s="89" t="s">
        <v>2171</v>
      </c>
      <c r="I12151" s="89" t="s">
        <v>1940</v>
      </c>
      <c r="L12151">
        <v>190080</v>
      </c>
      <c r="M12151" s="89" t="s">
        <v>2431</v>
      </c>
      <c r="N12151" s="89" t="s">
        <v>340</v>
      </c>
      <c r="V12151" s="89" t="s">
        <v>1902</v>
      </c>
      <c r="W12151">
        <v>71054</v>
      </c>
    </row>
    <row r="12152" spans="7:23">
      <c r="G12152">
        <v>162889</v>
      </c>
      <c r="H12152" s="89" t="s">
        <v>2671</v>
      </c>
      <c r="I12152" s="89" t="s">
        <v>1940</v>
      </c>
      <c r="L12152">
        <v>190081</v>
      </c>
      <c r="M12152" s="89" t="s">
        <v>2431</v>
      </c>
      <c r="N12152" s="89" t="s">
        <v>320</v>
      </c>
      <c r="V12152" s="89" t="s">
        <v>1903</v>
      </c>
      <c r="W12152">
        <v>71043</v>
      </c>
    </row>
    <row r="12153" spans="7:23">
      <c r="G12153">
        <v>58089</v>
      </c>
      <c r="H12153" s="89" t="s">
        <v>974</v>
      </c>
      <c r="I12153" s="89" t="s">
        <v>1940</v>
      </c>
      <c r="L12153">
        <v>190082</v>
      </c>
      <c r="M12153" s="89" t="s">
        <v>2431</v>
      </c>
      <c r="N12153" s="89" t="s">
        <v>321</v>
      </c>
      <c r="V12153" s="89" t="s">
        <v>1904</v>
      </c>
      <c r="W12153">
        <v>71109</v>
      </c>
    </row>
    <row r="12154" spans="7:23">
      <c r="G12154">
        <v>52200</v>
      </c>
      <c r="H12154" s="89" t="s">
        <v>1889</v>
      </c>
      <c r="I12154" s="89" t="s">
        <v>1940</v>
      </c>
      <c r="L12154">
        <v>190083</v>
      </c>
      <c r="M12154" s="89" t="s">
        <v>2431</v>
      </c>
      <c r="N12154" s="89" t="s">
        <v>322</v>
      </c>
      <c r="V12154" s="89" t="s">
        <v>1905</v>
      </c>
      <c r="W12154">
        <v>71032</v>
      </c>
    </row>
    <row r="12155" spans="7:23">
      <c r="G12155">
        <v>216484</v>
      </c>
      <c r="H12155" s="89" t="s">
        <v>2172</v>
      </c>
      <c r="I12155" s="89" t="s">
        <v>1940</v>
      </c>
      <c r="L12155">
        <v>190084</v>
      </c>
      <c r="M12155" s="89" t="s">
        <v>2431</v>
      </c>
      <c r="N12155" s="89" t="s">
        <v>341</v>
      </c>
      <c r="V12155" s="89" t="s">
        <v>1906</v>
      </c>
      <c r="W12155">
        <v>71021</v>
      </c>
    </row>
    <row r="12156" spans="7:23">
      <c r="G12156">
        <v>52197</v>
      </c>
      <c r="H12156" s="89" t="s">
        <v>976</v>
      </c>
      <c r="I12156" s="89" t="s">
        <v>1940</v>
      </c>
      <c r="L12156">
        <v>190085</v>
      </c>
      <c r="M12156" s="89" t="s">
        <v>2431</v>
      </c>
      <c r="N12156" s="89" t="s">
        <v>316</v>
      </c>
      <c r="V12156" s="89" t="s">
        <v>1907</v>
      </c>
      <c r="W12156">
        <v>71098</v>
      </c>
    </row>
    <row r="12157" spans="7:23">
      <c r="G12157">
        <v>219878</v>
      </c>
      <c r="H12157" s="89" t="s">
        <v>2672</v>
      </c>
      <c r="I12157" s="89" t="s">
        <v>1940</v>
      </c>
      <c r="L12157">
        <v>190086</v>
      </c>
      <c r="M12157" s="89" t="s">
        <v>2431</v>
      </c>
      <c r="N12157" s="89" t="s">
        <v>1582</v>
      </c>
      <c r="V12157" s="89" t="s">
        <v>1908</v>
      </c>
      <c r="W12157">
        <v>71010</v>
      </c>
    </row>
    <row r="12158" spans="7:23">
      <c r="G12158">
        <v>52202</v>
      </c>
      <c r="H12158" s="89" t="s">
        <v>1890</v>
      </c>
      <c r="I12158" s="89" t="s">
        <v>1940</v>
      </c>
      <c r="L12158">
        <v>190087</v>
      </c>
      <c r="M12158" s="89" t="s">
        <v>2431</v>
      </c>
      <c r="N12158" s="89" t="s">
        <v>323</v>
      </c>
      <c r="V12158" s="89" t="s">
        <v>1909</v>
      </c>
      <c r="W12158">
        <v>70999</v>
      </c>
    </row>
    <row r="12159" spans="7:23">
      <c r="G12159">
        <v>52230</v>
      </c>
      <c r="H12159" s="89" t="s">
        <v>1891</v>
      </c>
      <c r="I12159" s="89" t="s">
        <v>1940</v>
      </c>
      <c r="L12159">
        <v>190088</v>
      </c>
      <c r="M12159" s="89" t="s">
        <v>2431</v>
      </c>
      <c r="N12159" s="89" t="s">
        <v>324</v>
      </c>
      <c r="V12159" s="89" t="s">
        <v>1910</v>
      </c>
      <c r="W12159">
        <v>70988</v>
      </c>
    </row>
    <row r="12160" spans="7:23">
      <c r="G12160">
        <v>54287</v>
      </c>
      <c r="H12160" s="89" t="s">
        <v>1892</v>
      </c>
      <c r="I12160" s="89" t="s">
        <v>1940</v>
      </c>
      <c r="L12160">
        <v>190089</v>
      </c>
      <c r="M12160" s="89" t="s">
        <v>2431</v>
      </c>
      <c r="N12160" s="89" t="s">
        <v>325</v>
      </c>
      <c r="V12160" s="89" t="s">
        <v>1911</v>
      </c>
      <c r="W12160">
        <v>70977</v>
      </c>
    </row>
    <row r="12161" spans="7:23">
      <c r="G12161">
        <v>54689</v>
      </c>
      <c r="H12161" s="89" t="s">
        <v>1893</v>
      </c>
      <c r="I12161" s="89" t="s">
        <v>1940</v>
      </c>
      <c r="L12161">
        <v>190090</v>
      </c>
      <c r="M12161" s="89" t="s">
        <v>2431</v>
      </c>
      <c r="N12161" s="89" t="s">
        <v>317</v>
      </c>
      <c r="V12161" s="89" t="s">
        <v>1912</v>
      </c>
      <c r="W12161">
        <v>70966</v>
      </c>
    </row>
    <row r="12162" spans="7:23">
      <c r="G12162">
        <v>52277</v>
      </c>
      <c r="H12162" s="89" t="s">
        <v>1894</v>
      </c>
      <c r="I12162" s="89" t="s">
        <v>1940</v>
      </c>
      <c r="L12162">
        <v>190091</v>
      </c>
      <c r="M12162" s="89" t="s">
        <v>2431</v>
      </c>
      <c r="N12162" s="89" t="s">
        <v>1583</v>
      </c>
      <c r="V12162" s="89" t="s">
        <v>119</v>
      </c>
      <c r="W12162">
        <v>70955</v>
      </c>
    </row>
    <row r="12163" spans="7:23">
      <c r="G12163">
        <v>52278</v>
      </c>
      <c r="H12163" s="89" t="s">
        <v>1895</v>
      </c>
      <c r="I12163" s="89" t="s">
        <v>1940</v>
      </c>
      <c r="L12163">
        <v>190092</v>
      </c>
      <c r="M12163" s="89" t="s">
        <v>2525</v>
      </c>
      <c r="N12163" s="89" t="s">
        <v>1290</v>
      </c>
      <c r="V12163" s="89" t="s">
        <v>1913</v>
      </c>
      <c r="W12163">
        <v>70944</v>
      </c>
    </row>
    <row r="12164" spans="7:23">
      <c r="G12164">
        <v>52279</v>
      </c>
      <c r="H12164" s="89" t="s">
        <v>1896</v>
      </c>
      <c r="I12164" s="89" t="s">
        <v>1940</v>
      </c>
      <c r="L12164">
        <v>190093</v>
      </c>
      <c r="M12164" s="89" t="s">
        <v>2525</v>
      </c>
      <c r="N12164" s="89" t="s">
        <v>340</v>
      </c>
      <c r="V12164" s="89" t="s">
        <v>1914</v>
      </c>
      <c r="W12164">
        <v>70933</v>
      </c>
    </row>
    <row r="12165" spans="7:23">
      <c r="G12165">
        <v>71681</v>
      </c>
      <c r="H12165" s="89" t="s">
        <v>1897</v>
      </c>
      <c r="I12165" s="89" t="s">
        <v>1940</v>
      </c>
      <c r="L12165">
        <v>190094</v>
      </c>
      <c r="M12165" s="89" t="s">
        <v>2525</v>
      </c>
      <c r="N12165" s="89" t="s">
        <v>320</v>
      </c>
      <c r="V12165" s="89" t="s">
        <v>1915</v>
      </c>
      <c r="W12165">
        <v>70922</v>
      </c>
    </row>
    <row r="12166" spans="7:23">
      <c r="G12166">
        <v>71659</v>
      </c>
      <c r="H12166" s="89" t="s">
        <v>1898</v>
      </c>
      <c r="I12166" s="89" t="s">
        <v>1940</v>
      </c>
      <c r="L12166">
        <v>190095</v>
      </c>
      <c r="M12166" s="89" t="s">
        <v>2525</v>
      </c>
      <c r="N12166" s="89" t="s">
        <v>321</v>
      </c>
      <c r="V12166" s="89" t="s">
        <v>1916</v>
      </c>
      <c r="W12166">
        <v>70911</v>
      </c>
    </row>
    <row r="12167" spans="7:23">
      <c r="G12167">
        <v>71087</v>
      </c>
      <c r="H12167" s="89" t="s">
        <v>1899</v>
      </c>
      <c r="I12167" s="89" t="s">
        <v>1940</v>
      </c>
      <c r="L12167">
        <v>190096</v>
      </c>
      <c r="M12167" s="89" t="s">
        <v>2525</v>
      </c>
      <c r="N12167" s="89" t="s">
        <v>322</v>
      </c>
      <c r="V12167" s="89" t="s">
        <v>1917</v>
      </c>
      <c r="W12167">
        <v>70900</v>
      </c>
    </row>
    <row r="12168" spans="7:23">
      <c r="G12168">
        <v>71076</v>
      </c>
      <c r="H12168" s="89" t="s">
        <v>1900</v>
      </c>
      <c r="I12168" s="89" t="s">
        <v>1940</v>
      </c>
      <c r="L12168">
        <v>190097</v>
      </c>
      <c r="M12168" s="89" t="s">
        <v>2525</v>
      </c>
      <c r="N12168" s="89" t="s">
        <v>341</v>
      </c>
      <c r="V12168" s="89" t="s">
        <v>1918</v>
      </c>
      <c r="W12168">
        <v>70889</v>
      </c>
    </row>
    <row r="12169" spans="7:23">
      <c r="G12169">
        <v>71065</v>
      </c>
      <c r="H12169" s="89" t="s">
        <v>1901</v>
      </c>
      <c r="I12169" s="89" t="s">
        <v>1940</v>
      </c>
      <c r="L12169">
        <v>190098</v>
      </c>
      <c r="M12169" s="89" t="s">
        <v>2525</v>
      </c>
      <c r="N12169" s="89" t="s">
        <v>316</v>
      </c>
      <c r="V12169" s="89" t="s">
        <v>1919</v>
      </c>
      <c r="W12169">
        <v>70878</v>
      </c>
    </row>
    <row r="12170" spans="7:23">
      <c r="G12170">
        <v>71054</v>
      </c>
      <c r="H12170" s="89" t="s">
        <v>1902</v>
      </c>
      <c r="I12170" s="89" t="s">
        <v>1940</v>
      </c>
      <c r="L12170">
        <v>190099</v>
      </c>
      <c r="M12170" s="89" t="s">
        <v>2525</v>
      </c>
      <c r="N12170" s="89" t="s">
        <v>1582</v>
      </c>
      <c r="V12170" s="89" t="s">
        <v>1920</v>
      </c>
      <c r="W12170">
        <v>71384</v>
      </c>
    </row>
    <row r="12171" spans="7:23">
      <c r="G12171">
        <v>71043</v>
      </c>
      <c r="H12171" s="89" t="s">
        <v>1903</v>
      </c>
      <c r="I12171" s="89" t="s">
        <v>1940</v>
      </c>
      <c r="L12171">
        <v>190100</v>
      </c>
      <c r="M12171" s="89" t="s">
        <v>2525</v>
      </c>
      <c r="N12171" s="89" t="s">
        <v>323</v>
      </c>
      <c r="V12171" s="89" t="s">
        <v>1921</v>
      </c>
      <c r="W12171">
        <v>71373</v>
      </c>
    </row>
    <row r="12172" spans="7:23">
      <c r="G12172">
        <v>71109</v>
      </c>
      <c r="H12172" s="89" t="s">
        <v>1904</v>
      </c>
      <c r="I12172" s="89" t="s">
        <v>1940</v>
      </c>
      <c r="L12172">
        <v>190101</v>
      </c>
      <c r="M12172" s="89" t="s">
        <v>2525</v>
      </c>
      <c r="N12172" s="89" t="s">
        <v>324</v>
      </c>
      <c r="V12172" s="89" t="s">
        <v>1922</v>
      </c>
      <c r="W12172">
        <v>70867</v>
      </c>
    </row>
    <row r="12173" spans="7:23">
      <c r="G12173">
        <v>71032</v>
      </c>
      <c r="H12173" s="89" t="s">
        <v>1905</v>
      </c>
      <c r="I12173" s="89" t="s">
        <v>1940</v>
      </c>
      <c r="L12173">
        <v>190102</v>
      </c>
      <c r="M12173" s="89" t="s">
        <v>2525</v>
      </c>
      <c r="N12173" s="89" t="s">
        <v>325</v>
      </c>
      <c r="V12173" s="89" t="s">
        <v>1923</v>
      </c>
      <c r="W12173">
        <v>71274</v>
      </c>
    </row>
    <row r="12174" spans="7:23">
      <c r="G12174">
        <v>71021</v>
      </c>
      <c r="H12174" s="89" t="s">
        <v>1906</v>
      </c>
      <c r="I12174" s="89" t="s">
        <v>1940</v>
      </c>
      <c r="L12174">
        <v>190103</v>
      </c>
      <c r="M12174" s="89" t="s">
        <v>2525</v>
      </c>
      <c r="N12174" s="89" t="s">
        <v>317</v>
      </c>
      <c r="V12174" s="89" t="s">
        <v>278</v>
      </c>
      <c r="W12174">
        <v>71351</v>
      </c>
    </row>
    <row r="12175" spans="7:23">
      <c r="G12175">
        <v>71098</v>
      </c>
      <c r="H12175" s="89" t="s">
        <v>1907</v>
      </c>
      <c r="I12175" s="89" t="s">
        <v>1940</v>
      </c>
      <c r="L12175">
        <v>190104</v>
      </c>
      <c r="M12175" s="89" t="s">
        <v>2525</v>
      </c>
      <c r="N12175" s="89" t="s">
        <v>1583</v>
      </c>
      <c r="V12175" s="89" t="s">
        <v>1924</v>
      </c>
      <c r="W12175">
        <v>71263</v>
      </c>
    </row>
    <row r="12176" spans="7:23">
      <c r="G12176">
        <v>71010</v>
      </c>
      <c r="H12176" s="89" t="s">
        <v>1908</v>
      </c>
      <c r="I12176" s="89" t="s">
        <v>1940</v>
      </c>
      <c r="L12176">
        <v>190266</v>
      </c>
      <c r="M12176" s="89" t="s">
        <v>2669</v>
      </c>
      <c r="N12176" s="89" t="s">
        <v>1710</v>
      </c>
      <c r="V12176" s="89" t="s">
        <v>1925</v>
      </c>
      <c r="W12176">
        <v>71252</v>
      </c>
    </row>
    <row r="12177" spans="7:23">
      <c r="G12177">
        <v>70999</v>
      </c>
      <c r="H12177" s="89" t="s">
        <v>1909</v>
      </c>
      <c r="I12177" s="89" t="s">
        <v>1940</v>
      </c>
      <c r="L12177">
        <v>190267</v>
      </c>
      <c r="M12177" s="89" t="s">
        <v>2669</v>
      </c>
      <c r="N12177" s="89" t="s">
        <v>1940</v>
      </c>
      <c r="V12177" s="89" t="s">
        <v>1926</v>
      </c>
      <c r="W12177">
        <v>71241</v>
      </c>
    </row>
    <row r="12178" spans="7:23">
      <c r="G12178">
        <v>70988</v>
      </c>
      <c r="H12178" s="89" t="s">
        <v>1910</v>
      </c>
      <c r="I12178" s="89" t="s">
        <v>1940</v>
      </c>
      <c r="L12178">
        <v>190268</v>
      </c>
      <c r="M12178" s="89" t="s">
        <v>2669</v>
      </c>
      <c r="N12178" s="89" t="s">
        <v>1941</v>
      </c>
      <c r="V12178" s="89" t="s">
        <v>1927</v>
      </c>
      <c r="W12178">
        <v>71318</v>
      </c>
    </row>
    <row r="12179" spans="7:23">
      <c r="G12179">
        <v>70977</v>
      </c>
      <c r="H12179" s="89" t="s">
        <v>1911</v>
      </c>
      <c r="I12179" s="89" t="s">
        <v>1940</v>
      </c>
      <c r="L12179">
        <v>190269</v>
      </c>
      <c r="M12179" s="89" t="s">
        <v>2669</v>
      </c>
      <c r="N12179" s="89" t="s">
        <v>1942</v>
      </c>
      <c r="V12179" s="89" t="s">
        <v>1899</v>
      </c>
      <c r="W12179">
        <v>71516</v>
      </c>
    </row>
    <row r="12180" spans="7:23">
      <c r="G12180">
        <v>70966</v>
      </c>
      <c r="H12180" s="89" t="s">
        <v>1912</v>
      </c>
      <c r="I12180" s="89" t="s">
        <v>1940</v>
      </c>
      <c r="L12180">
        <v>190270</v>
      </c>
      <c r="M12180" s="89" t="s">
        <v>2669</v>
      </c>
      <c r="N12180" s="89" t="s">
        <v>314</v>
      </c>
      <c r="V12180" s="89" t="s">
        <v>1902</v>
      </c>
      <c r="W12180">
        <v>71505</v>
      </c>
    </row>
    <row r="12181" spans="7:23">
      <c r="G12181">
        <v>70955</v>
      </c>
      <c r="H12181" s="89" t="s">
        <v>119</v>
      </c>
      <c r="I12181" s="89" t="s">
        <v>1940</v>
      </c>
      <c r="L12181">
        <v>190271</v>
      </c>
      <c r="M12181" s="89" t="s">
        <v>2669</v>
      </c>
      <c r="N12181" s="89" t="s">
        <v>1943</v>
      </c>
      <c r="V12181" s="89" t="s">
        <v>1928</v>
      </c>
      <c r="W12181">
        <v>71494</v>
      </c>
    </row>
    <row r="12182" spans="7:23">
      <c r="G12182">
        <v>70944</v>
      </c>
      <c r="H12182" s="89" t="s">
        <v>1913</v>
      </c>
      <c r="I12182" s="89" t="s">
        <v>1940</v>
      </c>
      <c r="L12182">
        <v>190272</v>
      </c>
      <c r="M12182" s="89" t="s">
        <v>2669</v>
      </c>
      <c r="N12182" s="89" t="s">
        <v>1944</v>
      </c>
      <c r="V12182" s="89" t="s">
        <v>1929</v>
      </c>
      <c r="W12182">
        <v>71615</v>
      </c>
    </row>
    <row r="12183" spans="7:23">
      <c r="G12183">
        <v>70933</v>
      </c>
      <c r="H12183" s="89" t="s">
        <v>1914</v>
      </c>
      <c r="I12183" s="89" t="s">
        <v>1940</v>
      </c>
      <c r="L12183">
        <v>190273</v>
      </c>
      <c r="M12183" s="89" t="s">
        <v>2669</v>
      </c>
      <c r="N12183" s="89" t="s">
        <v>1945</v>
      </c>
      <c r="V12183" s="89" t="s">
        <v>1930</v>
      </c>
      <c r="W12183">
        <v>71604</v>
      </c>
    </row>
    <row r="12184" spans="7:23">
      <c r="G12184">
        <v>70922</v>
      </c>
      <c r="H12184" s="89" t="s">
        <v>1915</v>
      </c>
      <c r="I12184" s="89" t="s">
        <v>1940</v>
      </c>
      <c r="L12184">
        <v>190274</v>
      </c>
      <c r="M12184" s="89" t="s">
        <v>2669</v>
      </c>
      <c r="N12184" s="89" t="s">
        <v>1946</v>
      </c>
      <c r="V12184" s="89" t="s">
        <v>59</v>
      </c>
      <c r="W12184">
        <v>71593</v>
      </c>
    </row>
    <row r="12185" spans="7:23">
      <c r="G12185">
        <v>70911</v>
      </c>
      <c r="H12185" s="89" t="s">
        <v>1916</v>
      </c>
      <c r="I12185" s="89" t="s">
        <v>1940</v>
      </c>
      <c r="L12185">
        <v>190275</v>
      </c>
      <c r="M12185" s="89" t="s">
        <v>2669</v>
      </c>
      <c r="N12185" s="89" t="s">
        <v>315</v>
      </c>
      <c r="V12185" s="89" t="s">
        <v>1931</v>
      </c>
      <c r="W12185">
        <v>72078</v>
      </c>
    </row>
    <row r="12186" spans="7:23">
      <c r="G12186">
        <v>70900</v>
      </c>
      <c r="H12186" s="89" t="s">
        <v>1917</v>
      </c>
      <c r="I12186" s="89" t="s">
        <v>1940</v>
      </c>
      <c r="L12186">
        <v>190276</v>
      </c>
      <c r="M12186" s="89" t="s">
        <v>2669</v>
      </c>
      <c r="N12186" s="89" t="s">
        <v>1947</v>
      </c>
      <c r="V12186" s="89" t="s">
        <v>60</v>
      </c>
      <c r="W12186">
        <v>71582</v>
      </c>
    </row>
    <row r="12187" spans="7:23">
      <c r="G12187">
        <v>70889</v>
      </c>
      <c r="H12187" s="89" t="s">
        <v>1918</v>
      </c>
      <c r="I12187" s="89" t="s">
        <v>1940</v>
      </c>
      <c r="L12187">
        <v>191266</v>
      </c>
      <c r="M12187" s="89" t="s">
        <v>2667</v>
      </c>
      <c r="N12187" s="89" t="s">
        <v>1710</v>
      </c>
      <c r="V12187" s="89" t="s">
        <v>46</v>
      </c>
      <c r="W12187">
        <v>71461</v>
      </c>
    </row>
    <row r="12188" spans="7:23">
      <c r="G12188">
        <v>70878</v>
      </c>
      <c r="H12188" s="89" t="s">
        <v>1919</v>
      </c>
      <c r="I12188" s="89" t="s">
        <v>1940</v>
      </c>
      <c r="L12188">
        <v>191267</v>
      </c>
      <c r="M12188" s="89" t="s">
        <v>2667</v>
      </c>
      <c r="N12188" s="89" t="s">
        <v>1940</v>
      </c>
      <c r="V12188" s="89" t="s">
        <v>1932</v>
      </c>
      <c r="W12188">
        <v>71626</v>
      </c>
    </row>
    <row r="12189" spans="7:23">
      <c r="G12189">
        <v>71384</v>
      </c>
      <c r="H12189" s="89" t="s">
        <v>1920</v>
      </c>
      <c r="I12189" s="89" t="s">
        <v>1940</v>
      </c>
      <c r="L12189">
        <v>191268</v>
      </c>
      <c r="M12189" s="89" t="s">
        <v>2667</v>
      </c>
      <c r="N12189" s="89" t="s">
        <v>1941</v>
      </c>
      <c r="V12189" s="89" t="s">
        <v>1912</v>
      </c>
      <c r="W12189">
        <v>71483</v>
      </c>
    </row>
    <row r="12190" spans="7:23">
      <c r="G12190">
        <v>71373</v>
      </c>
      <c r="H12190" s="89" t="s">
        <v>1921</v>
      </c>
      <c r="I12190" s="89" t="s">
        <v>1940</v>
      </c>
      <c r="L12190">
        <v>191269</v>
      </c>
      <c r="M12190" s="89" t="s">
        <v>2667</v>
      </c>
      <c r="N12190" s="89" t="s">
        <v>1942</v>
      </c>
      <c r="V12190" s="89" t="s">
        <v>119</v>
      </c>
      <c r="W12190">
        <v>71472</v>
      </c>
    </row>
    <row r="12191" spans="7:23">
      <c r="G12191">
        <v>70867</v>
      </c>
      <c r="H12191" s="89" t="s">
        <v>1922</v>
      </c>
      <c r="I12191" s="89" t="s">
        <v>1940</v>
      </c>
      <c r="L12191">
        <v>191270</v>
      </c>
      <c r="M12191" s="89" t="s">
        <v>2667</v>
      </c>
      <c r="N12191" s="89" t="s">
        <v>314</v>
      </c>
      <c r="V12191" s="89" t="s">
        <v>46</v>
      </c>
      <c r="W12191">
        <v>71450</v>
      </c>
    </row>
    <row r="12192" spans="7:23">
      <c r="G12192">
        <v>71274</v>
      </c>
      <c r="H12192" s="89" t="s">
        <v>1923</v>
      </c>
      <c r="I12192" s="89" t="s">
        <v>1940</v>
      </c>
      <c r="L12192">
        <v>191271</v>
      </c>
      <c r="M12192" s="89" t="s">
        <v>2667</v>
      </c>
      <c r="N12192" s="89" t="s">
        <v>1943</v>
      </c>
      <c r="V12192" s="89" t="s">
        <v>1914</v>
      </c>
      <c r="W12192">
        <v>71439</v>
      </c>
    </row>
    <row r="12193" spans="7:23">
      <c r="G12193">
        <v>71351</v>
      </c>
      <c r="H12193" s="89" t="s">
        <v>278</v>
      </c>
      <c r="I12193" s="89" t="s">
        <v>1940</v>
      </c>
      <c r="L12193">
        <v>191272</v>
      </c>
      <c r="M12193" s="89" t="s">
        <v>2667</v>
      </c>
      <c r="N12193" s="89" t="s">
        <v>1944</v>
      </c>
      <c r="V12193" s="89" t="s">
        <v>1915</v>
      </c>
      <c r="W12193">
        <v>71307</v>
      </c>
    </row>
    <row r="12194" spans="7:23">
      <c r="G12194">
        <v>71263</v>
      </c>
      <c r="H12194" s="89" t="s">
        <v>1924</v>
      </c>
      <c r="I12194" s="89" t="s">
        <v>1940</v>
      </c>
      <c r="L12194">
        <v>191273</v>
      </c>
      <c r="M12194" s="89" t="s">
        <v>2667</v>
      </c>
      <c r="N12194" s="89" t="s">
        <v>1945</v>
      </c>
      <c r="V12194" s="89" t="s">
        <v>1916</v>
      </c>
      <c r="W12194">
        <v>71230</v>
      </c>
    </row>
    <row r="12195" spans="7:23">
      <c r="G12195">
        <v>71252</v>
      </c>
      <c r="H12195" s="89" t="s">
        <v>1925</v>
      </c>
      <c r="I12195" s="89" t="s">
        <v>1940</v>
      </c>
      <c r="L12195">
        <v>191274</v>
      </c>
      <c r="M12195" s="89" t="s">
        <v>2667</v>
      </c>
      <c r="N12195" s="89" t="s">
        <v>1946</v>
      </c>
      <c r="V12195" s="89" t="s">
        <v>1917</v>
      </c>
      <c r="W12195">
        <v>71780</v>
      </c>
    </row>
    <row r="12196" spans="7:23">
      <c r="G12196">
        <v>71241</v>
      </c>
      <c r="H12196" s="89" t="s">
        <v>1926</v>
      </c>
      <c r="I12196" s="89" t="s">
        <v>1940</v>
      </c>
      <c r="L12196">
        <v>191275</v>
      </c>
      <c r="M12196" s="89" t="s">
        <v>2667</v>
      </c>
      <c r="N12196" s="89" t="s">
        <v>315</v>
      </c>
      <c r="V12196" s="89" t="s">
        <v>1918</v>
      </c>
      <c r="W12196">
        <v>71769</v>
      </c>
    </row>
    <row r="12197" spans="7:23">
      <c r="G12197">
        <v>71318</v>
      </c>
      <c r="H12197" s="89" t="s">
        <v>1927</v>
      </c>
      <c r="I12197" s="89" t="s">
        <v>1940</v>
      </c>
      <c r="L12197">
        <v>191276</v>
      </c>
      <c r="M12197" s="89" t="s">
        <v>2667</v>
      </c>
      <c r="N12197" s="89" t="s">
        <v>1947</v>
      </c>
      <c r="V12197" s="89" t="s">
        <v>119</v>
      </c>
      <c r="W12197">
        <v>71758</v>
      </c>
    </row>
    <row r="12198" spans="7:23">
      <c r="G12198">
        <v>71516</v>
      </c>
      <c r="H12198" s="89" t="s">
        <v>1899</v>
      </c>
      <c r="I12198" s="89" t="s">
        <v>1940</v>
      </c>
      <c r="L12198">
        <v>192066</v>
      </c>
      <c r="M12198" s="89" t="s">
        <v>2586</v>
      </c>
      <c r="N12198" s="89" t="s">
        <v>1584</v>
      </c>
      <c r="V12198" s="89" t="s">
        <v>1933</v>
      </c>
      <c r="W12198">
        <v>71747</v>
      </c>
    </row>
    <row r="12199" spans="7:23">
      <c r="G12199">
        <v>71505</v>
      </c>
      <c r="H12199" s="89" t="s">
        <v>1902</v>
      </c>
      <c r="I12199" s="89" t="s">
        <v>1940</v>
      </c>
      <c r="L12199">
        <v>192067</v>
      </c>
      <c r="M12199" s="89" t="s">
        <v>2586</v>
      </c>
      <c r="N12199" s="89" t="s">
        <v>1698</v>
      </c>
      <c r="V12199" s="89" t="s">
        <v>1920</v>
      </c>
      <c r="W12199">
        <v>71736</v>
      </c>
    </row>
    <row r="12200" spans="7:23">
      <c r="G12200">
        <v>71494</v>
      </c>
      <c r="H12200" s="89" t="s">
        <v>1928</v>
      </c>
      <c r="I12200" s="89" t="s">
        <v>1940</v>
      </c>
      <c r="L12200">
        <v>192069</v>
      </c>
      <c r="M12200" s="89" t="s">
        <v>2586</v>
      </c>
      <c r="N12200" s="89" t="s">
        <v>1699</v>
      </c>
      <c r="V12200" s="89" t="s">
        <v>1934</v>
      </c>
      <c r="W12200">
        <v>71725</v>
      </c>
    </row>
    <row r="12201" spans="7:23">
      <c r="G12201">
        <v>71615</v>
      </c>
      <c r="H12201" s="89" t="s">
        <v>1929</v>
      </c>
      <c r="I12201" s="89" t="s">
        <v>1940</v>
      </c>
      <c r="L12201">
        <v>192070</v>
      </c>
      <c r="M12201" s="89" t="s">
        <v>2586</v>
      </c>
      <c r="N12201" s="89" t="s">
        <v>312</v>
      </c>
      <c r="V12201" s="89" t="s">
        <v>1935</v>
      </c>
      <c r="W12201">
        <v>71714</v>
      </c>
    </row>
    <row r="12202" spans="7:23">
      <c r="G12202">
        <v>71604</v>
      </c>
      <c r="H12202" s="89" t="s">
        <v>1930</v>
      </c>
      <c r="I12202" s="89" t="s">
        <v>1940</v>
      </c>
      <c r="L12202">
        <v>192071</v>
      </c>
      <c r="M12202" s="89" t="s">
        <v>2586</v>
      </c>
      <c r="N12202" s="89" t="s">
        <v>1700</v>
      </c>
      <c r="V12202" s="89" t="s">
        <v>1936</v>
      </c>
      <c r="W12202">
        <v>71934</v>
      </c>
    </row>
    <row r="12203" spans="7:23">
      <c r="G12203">
        <v>71593</v>
      </c>
      <c r="H12203" s="89" t="s">
        <v>59</v>
      </c>
      <c r="I12203" s="89" t="s">
        <v>1940</v>
      </c>
      <c r="L12203">
        <v>192072</v>
      </c>
      <c r="M12203" s="89" t="s">
        <v>2586</v>
      </c>
      <c r="N12203" s="89" t="s">
        <v>337</v>
      </c>
      <c r="V12203" s="89" t="s">
        <v>46</v>
      </c>
      <c r="W12203">
        <v>71846</v>
      </c>
    </row>
    <row r="12204" spans="7:23">
      <c r="G12204">
        <v>72078</v>
      </c>
      <c r="H12204" s="89" t="s">
        <v>1931</v>
      </c>
      <c r="I12204" s="89" t="s">
        <v>1940</v>
      </c>
      <c r="L12204">
        <v>192073</v>
      </c>
      <c r="M12204" s="89" t="s">
        <v>2586</v>
      </c>
      <c r="N12204" s="89" t="s">
        <v>3595</v>
      </c>
      <c r="V12204" s="89" t="s">
        <v>1922</v>
      </c>
      <c r="W12204">
        <v>71835</v>
      </c>
    </row>
    <row r="12205" spans="7:23">
      <c r="G12205">
        <v>71582</v>
      </c>
      <c r="H12205" s="89" t="s">
        <v>60</v>
      </c>
      <c r="I12205" s="89" t="s">
        <v>1940</v>
      </c>
      <c r="L12205">
        <v>192074</v>
      </c>
      <c r="M12205" s="89" t="s">
        <v>2586</v>
      </c>
      <c r="N12205" s="89" t="s">
        <v>338</v>
      </c>
      <c r="V12205" s="89" t="s">
        <v>1882</v>
      </c>
      <c r="W12205">
        <v>72100</v>
      </c>
    </row>
    <row r="12206" spans="7:23">
      <c r="G12206">
        <v>71461</v>
      </c>
      <c r="H12206" s="89" t="s">
        <v>46</v>
      </c>
      <c r="I12206" s="89" t="s">
        <v>1940</v>
      </c>
      <c r="L12206">
        <v>192075</v>
      </c>
      <c r="M12206" s="89" t="s">
        <v>2586</v>
      </c>
      <c r="N12206" s="89" t="s">
        <v>313</v>
      </c>
      <c r="V12206" s="89" t="s">
        <v>968</v>
      </c>
      <c r="W12206">
        <v>72122</v>
      </c>
    </row>
    <row r="12207" spans="7:23">
      <c r="G12207">
        <v>71626</v>
      </c>
      <c r="H12207" s="89" t="s">
        <v>1932</v>
      </c>
      <c r="I12207" s="89" t="s">
        <v>1940</v>
      </c>
      <c r="L12207">
        <v>192076</v>
      </c>
      <c r="M12207" s="89" t="s">
        <v>2586</v>
      </c>
      <c r="N12207" s="89" t="s">
        <v>339</v>
      </c>
      <c r="V12207" s="89" t="s">
        <v>974</v>
      </c>
      <c r="W12207">
        <v>72111</v>
      </c>
    </row>
    <row r="12208" spans="7:23">
      <c r="G12208">
        <v>71483</v>
      </c>
      <c r="H12208" s="89" t="s">
        <v>1912</v>
      </c>
      <c r="I12208" s="89" t="s">
        <v>1940</v>
      </c>
      <c r="L12208">
        <v>192077</v>
      </c>
      <c r="M12208" s="89" t="s">
        <v>2592</v>
      </c>
      <c r="N12208" s="89" t="s">
        <v>1584</v>
      </c>
      <c r="V12208" s="89" t="s">
        <v>1923</v>
      </c>
      <c r="W12208">
        <v>71824</v>
      </c>
    </row>
    <row r="12209" spans="7:23">
      <c r="G12209">
        <v>71472</v>
      </c>
      <c r="H12209" s="89" t="s">
        <v>119</v>
      </c>
      <c r="I12209" s="89" t="s">
        <v>1940</v>
      </c>
      <c r="L12209">
        <v>192078</v>
      </c>
      <c r="M12209" s="89" t="s">
        <v>2592</v>
      </c>
      <c r="N12209" s="89" t="s">
        <v>1698</v>
      </c>
      <c r="V12209" s="89" t="s">
        <v>278</v>
      </c>
      <c r="W12209">
        <v>71813</v>
      </c>
    </row>
    <row r="12210" spans="7:23">
      <c r="G12210">
        <v>71450</v>
      </c>
      <c r="H12210" s="89" t="s">
        <v>46</v>
      </c>
      <c r="I12210" s="89" t="s">
        <v>1940</v>
      </c>
      <c r="L12210">
        <v>192080</v>
      </c>
      <c r="M12210" s="89" t="s">
        <v>2592</v>
      </c>
      <c r="N12210" s="89" t="s">
        <v>1699</v>
      </c>
      <c r="V12210" s="89" t="s">
        <v>1924</v>
      </c>
      <c r="W12210">
        <v>71802</v>
      </c>
    </row>
    <row r="12211" spans="7:23">
      <c r="G12211">
        <v>71439</v>
      </c>
      <c r="H12211" s="89" t="s">
        <v>1914</v>
      </c>
      <c r="I12211" s="89" t="s">
        <v>1940</v>
      </c>
      <c r="L12211">
        <v>192081</v>
      </c>
      <c r="M12211" s="89" t="s">
        <v>2592</v>
      </c>
      <c r="N12211" s="89" t="s">
        <v>312</v>
      </c>
      <c r="V12211" s="89" t="s">
        <v>1925</v>
      </c>
      <c r="W12211">
        <v>71703</v>
      </c>
    </row>
    <row r="12212" spans="7:23">
      <c r="G12212">
        <v>71307</v>
      </c>
      <c r="H12212" s="89" t="s">
        <v>1915</v>
      </c>
      <c r="I12212" s="89" t="s">
        <v>1940</v>
      </c>
      <c r="L12212">
        <v>192082</v>
      </c>
      <c r="M12212" s="89" t="s">
        <v>2592</v>
      </c>
      <c r="N12212" s="89" t="s">
        <v>1700</v>
      </c>
      <c r="V12212" s="89" t="s">
        <v>1937</v>
      </c>
      <c r="W12212">
        <v>71912</v>
      </c>
    </row>
    <row r="12213" spans="7:23">
      <c r="G12213">
        <v>71230</v>
      </c>
      <c r="H12213" s="89" t="s">
        <v>1916</v>
      </c>
      <c r="I12213" s="89" t="s">
        <v>1940</v>
      </c>
      <c r="L12213">
        <v>192083</v>
      </c>
      <c r="M12213" s="89" t="s">
        <v>2592</v>
      </c>
      <c r="N12213" s="89" t="s">
        <v>337</v>
      </c>
      <c r="V12213" s="89" t="s">
        <v>276</v>
      </c>
      <c r="W12213">
        <v>71901</v>
      </c>
    </row>
    <row r="12214" spans="7:23">
      <c r="G12214">
        <v>71780</v>
      </c>
      <c r="H12214" s="89" t="s">
        <v>1917</v>
      </c>
      <c r="I12214" s="89" t="s">
        <v>1940</v>
      </c>
      <c r="L12214">
        <v>192084</v>
      </c>
      <c r="M12214" s="89" t="s">
        <v>2592</v>
      </c>
      <c r="N12214" s="89" t="s">
        <v>3595</v>
      </c>
      <c r="V12214" s="89" t="s">
        <v>1938</v>
      </c>
      <c r="W12214">
        <v>58475</v>
      </c>
    </row>
    <row r="12215" spans="7:23">
      <c r="G12215">
        <v>71769</v>
      </c>
      <c r="H12215" s="89" t="s">
        <v>1918</v>
      </c>
      <c r="I12215" s="89" t="s">
        <v>1940</v>
      </c>
      <c r="L12215">
        <v>192085</v>
      </c>
      <c r="M12215" s="89" t="s">
        <v>2592</v>
      </c>
      <c r="N12215" s="89" t="s">
        <v>338</v>
      </c>
      <c r="V12215" s="89" t="s">
        <v>1939</v>
      </c>
      <c r="W12215">
        <v>52280</v>
      </c>
    </row>
    <row r="12216" spans="7:23">
      <c r="G12216">
        <v>71758</v>
      </c>
      <c r="H12216" s="89" t="s">
        <v>119</v>
      </c>
      <c r="I12216" s="89" t="s">
        <v>1940</v>
      </c>
      <c r="L12216">
        <v>192086</v>
      </c>
      <c r="M12216" s="89" t="s">
        <v>2592</v>
      </c>
      <c r="N12216" s="89" t="s">
        <v>313</v>
      </c>
    </row>
    <row r="12217" spans="7:23">
      <c r="G12217">
        <v>71747</v>
      </c>
      <c r="H12217" s="89" t="s">
        <v>1933</v>
      </c>
      <c r="I12217" s="89" t="s">
        <v>1940</v>
      </c>
      <c r="L12217">
        <v>192087</v>
      </c>
      <c r="M12217" s="89" t="s">
        <v>2592</v>
      </c>
      <c r="N12217" s="89" t="s">
        <v>339</v>
      </c>
    </row>
    <row r="12218" spans="7:23">
      <c r="G12218">
        <v>71736</v>
      </c>
      <c r="H12218" s="89" t="s">
        <v>1920</v>
      </c>
      <c r="I12218" s="89" t="s">
        <v>1940</v>
      </c>
      <c r="L12218">
        <v>192466</v>
      </c>
      <c r="M12218" s="89" t="s">
        <v>2601</v>
      </c>
      <c r="N12218" s="89" t="s">
        <v>1584</v>
      </c>
      <c r="V12218" s="89" t="s">
        <v>1291</v>
      </c>
      <c r="W12218">
        <v>52285</v>
      </c>
    </row>
    <row r="12219" spans="7:23">
      <c r="G12219">
        <v>71725</v>
      </c>
      <c r="H12219" s="89" t="s">
        <v>1934</v>
      </c>
      <c r="I12219" s="89" t="s">
        <v>1940</v>
      </c>
      <c r="L12219">
        <v>192467</v>
      </c>
      <c r="M12219" s="89" t="s">
        <v>2601</v>
      </c>
      <c r="N12219" s="89" t="s">
        <v>1698</v>
      </c>
      <c r="V12219" s="89" t="s">
        <v>1293</v>
      </c>
      <c r="W12219">
        <v>52286</v>
      </c>
    </row>
    <row r="12220" spans="7:23">
      <c r="G12220">
        <v>71714</v>
      </c>
      <c r="H12220" s="89" t="s">
        <v>1935</v>
      </c>
      <c r="I12220" s="89" t="s">
        <v>1940</v>
      </c>
      <c r="L12220">
        <v>192469</v>
      </c>
      <c r="M12220" s="89" t="s">
        <v>2601</v>
      </c>
      <c r="N12220" s="89" t="s">
        <v>1699</v>
      </c>
      <c r="V12220" s="89" t="s">
        <v>1294</v>
      </c>
      <c r="W12220">
        <v>52287</v>
      </c>
    </row>
    <row r="12221" spans="7:23">
      <c r="G12221">
        <v>71934</v>
      </c>
      <c r="H12221" s="89" t="s">
        <v>1936</v>
      </c>
      <c r="I12221" s="89" t="s">
        <v>1940</v>
      </c>
      <c r="L12221">
        <v>192470</v>
      </c>
      <c r="M12221" s="89" t="s">
        <v>2601</v>
      </c>
      <c r="N12221" s="89" t="s">
        <v>312</v>
      </c>
      <c r="V12221" s="89" t="s">
        <v>1295</v>
      </c>
      <c r="W12221">
        <v>52288</v>
      </c>
    </row>
    <row r="12222" spans="7:23">
      <c r="G12222">
        <v>71846</v>
      </c>
      <c r="H12222" s="89" t="s">
        <v>46</v>
      </c>
      <c r="I12222" s="89" t="s">
        <v>1940</v>
      </c>
      <c r="L12222">
        <v>192471</v>
      </c>
      <c r="M12222" s="89" t="s">
        <v>2601</v>
      </c>
      <c r="N12222" s="89" t="s">
        <v>1700</v>
      </c>
      <c r="V12222" s="89" t="s">
        <v>1297</v>
      </c>
      <c r="W12222">
        <v>52289</v>
      </c>
    </row>
    <row r="12223" spans="7:23">
      <c r="G12223">
        <v>71835</v>
      </c>
      <c r="H12223" s="89" t="s">
        <v>1922</v>
      </c>
      <c r="I12223" s="89" t="s">
        <v>1940</v>
      </c>
      <c r="L12223">
        <v>192472</v>
      </c>
      <c r="M12223" s="89" t="s">
        <v>2601</v>
      </c>
      <c r="N12223" s="89" t="s">
        <v>337</v>
      </c>
      <c r="V12223" s="89" t="s">
        <v>1298</v>
      </c>
      <c r="W12223">
        <v>52290</v>
      </c>
    </row>
    <row r="12224" spans="7:23">
      <c r="G12224">
        <v>72100</v>
      </c>
      <c r="H12224" s="89" t="s">
        <v>1882</v>
      </c>
      <c r="I12224" s="89" t="s">
        <v>1940</v>
      </c>
      <c r="L12224">
        <v>192473</v>
      </c>
      <c r="M12224" s="89" t="s">
        <v>2601</v>
      </c>
      <c r="N12224" s="89" t="s">
        <v>3595</v>
      </c>
      <c r="V12224" s="89" t="s">
        <v>1299</v>
      </c>
      <c r="W12224">
        <v>52291</v>
      </c>
    </row>
    <row r="12225" spans="7:23">
      <c r="G12225">
        <v>72122</v>
      </c>
      <c r="H12225" s="89" t="s">
        <v>968</v>
      </c>
      <c r="I12225" s="89" t="s">
        <v>1940</v>
      </c>
      <c r="L12225">
        <v>192474</v>
      </c>
      <c r="M12225" s="89" t="s">
        <v>2601</v>
      </c>
      <c r="N12225" s="89" t="s">
        <v>338</v>
      </c>
      <c r="V12225" s="89" t="s">
        <v>1300</v>
      </c>
      <c r="W12225">
        <v>52292</v>
      </c>
    </row>
    <row r="12226" spans="7:23">
      <c r="G12226">
        <v>72111</v>
      </c>
      <c r="H12226" s="89" t="s">
        <v>974</v>
      </c>
      <c r="I12226" s="89" t="s">
        <v>1940</v>
      </c>
      <c r="L12226">
        <v>192475</v>
      </c>
      <c r="M12226" s="89" t="s">
        <v>2601</v>
      </c>
      <c r="N12226" s="89" t="s">
        <v>313</v>
      </c>
      <c r="V12226" s="89" t="s">
        <v>1711</v>
      </c>
      <c r="W12226">
        <v>52297</v>
      </c>
    </row>
    <row r="12227" spans="7:23">
      <c r="G12227">
        <v>71824</v>
      </c>
      <c r="H12227" s="89" t="s">
        <v>1923</v>
      </c>
      <c r="I12227" s="89" t="s">
        <v>1940</v>
      </c>
      <c r="L12227">
        <v>192476</v>
      </c>
      <c r="M12227" s="89" t="s">
        <v>2601</v>
      </c>
      <c r="N12227" s="89" t="s">
        <v>339</v>
      </c>
      <c r="V12227" s="89" t="s">
        <v>1712</v>
      </c>
      <c r="W12227">
        <v>52298</v>
      </c>
    </row>
    <row r="12228" spans="7:23">
      <c r="G12228">
        <v>71813</v>
      </c>
      <c r="H12228" s="89" t="s">
        <v>278</v>
      </c>
      <c r="I12228" s="89" t="s">
        <v>1940</v>
      </c>
      <c r="L12228">
        <v>192866</v>
      </c>
      <c r="M12228" s="89" t="s">
        <v>2349</v>
      </c>
      <c r="N12228" s="89" t="s">
        <v>326</v>
      </c>
      <c r="V12228" s="89" t="s">
        <v>1713</v>
      </c>
      <c r="W12228">
        <v>52299</v>
      </c>
    </row>
    <row r="12229" spans="7:23">
      <c r="G12229">
        <v>71802</v>
      </c>
      <c r="H12229" s="89" t="s">
        <v>1924</v>
      </c>
      <c r="I12229" s="89" t="s">
        <v>1940</v>
      </c>
      <c r="L12229">
        <v>192867</v>
      </c>
      <c r="M12229" s="89" t="s">
        <v>2394</v>
      </c>
      <c r="N12229" s="89" t="s">
        <v>326</v>
      </c>
      <c r="V12229" s="89" t="s">
        <v>1714</v>
      </c>
      <c r="W12229">
        <v>52300</v>
      </c>
    </row>
    <row r="12230" spans="7:23">
      <c r="G12230">
        <v>71703</v>
      </c>
      <c r="H12230" s="89" t="s">
        <v>1925</v>
      </c>
      <c r="I12230" s="89" t="s">
        <v>1940</v>
      </c>
      <c r="L12230">
        <v>192871</v>
      </c>
      <c r="M12230" s="89" t="s">
        <v>2395</v>
      </c>
      <c r="N12230" s="89" t="s">
        <v>326</v>
      </c>
      <c r="V12230" s="89" t="s">
        <v>1715</v>
      </c>
      <c r="W12230">
        <v>53512</v>
      </c>
    </row>
    <row r="12231" spans="7:23">
      <c r="G12231">
        <v>71912</v>
      </c>
      <c r="H12231" s="89" t="s">
        <v>1937</v>
      </c>
      <c r="I12231" s="89" t="s">
        <v>1940</v>
      </c>
      <c r="L12231">
        <v>192872</v>
      </c>
      <c r="M12231" s="89" t="s">
        <v>2396</v>
      </c>
      <c r="N12231" s="89" t="s">
        <v>326</v>
      </c>
      <c r="V12231" s="89" t="s">
        <v>1716</v>
      </c>
      <c r="W12231">
        <v>53723</v>
      </c>
    </row>
    <row r="12232" spans="7:23">
      <c r="G12232">
        <v>71901</v>
      </c>
      <c r="H12232" s="89" t="s">
        <v>276</v>
      </c>
      <c r="I12232" s="89" t="s">
        <v>1940</v>
      </c>
      <c r="L12232">
        <v>194666</v>
      </c>
      <c r="M12232" s="89" t="s">
        <v>2679</v>
      </c>
      <c r="N12232" s="89" t="s">
        <v>1948</v>
      </c>
      <c r="V12232" s="89" t="s">
        <v>1717</v>
      </c>
      <c r="W12232">
        <v>53734</v>
      </c>
    </row>
    <row r="12233" spans="7:23">
      <c r="G12233">
        <v>58475</v>
      </c>
      <c r="H12233" s="89" t="s">
        <v>1938</v>
      </c>
      <c r="I12233" s="89" t="s">
        <v>1940</v>
      </c>
      <c r="L12233">
        <v>195100</v>
      </c>
      <c r="M12233" s="89" t="s">
        <v>2600</v>
      </c>
      <c r="N12233" s="89" t="s">
        <v>1584</v>
      </c>
      <c r="V12233" s="89" t="s">
        <v>1718</v>
      </c>
      <c r="W12233">
        <v>53745</v>
      </c>
    </row>
    <row r="12234" spans="7:23">
      <c r="G12234">
        <v>52280</v>
      </c>
      <c r="H12234" s="89" t="s">
        <v>1939</v>
      </c>
      <c r="I12234" s="89" t="s">
        <v>1940</v>
      </c>
      <c r="L12234">
        <v>195101</v>
      </c>
      <c r="M12234" s="89" t="s">
        <v>2600</v>
      </c>
      <c r="N12234" s="89" t="s">
        <v>1698</v>
      </c>
      <c r="V12234" s="89" t="s">
        <v>1719</v>
      </c>
      <c r="W12234">
        <v>52301</v>
      </c>
    </row>
    <row r="12235" spans="7:23">
      <c r="G12235">
        <v>51068</v>
      </c>
      <c r="H12235" s="89" t="s">
        <v>1941</v>
      </c>
      <c r="L12235">
        <v>195103</v>
      </c>
      <c r="M12235" s="89" t="s">
        <v>2600</v>
      </c>
      <c r="N12235" s="89" t="s">
        <v>1699</v>
      </c>
      <c r="V12235" s="89" t="s">
        <v>1720</v>
      </c>
      <c r="W12235">
        <v>52302</v>
      </c>
    </row>
    <row r="12236" spans="7:23">
      <c r="G12236">
        <v>52285</v>
      </c>
      <c r="H12236" s="89" t="s">
        <v>1291</v>
      </c>
      <c r="I12236" s="89" t="s">
        <v>1941</v>
      </c>
      <c r="L12236">
        <v>195104</v>
      </c>
      <c r="M12236" s="89" t="s">
        <v>2600</v>
      </c>
      <c r="N12236" s="89" t="s">
        <v>312</v>
      </c>
      <c r="V12236" s="89" t="s">
        <v>1721</v>
      </c>
      <c r="W12236">
        <v>52303</v>
      </c>
    </row>
    <row r="12237" spans="7:23">
      <c r="G12237">
        <v>52286</v>
      </c>
      <c r="H12237" s="89" t="s">
        <v>1293</v>
      </c>
      <c r="I12237" s="89" t="s">
        <v>1941</v>
      </c>
      <c r="L12237">
        <v>195105</v>
      </c>
      <c r="M12237" s="89" t="s">
        <v>2600</v>
      </c>
      <c r="N12237" s="89" t="s">
        <v>1700</v>
      </c>
      <c r="V12237" s="89" t="s">
        <v>1722</v>
      </c>
      <c r="W12237">
        <v>53899</v>
      </c>
    </row>
    <row r="12238" spans="7:23">
      <c r="G12238">
        <v>52287</v>
      </c>
      <c r="H12238" s="89" t="s">
        <v>1294</v>
      </c>
      <c r="I12238" s="89" t="s">
        <v>1941</v>
      </c>
      <c r="L12238">
        <v>195106</v>
      </c>
      <c r="M12238" s="89" t="s">
        <v>2600</v>
      </c>
      <c r="N12238" s="89" t="s">
        <v>337</v>
      </c>
      <c r="V12238" s="89" t="s">
        <v>1723</v>
      </c>
      <c r="W12238">
        <v>63972</v>
      </c>
    </row>
    <row r="12239" spans="7:23">
      <c r="G12239">
        <v>52288</v>
      </c>
      <c r="H12239" s="89" t="s">
        <v>1295</v>
      </c>
      <c r="I12239" s="89" t="s">
        <v>1941</v>
      </c>
      <c r="L12239">
        <v>195107</v>
      </c>
      <c r="M12239" s="89" t="s">
        <v>2600</v>
      </c>
      <c r="N12239" s="89" t="s">
        <v>3595</v>
      </c>
      <c r="V12239" s="89" t="s">
        <v>1724</v>
      </c>
      <c r="W12239">
        <v>52304</v>
      </c>
    </row>
    <row r="12240" spans="7:23">
      <c r="G12240">
        <v>52289</v>
      </c>
      <c r="H12240" s="89" t="s">
        <v>1297</v>
      </c>
      <c r="I12240" s="89" t="s">
        <v>1941</v>
      </c>
      <c r="L12240">
        <v>195108</v>
      </c>
      <c r="M12240" s="89" t="s">
        <v>2600</v>
      </c>
      <c r="N12240" s="89" t="s">
        <v>338</v>
      </c>
      <c r="V12240" s="89" t="s">
        <v>1725</v>
      </c>
      <c r="W12240">
        <v>52306</v>
      </c>
    </row>
    <row r="12241" spans="7:23">
      <c r="G12241">
        <v>52290</v>
      </c>
      <c r="H12241" s="89" t="s">
        <v>1298</v>
      </c>
      <c r="I12241" s="89" t="s">
        <v>1941</v>
      </c>
      <c r="L12241">
        <v>195109</v>
      </c>
      <c r="M12241" s="89" t="s">
        <v>2600</v>
      </c>
      <c r="N12241" s="89" t="s">
        <v>313</v>
      </c>
      <c r="V12241" s="89" t="s">
        <v>1726</v>
      </c>
      <c r="W12241">
        <v>52307</v>
      </c>
    </row>
    <row r="12242" spans="7:23">
      <c r="G12242">
        <v>52291</v>
      </c>
      <c r="H12242" s="89" t="s">
        <v>1299</v>
      </c>
      <c r="I12242" s="89" t="s">
        <v>1941</v>
      </c>
      <c r="L12242">
        <v>195110</v>
      </c>
      <c r="M12242" s="89" t="s">
        <v>2600</v>
      </c>
      <c r="N12242" s="89" t="s">
        <v>339</v>
      </c>
      <c r="V12242" s="89" t="s">
        <v>1727</v>
      </c>
      <c r="W12242">
        <v>52310</v>
      </c>
    </row>
    <row r="12243" spans="7:23">
      <c r="G12243">
        <v>52292</v>
      </c>
      <c r="H12243" s="89" t="s">
        <v>1300</v>
      </c>
      <c r="I12243" s="89" t="s">
        <v>1941</v>
      </c>
      <c r="L12243">
        <v>195111</v>
      </c>
      <c r="M12243" s="89" t="s">
        <v>2599</v>
      </c>
      <c r="N12243" s="89" t="s">
        <v>1584</v>
      </c>
      <c r="V12243" s="89" t="s">
        <v>1728</v>
      </c>
      <c r="W12243">
        <v>52311</v>
      </c>
    </row>
    <row r="12244" spans="7:23">
      <c r="G12244">
        <v>52297</v>
      </c>
      <c r="H12244" s="89" t="s">
        <v>1711</v>
      </c>
      <c r="I12244" s="89" t="s">
        <v>1941</v>
      </c>
      <c r="L12244">
        <v>195112</v>
      </c>
      <c r="M12244" s="89" t="s">
        <v>2599</v>
      </c>
      <c r="N12244" s="89" t="s">
        <v>1698</v>
      </c>
      <c r="V12244" s="89" t="s">
        <v>1729</v>
      </c>
      <c r="W12244">
        <v>52312</v>
      </c>
    </row>
    <row r="12245" spans="7:23">
      <c r="G12245">
        <v>52298</v>
      </c>
      <c r="H12245" s="89" t="s">
        <v>1712</v>
      </c>
      <c r="I12245" s="89" t="s">
        <v>1941</v>
      </c>
      <c r="L12245">
        <v>195114</v>
      </c>
      <c r="M12245" s="89" t="s">
        <v>2599</v>
      </c>
      <c r="N12245" s="89" t="s">
        <v>1699</v>
      </c>
      <c r="V12245" s="89" t="s">
        <v>1730</v>
      </c>
      <c r="W12245">
        <v>52313</v>
      </c>
    </row>
    <row r="12246" spans="7:23">
      <c r="G12246">
        <v>52299</v>
      </c>
      <c r="H12246" s="89" t="s">
        <v>1713</v>
      </c>
      <c r="I12246" s="89" t="s">
        <v>1941</v>
      </c>
      <c r="L12246">
        <v>195115</v>
      </c>
      <c r="M12246" s="89" t="s">
        <v>2599</v>
      </c>
      <c r="N12246" s="89" t="s">
        <v>312</v>
      </c>
      <c r="V12246" s="89" t="s">
        <v>1731</v>
      </c>
      <c r="W12246">
        <v>53800</v>
      </c>
    </row>
    <row r="12247" spans="7:23">
      <c r="G12247">
        <v>52300</v>
      </c>
      <c r="H12247" s="89" t="s">
        <v>1714</v>
      </c>
      <c r="I12247" s="89" t="s">
        <v>1941</v>
      </c>
      <c r="L12247">
        <v>195116</v>
      </c>
      <c r="M12247" s="89" t="s">
        <v>2599</v>
      </c>
      <c r="N12247" s="89" t="s">
        <v>1700</v>
      </c>
      <c r="V12247" s="89" t="s">
        <v>1732</v>
      </c>
      <c r="W12247">
        <v>53811</v>
      </c>
    </row>
    <row r="12248" spans="7:23">
      <c r="G12248">
        <v>53512</v>
      </c>
      <c r="H12248" s="89" t="s">
        <v>1715</v>
      </c>
      <c r="I12248" s="89" t="s">
        <v>1941</v>
      </c>
      <c r="L12248">
        <v>195117</v>
      </c>
      <c r="M12248" s="89" t="s">
        <v>2599</v>
      </c>
      <c r="N12248" s="89" t="s">
        <v>337</v>
      </c>
      <c r="V12248" s="89" t="s">
        <v>1733</v>
      </c>
      <c r="W12248">
        <v>53822</v>
      </c>
    </row>
    <row r="12249" spans="7:23">
      <c r="G12249">
        <v>53723</v>
      </c>
      <c r="H12249" s="89" t="s">
        <v>1716</v>
      </c>
      <c r="I12249" s="89" t="s">
        <v>1941</v>
      </c>
      <c r="L12249">
        <v>195118</v>
      </c>
      <c r="M12249" s="89" t="s">
        <v>2599</v>
      </c>
      <c r="N12249" s="89" t="s">
        <v>3595</v>
      </c>
      <c r="V12249" s="89" t="s">
        <v>1734</v>
      </c>
      <c r="W12249">
        <v>53833</v>
      </c>
    </row>
    <row r="12250" spans="7:23">
      <c r="G12250">
        <v>53734</v>
      </c>
      <c r="H12250" s="89" t="s">
        <v>1717</v>
      </c>
      <c r="I12250" s="89" t="s">
        <v>1941</v>
      </c>
      <c r="L12250">
        <v>195119</v>
      </c>
      <c r="M12250" s="89" t="s">
        <v>2599</v>
      </c>
      <c r="N12250" s="89" t="s">
        <v>338</v>
      </c>
      <c r="V12250" s="89" t="s">
        <v>1735</v>
      </c>
      <c r="W12250">
        <v>53855</v>
      </c>
    </row>
    <row r="12251" spans="7:23">
      <c r="G12251">
        <v>53745</v>
      </c>
      <c r="H12251" s="89" t="s">
        <v>1718</v>
      </c>
      <c r="I12251" s="89" t="s">
        <v>1941</v>
      </c>
      <c r="L12251">
        <v>195120</v>
      </c>
      <c r="M12251" s="89" t="s">
        <v>2599</v>
      </c>
      <c r="N12251" s="89" t="s">
        <v>313</v>
      </c>
      <c r="V12251" s="89" t="s">
        <v>1736</v>
      </c>
      <c r="W12251">
        <v>53866</v>
      </c>
    </row>
    <row r="12252" spans="7:23">
      <c r="G12252">
        <v>52301</v>
      </c>
      <c r="H12252" s="89" t="s">
        <v>1719</v>
      </c>
      <c r="I12252" s="89" t="s">
        <v>1941</v>
      </c>
      <c r="L12252">
        <v>195121</v>
      </c>
      <c r="M12252" s="89" t="s">
        <v>2599</v>
      </c>
      <c r="N12252" s="89" t="s">
        <v>339</v>
      </c>
      <c r="V12252" s="89" t="s">
        <v>1737</v>
      </c>
      <c r="W12252">
        <v>52314</v>
      </c>
    </row>
    <row r="12253" spans="7:23">
      <c r="G12253">
        <v>52302</v>
      </c>
      <c r="H12253" s="89" t="s">
        <v>1720</v>
      </c>
      <c r="I12253" s="89" t="s">
        <v>1941</v>
      </c>
      <c r="L12253">
        <v>195122</v>
      </c>
      <c r="M12253" s="89" t="s">
        <v>2598</v>
      </c>
      <c r="N12253" s="89" t="s">
        <v>1584</v>
      </c>
      <c r="V12253" s="89" t="s">
        <v>1738</v>
      </c>
      <c r="W12253">
        <v>52315</v>
      </c>
    </row>
    <row r="12254" spans="7:23">
      <c r="G12254">
        <v>52303</v>
      </c>
      <c r="H12254" s="89" t="s">
        <v>1721</v>
      </c>
      <c r="I12254" s="89" t="s">
        <v>1941</v>
      </c>
      <c r="L12254">
        <v>195123</v>
      </c>
      <c r="M12254" s="89" t="s">
        <v>2598</v>
      </c>
      <c r="N12254" s="89" t="s">
        <v>1698</v>
      </c>
      <c r="V12254" s="89" t="s">
        <v>1739</v>
      </c>
      <c r="W12254">
        <v>52320</v>
      </c>
    </row>
    <row r="12255" spans="7:23">
      <c r="G12255">
        <v>53899</v>
      </c>
      <c r="H12255" s="89" t="s">
        <v>1722</v>
      </c>
      <c r="I12255" s="89" t="s">
        <v>1941</v>
      </c>
      <c r="L12255">
        <v>195125</v>
      </c>
      <c r="M12255" s="89" t="s">
        <v>2598</v>
      </c>
      <c r="N12255" s="89" t="s">
        <v>1699</v>
      </c>
      <c r="V12255" s="89" t="s">
        <v>1740</v>
      </c>
      <c r="W12255">
        <v>52321</v>
      </c>
    </row>
    <row r="12256" spans="7:23">
      <c r="G12256">
        <v>63972</v>
      </c>
      <c r="H12256" s="89" t="s">
        <v>1723</v>
      </c>
      <c r="I12256" s="89" t="s">
        <v>1941</v>
      </c>
      <c r="L12256">
        <v>195126</v>
      </c>
      <c r="M12256" s="89" t="s">
        <v>2598</v>
      </c>
      <c r="N12256" s="89" t="s">
        <v>312</v>
      </c>
      <c r="V12256" s="89" t="s">
        <v>1741</v>
      </c>
      <c r="W12256">
        <v>52322</v>
      </c>
    </row>
    <row r="12257" spans="7:23">
      <c r="G12257">
        <v>52304</v>
      </c>
      <c r="H12257" s="89" t="s">
        <v>1724</v>
      </c>
      <c r="I12257" s="89" t="s">
        <v>1941</v>
      </c>
      <c r="L12257">
        <v>195127</v>
      </c>
      <c r="M12257" s="89" t="s">
        <v>2598</v>
      </c>
      <c r="N12257" s="89" t="s">
        <v>1700</v>
      </c>
      <c r="V12257" s="89" t="s">
        <v>1742</v>
      </c>
      <c r="W12257">
        <v>52323</v>
      </c>
    </row>
    <row r="12258" spans="7:23">
      <c r="G12258">
        <v>52306</v>
      </c>
      <c r="H12258" s="89" t="s">
        <v>1725</v>
      </c>
      <c r="I12258" s="89" t="s">
        <v>1941</v>
      </c>
      <c r="L12258">
        <v>195128</v>
      </c>
      <c r="M12258" s="89" t="s">
        <v>2598</v>
      </c>
      <c r="N12258" s="89" t="s">
        <v>337</v>
      </c>
      <c r="V12258" s="89" t="s">
        <v>1743</v>
      </c>
      <c r="W12258">
        <v>52324</v>
      </c>
    </row>
    <row r="12259" spans="7:23">
      <c r="G12259">
        <v>52307</v>
      </c>
      <c r="H12259" s="89" t="s">
        <v>1726</v>
      </c>
      <c r="I12259" s="89" t="s">
        <v>1941</v>
      </c>
      <c r="L12259">
        <v>195129</v>
      </c>
      <c r="M12259" s="89" t="s">
        <v>2598</v>
      </c>
      <c r="N12259" s="89" t="s">
        <v>3595</v>
      </c>
      <c r="V12259" s="89" t="s">
        <v>1744</v>
      </c>
      <c r="W12259">
        <v>52325</v>
      </c>
    </row>
    <row r="12260" spans="7:23">
      <c r="G12260">
        <v>52310</v>
      </c>
      <c r="H12260" s="89" t="s">
        <v>1727</v>
      </c>
      <c r="I12260" s="89" t="s">
        <v>1941</v>
      </c>
      <c r="L12260">
        <v>195130</v>
      </c>
      <c r="M12260" s="89" t="s">
        <v>2598</v>
      </c>
      <c r="N12260" s="89" t="s">
        <v>338</v>
      </c>
      <c r="V12260" s="89" t="s">
        <v>1745</v>
      </c>
      <c r="W12260">
        <v>52328</v>
      </c>
    </row>
    <row r="12261" spans="7:23">
      <c r="G12261">
        <v>52311</v>
      </c>
      <c r="H12261" s="89" t="s">
        <v>1728</v>
      </c>
      <c r="I12261" s="89" t="s">
        <v>1941</v>
      </c>
      <c r="L12261">
        <v>195131</v>
      </c>
      <c r="M12261" s="89" t="s">
        <v>2598</v>
      </c>
      <c r="N12261" s="89" t="s">
        <v>313</v>
      </c>
      <c r="V12261" s="89" t="s">
        <v>1746</v>
      </c>
      <c r="W12261">
        <v>52329</v>
      </c>
    </row>
    <row r="12262" spans="7:23">
      <c r="G12262">
        <v>52312</v>
      </c>
      <c r="H12262" s="89" t="s">
        <v>1729</v>
      </c>
      <c r="I12262" s="89" t="s">
        <v>1941</v>
      </c>
      <c r="L12262">
        <v>195132</v>
      </c>
      <c r="M12262" s="89" t="s">
        <v>2598</v>
      </c>
      <c r="N12262" s="89" t="s">
        <v>339</v>
      </c>
      <c r="V12262" s="89" t="s">
        <v>1747</v>
      </c>
      <c r="W12262">
        <v>52330</v>
      </c>
    </row>
    <row r="12263" spans="7:23">
      <c r="G12263">
        <v>52313</v>
      </c>
      <c r="H12263" s="89" t="s">
        <v>1730</v>
      </c>
      <c r="I12263" s="89" t="s">
        <v>1941</v>
      </c>
      <c r="L12263">
        <v>195466</v>
      </c>
      <c r="M12263" s="89" t="s">
        <v>2128</v>
      </c>
      <c r="N12263" s="89" t="s">
        <v>353</v>
      </c>
      <c r="V12263" s="89" t="s">
        <v>1748</v>
      </c>
      <c r="W12263">
        <v>52331</v>
      </c>
    </row>
    <row r="12264" spans="7:23">
      <c r="G12264">
        <v>53800</v>
      </c>
      <c r="H12264" s="89" t="s">
        <v>1731</v>
      </c>
      <c r="I12264" s="89" t="s">
        <v>1941</v>
      </c>
      <c r="L12264">
        <v>197679</v>
      </c>
      <c r="M12264" s="89" t="s">
        <v>3586</v>
      </c>
      <c r="N12264" s="89" t="s">
        <v>336</v>
      </c>
      <c r="V12264" s="89" t="s">
        <v>1749</v>
      </c>
      <c r="W12264">
        <v>52332</v>
      </c>
    </row>
    <row r="12265" spans="7:23">
      <c r="G12265">
        <v>53811</v>
      </c>
      <c r="H12265" s="89" t="s">
        <v>1732</v>
      </c>
      <c r="I12265" s="89" t="s">
        <v>1941</v>
      </c>
      <c r="L12265">
        <v>197682</v>
      </c>
      <c r="M12265" s="89" t="s">
        <v>2218</v>
      </c>
      <c r="N12265" s="89" t="s">
        <v>381</v>
      </c>
      <c r="V12265" s="89" t="s">
        <v>1750</v>
      </c>
      <c r="W12265">
        <v>52333</v>
      </c>
    </row>
    <row r="12266" spans="7:23">
      <c r="G12266">
        <v>53822</v>
      </c>
      <c r="H12266" s="89" t="s">
        <v>1733</v>
      </c>
      <c r="I12266" s="89" t="s">
        <v>1941</v>
      </c>
      <c r="L12266">
        <v>198676</v>
      </c>
      <c r="M12266" s="89" t="s">
        <v>3588</v>
      </c>
      <c r="N12266" s="89" t="s">
        <v>336</v>
      </c>
      <c r="V12266" s="89" t="s">
        <v>1751</v>
      </c>
      <c r="W12266">
        <v>52337</v>
      </c>
    </row>
    <row r="12267" spans="7:23">
      <c r="G12267">
        <v>53833</v>
      </c>
      <c r="H12267" s="89" t="s">
        <v>1734</v>
      </c>
      <c r="I12267" s="89" t="s">
        <v>1941</v>
      </c>
      <c r="L12267">
        <v>198679</v>
      </c>
      <c r="M12267" s="89" t="s">
        <v>2221</v>
      </c>
      <c r="N12267" s="89" t="s">
        <v>381</v>
      </c>
      <c r="V12267" s="89" t="s">
        <v>1752</v>
      </c>
      <c r="W12267">
        <v>52338</v>
      </c>
    </row>
    <row r="12268" spans="7:23">
      <c r="G12268">
        <v>53855</v>
      </c>
      <c r="H12268" s="89" t="s">
        <v>1735</v>
      </c>
      <c r="I12268" s="89" t="s">
        <v>1941</v>
      </c>
      <c r="L12268">
        <v>198680</v>
      </c>
      <c r="M12268" s="89" t="s">
        <v>2220</v>
      </c>
      <c r="N12268" s="89" t="s">
        <v>336</v>
      </c>
      <c r="V12268" s="89" t="s">
        <v>1753</v>
      </c>
      <c r="W12268">
        <v>52339</v>
      </c>
    </row>
    <row r="12269" spans="7:23">
      <c r="G12269">
        <v>53866</v>
      </c>
      <c r="H12269" s="89" t="s">
        <v>1736</v>
      </c>
      <c r="I12269" s="89" t="s">
        <v>1941</v>
      </c>
      <c r="L12269">
        <v>198683</v>
      </c>
      <c r="M12269" s="89" t="s">
        <v>2220</v>
      </c>
      <c r="N12269" s="89" t="s">
        <v>381</v>
      </c>
      <c r="V12269" s="89" t="s">
        <v>1754</v>
      </c>
      <c r="W12269">
        <v>52340</v>
      </c>
    </row>
    <row r="12270" spans="7:23">
      <c r="G12270">
        <v>52314</v>
      </c>
      <c r="H12270" s="89" t="s">
        <v>1737</v>
      </c>
      <c r="I12270" s="89" t="s">
        <v>1941</v>
      </c>
      <c r="L12270">
        <v>198710</v>
      </c>
      <c r="M12270" s="89" t="s">
        <v>2602</v>
      </c>
      <c r="N12270" s="89" t="s">
        <v>1584</v>
      </c>
      <c r="V12270" s="89" t="s">
        <v>1755</v>
      </c>
      <c r="W12270">
        <v>52341</v>
      </c>
    </row>
    <row r="12271" spans="7:23">
      <c r="G12271">
        <v>52315</v>
      </c>
      <c r="H12271" s="89" t="s">
        <v>1738</v>
      </c>
      <c r="I12271" s="89" t="s">
        <v>1941</v>
      </c>
      <c r="L12271">
        <v>198711</v>
      </c>
      <c r="M12271" s="89" t="s">
        <v>2602</v>
      </c>
      <c r="N12271" s="89" t="s">
        <v>1698</v>
      </c>
      <c r="V12271" s="89" t="s">
        <v>1756</v>
      </c>
      <c r="W12271">
        <v>52342</v>
      </c>
    </row>
    <row r="12272" spans="7:23">
      <c r="G12272">
        <v>52320</v>
      </c>
      <c r="H12272" s="89" t="s">
        <v>1739</v>
      </c>
      <c r="I12272" s="89" t="s">
        <v>1941</v>
      </c>
      <c r="L12272">
        <v>198713</v>
      </c>
      <c r="M12272" s="89" t="s">
        <v>2602</v>
      </c>
      <c r="N12272" s="89" t="s">
        <v>1699</v>
      </c>
      <c r="V12272" s="89" t="s">
        <v>1035</v>
      </c>
      <c r="W12272">
        <v>52343</v>
      </c>
    </row>
    <row r="12273" spans="7:23">
      <c r="G12273">
        <v>52321</v>
      </c>
      <c r="H12273" s="89" t="s">
        <v>1740</v>
      </c>
      <c r="I12273" s="89" t="s">
        <v>1941</v>
      </c>
      <c r="L12273">
        <v>198714</v>
      </c>
      <c r="M12273" s="89" t="s">
        <v>2602</v>
      </c>
      <c r="N12273" s="89" t="s">
        <v>312</v>
      </c>
      <c r="V12273" s="89" t="s">
        <v>1757</v>
      </c>
      <c r="W12273">
        <v>52346</v>
      </c>
    </row>
    <row r="12274" spans="7:23">
      <c r="G12274">
        <v>52322</v>
      </c>
      <c r="H12274" s="89" t="s">
        <v>1741</v>
      </c>
      <c r="I12274" s="89" t="s">
        <v>1941</v>
      </c>
      <c r="L12274">
        <v>198715</v>
      </c>
      <c r="M12274" s="89" t="s">
        <v>2602</v>
      </c>
      <c r="N12274" s="89" t="s">
        <v>1700</v>
      </c>
      <c r="V12274" s="89" t="s">
        <v>1758</v>
      </c>
      <c r="W12274">
        <v>52347</v>
      </c>
    </row>
    <row r="12275" spans="7:23">
      <c r="G12275">
        <v>52323</v>
      </c>
      <c r="H12275" s="89" t="s">
        <v>1742</v>
      </c>
      <c r="I12275" s="89" t="s">
        <v>1941</v>
      </c>
      <c r="L12275">
        <v>198716</v>
      </c>
      <c r="M12275" s="89" t="s">
        <v>2602</v>
      </c>
      <c r="N12275" s="89" t="s">
        <v>337</v>
      </c>
      <c r="V12275" s="89" t="s">
        <v>1759</v>
      </c>
      <c r="W12275">
        <v>52348</v>
      </c>
    </row>
    <row r="12276" spans="7:23">
      <c r="G12276">
        <v>52324</v>
      </c>
      <c r="H12276" s="89" t="s">
        <v>1743</v>
      </c>
      <c r="I12276" s="89" t="s">
        <v>1941</v>
      </c>
      <c r="L12276">
        <v>198717</v>
      </c>
      <c r="M12276" s="89" t="s">
        <v>2602</v>
      </c>
      <c r="N12276" s="89" t="s">
        <v>3595</v>
      </c>
      <c r="V12276" s="89" t="s">
        <v>1760</v>
      </c>
      <c r="W12276">
        <v>52349</v>
      </c>
    </row>
    <row r="12277" spans="7:23">
      <c r="G12277">
        <v>52325</v>
      </c>
      <c r="H12277" s="89" t="s">
        <v>1744</v>
      </c>
      <c r="I12277" s="89" t="s">
        <v>1941</v>
      </c>
      <c r="L12277">
        <v>198718</v>
      </c>
      <c r="M12277" s="89" t="s">
        <v>2602</v>
      </c>
      <c r="N12277" s="89" t="s">
        <v>338</v>
      </c>
      <c r="V12277" s="89" t="s">
        <v>1761</v>
      </c>
      <c r="W12277">
        <v>52350</v>
      </c>
    </row>
    <row r="12278" spans="7:23">
      <c r="G12278">
        <v>52328</v>
      </c>
      <c r="H12278" s="89" t="s">
        <v>1745</v>
      </c>
      <c r="I12278" s="89" t="s">
        <v>1941</v>
      </c>
      <c r="L12278">
        <v>198719</v>
      </c>
      <c r="M12278" s="89" t="s">
        <v>2602</v>
      </c>
      <c r="N12278" s="89" t="s">
        <v>313</v>
      </c>
      <c r="V12278" s="89" t="s">
        <v>1762</v>
      </c>
      <c r="W12278">
        <v>52351</v>
      </c>
    </row>
    <row r="12279" spans="7:23">
      <c r="G12279">
        <v>52329</v>
      </c>
      <c r="H12279" s="89" t="s">
        <v>1746</v>
      </c>
      <c r="I12279" s="89" t="s">
        <v>1941</v>
      </c>
      <c r="L12279">
        <v>198720</v>
      </c>
      <c r="M12279" s="89" t="s">
        <v>2602</v>
      </c>
      <c r="N12279" s="89" t="s">
        <v>339</v>
      </c>
      <c r="V12279" s="89" t="s">
        <v>1763</v>
      </c>
      <c r="W12279">
        <v>52355</v>
      </c>
    </row>
    <row r="12280" spans="7:23">
      <c r="G12280">
        <v>52330</v>
      </c>
      <c r="H12280" s="89" t="s">
        <v>1747</v>
      </c>
      <c r="I12280" s="89" t="s">
        <v>1941</v>
      </c>
      <c r="L12280">
        <v>199066</v>
      </c>
      <c r="M12280" s="89" t="s">
        <v>3341</v>
      </c>
      <c r="N12280" s="89" t="s">
        <v>336</v>
      </c>
      <c r="V12280" s="89" t="s">
        <v>1764</v>
      </c>
      <c r="W12280">
        <v>52356</v>
      </c>
    </row>
    <row r="12281" spans="7:23">
      <c r="G12281">
        <v>52331</v>
      </c>
      <c r="H12281" s="89" t="s">
        <v>1748</v>
      </c>
      <c r="I12281" s="89" t="s">
        <v>1941</v>
      </c>
      <c r="L12281">
        <v>199069</v>
      </c>
      <c r="M12281" s="89" t="s">
        <v>2175</v>
      </c>
      <c r="N12281" s="89" t="s">
        <v>381</v>
      </c>
      <c r="V12281" s="89" t="s">
        <v>1765</v>
      </c>
      <c r="W12281">
        <v>52357</v>
      </c>
    </row>
    <row r="12282" spans="7:23">
      <c r="G12282">
        <v>52332</v>
      </c>
      <c r="H12282" s="89" t="s">
        <v>1749</v>
      </c>
      <c r="I12282" s="89" t="s">
        <v>1941</v>
      </c>
      <c r="L12282">
        <v>199070</v>
      </c>
      <c r="M12282" s="89" t="s">
        <v>3342</v>
      </c>
      <c r="N12282" s="89" t="s">
        <v>336</v>
      </c>
      <c r="V12282" s="89" t="s">
        <v>1766</v>
      </c>
      <c r="W12282">
        <v>52358</v>
      </c>
    </row>
    <row r="12283" spans="7:23">
      <c r="G12283">
        <v>52333</v>
      </c>
      <c r="H12283" s="89" t="s">
        <v>1750</v>
      </c>
      <c r="I12283" s="89" t="s">
        <v>1941</v>
      </c>
      <c r="L12283">
        <v>199073</v>
      </c>
      <c r="M12283" s="89" t="s">
        <v>2176</v>
      </c>
      <c r="N12283" s="89" t="s">
        <v>381</v>
      </c>
      <c r="V12283" s="89" t="s">
        <v>1767</v>
      </c>
      <c r="W12283">
        <v>52359</v>
      </c>
    </row>
    <row r="12284" spans="7:23">
      <c r="G12284">
        <v>52337</v>
      </c>
      <c r="H12284" s="89" t="s">
        <v>1751</v>
      </c>
      <c r="I12284" s="89" t="s">
        <v>1941</v>
      </c>
      <c r="L12284">
        <v>199078</v>
      </c>
      <c r="M12284" s="89" t="s">
        <v>3450</v>
      </c>
      <c r="N12284" s="89" t="s">
        <v>336</v>
      </c>
      <c r="V12284" s="89" t="s">
        <v>1768</v>
      </c>
      <c r="W12284">
        <v>52362</v>
      </c>
    </row>
    <row r="12285" spans="7:23">
      <c r="G12285">
        <v>52338</v>
      </c>
      <c r="H12285" s="89" t="s">
        <v>1752</v>
      </c>
      <c r="I12285" s="89" t="s">
        <v>1941</v>
      </c>
      <c r="L12285">
        <v>199081</v>
      </c>
      <c r="M12285" s="89" t="s">
        <v>2193</v>
      </c>
      <c r="N12285" s="89" t="s">
        <v>381</v>
      </c>
      <c r="V12285" s="89" t="s">
        <v>1769</v>
      </c>
      <c r="W12285">
        <v>52363</v>
      </c>
    </row>
    <row r="12286" spans="7:23">
      <c r="G12286">
        <v>52339</v>
      </c>
      <c r="H12286" s="89" t="s">
        <v>1753</v>
      </c>
      <c r="I12286" s="89" t="s">
        <v>1941</v>
      </c>
      <c r="L12286">
        <v>199266</v>
      </c>
      <c r="M12286" s="89" t="s">
        <v>2605</v>
      </c>
      <c r="N12286" s="89" t="s">
        <v>1584</v>
      </c>
      <c r="V12286" s="89" t="s">
        <v>1770</v>
      </c>
      <c r="W12286">
        <v>52364</v>
      </c>
    </row>
    <row r="12287" spans="7:23">
      <c r="G12287">
        <v>52340</v>
      </c>
      <c r="H12287" s="89" t="s">
        <v>1754</v>
      </c>
      <c r="I12287" s="89" t="s">
        <v>1941</v>
      </c>
      <c r="L12287">
        <v>199267</v>
      </c>
      <c r="M12287" s="89" t="s">
        <v>2605</v>
      </c>
      <c r="N12287" s="89" t="s">
        <v>1698</v>
      </c>
      <c r="V12287" s="89" t="s">
        <v>1771</v>
      </c>
      <c r="W12287">
        <v>52365</v>
      </c>
    </row>
    <row r="12288" spans="7:23">
      <c r="G12288">
        <v>52341</v>
      </c>
      <c r="H12288" s="89" t="s">
        <v>1755</v>
      </c>
      <c r="I12288" s="89" t="s">
        <v>1941</v>
      </c>
      <c r="L12288">
        <v>199269</v>
      </c>
      <c r="M12288" s="89" t="s">
        <v>2605</v>
      </c>
      <c r="N12288" s="89" t="s">
        <v>1699</v>
      </c>
      <c r="V12288" s="89" t="s">
        <v>1772</v>
      </c>
      <c r="W12288">
        <v>52366</v>
      </c>
    </row>
    <row r="12289" spans="7:23">
      <c r="G12289">
        <v>52342</v>
      </c>
      <c r="H12289" s="89" t="s">
        <v>1756</v>
      </c>
      <c r="I12289" s="89" t="s">
        <v>1941</v>
      </c>
      <c r="L12289">
        <v>199270</v>
      </c>
      <c r="M12289" s="89" t="s">
        <v>2605</v>
      </c>
      <c r="N12289" s="89" t="s">
        <v>312</v>
      </c>
      <c r="V12289" s="89" t="s">
        <v>1773</v>
      </c>
      <c r="W12289">
        <v>52369</v>
      </c>
    </row>
    <row r="12290" spans="7:23">
      <c r="G12290">
        <v>52343</v>
      </c>
      <c r="H12290" s="89" t="s">
        <v>1035</v>
      </c>
      <c r="I12290" s="89" t="s">
        <v>1941</v>
      </c>
      <c r="L12290">
        <v>199271</v>
      </c>
      <c r="M12290" s="89" t="s">
        <v>2605</v>
      </c>
      <c r="N12290" s="89" t="s">
        <v>1700</v>
      </c>
      <c r="V12290" s="89" t="s">
        <v>1774</v>
      </c>
      <c r="W12290">
        <v>52370</v>
      </c>
    </row>
    <row r="12291" spans="7:23">
      <c r="G12291">
        <v>52346</v>
      </c>
      <c r="H12291" s="89" t="s">
        <v>1757</v>
      </c>
      <c r="I12291" s="89" t="s">
        <v>1941</v>
      </c>
      <c r="L12291">
        <v>199272</v>
      </c>
      <c r="M12291" s="89" t="s">
        <v>2605</v>
      </c>
      <c r="N12291" s="89" t="s">
        <v>337</v>
      </c>
      <c r="V12291" s="89" t="s">
        <v>1775</v>
      </c>
      <c r="W12291">
        <v>52371</v>
      </c>
    </row>
    <row r="12292" spans="7:23">
      <c r="G12292">
        <v>52347</v>
      </c>
      <c r="H12292" s="89" t="s">
        <v>1758</v>
      </c>
      <c r="I12292" s="89" t="s">
        <v>1941</v>
      </c>
      <c r="L12292">
        <v>199273</v>
      </c>
      <c r="M12292" s="89" t="s">
        <v>2605</v>
      </c>
      <c r="N12292" s="89" t="s">
        <v>3595</v>
      </c>
      <c r="V12292" s="89" t="s">
        <v>1776</v>
      </c>
      <c r="W12292">
        <v>52372</v>
      </c>
    </row>
    <row r="12293" spans="7:23">
      <c r="G12293">
        <v>52348</v>
      </c>
      <c r="H12293" s="89" t="s">
        <v>1759</v>
      </c>
      <c r="I12293" s="89" t="s">
        <v>1941</v>
      </c>
      <c r="L12293">
        <v>199274</v>
      </c>
      <c r="M12293" s="89" t="s">
        <v>2605</v>
      </c>
      <c r="N12293" s="89" t="s">
        <v>338</v>
      </c>
      <c r="V12293" s="89" t="s">
        <v>1777</v>
      </c>
      <c r="W12293">
        <v>52373</v>
      </c>
    </row>
    <row r="12294" spans="7:23">
      <c r="G12294">
        <v>52349</v>
      </c>
      <c r="H12294" s="89" t="s">
        <v>1760</v>
      </c>
      <c r="I12294" s="89" t="s">
        <v>1941</v>
      </c>
      <c r="L12294">
        <v>199275</v>
      </c>
      <c r="M12294" s="89" t="s">
        <v>2605</v>
      </c>
      <c r="N12294" s="89" t="s">
        <v>313</v>
      </c>
      <c r="V12294" s="89" t="s">
        <v>1778</v>
      </c>
      <c r="W12294">
        <v>52374</v>
      </c>
    </row>
    <row r="12295" spans="7:23">
      <c r="G12295">
        <v>52350</v>
      </c>
      <c r="H12295" s="89" t="s">
        <v>1761</v>
      </c>
      <c r="I12295" s="89" t="s">
        <v>1941</v>
      </c>
      <c r="L12295">
        <v>199276</v>
      </c>
      <c r="M12295" s="89" t="s">
        <v>2605</v>
      </c>
      <c r="N12295" s="89" t="s">
        <v>339</v>
      </c>
      <c r="V12295" s="89" t="s">
        <v>1779</v>
      </c>
      <c r="W12295">
        <v>52378</v>
      </c>
    </row>
    <row r="12296" spans="7:23">
      <c r="G12296">
        <v>52351</v>
      </c>
      <c r="H12296" s="89" t="s">
        <v>1762</v>
      </c>
      <c r="I12296" s="89" t="s">
        <v>1941</v>
      </c>
      <c r="L12296">
        <v>199466</v>
      </c>
      <c r="M12296" s="89" t="s">
        <v>2212</v>
      </c>
      <c r="N12296" s="89" t="s">
        <v>1584</v>
      </c>
      <c r="V12296" s="89" t="s">
        <v>1780</v>
      </c>
      <c r="W12296">
        <v>52379</v>
      </c>
    </row>
    <row r="12297" spans="7:23">
      <c r="G12297">
        <v>52355</v>
      </c>
      <c r="H12297" s="89" t="s">
        <v>1763</v>
      </c>
      <c r="I12297" s="89" t="s">
        <v>1941</v>
      </c>
      <c r="L12297">
        <v>199467</v>
      </c>
      <c r="M12297" s="89" t="s">
        <v>2212</v>
      </c>
      <c r="N12297" s="89" t="s">
        <v>1698</v>
      </c>
      <c r="V12297" s="89" t="s">
        <v>1781</v>
      </c>
      <c r="W12297">
        <v>52380</v>
      </c>
    </row>
    <row r="12298" spans="7:23">
      <c r="G12298">
        <v>52356</v>
      </c>
      <c r="H12298" s="89" t="s">
        <v>1764</v>
      </c>
      <c r="I12298" s="89" t="s">
        <v>1941</v>
      </c>
      <c r="L12298">
        <v>199469</v>
      </c>
      <c r="M12298" s="89" t="s">
        <v>2212</v>
      </c>
      <c r="N12298" s="89" t="s">
        <v>1699</v>
      </c>
      <c r="V12298" s="89" t="s">
        <v>1782</v>
      </c>
      <c r="W12298">
        <v>52381</v>
      </c>
    </row>
    <row r="12299" spans="7:23">
      <c r="G12299">
        <v>52357</v>
      </c>
      <c r="H12299" s="89" t="s">
        <v>1765</v>
      </c>
      <c r="I12299" s="89" t="s">
        <v>1941</v>
      </c>
      <c r="L12299">
        <v>199470</v>
      </c>
      <c r="M12299" s="89" t="s">
        <v>2212</v>
      </c>
      <c r="N12299" s="89" t="s">
        <v>312</v>
      </c>
      <c r="V12299" s="89" t="s">
        <v>1783</v>
      </c>
      <c r="W12299">
        <v>52382</v>
      </c>
    </row>
    <row r="12300" spans="7:23">
      <c r="G12300">
        <v>52358</v>
      </c>
      <c r="H12300" s="89" t="s">
        <v>1766</v>
      </c>
      <c r="I12300" s="89" t="s">
        <v>1941</v>
      </c>
      <c r="L12300">
        <v>199471</v>
      </c>
      <c r="M12300" s="89" t="s">
        <v>2212</v>
      </c>
      <c r="N12300" s="89" t="s">
        <v>1700</v>
      </c>
      <c r="V12300" s="89" t="s">
        <v>1784</v>
      </c>
      <c r="W12300">
        <v>52383</v>
      </c>
    </row>
    <row r="12301" spans="7:23">
      <c r="G12301">
        <v>52359</v>
      </c>
      <c r="H12301" s="89" t="s">
        <v>1767</v>
      </c>
      <c r="I12301" s="89" t="s">
        <v>1941</v>
      </c>
      <c r="L12301">
        <v>199472</v>
      </c>
      <c r="M12301" s="89" t="s">
        <v>2212</v>
      </c>
      <c r="N12301" s="89" t="s">
        <v>337</v>
      </c>
      <c r="V12301" s="89" t="s">
        <v>1785</v>
      </c>
      <c r="W12301">
        <v>52384</v>
      </c>
    </row>
    <row r="12302" spans="7:23">
      <c r="G12302">
        <v>52362</v>
      </c>
      <c r="H12302" s="89" t="s">
        <v>1768</v>
      </c>
      <c r="I12302" s="89" t="s">
        <v>1941</v>
      </c>
      <c r="L12302">
        <v>199473</v>
      </c>
      <c r="M12302" s="89" t="s">
        <v>2212</v>
      </c>
      <c r="N12302" s="89" t="s">
        <v>3595</v>
      </c>
      <c r="V12302" s="89" t="s">
        <v>1786</v>
      </c>
      <c r="W12302">
        <v>52387</v>
      </c>
    </row>
    <row r="12303" spans="7:23">
      <c r="G12303">
        <v>52363</v>
      </c>
      <c r="H12303" s="89" t="s">
        <v>1769</v>
      </c>
      <c r="I12303" s="89" t="s">
        <v>1941</v>
      </c>
      <c r="L12303">
        <v>199474</v>
      </c>
      <c r="M12303" s="89" t="s">
        <v>2212</v>
      </c>
      <c r="N12303" s="89" t="s">
        <v>338</v>
      </c>
      <c r="V12303" s="89" t="s">
        <v>1787</v>
      </c>
      <c r="W12303">
        <v>52388</v>
      </c>
    </row>
    <row r="12304" spans="7:23">
      <c r="G12304">
        <v>52364</v>
      </c>
      <c r="H12304" s="89" t="s">
        <v>1770</v>
      </c>
      <c r="I12304" s="89" t="s">
        <v>1941</v>
      </c>
      <c r="L12304">
        <v>199475</v>
      </c>
      <c r="M12304" s="89" t="s">
        <v>2212</v>
      </c>
      <c r="N12304" s="89" t="s">
        <v>313</v>
      </c>
      <c r="V12304" s="89" t="s">
        <v>1788</v>
      </c>
      <c r="W12304">
        <v>52389</v>
      </c>
    </row>
    <row r="12305" spans="7:23">
      <c r="G12305">
        <v>52365</v>
      </c>
      <c r="H12305" s="89" t="s">
        <v>1771</v>
      </c>
      <c r="I12305" s="89" t="s">
        <v>1941</v>
      </c>
      <c r="L12305">
        <v>199476</v>
      </c>
      <c r="M12305" s="89" t="s">
        <v>2212</v>
      </c>
      <c r="N12305" s="89" t="s">
        <v>339</v>
      </c>
      <c r="V12305" s="89" t="s">
        <v>1789</v>
      </c>
      <c r="W12305">
        <v>52390</v>
      </c>
    </row>
    <row r="12306" spans="7:23">
      <c r="G12306">
        <v>52366</v>
      </c>
      <c r="H12306" s="89" t="s">
        <v>1772</v>
      </c>
      <c r="I12306" s="89" t="s">
        <v>1941</v>
      </c>
      <c r="L12306">
        <v>199477</v>
      </c>
      <c r="M12306" s="89" t="s">
        <v>2211</v>
      </c>
      <c r="N12306" s="89" t="s">
        <v>1584</v>
      </c>
      <c r="V12306" s="89" t="s">
        <v>1790</v>
      </c>
      <c r="W12306">
        <v>52391</v>
      </c>
    </row>
    <row r="12307" spans="7:23">
      <c r="G12307">
        <v>52369</v>
      </c>
      <c r="H12307" s="89" t="s">
        <v>1773</v>
      </c>
      <c r="I12307" s="89" t="s">
        <v>1941</v>
      </c>
      <c r="L12307">
        <v>199478</v>
      </c>
      <c r="M12307" s="89" t="s">
        <v>2211</v>
      </c>
      <c r="N12307" s="89" t="s">
        <v>1698</v>
      </c>
      <c r="V12307" s="89" t="s">
        <v>1791</v>
      </c>
      <c r="W12307">
        <v>52392</v>
      </c>
    </row>
    <row r="12308" spans="7:23">
      <c r="G12308">
        <v>52370</v>
      </c>
      <c r="H12308" s="89" t="s">
        <v>1774</v>
      </c>
      <c r="I12308" s="89" t="s">
        <v>1941</v>
      </c>
      <c r="L12308">
        <v>199480</v>
      </c>
      <c r="M12308" s="89" t="s">
        <v>2211</v>
      </c>
      <c r="N12308" s="89" t="s">
        <v>1699</v>
      </c>
      <c r="V12308" s="89" t="s">
        <v>1792</v>
      </c>
      <c r="W12308">
        <v>52393</v>
      </c>
    </row>
    <row r="12309" spans="7:23">
      <c r="G12309">
        <v>52371</v>
      </c>
      <c r="H12309" s="89" t="s">
        <v>1775</v>
      </c>
      <c r="I12309" s="89" t="s">
        <v>1941</v>
      </c>
      <c r="L12309">
        <v>199481</v>
      </c>
      <c r="M12309" s="89" t="s">
        <v>2211</v>
      </c>
      <c r="N12309" s="89" t="s">
        <v>312</v>
      </c>
      <c r="V12309" s="89" t="s">
        <v>1793</v>
      </c>
      <c r="W12309">
        <v>52425</v>
      </c>
    </row>
    <row r="12310" spans="7:23">
      <c r="G12310">
        <v>52372</v>
      </c>
      <c r="H12310" s="89" t="s">
        <v>1776</v>
      </c>
      <c r="I12310" s="89" t="s">
        <v>1941</v>
      </c>
      <c r="L12310">
        <v>199482</v>
      </c>
      <c r="M12310" s="89" t="s">
        <v>2211</v>
      </c>
      <c r="N12310" s="89" t="s">
        <v>1700</v>
      </c>
      <c r="V12310" s="89" t="s">
        <v>1794</v>
      </c>
      <c r="W12310">
        <v>52426</v>
      </c>
    </row>
    <row r="12311" spans="7:23">
      <c r="G12311">
        <v>52373</v>
      </c>
      <c r="H12311" s="89" t="s">
        <v>1777</v>
      </c>
      <c r="I12311" s="89" t="s">
        <v>1941</v>
      </c>
      <c r="L12311">
        <v>199483</v>
      </c>
      <c r="M12311" s="89" t="s">
        <v>2211</v>
      </c>
      <c r="N12311" s="89" t="s">
        <v>337</v>
      </c>
      <c r="V12311" s="89" t="s">
        <v>1795</v>
      </c>
      <c r="W12311">
        <v>52427</v>
      </c>
    </row>
    <row r="12312" spans="7:23">
      <c r="G12312">
        <v>52374</v>
      </c>
      <c r="H12312" s="89" t="s">
        <v>1778</v>
      </c>
      <c r="I12312" s="89" t="s">
        <v>1941</v>
      </c>
      <c r="L12312">
        <v>199484</v>
      </c>
      <c r="M12312" s="89" t="s">
        <v>2211</v>
      </c>
      <c r="N12312" s="89" t="s">
        <v>3595</v>
      </c>
      <c r="V12312" s="89" t="s">
        <v>1796</v>
      </c>
      <c r="W12312">
        <v>52428</v>
      </c>
    </row>
    <row r="12313" spans="7:23">
      <c r="G12313">
        <v>52378</v>
      </c>
      <c r="H12313" s="89" t="s">
        <v>1779</v>
      </c>
      <c r="I12313" s="89" t="s">
        <v>1941</v>
      </c>
      <c r="L12313">
        <v>199485</v>
      </c>
      <c r="M12313" s="89" t="s">
        <v>2211</v>
      </c>
      <c r="N12313" s="89" t="s">
        <v>338</v>
      </c>
      <c r="V12313" s="89" t="s">
        <v>1797</v>
      </c>
      <c r="W12313">
        <v>52429</v>
      </c>
    </row>
    <row r="12314" spans="7:23">
      <c r="G12314">
        <v>52379</v>
      </c>
      <c r="H12314" s="89" t="s">
        <v>1780</v>
      </c>
      <c r="I12314" s="89" t="s">
        <v>1941</v>
      </c>
      <c r="L12314">
        <v>199486</v>
      </c>
      <c r="M12314" s="89" t="s">
        <v>2211</v>
      </c>
      <c r="N12314" s="89" t="s">
        <v>313</v>
      </c>
      <c r="V12314" s="89" t="s">
        <v>1798</v>
      </c>
      <c r="W12314">
        <v>52430</v>
      </c>
    </row>
    <row r="12315" spans="7:23">
      <c r="G12315">
        <v>52380</v>
      </c>
      <c r="H12315" s="89" t="s">
        <v>1781</v>
      </c>
      <c r="I12315" s="89" t="s">
        <v>1941</v>
      </c>
      <c r="L12315">
        <v>199487</v>
      </c>
      <c r="M12315" s="89" t="s">
        <v>2211</v>
      </c>
      <c r="N12315" s="89" t="s">
        <v>339</v>
      </c>
      <c r="V12315" s="89" t="s">
        <v>1799</v>
      </c>
      <c r="W12315">
        <v>52431</v>
      </c>
    </row>
    <row r="12316" spans="7:23">
      <c r="G12316">
        <v>52381</v>
      </c>
      <c r="H12316" s="89" t="s">
        <v>1782</v>
      </c>
      <c r="I12316" s="89" t="s">
        <v>1941</v>
      </c>
      <c r="L12316">
        <v>199488</v>
      </c>
      <c r="M12316" s="89" t="s">
        <v>2570</v>
      </c>
      <c r="N12316" s="89" t="s">
        <v>1584</v>
      </c>
      <c r="V12316" s="89" t="s">
        <v>1800</v>
      </c>
      <c r="W12316">
        <v>52432</v>
      </c>
    </row>
    <row r="12317" spans="7:23">
      <c r="G12317">
        <v>52382</v>
      </c>
      <c r="H12317" s="89" t="s">
        <v>1783</v>
      </c>
      <c r="I12317" s="89" t="s">
        <v>1941</v>
      </c>
      <c r="L12317">
        <v>199489</v>
      </c>
      <c r="M12317" s="89" t="s">
        <v>2570</v>
      </c>
      <c r="N12317" s="89" t="s">
        <v>1698</v>
      </c>
      <c r="V12317" s="89" t="s">
        <v>1801</v>
      </c>
      <c r="W12317">
        <v>52433</v>
      </c>
    </row>
    <row r="12318" spans="7:23">
      <c r="G12318">
        <v>52383</v>
      </c>
      <c r="H12318" s="89" t="s">
        <v>1784</v>
      </c>
      <c r="I12318" s="89" t="s">
        <v>1941</v>
      </c>
      <c r="L12318">
        <v>199491</v>
      </c>
      <c r="M12318" s="89" t="s">
        <v>2570</v>
      </c>
      <c r="N12318" s="89" t="s">
        <v>1699</v>
      </c>
      <c r="V12318" s="89" t="s">
        <v>1802</v>
      </c>
      <c r="W12318">
        <v>52436</v>
      </c>
    </row>
    <row r="12319" spans="7:23">
      <c r="G12319">
        <v>52384</v>
      </c>
      <c r="H12319" s="89" t="s">
        <v>1785</v>
      </c>
      <c r="I12319" s="89" t="s">
        <v>1941</v>
      </c>
      <c r="L12319">
        <v>199492</v>
      </c>
      <c r="M12319" s="89" t="s">
        <v>2570</v>
      </c>
      <c r="N12319" s="89" t="s">
        <v>312</v>
      </c>
      <c r="V12319" s="89" t="s">
        <v>1803</v>
      </c>
      <c r="W12319">
        <v>52437</v>
      </c>
    </row>
    <row r="12320" spans="7:23">
      <c r="G12320">
        <v>52387</v>
      </c>
      <c r="H12320" s="89" t="s">
        <v>1786</v>
      </c>
      <c r="I12320" s="89" t="s">
        <v>1941</v>
      </c>
      <c r="L12320">
        <v>199493</v>
      </c>
      <c r="M12320" s="89" t="s">
        <v>2570</v>
      </c>
      <c r="N12320" s="89" t="s">
        <v>1700</v>
      </c>
      <c r="V12320" s="89" t="s">
        <v>1804</v>
      </c>
      <c r="W12320">
        <v>52438</v>
      </c>
    </row>
    <row r="12321" spans="7:23">
      <c r="G12321">
        <v>52388</v>
      </c>
      <c r="H12321" s="89" t="s">
        <v>1787</v>
      </c>
      <c r="I12321" s="89" t="s">
        <v>1941</v>
      </c>
      <c r="L12321">
        <v>199494</v>
      </c>
      <c r="M12321" s="89" t="s">
        <v>2570</v>
      </c>
      <c r="N12321" s="89" t="s">
        <v>337</v>
      </c>
      <c r="V12321" s="89" t="s">
        <v>1805</v>
      </c>
      <c r="W12321">
        <v>52439</v>
      </c>
    </row>
    <row r="12322" spans="7:23">
      <c r="G12322">
        <v>52389</v>
      </c>
      <c r="H12322" s="89" t="s">
        <v>1788</v>
      </c>
      <c r="I12322" s="89" t="s">
        <v>1941</v>
      </c>
      <c r="L12322">
        <v>199495</v>
      </c>
      <c r="M12322" s="89" t="s">
        <v>2570</v>
      </c>
      <c r="N12322" s="89" t="s">
        <v>3595</v>
      </c>
      <c r="V12322" s="89" t="s">
        <v>1806</v>
      </c>
      <c r="W12322">
        <v>52440</v>
      </c>
    </row>
    <row r="12323" spans="7:23">
      <c r="G12323">
        <v>52390</v>
      </c>
      <c r="H12323" s="89" t="s">
        <v>1789</v>
      </c>
      <c r="I12323" s="89" t="s">
        <v>1941</v>
      </c>
      <c r="L12323">
        <v>199496</v>
      </c>
      <c r="M12323" s="89" t="s">
        <v>2570</v>
      </c>
      <c r="N12323" s="89" t="s">
        <v>338</v>
      </c>
      <c r="V12323" s="89" t="s">
        <v>1807</v>
      </c>
      <c r="W12323">
        <v>52441</v>
      </c>
    </row>
    <row r="12324" spans="7:23">
      <c r="G12324">
        <v>52391</v>
      </c>
      <c r="H12324" s="89" t="s">
        <v>1790</v>
      </c>
      <c r="I12324" s="89" t="s">
        <v>1941</v>
      </c>
      <c r="L12324">
        <v>199497</v>
      </c>
      <c r="M12324" s="89" t="s">
        <v>2570</v>
      </c>
      <c r="N12324" s="89" t="s">
        <v>313</v>
      </c>
      <c r="V12324" s="89" t="s">
        <v>1808</v>
      </c>
      <c r="W12324">
        <v>52442</v>
      </c>
    </row>
    <row r="12325" spans="7:23">
      <c r="G12325">
        <v>52392</v>
      </c>
      <c r="H12325" s="89" t="s">
        <v>1791</v>
      </c>
      <c r="I12325" s="89" t="s">
        <v>1941</v>
      </c>
      <c r="L12325">
        <v>199498</v>
      </c>
      <c r="M12325" s="89" t="s">
        <v>2570</v>
      </c>
      <c r="N12325" s="89" t="s">
        <v>339</v>
      </c>
      <c r="V12325" s="89" t="s">
        <v>1809</v>
      </c>
      <c r="W12325">
        <v>52443</v>
      </c>
    </row>
    <row r="12326" spans="7:23">
      <c r="G12326">
        <v>52393</v>
      </c>
      <c r="H12326" s="89" t="s">
        <v>1792</v>
      </c>
      <c r="I12326" s="89" t="s">
        <v>1941</v>
      </c>
      <c r="L12326">
        <v>199666</v>
      </c>
      <c r="M12326" s="89" t="s">
        <v>2346</v>
      </c>
      <c r="N12326" s="89" t="s">
        <v>1290</v>
      </c>
      <c r="V12326" s="89" t="s">
        <v>1810</v>
      </c>
      <c r="W12326">
        <v>52444</v>
      </c>
    </row>
    <row r="12327" spans="7:23">
      <c r="G12327">
        <v>52425</v>
      </c>
      <c r="H12327" s="89" t="s">
        <v>1793</v>
      </c>
      <c r="I12327" s="89" t="s">
        <v>1941</v>
      </c>
      <c r="L12327">
        <v>199667</v>
      </c>
      <c r="M12327" s="89" t="s">
        <v>2346</v>
      </c>
      <c r="N12327" s="89" t="s">
        <v>340</v>
      </c>
      <c r="V12327" s="89" t="s">
        <v>1811</v>
      </c>
      <c r="W12327">
        <v>52445</v>
      </c>
    </row>
    <row r="12328" spans="7:23">
      <c r="G12328">
        <v>52426</v>
      </c>
      <c r="H12328" s="89" t="s">
        <v>1794</v>
      </c>
      <c r="I12328" s="89" t="s">
        <v>1941</v>
      </c>
      <c r="L12328">
        <v>199668</v>
      </c>
      <c r="M12328" s="89" t="s">
        <v>2346</v>
      </c>
      <c r="N12328" s="89" t="s">
        <v>320</v>
      </c>
      <c r="V12328" s="89" t="s">
        <v>1812</v>
      </c>
      <c r="W12328">
        <v>54101</v>
      </c>
    </row>
    <row r="12329" spans="7:23">
      <c r="G12329">
        <v>52427</v>
      </c>
      <c r="H12329" s="89" t="s">
        <v>1795</v>
      </c>
      <c r="I12329" s="89" t="s">
        <v>1941</v>
      </c>
      <c r="L12329">
        <v>199669</v>
      </c>
      <c r="M12329" s="89" t="s">
        <v>2346</v>
      </c>
      <c r="N12329" s="89" t="s">
        <v>321</v>
      </c>
      <c r="V12329" s="89" t="s">
        <v>1813</v>
      </c>
      <c r="W12329">
        <v>54123</v>
      </c>
    </row>
    <row r="12330" spans="7:23">
      <c r="G12330">
        <v>52428</v>
      </c>
      <c r="H12330" s="89" t="s">
        <v>1796</v>
      </c>
      <c r="I12330" s="89" t="s">
        <v>1941</v>
      </c>
      <c r="L12330">
        <v>199670</v>
      </c>
      <c r="M12330" s="89" t="s">
        <v>2346</v>
      </c>
      <c r="N12330" s="89" t="s">
        <v>322</v>
      </c>
      <c r="V12330" s="89" t="s">
        <v>1814</v>
      </c>
      <c r="W12330">
        <v>54112</v>
      </c>
    </row>
    <row r="12331" spans="7:23">
      <c r="G12331">
        <v>52429</v>
      </c>
      <c r="H12331" s="89" t="s">
        <v>1797</v>
      </c>
      <c r="I12331" s="89" t="s">
        <v>1941</v>
      </c>
      <c r="L12331">
        <v>199671</v>
      </c>
      <c r="M12331" s="89" t="s">
        <v>2346</v>
      </c>
      <c r="N12331" s="89" t="s">
        <v>341</v>
      </c>
      <c r="V12331" s="89" t="s">
        <v>1815</v>
      </c>
      <c r="W12331">
        <v>54134</v>
      </c>
    </row>
    <row r="12332" spans="7:23">
      <c r="G12332">
        <v>52430</v>
      </c>
      <c r="H12332" s="89" t="s">
        <v>1798</v>
      </c>
      <c r="I12332" s="89" t="s">
        <v>1941</v>
      </c>
      <c r="L12332">
        <v>199672</v>
      </c>
      <c r="M12332" s="89" t="s">
        <v>2346</v>
      </c>
      <c r="N12332" s="89" t="s">
        <v>316</v>
      </c>
      <c r="V12332" s="89" t="s">
        <v>1816</v>
      </c>
      <c r="W12332">
        <v>54156</v>
      </c>
    </row>
    <row r="12333" spans="7:23">
      <c r="G12333">
        <v>52431</v>
      </c>
      <c r="H12333" s="89" t="s">
        <v>1799</v>
      </c>
      <c r="I12333" s="89" t="s">
        <v>1941</v>
      </c>
      <c r="L12333">
        <v>199673</v>
      </c>
      <c r="M12333" s="89" t="s">
        <v>2346</v>
      </c>
      <c r="N12333" s="89" t="s">
        <v>1582</v>
      </c>
      <c r="V12333" s="89" t="s">
        <v>1817</v>
      </c>
      <c r="W12333">
        <v>54167</v>
      </c>
    </row>
    <row r="12334" spans="7:23">
      <c r="G12334">
        <v>52432</v>
      </c>
      <c r="H12334" s="89" t="s">
        <v>1800</v>
      </c>
      <c r="I12334" s="89" t="s">
        <v>1941</v>
      </c>
      <c r="L12334">
        <v>199674</v>
      </c>
      <c r="M12334" s="89" t="s">
        <v>2346</v>
      </c>
      <c r="N12334" s="89" t="s">
        <v>323</v>
      </c>
      <c r="V12334" s="89" t="s">
        <v>1818</v>
      </c>
      <c r="W12334">
        <v>54178</v>
      </c>
    </row>
    <row r="12335" spans="7:23">
      <c r="G12335">
        <v>52433</v>
      </c>
      <c r="H12335" s="89" t="s">
        <v>1801</v>
      </c>
      <c r="I12335" s="89" t="s">
        <v>1941</v>
      </c>
      <c r="L12335">
        <v>199675</v>
      </c>
      <c r="M12335" s="89" t="s">
        <v>2346</v>
      </c>
      <c r="N12335" s="89" t="s">
        <v>324</v>
      </c>
      <c r="V12335" s="89" t="s">
        <v>2664</v>
      </c>
      <c r="W12335">
        <v>204073</v>
      </c>
    </row>
    <row r="12336" spans="7:23">
      <c r="G12336">
        <v>52436</v>
      </c>
      <c r="H12336" s="89" t="s">
        <v>1802</v>
      </c>
      <c r="I12336" s="89" t="s">
        <v>1941</v>
      </c>
      <c r="L12336">
        <v>199676</v>
      </c>
      <c r="M12336" s="89" t="s">
        <v>2346</v>
      </c>
      <c r="N12336" s="89" t="s">
        <v>325</v>
      </c>
      <c r="V12336" s="89" t="s">
        <v>121</v>
      </c>
      <c r="W12336">
        <v>54189</v>
      </c>
    </row>
    <row r="12337" spans="7:23">
      <c r="G12337">
        <v>52437</v>
      </c>
      <c r="H12337" s="89" t="s">
        <v>1803</v>
      </c>
      <c r="I12337" s="89" t="s">
        <v>1941</v>
      </c>
      <c r="L12337">
        <v>199677</v>
      </c>
      <c r="M12337" s="89" t="s">
        <v>2346</v>
      </c>
      <c r="N12337" s="89" t="s">
        <v>317</v>
      </c>
      <c r="V12337" s="89" t="s">
        <v>1819</v>
      </c>
      <c r="W12337">
        <v>54222</v>
      </c>
    </row>
    <row r="12338" spans="7:23">
      <c r="G12338">
        <v>52438</v>
      </c>
      <c r="H12338" s="89" t="s">
        <v>1804</v>
      </c>
      <c r="I12338" s="89" t="s">
        <v>1941</v>
      </c>
      <c r="L12338">
        <v>199678</v>
      </c>
      <c r="M12338" s="89" t="s">
        <v>2346</v>
      </c>
      <c r="N12338" s="89" t="s">
        <v>1583</v>
      </c>
      <c r="V12338" s="89" t="s">
        <v>1820</v>
      </c>
      <c r="W12338">
        <v>54244</v>
      </c>
    </row>
    <row r="12339" spans="7:23">
      <c r="G12339">
        <v>52439</v>
      </c>
      <c r="H12339" s="89" t="s">
        <v>1805</v>
      </c>
      <c r="I12339" s="89" t="s">
        <v>1941</v>
      </c>
      <c r="L12339">
        <v>199681</v>
      </c>
      <c r="M12339" s="89" t="s">
        <v>2306</v>
      </c>
      <c r="N12339" s="89" t="s">
        <v>327</v>
      </c>
      <c r="V12339" s="89" t="s">
        <v>1821</v>
      </c>
      <c r="W12339">
        <v>54233</v>
      </c>
    </row>
    <row r="12340" spans="7:23">
      <c r="G12340">
        <v>52440</v>
      </c>
      <c r="H12340" s="89" t="s">
        <v>1806</v>
      </c>
      <c r="I12340" s="89" t="s">
        <v>1941</v>
      </c>
      <c r="L12340">
        <v>199682</v>
      </c>
      <c r="M12340" s="89" t="s">
        <v>1236</v>
      </c>
      <c r="N12340" s="89" t="s">
        <v>1290</v>
      </c>
      <c r="V12340" s="89" t="s">
        <v>1822</v>
      </c>
      <c r="W12340">
        <v>54255</v>
      </c>
    </row>
    <row r="12341" spans="7:23">
      <c r="G12341">
        <v>52441</v>
      </c>
      <c r="H12341" s="89" t="s">
        <v>1807</v>
      </c>
      <c r="I12341" s="89" t="s">
        <v>1941</v>
      </c>
      <c r="L12341">
        <v>199683</v>
      </c>
      <c r="M12341" s="89" t="s">
        <v>1236</v>
      </c>
      <c r="N12341" s="89" t="s">
        <v>340</v>
      </c>
      <c r="V12341" s="89" t="s">
        <v>1823</v>
      </c>
      <c r="W12341">
        <v>54387</v>
      </c>
    </row>
    <row r="12342" spans="7:23">
      <c r="G12342">
        <v>52442</v>
      </c>
      <c r="H12342" s="89" t="s">
        <v>1808</v>
      </c>
      <c r="I12342" s="89" t="s">
        <v>1941</v>
      </c>
      <c r="L12342">
        <v>199684</v>
      </c>
      <c r="M12342" s="89" t="s">
        <v>1236</v>
      </c>
      <c r="N12342" s="89" t="s">
        <v>320</v>
      </c>
      <c r="V12342" s="89" t="s">
        <v>1824</v>
      </c>
      <c r="W12342">
        <v>54398</v>
      </c>
    </row>
    <row r="12343" spans="7:23">
      <c r="G12343">
        <v>52443</v>
      </c>
      <c r="H12343" s="89" t="s">
        <v>1809</v>
      </c>
      <c r="I12343" s="89" t="s">
        <v>1941</v>
      </c>
      <c r="L12343">
        <v>199685</v>
      </c>
      <c r="M12343" s="89" t="s">
        <v>1236</v>
      </c>
      <c r="N12343" s="89" t="s">
        <v>321</v>
      </c>
      <c r="V12343" s="89" t="s">
        <v>1825</v>
      </c>
      <c r="W12343">
        <v>54409</v>
      </c>
    </row>
    <row r="12344" spans="7:23">
      <c r="G12344">
        <v>52444</v>
      </c>
      <c r="H12344" s="89" t="s">
        <v>1810</v>
      </c>
      <c r="I12344" s="89" t="s">
        <v>1941</v>
      </c>
      <c r="L12344">
        <v>199686</v>
      </c>
      <c r="M12344" s="89" t="s">
        <v>1236</v>
      </c>
      <c r="N12344" s="89" t="s">
        <v>322</v>
      </c>
      <c r="V12344" s="89" t="s">
        <v>1826</v>
      </c>
      <c r="W12344">
        <v>54420</v>
      </c>
    </row>
    <row r="12345" spans="7:23">
      <c r="G12345">
        <v>52445</v>
      </c>
      <c r="H12345" s="89" t="s">
        <v>1811</v>
      </c>
      <c r="I12345" s="89" t="s">
        <v>1941</v>
      </c>
      <c r="L12345">
        <v>199687</v>
      </c>
      <c r="M12345" s="89" t="s">
        <v>1236</v>
      </c>
      <c r="N12345" s="89" t="s">
        <v>341</v>
      </c>
      <c r="V12345" s="89" t="s">
        <v>1827</v>
      </c>
      <c r="W12345">
        <v>54431</v>
      </c>
    </row>
    <row r="12346" spans="7:23">
      <c r="G12346">
        <v>54101</v>
      </c>
      <c r="H12346" s="89" t="s">
        <v>1812</v>
      </c>
      <c r="I12346" s="89" t="s">
        <v>1941</v>
      </c>
      <c r="L12346">
        <v>199688</v>
      </c>
      <c r="M12346" s="89" t="s">
        <v>1236</v>
      </c>
      <c r="N12346" s="89" t="s">
        <v>316</v>
      </c>
      <c r="V12346" s="89" t="s">
        <v>1828</v>
      </c>
      <c r="W12346">
        <v>54442</v>
      </c>
    </row>
    <row r="12347" spans="7:23">
      <c r="G12347">
        <v>54123</v>
      </c>
      <c r="H12347" s="89" t="s">
        <v>1813</v>
      </c>
      <c r="I12347" s="89" t="s">
        <v>1941</v>
      </c>
      <c r="L12347">
        <v>199689</v>
      </c>
      <c r="M12347" s="89" t="s">
        <v>1236</v>
      </c>
      <c r="N12347" s="89" t="s">
        <v>1582</v>
      </c>
      <c r="V12347" s="89" t="s">
        <v>1829</v>
      </c>
      <c r="W12347">
        <v>54453</v>
      </c>
    </row>
    <row r="12348" spans="7:23">
      <c r="G12348">
        <v>54112</v>
      </c>
      <c r="H12348" s="89" t="s">
        <v>1814</v>
      </c>
      <c r="I12348" s="89" t="s">
        <v>1941</v>
      </c>
      <c r="L12348">
        <v>199690</v>
      </c>
      <c r="M12348" s="89" t="s">
        <v>1236</v>
      </c>
      <c r="N12348" s="89" t="s">
        <v>323</v>
      </c>
      <c r="V12348" s="89" t="s">
        <v>1830</v>
      </c>
      <c r="W12348">
        <v>54464</v>
      </c>
    </row>
    <row r="12349" spans="7:23">
      <c r="G12349">
        <v>54134</v>
      </c>
      <c r="H12349" s="89" t="s">
        <v>1815</v>
      </c>
      <c r="I12349" s="89" t="s">
        <v>1941</v>
      </c>
      <c r="L12349">
        <v>199691</v>
      </c>
      <c r="M12349" s="89" t="s">
        <v>1236</v>
      </c>
      <c r="N12349" s="89" t="s">
        <v>324</v>
      </c>
      <c r="V12349" s="89" t="s">
        <v>1831</v>
      </c>
      <c r="W12349">
        <v>54475</v>
      </c>
    </row>
    <row r="12350" spans="7:23">
      <c r="G12350">
        <v>54156</v>
      </c>
      <c r="H12350" s="89" t="s">
        <v>1816</v>
      </c>
      <c r="I12350" s="89" t="s">
        <v>1941</v>
      </c>
      <c r="L12350">
        <v>199692</v>
      </c>
      <c r="M12350" s="89" t="s">
        <v>1236</v>
      </c>
      <c r="N12350" s="89" t="s">
        <v>325</v>
      </c>
      <c r="V12350" s="89" t="s">
        <v>1832</v>
      </c>
      <c r="W12350">
        <v>54486</v>
      </c>
    </row>
    <row r="12351" spans="7:23">
      <c r="G12351">
        <v>54167</v>
      </c>
      <c r="H12351" s="89" t="s">
        <v>1817</v>
      </c>
      <c r="I12351" s="89" t="s">
        <v>1941</v>
      </c>
      <c r="L12351">
        <v>199693</v>
      </c>
      <c r="M12351" s="89" t="s">
        <v>1236</v>
      </c>
      <c r="N12351" s="89" t="s">
        <v>317</v>
      </c>
      <c r="V12351" s="89" t="s">
        <v>1833</v>
      </c>
      <c r="W12351">
        <v>54508</v>
      </c>
    </row>
    <row r="12352" spans="7:23">
      <c r="G12352">
        <v>54178</v>
      </c>
      <c r="H12352" s="89" t="s">
        <v>1818</v>
      </c>
      <c r="I12352" s="89" t="s">
        <v>1941</v>
      </c>
      <c r="L12352">
        <v>199694</v>
      </c>
      <c r="M12352" s="89" t="s">
        <v>1236</v>
      </c>
      <c r="N12352" s="89" t="s">
        <v>1583</v>
      </c>
      <c r="V12352" s="89" t="s">
        <v>1834</v>
      </c>
      <c r="W12352">
        <v>54519</v>
      </c>
    </row>
    <row r="12353" spans="7:23">
      <c r="G12353">
        <v>204073</v>
      </c>
      <c r="H12353" s="89" t="s">
        <v>2664</v>
      </c>
      <c r="I12353" s="89" t="s">
        <v>1941</v>
      </c>
      <c r="L12353">
        <v>199695</v>
      </c>
      <c r="M12353" s="89" t="s">
        <v>1235</v>
      </c>
      <c r="N12353" s="89" t="s">
        <v>1290</v>
      </c>
      <c r="V12353" s="89" t="s">
        <v>1835</v>
      </c>
      <c r="W12353">
        <v>54530</v>
      </c>
    </row>
    <row r="12354" spans="7:23">
      <c r="G12354">
        <v>54189</v>
      </c>
      <c r="H12354" s="89" t="s">
        <v>121</v>
      </c>
      <c r="I12354" s="89" t="s">
        <v>1941</v>
      </c>
      <c r="L12354">
        <v>199696</v>
      </c>
      <c r="M12354" s="89" t="s">
        <v>1235</v>
      </c>
      <c r="N12354" s="89" t="s">
        <v>340</v>
      </c>
      <c r="V12354" s="89" t="s">
        <v>1836</v>
      </c>
      <c r="W12354">
        <v>54541</v>
      </c>
    </row>
    <row r="12355" spans="7:23">
      <c r="G12355">
        <v>54222</v>
      </c>
      <c r="H12355" s="89" t="s">
        <v>1819</v>
      </c>
      <c r="I12355" s="89" t="s">
        <v>1941</v>
      </c>
      <c r="L12355">
        <v>199697</v>
      </c>
      <c r="M12355" s="89" t="s">
        <v>1235</v>
      </c>
      <c r="N12355" s="89" t="s">
        <v>320</v>
      </c>
      <c r="V12355" s="89" t="s">
        <v>1837</v>
      </c>
      <c r="W12355">
        <v>54563</v>
      </c>
    </row>
    <row r="12356" spans="7:23">
      <c r="G12356">
        <v>54244</v>
      </c>
      <c r="H12356" s="89" t="s">
        <v>1820</v>
      </c>
      <c r="I12356" s="89" t="s">
        <v>1941</v>
      </c>
      <c r="L12356">
        <v>199698</v>
      </c>
      <c r="M12356" s="89" t="s">
        <v>1235</v>
      </c>
      <c r="N12356" s="89" t="s">
        <v>321</v>
      </c>
      <c r="V12356" s="89" t="s">
        <v>1838</v>
      </c>
      <c r="W12356">
        <v>54552</v>
      </c>
    </row>
    <row r="12357" spans="7:23">
      <c r="G12357">
        <v>54233</v>
      </c>
      <c r="H12357" s="89" t="s">
        <v>1821</v>
      </c>
      <c r="I12357" s="89" t="s">
        <v>1941</v>
      </c>
      <c r="L12357">
        <v>199699</v>
      </c>
      <c r="M12357" s="89" t="s">
        <v>1235</v>
      </c>
      <c r="N12357" s="89" t="s">
        <v>322</v>
      </c>
      <c r="V12357" s="89" t="s">
        <v>1839</v>
      </c>
      <c r="W12357">
        <v>54574</v>
      </c>
    </row>
    <row r="12358" spans="7:23">
      <c r="G12358">
        <v>54255</v>
      </c>
      <c r="H12358" s="89" t="s">
        <v>1822</v>
      </c>
      <c r="I12358" s="89" t="s">
        <v>1941</v>
      </c>
      <c r="L12358">
        <v>199700</v>
      </c>
      <c r="M12358" s="89" t="s">
        <v>1235</v>
      </c>
      <c r="N12358" s="89" t="s">
        <v>341</v>
      </c>
      <c r="V12358" s="89" t="s">
        <v>1840</v>
      </c>
      <c r="W12358">
        <v>54585</v>
      </c>
    </row>
    <row r="12359" spans="7:23">
      <c r="G12359">
        <v>54387</v>
      </c>
      <c r="H12359" s="89" t="s">
        <v>1823</v>
      </c>
      <c r="I12359" s="89" t="s">
        <v>1941</v>
      </c>
      <c r="L12359">
        <v>199701</v>
      </c>
      <c r="M12359" s="89" t="s">
        <v>1235</v>
      </c>
      <c r="N12359" s="89" t="s">
        <v>316</v>
      </c>
      <c r="V12359" s="89" t="s">
        <v>1841</v>
      </c>
      <c r="W12359">
        <v>54596</v>
      </c>
    </row>
    <row r="12360" spans="7:23">
      <c r="G12360">
        <v>54398</v>
      </c>
      <c r="H12360" s="89" t="s">
        <v>1824</v>
      </c>
      <c r="I12360" s="89" t="s">
        <v>1941</v>
      </c>
      <c r="L12360">
        <v>199702</v>
      </c>
      <c r="M12360" s="89" t="s">
        <v>1235</v>
      </c>
      <c r="N12360" s="89" t="s">
        <v>1582</v>
      </c>
      <c r="V12360" s="89" t="s">
        <v>1842</v>
      </c>
      <c r="W12360">
        <v>54618</v>
      </c>
    </row>
    <row r="12361" spans="7:23">
      <c r="G12361">
        <v>54409</v>
      </c>
      <c r="H12361" s="89" t="s">
        <v>1825</v>
      </c>
      <c r="I12361" s="89" t="s">
        <v>1941</v>
      </c>
      <c r="L12361">
        <v>199703</v>
      </c>
      <c r="M12361" s="89" t="s">
        <v>1235</v>
      </c>
      <c r="N12361" s="89" t="s">
        <v>323</v>
      </c>
      <c r="V12361" s="89" t="s">
        <v>1843</v>
      </c>
      <c r="W12361">
        <v>52451</v>
      </c>
    </row>
    <row r="12362" spans="7:23">
      <c r="G12362">
        <v>54420</v>
      </c>
      <c r="H12362" s="89" t="s">
        <v>1826</v>
      </c>
      <c r="I12362" s="89" t="s">
        <v>1941</v>
      </c>
      <c r="L12362">
        <v>199704</v>
      </c>
      <c r="M12362" s="89" t="s">
        <v>1235</v>
      </c>
      <c r="N12362" s="89" t="s">
        <v>324</v>
      </c>
      <c r="V12362" s="89" t="s">
        <v>1844</v>
      </c>
      <c r="W12362">
        <v>52452</v>
      </c>
    </row>
    <row r="12363" spans="7:23">
      <c r="G12363">
        <v>54431</v>
      </c>
      <c r="H12363" s="89" t="s">
        <v>1827</v>
      </c>
      <c r="I12363" s="89" t="s">
        <v>1941</v>
      </c>
      <c r="L12363">
        <v>199705</v>
      </c>
      <c r="M12363" s="89" t="s">
        <v>1235</v>
      </c>
      <c r="N12363" s="89" t="s">
        <v>325</v>
      </c>
      <c r="V12363" s="89" t="s">
        <v>1845</v>
      </c>
      <c r="W12363">
        <v>52453</v>
      </c>
    </row>
    <row r="12364" spans="7:23">
      <c r="G12364">
        <v>54442</v>
      </c>
      <c r="H12364" s="89" t="s">
        <v>1828</v>
      </c>
      <c r="I12364" s="89" t="s">
        <v>1941</v>
      </c>
      <c r="L12364">
        <v>199706</v>
      </c>
      <c r="M12364" s="89" t="s">
        <v>1235</v>
      </c>
      <c r="N12364" s="89" t="s">
        <v>317</v>
      </c>
      <c r="V12364" s="89" t="s">
        <v>1846</v>
      </c>
      <c r="W12364">
        <v>52454</v>
      </c>
    </row>
    <row r="12365" spans="7:23">
      <c r="G12365">
        <v>54453</v>
      </c>
      <c r="H12365" s="89" t="s">
        <v>1829</v>
      </c>
      <c r="I12365" s="89" t="s">
        <v>1941</v>
      </c>
      <c r="L12365">
        <v>199707</v>
      </c>
      <c r="M12365" s="89" t="s">
        <v>1235</v>
      </c>
      <c r="N12365" s="89" t="s">
        <v>1583</v>
      </c>
      <c r="V12365" s="89" t="s">
        <v>1847</v>
      </c>
      <c r="W12365">
        <v>52455</v>
      </c>
    </row>
    <row r="12366" spans="7:23">
      <c r="G12366">
        <v>54464</v>
      </c>
      <c r="H12366" s="89" t="s">
        <v>1830</v>
      </c>
      <c r="I12366" s="89" t="s">
        <v>1941</v>
      </c>
      <c r="L12366">
        <v>199708</v>
      </c>
      <c r="M12366" s="89" t="s">
        <v>2330</v>
      </c>
      <c r="N12366" s="89" t="s">
        <v>1290</v>
      </c>
      <c r="V12366" s="89" t="s">
        <v>1848</v>
      </c>
      <c r="W12366">
        <v>52456</v>
      </c>
    </row>
    <row r="12367" spans="7:23">
      <c r="G12367">
        <v>54475</v>
      </c>
      <c r="H12367" s="89" t="s">
        <v>1831</v>
      </c>
      <c r="I12367" s="89" t="s">
        <v>1941</v>
      </c>
      <c r="L12367">
        <v>199709</v>
      </c>
      <c r="M12367" s="89" t="s">
        <v>2330</v>
      </c>
      <c r="N12367" s="89" t="s">
        <v>340</v>
      </c>
      <c r="V12367" s="89" t="s">
        <v>1849</v>
      </c>
      <c r="W12367">
        <v>52459</v>
      </c>
    </row>
    <row r="12368" spans="7:23">
      <c r="G12368">
        <v>54486</v>
      </c>
      <c r="H12368" s="89" t="s">
        <v>1832</v>
      </c>
      <c r="I12368" s="89" t="s">
        <v>1941</v>
      </c>
      <c r="L12368">
        <v>199710</v>
      </c>
      <c r="M12368" s="89" t="s">
        <v>2330</v>
      </c>
      <c r="N12368" s="89" t="s">
        <v>320</v>
      </c>
      <c r="V12368" s="89" t="s">
        <v>1850</v>
      </c>
      <c r="W12368">
        <v>52460</v>
      </c>
    </row>
    <row r="12369" spans="7:23">
      <c r="G12369">
        <v>54508</v>
      </c>
      <c r="H12369" s="89" t="s">
        <v>1833</v>
      </c>
      <c r="I12369" s="89" t="s">
        <v>1941</v>
      </c>
      <c r="L12369">
        <v>199711</v>
      </c>
      <c r="M12369" s="89" t="s">
        <v>2330</v>
      </c>
      <c r="N12369" s="89" t="s">
        <v>321</v>
      </c>
      <c r="V12369" s="89" t="s">
        <v>1851</v>
      </c>
      <c r="W12369">
        <v>52461</v>
      </c>
    </row>
    <row r="12370" spans="7:23">
      <c r="G12370">
        <v>54519</v>
      </c>
      <c r="H12370" s="89" t="s">
        <v>1834</v>
      </c>
      <c r="I12370" s="89" t="s">
        <v>1941</v>
      </c>
      <c r="L12370">
        <v>199712</v>
      </c>
      <c r="M12370" s="89" t="s">
        <v>2330</v>
      </c>
      <c r="N12370" s="89" t="s">
        <v>322</v>
      </c>
      <c r="V12370" s="89" t="s">
        <v>1852</v>
      </c>
      <c r="W12370">
        <v>52462</v>
      </c>
    </row>
    <row r="12371" spans="7:23">
      <c r="G12371">
        <v>54530</v>
      </c>
      <c r="H12371" s="89" t="s">
        <v>1835</v>
      </c>
      <c r="I12371" s="89" t="s">
        <v>1941</v>
      </c>
      <c r="L12371">
        <v>199713</v>
      </c>
      <c r="M12371" s="89" t="s">
        <v>2330</v>
      </c>
      <c r="N12371" s="89" t="s">
        <v>341</v>
      </c>
      <c r="V12371" s="89" t="s">
        <v>1853</v>
      </c>
      <c r="W12371">
        <v>52465</v>
      </c>
    </row>
    <row r="12372" spans="7:23">
      <c r="G12372">
        <v>54541</v>
      </c>
      <c r="H12372" s="89" t="s">
        <v>1836</v>
      </c>
      <c r="I12372" s="89" t="s">
        <v>1941</v>
      </c>
      <c r="L12372">
        <v>199714</v>
      </c>
      <c r="M12372" s="89" t="s">
        <v>2330</v>
      </c>
      <c r="N12372" s="89" t="s">
        <v>316</v>
      </c>
      <c r="V12372" s="89" t="s">
        <v>1854</v>
      </c>
      <c r="W12372">
        <v>52466</v>
      </c>
    </row>
    <row r="12373" spans="7:23">
      <c r="G12373">
        <v>54563</v>
      </c>
      <c r="H12373" s="89" t="s">
        <v>1837</v>
      </c>
      <c r="I12373" s="89" t="s">
        <v>1941</v>
      </c>
      <c r="L12373">
        <v>199715</v>
      </c>
      <c r="M12373" s="89" t="s">
        <v>2330</v>
      </c>
      <c r="N12373" s="89" t="s">
        <v>1582</v>
      </c>
      <c r="V12373" s="89" t="s">
        <v>1855</v>
      </c>
      <c r="W12373">
        <v>52467</v>
      </c>
    </row>
    <row r="12374" spans="7:23">
      <c r="G12374">
        <v>54552</v>
      </c>
      <c r="H12374" s="89" t="s">
        <v>1838</v>
      </c>
      <c r="I12374" s="89" t="s">
        <v>1941</v>
      </c>
      <c r="L12374">
        <v>199716</v>
      </c>
      <c r="M12374" s="89" t="s">
        <v>2330</v>
      </c>
      <c r="N12374" s="89" t="s">
        <v>323</v>
      </c>
      <c r="V12374" s="89" t="s">
        <v>1856</v>
      </c>
      <c r="W12374">
        <v>52468</v>
      </c>
    </row>
    <row r="12375" spans="7:23">
      <c r="G12375">
        <v>54574</v>
      </c>
      <c r="H12375" s="89" t="s">
        <v>1839</v>
      </c>
      <c r="I12375" s="89" t="s">
        <v>1941</v>
      </c>
      <c r="L12375">
        <v>199717</v>
      </c>
      <c r="M12375" s="89" t="s">
        <v>2330</v>
      </c>
      <c r="N12375" s="89" t="s">
        <v>324</v>
      </c>
      <c r="V12375" s="89" t="s">
        <v>1857</v>
      </c>
      <c r="W12375">
        <v>52471</v>
      </c>
    </row>
    <row r="12376" spans="7:23">
      <c r="G12376">
        <v>54585</v>
      </c>
      <c r="H12376" s="89" t="s">
        <v>1840</v>
      </c>
      <c r="I12376" s="89" t="s">
        <v>1941</v>
      </c>
      <c r="L12376">
        <v>199718</v>
      </c>
      <c r="M12376" s="89" t="s">
        <v>2330</v>
      </c>
      <c r="N12376" s="89" t="s">
        <v>325</v>
      </c>
      <c r="V12376" s="89" t="s">
        <v>1858</v>
      </c>
      <c r="W12376">
        <v>52472</v>
      </c>
    </row>
    <row r="12377" spans="7:23">
      <c r="G12377">
        <v>54596</v>
      </c>
      <c r="H12377" s="89" t="s">
        <v>1841</v>
      </c>
      <c r="I12377" s="89" t="s">
        <v>1941</v>
      </c>
      <c r="L12377">
        <v>199719</v>
      </c>
      <c r="M12377" s="89" t="s">
        <v>2330</v>
      </c>
      <c r="N12377" s="89" t="s">
        <v>317</v>
      </c>
      <c r="V12377" s="89" t="s">
        <v>1859</v>
      </c>
      <c r="W12377">
        <v>52473</v>
      </c>
    </row>
    <row r="12378" spans="7:23">
      <c r="G12378">
        <v>54618</v>
      </c>
      <c r="H12378" s="89" t="s">
        <v>1842</v>
      </c>
      <c r="I12378" s="89" t="s">
        <v>1941</v>
      </c>
      <c r="L12378">
        <v>199720</v>
      </c>
      <c r="M12378" s="89" t="s">
        <v>2330</v>
      </c>
      <c r="N12378" s="89" t="s">
        <v>1583</v>
      </c>
      <c r="V12378" s="89" t="s">
        <v>1860</v>
      </c>
      <c r="W12378">
        <v>52474</v>
      </c>
    </row>
    <row r="12379" spans="7:23">
      <c r="G12379">
        <v>52451</v>
      </c>
      <c r="H12379" s="89" t="s">
        <v>1843</v>
      </c>
      <c r="I12379" s="89" t="s">
        <v>1941</v>
      </c>
      <c r="L12379">
        <v>199721</v>
      </c>
      <c r="M12379" s="89" t="s">
        <v>2329</v>
      </c>
      <c r="N12379" s="89" t="s">
        <v>1290</v>
      </c>
      <c r="V12379" s="89" t="s">
        <v>1861</v>
      </c>
      <c r="W12379">
        <v>52475</v>
      </c>
    </row>
    <row r="12380" spans="7:23">
      <c r="G12380">
        <v>52452</v>
      </c>
      <c r="H12380" s="89" t="s">
        <v>1844</v>
      </c>
      <c r="I12380" s="89" t="s">
        <v>1941</v>
      </c>
      <c r="L12380">
        <v>199722</v>
      </c>
      <c r="M12380" s="89" t="s">
        <v>2329</v>
      </c>
      <c r="N12380" s="89" t="s">
        <v>340</v>
      </c>
      <c r="V12380" s="89" t="s">
        <v>1862</v>
      </c>
      <c r="W12380">
        <v>52476</v>
      </c>
    </row>
    <row r="12381" spans="7:23">
      <c r="G12381">
        <v>52453</v>
      </c>
      <c r="H12381" s="89" t="s">
        <v>1845</v>
      </c>
      <c r="I12381" s="89" t="s">
        <v>1941</v>
      </c>
      <c r="L12381">
        <v>199723</v>
      </c>
      <c r="M12381" s="89" t="s">
        <v>2329</v>
      </c>
      <c r="N12381" s="89" t="s">
        <v>320</v>
      </c>
      <c r="V12381" s="89" t="s">
        <v>1863</v>
      </c>
      <c r="W12381">
        <v>52477</v>
      </c>
    </row>
    <row r="12382" spans="7:23">
      <c r="G12382">
        <v>52454</v>
      </c>
      <c r="H12382" s="89" t="s">
        <v>1846</v>
      </c>
      <c r="I12382" s="89" t="s">
        <v>1941</v>
      </c>
      <c r="L12382">
        <v>199724</v>
      </c>
      <c r="M12382" s="89" t="s">
        <v>2329</v>
      </c>
      <c r="N12382" s="89" t="s">
        <v>321</v>
      </c>
      <c r="V12382" s="89" t="s">
        <v>1864</v>
      </c>
      <c r="W12382">
        <v>52478</v>
      </c>
    </row>
    <row r="12383" spans="7:23">
      <c r="G12383">
        <v>52455</v>
      </c>
      <c r="H12383" s="89" t="s">
        <v>1847</v>
      </c>
      <c r="I12383" s="89" t="s">
        <v>1941</v>
      </c>
      <c r="L12383">
        <v>199725</v>
      </c>
      <c r="M12383" s="89" t="s">
        <v>2329</v>
      </c>
      <c r="N12383" s="89" t="s">
        <v>322</v>
      </c>
      <c r="V12383" s="89" t="s">
        <v>1865</v>
      </c>
      <c r="W12383">
        <v>52479</v>
      </c>
    </row>
    <row r="12384" spans="7:23">
      <c r="G12384">
        <v>52456</v>
      </c>
      <c r="H12384" s="89" t="s">
        <v>1848</v>
      </c>
      <c r="I12384" s="89" t="s">
        <v>1941</v>
      </c>
      <c r="L12384">
        <v>199726</v>
      </c>
      <c r="M12384" s="89" t="s">
        <v>2329</v>
      </c>
      <c r="N12384" s="89" t="s">
        <v>341</v>
      </c>
      <c r="V12384" s="89" t="s">
        <v>1866</v>
      </c>
      <c r="W12384">
        <v>52480</v>
      </c>
    </row>
    <row r="12385" spans="7:23">
      <c r="G12385">
        <v>52459</v>
      </c>
      <c r="H12385" s="89" t="s">
        <v>1849</v>
      </c>
      <c r="I12385" s="89" t="s">
        <v>1941</v>
      </c>
      <c r="L12385">
        <v>199727</v>
      </c>
      <c r="M12385" s="89" t="s">
        <v>2329</v>
      </c>
      <c r="N12385" s="89" t="s">
        <v>316</v>
      </c>
      <c r="V12385" s="89" t="s">
        <v>1867</v>
      </c>
      <c r="W12385">
        <v>52481</v>
      </c>
    </row>
    <row r="12386" spans="7:23">
      <c r="G12386">
        <v>52460</v>
      </c>
      <c r="H12386" s="89" t="s">
        <v>1850</v>
      </c>
      <c r="I12386" s="89" t="s">
        <v>1941</v>
      </c>
      <c r="L12386">
        <v>199728</v>
      </c>
      <c r="M12386" s="89" t="s">
        <v>2329</v>
      </c>
      <c r="N12386" s="89" t="s">
        <v>1582</v>
      </c>
      <c r="V12386" s="89" t="s">
        <v>1868</v>
      </c>
      <c r="W12386">
        <v>52482</v>
      </c>
    </row>
    <row r="12387" spans="7:23">
      <c r="G12387">
        <v>52461</v>
      </c>
      <c r="H12387" s="89" t="s">
        <v>1851</v>
      </c>
      <c r="I12387" s="89" t="s">
        <v>1941</v>
      </c>
      <c r="L12387">
        <v>199729</v>
      </c>
      <c r="M12387" s="89" t="s">
        <v>2329</v>
      </c>
      <c r="N12387" s="89" t="s">
        <v>323</v>
      </c>
      <c r="V12387" s="89" t="s">
        <v>1869</v>
      </c>
      <c r="W12387">
        <v>52483</v>
      </c>
    </row>
    <row r="12388" spans="7:23">
      <c r="G12388">
        <v>52462</v>
      </c>
      <c r="H12388" s="89" t="s">
        <v>1852</v>
      </c>
      <c r="I12388" s="89" t="s">
        <v>1941</v>
      </c>
      <c r="L12388">
        <v>199730</v>
      </c>
      <c r="M12388" s="89" t="s">
        <v>2329</v>
      </c>
      <c r="N12388" s="89" t="s">
        <v>324</v>
      </c>
      <c r="V12388" s="89" t="s">
        <v>1870</v>
      </c>
      <c r="W12388">
        <v>54332</v>
      </c>
    </row>
    <row r="12389" spans="7:23">
      <c r="G12389">
        <v>52465</v>
      </c>
      <c r="H12389" s="89" t="s">
        <v>1853</v>
      </c>
      <c r="I12389" s="89" t="s">
        <v>1941</v>
      </c>
      <c r="L12389">
        <v>199731</v>
      </c>
      <c r="M12389" s="89" t="s">
        <v>2329</v>
      </c>
      <c r="N12389" s="89" t="s">
        <v>325</v>
      </c>
      <c r="V12389" s="89" t="s">
        <v>1569</v>
      </c>
      <c r="W12389">
        <v>52395</v>
      </c>
    </row>
    <row r="12390" spans="7:23">
      <c r="G12390">
        <v>52466</v>
      </c>
      <c r="H12390" s="89" t="s">
        <v>1854</v>
      </c>
      <c r="I12390" s="89" t="s">
        <v>1941</v>
      </c>
      <c r="L12390">
        <v>199732</v>
      </c>
      <c r="M12390" s="89" t="s">
        <v>2329</v>
      </c>
      <c r="N12390" s="89" t="s">
        <v>317</v>
      </c>
      <c r="V12390" s="89" t="s">
        <v>1871</v>
      </c>
      <c r="W12390">
        <v>52396</v>
      </c>
    </row>
    <row r="12391" spans="7:23">
      <c r="G12391">
        <v>52467</v>
      </c>
      <c r="H12391" s="89" t="s">
        <v>1855</v>
      </c>
      <c r="I12391" s="89" t="s">
        <v>1941</v>
      </c>
      <c r="L12391">
        <v>199733</v>
      </c>
      <c r="M12391" s="89" t="s">
        <v>2329</v>
      </c>
      <c r="N12391" s="89" t="s">
        <v>1583</v>
      </c>
      <c r="V12391" s="89" t="s">
        <v>1872</v>
      </c>
      <c r="W12391">
        <v>52446</v>
      </c>
    </row>
    <row r="12392" spans="7:23">
      <c r="G12392">
        <v>52468</v>
      </c>
      <c r="H12392" s="89" t="s">
        <v>1856</v>
      </c>
      <c r="I12392" s="89" t="s">
        <v>1941</v>
      </c>
      <c r="L12392">
        <v>200144</v>
      </c>
      <c r="M12392" s="89" t="s">
        <v>2348</v>
      </c>
      <c r="N12392" s="89" t="s">
        <v>1290</v>
      </c>
      <c r="V12392" s="89" t="s">
        <v>1873</v>
      </c>
      <c r="W12392">
        <v>72314</v>
      </c>
    </row>
    <row r="12393" spans="7:23">
      <c r="G12393">
        <v>52471</v>
      </c>
      <c r="H12393" s="89" t="s">
        <v>1857</v>
      </c>
      <c r="I12393" s="89" t="s">
        <v>1941</v>
      </c>
      <c r="L12393">
        <v>200145</v>
      </c>
      <c r="M12393" s="89" t="s">
        <v>2348</v>
      </c>
      <c r="N12393" s="89" t="s">
        <v>340</v>
      </c>
      <c r="V12393" s="89" t="s">
        <v>1874</v>
      </c>
      <c r="W12393">
        <v>72303</v>
      </c>
    </row>
    <row r="12394" spans="7:23">
      <c r="G12394">
        <v>52472</v>
      </c>
      <c r="H12394" s="89" t="s">
        <v>1858</v>
      </c>
      <c r="I12394" s="89" t="s">
        <v>1941</v>
      </c>
      <c r="L12394">
        <v>200146</v>
      </c>
      <c r="M12394" s="89" t="s">
        <v>2348</v>
      </c>
      <c r="N12394" s="89" t="s">
        <v>320</v>
      </c>
      <c r="V12394" s="89" t="s">
        <v>1875</v>
      </c>
      <c r="W12394">
        <v>66268</v>
      </c>
    </row>
    <row r="12395" spans="7:23">
      <c r="G12395">
        <v>52473</v>
      </c>
      <c r="H12395" s="89" t="s">
        <v>1859</v>
      </c>
      <c r="I12395" s="89" t="s">
        <v>1941</v>
      </c>
      <c r="L12395">
        <v>200147</v>
      </c>
      <c r="M12395" s="89" t="s">
        <v>2348</v>
      </c>
      <c r="N12395" s="89" t="s">
        <v>321</v>
      </c>
      <c r="V12395" s="89" t="s">
        <v>1574</v>
      </c>
      <c r="W12395">
        <v>52398</v>
      </c>
    </row>
    <row r="12396" spans="7:23">
      <c r="G12396">
        <v>52474</v>
      </c>
      <c r="H12396" s="89" t="s">
        <v>1860</v>
      </c>
      <c r="I12396" s="89" t="s">
        <v>1941</v>
      </c>
      <c r="L12396">
        <v>200148</v>
      </c>
      <c r="M12396" s="89" t="s">
        <v>2348</v>
      </c>
      <c r="N12396" s="89" t="s">
        <v>322</v>
      </c>
      <c r="V12396" s="89" t="s">
        <v>1575</v>
      </c>
      <c r="W12396">
        <v>52397</v>
      </c>
    </row>
    <row r="12397" spans="7:23">
      <c r="G12397">
        <v>52475</v>
      </c>
      <c r="H12397" s="89" t="s">
        <v>1861</v>
      </c>
      <c r="I12397" s="89" t="s">
        <v>1941</v>
      </c>
      <c r="L12397">
        <v>200149</v>
      </c>
      <c r="M12397" s="89" t="s">
        <v>2348</v>
      </c>
      <c r="N12397" s="89" t="s">
        <v>341</v>
      </c>
      <c r="V12397" s="89" t="s">
        <v>1876</v>
      </c>
      <c r="W12397">
        <v>52486</v>
      </c>
    </row>
    <row r="12398" spans="7:23">
      <c r="G12398">
        <v>52476</v>
      </c>
      <c r="H12398" s="89" t="s">
        <v>1862</v>
      </c>
      <c r="I12398" s="89" t="s">
        <v>1941</v>
      </c>
      <c r="L12398">
        <v>200150</v>
      </c>
      <c r="M12398" s="89" t="s">
        <v>2348</v>
      </c>
      <c r="N12398" s="89" t="s">
        <v>316</v>
      </c>
      <c r="V12398" s="89" t="s">
        <v>1877</v>
      </c>
      <c r="W12398">
        <v>54299</v>
      </c>
    </row>
    <row r="12399" spans="7:23">
      <c r="G12399">
        <v>52477</v>
      </c>
      <c r="H12399" s="89" t="s">
        <v>1863</v>
      </c>
      <c r="I12399" s="89" t="s">
        <v>1941</v>
      </c>
      <c r="L12399">
        <v>200151</v>
      </c>
      <c r="M12399" s="89" t="s">
        <v>2348</v>
      </c>
      <c r="N12399" s="89" t="s">
        <v>1582</v>
      </c>
      <c r="V12399" s="89" t="s">
        <v>1878</v>
      </c>
      <c r="W12399">
        <v>52487</v>
      </c>
    </row>
    <row r="12400" spans="7:23">
      <c r="G12400">
        <v>52478</v>
      </c>
      <c r="H12400" s="89" t="s">
        <v>1864</v>
      </c>
      <c r="I12400" s="89" t="s">
        <v>1941</v>
      </c>
      <c r="L12400">
        <v>200152</v>
      </c>
      <c r="M12400" s="89" t="s">
        <v>2348</v>
      </c>
      <c r="N12400" s="89" t="s">
        <v>323</v>
      </c>
      <c r="V12400" s="89" t="s">
        <v>1579</v>
      </c>
      <c r="W12400">
        <v>52401</v>
      </c>
    </row>
    <row r="12401" spans="7:23">
      <c r="G12401">
        <v>52479</v>
      </c>
      <c r="H12401" s="89" t="s">
        <v>1865</v>
      </c>
      <c r="I12401" s="89" t="s">
        <v>1941</v>
      </c>
      <c r="L12401">
        <v>200153</v>
      </c>
      <c r="M12401" s="89" t="s">
        <v>2348</v>
      </c>
      <c r="N12401" s="89" t="s">
        <v>324</v>
      </c>
      <c r="V12401" s="89" t="s">
        <v>1879</v>
      </c>
      <c r="W12401">
        <v>52399</v>
      </c>
    </row>
    <row r="12402" spans="7:23">
      <c r="G12402">
        <v>52480</v>
      </c>
      <c r="H12402" s="89" t="s">
        <v>1866</v>
      </c>
      <c r="I12402" s="89" t="s">
        <v>1941</v>
      </c>
      <c r="L12402">
        <v>200154</v>
      </c>
      <c r="M12402" s="89" t="s">
        <v>2348</v>
      </c>
      <c r="N12402" s="89" t="s">
        <v>325</v>
      </c>
      <c r="V12402" s="89" t="s">
        <v>1880</v>
      </c>
      <c r="W12402">
        <v>52400</v>
      </c>
    </row>
    <row r="12403" spans="7:23">
      <c r="G12403">
        <v>52481</v>
      </c>
      <c r="H12403" s="89" t="s">
        <v>1867</v>
      </c>
      <c r="I12403" s="89" t="s">
        <v>1941</v>
      </c>
      <c r="L12403">
        <v>200155</v>
      </c>
      <c r="M12403" s="89" t="s">
        <v>2348</v>
      </c>
      <c r="N12403" s="89" t="s">
        <v>317</v>
      </c>
      <c r="V12403" s="89" t="s">
        <v>2665</v>
      </c>
      <c r="W12403">
        <v>204268</v>
      </c>
    </row>
    <row r="12404" spans="7:23">
      <c r="G12404">
        <v>52482</v>
      </c>
      <c r="H12404" s="89" t="s">
        <v>1868</v>
      </c>
      <c r="I12404" s="89" t="s">
        <v>1941</v>
      </c>
      <c r="L12404">
        <v>200156</v>
      </c>
      <c r="M12404" s="89" t="s">
        <v>2348</v>
      </c>
      <c r="N12404" s="89" t="s">
        <v>1583</v>
      </c>
      <c r="V12404" s="89" t="s">
        <v>2666</v>
      </c>
      <c r="W12404">
        <v>162868</v>
      </c>
    </row>
    <row r="12405" spans="7:23">
      <c r="G12405">
        <v>52483</v>
      </c>
      <c r="H12405" s="89" t="s">
        <v>1869</v>
      </c>
      <c r="I12405" s="89" t="s">
        <v>1941</v>
      </c>
      <c r="L12405">
        <v>200666</v>
      </c>
      <c r="M12405" s="89" t="s">
        <v>2337</v>
      </c>
      <c r="N12405" s="89" t="s">
        <v>1290</v>
      </c>
      <c r="V12405" s="89" t="s">
        <v>2667</v>
      </c>
      <c r="W12405">
        <v>191268</v>
      </c>
    </row>
    <row r="12406" spans="7:23">
      <c r="G12406">
        <v>54332</v>
      </c>
      <c r="H12406" s="89" t="s">
        <v>1870</v>
      </c>
      <c r="I12406" s="89" t="s">
        <v>1941</v>
      </c>
      <c r="L12406">
        <v>200667</v>
      </c>
      <c r="M12406" s="89" t="s">
        <v>2337</v>
      </c>
      <c r="N12406" s="89" t="s">
        <v>340</v>
      </c>
      <c r="V12406" s="89" t="s">
        <v>955</v>
      </c>
      <c r="W12406">
        <v>52404</v>
      </c>
    </row>
    <row r="12407" spans="7:23">
      <c r="G12407">
        <v>52395</v>
      </c>
      <c r="H12407" s="89" t="s">
        <v>1569</v>
      </c>
      <c r="I12407" s="89" t="s">
        <v>1941</v>
      </c>
      <c r="L12407">
        <v>200668</v>
      </c>
      <c r="M12407" s="89" t="s">
        <v>2337</v>
      </c>
      <c r="N12407" s="89" t="s">
        <v>320</v>
      </c>
      <c r="V12407" s="89" t="s">
        <v>956</v>
      </c>
      <c r="W12407">
        <v>52406</v>
      </c>
    </row>
    <row r="12408" spans="7:23">
      <c r="G12408">
        <v>52396</v>
      </c>
      <c r="H12408" s="89" t="s">
        <v>1871</v>
      </c>
      <c r="I12408" s="89" t="s">
        <v>1941</v>
      </c>
      <c r="L12408">
        <v>200669</v>
      </c>
      <c r="M12408" s="89" t="s">
        <v>2337</v>
      </c>
      <c r="N12408" s="89" t="s">
        <v>321</v>
      </c>
      <c r="V12408" s="89" t="s">
        <v>957</v>
      </c>
      <c r="W12408">
        <v>52408</v>
      </c>
    </row>
    <row r="12409" spans="7:23">
      <c r="G12409">
        <v>52446</v>
      </c>
      <c r="H12409" s="89" t="s">
        <v>1872</v>
      </c>
      <c r="I12409" s="89" t="s">
        <v>1941</v>
      </c>
      <c r="L12409">
        <v>200670</v>
      </c>
      <c r="M12409" s="89" t="s">
        <v>2337</v>
      </c>
      <c r="N12409" s="89" t="s">
        <v>322</v>
      </c>
      <c r="V12409" s="89" t="s">
        <v>1881</v>
      </c>
      <c r="W12409">
        <v>52410</v>
      </c>
    </row>
    <row r="12410" spans="7:23">
      <c r="G12410">
        <v>72314</v>
      </c>
      <c r="H12410" s="89" t="s">
        <v>1873</v>
      </c>
      <c r="I12410" s="89" t="s">
        <v>1941</v>
      </c>
      <c r="L12410">
        <v>200671</v>
      </c>
      <c r="M12410" s="89" t="s">
        <v>2337</v>
      </c>
      <c r="N12410" s="89" t="s">
        <v>341</v>
      </c>
      <c r="V12410" s="89" t="s">
        <v>2668</v>
      </c>
      <c r="W12410">
        <v>162879</v>
      </c>
    </row>
    <row r="12411" spans="7:23">
      <c r="G12411">
        <v>72303</v>
      </c>
      <c r="H12411" s="89" t="s">
        <v>1874</v>
      </c>
      <c r="I12411" s="89" t="s">
        <v>1941</v>
      </c>
      <c r="L12411">
        <v>200672</v>
      </c>
      <c r="M12411" s="89" t="s">
        <v>2337</v>
      </c>
      <c r="N12411" s="89" t="s">
        <v>316</v>
      </c>
      <c r="V12411" s="89" t="s">
        <v>1882</v>
      </c>
      <c r="W12411">
        <v>58068</v>
      </c>
    </row>
    <row r="12412" spans="7:23">
      <c r="G12412">
        <v>66268</v>
      </c>
      <c r="H12412" s="89" t="s">
        <v>1875</v>
      </c>
      <c r="I12412" s="89" t="s">
        <v>1941</v>
      </c>
      <c r="L12412">
        <v>200673</v>
      </c>
      <c r="M12412" s="89" t="s">
        <v>2337</v>
      </c>
      <c r="N12412" s="89" t="s">
        <v>1582</v>
      </c>
      <c r="V12412" s="89" t="s">
        <v>2669</v>
      </c>
      <c r="W12412">
        <v>190268</v>
      </c>
    </row>
    <row r="12413" spans="7:23">
      <c r="G12413">
        <v>52398</v>
      </c>
      <c r="H12413" s="89" t="s">
        <v>1574</v>
      </c>
      <c r="I12413" s="89" t="s">
        <v>1941</v>
      </c>
      <c r="L12413">
        <v>200674</v>
      </c>
      <c r="M12413" s="89" t="s">
        <v>2337</v>
      </c>
      <c r="N12413" s="89" t="s">
        <v>323</v>
      </c>
      <c r="V12413" s="89" t="s">
        <v>2169</v>
      </c>
      <c r="W12413">
        <v>217873</v>
      </c>
    </row>
    <row r="12414" spans="7:23">
      <c r="G12414">
        <v>52397</v>
      </c>
      <c r="H12414" s="89" t="s">
        <v>1575</v>
      </c>
      <c r="I12414" s="89" t="s">
        <v>1941</v>
      </c>
      <c r="L12414">
        <v>200675</v>
      </c>
      <c r="M12414" s="89" t="s">
        <v>2337</v>
      </c>
      <c r="N12414" s="89" t="s">
        <v>324</v>
      </c>
      <c r="V12414" s="89" t="s">
        <v>1883</v>
      </c>
      <c r="W12414">
        <v>52411</v>
      </c>
    </row>
    <row r="12415" spans="7:23">
      <c r="G12415">
        <v>52486</v>
      </c>
      <c r="H12415" s="89" t="s">
        <v>1876</v>
      </c>
      <c r="I12415" s="89" t="s">
        <v>1941</v>
      </c>
      <c r="L12415">
        <v>200676</v>
      </c>
      <c r="M12415" s="89" t="s">
        <v>2337</v>
      </c>
      <c r="N12415" s="89" t="s">
        <v>325</v>
      </c>
      <c r="V12415" s="89" t="s">
        <v>1884</v>
      </c>
      <c r="W12415">
        <v>52412</v>
      </c>
    </row>
    <row r="12416" spans="7:23">
      <c r="G12416">
        <v>54299</v>
      </c>
      <c r="H12416" s="89" t="s">
        <v>1877</v>
      </c>
      <c r="I12416" s="89" t="s">
        <v>1941</v>
      </c>
      <c r="L12416">
        <v>200677</v>
      </c>
      <c r="M12416" s="89" t="s">
        <v>2337</v>
      </c>
      <c r="N12416" s="89" t="s">
        <v>317</v>
      </c>
      <c r="V12416" s="89" t="s">
        <v>1885</v>
      </c>
      <c r="W12416">
        <v>52413</v>
      </c>
    </row>
    <row r="12417" spans="7:23">
      <c r="G12417">
        <v>52487</v>
      </c>
      <c r="H12417" s="89" t="s">
        <v>1878</v>
      </c>
      <c r="I12417" s="89" t="s">
        <v>1941</v>
      </c>
      <c r="L12417">
        <v>200678</v>
      </c>
      <c r="M12417" s="89" t="s">
        <v>2337</v>
      </c>
      <c r="N12417" s="89" t="s">
        <v>1583</v>
      </c>
      <c r="V12417" s="89" t="s">
        <v>2670</v>
      </c>
      <c r="W12417">
        <v>182668</v>
      </c>
    </row>
    <row r="12418" spans="7:23">
      <c r="G12418">
        <v>52401</v>
      </c>
      <c r="H12418" s="89" t="s">
        <v>1579</v>
      </c>
      <c r="I12418" s="89" t="s">
        <v>1941</v>
      </c>
      <c r="L12418">
        <v>200679</v>
      </c>
      <c r="M12418" s="89" t="s">
        <v>2433</v>
      </c>
      <c r="N12418" s="89" t="s">
        <v>1290</v>
      </c>
      <c r="V12418" s="89" t="s">
        <v>964</v>
      </c>
      <c r="W12418">
        <v>52415</v>
      </c>
    </row>
    <row r="12419" spans="7:23">
      <c r="G12419">
        <v>52399</v>
      </c>
      <c r="H12419" s="89" t="s">
        <v>1879</v>
      </c>
      <c r="I12419" s="89" t="s">
        <v>1941</v>
      </c>
      <c r="L12419">
        <v>200680</v>
      </c>
      <c r="M12419" s="89" t="s">
        <v>2433</v>
      </c>
      <c r="N12419" s="89" t="s">
        <v>340</v>
      </c>
      <c r="V12419" s="89" t="s">
        <v>1886</v>
      </c>
      <c r="W12419">
        <v>52402</v>
      </c>
    </row>
    <row r="12420" spans="7:23">
      <c r="G12420">
        <v>52400</v>
      </c>
      <c r="H12420" s="89" t="s">
        <v>1880</v>
      </c>
      <c r="I12420" s="89" t="s">
        <v>1941</v>
      </c>
      <c r="L12420">
        <v>200681</v>
      </c>
      <c r="M12420" s="89" t="s">
        <v>2433</v>
      </c>
      <c r="N12420" s="89" t="s">
        <v>320</v>
      </c>
      <c r="V12420" s="89" t="s">
        <v>1887</v>
      </c>
      <c r="W12420">
        <v>52403</v>
      </c>
    </row>
    <row r="12421" spans="7:23">
      <c r="G12421">
        <v>204268</v>
      </c>
      <c r="H12421" s="89" t="s">
        <v>2665</v>
      </c>
      <c r="I12421" s="89" t="s">
        <v>1941</v>
      </c>
      <c r="L12421">
        <v>200682</v>
      </c>
      <c r="M12421" s="89" t="s">
        <v>2433</v>
      </c>
      <c r="N12421" s="89" t="s">
        <v>321</v>
      </c>
      <c r="V12421" s="89" t="s">
        <v>968</v>
      </c>
      <c r="W12421">
        <v>58079</v>
      </c>
    </row>
    <row r="12422" spans="7:23">
      <c r="G12422">
        <v>162868</v>
      </c>
      <c r="H12422" s="89" t="s">
        <v>2666</v>
      </c>
      <c r="I12422" s="89" t="s">
        <v>1941</v>
      </c>
      <c r="L12422">
        <v>200683</v>
      </c>
      <c r="M12422" s="89" t="s">
        <v>2433</v>
      </c>
      <c r="N12422" s="89" t="s">
        <v>322</v>
      </c>
      <c r="V12422" s="89" t="s">
        <v>1888</v>
      </c>
      <c r="W12422">
        <v>52416</v>
      </c>
    </row>
    <row r="12423" spans="7:23">
      <c r="G12423">
        <v>191268</v>
      </c>
      <c r="H12423" s="89" t="s">
        <v>2667</v>
      </c>
      <c r="I12423" s="89" t="s">
        <v>1941</v>
      </c>
      <c r="L12423">
        <v>200684</v>
      </c>
      <c r="M12423" s="89" t="s">
        <v>2433</v>
      </c>
      <c r="N12423" s="89" t="s">
        <v>341</v>
      </c>
      <c r="V12423" s="89" t="s">
        <v>970</v>
      </c>
      <c r="W12423">
        <v>52405</v>
      </c>
    </row>
    <row r="12424" spans="7:23">
      <c r="G12424">
        <v>52404</v>
      </c>
      <c r="H12424" s="89" t="s">
        <v>955</v>
      </c>
      <c r="I12424" s="89" t="s">
        <v>1941</v>
      </c>
      <c r="L12424">
        <v>200685</v>
      </c>
      <c r="M12424" s="89" t="s">
        <v>2433</v>
      </c>
      <c r="N12424" s="89" t="s">
        <v>316</v>
      </c>
      <c r="V12424" s="89" t="s">
        <v>971</v>
      </c>
      <c r="W12424">
        <v>52407</v>
      </c>
    </row>
    <row r="12425" spans="7:23">
      <c r="G12425">
        <v>52406</v>
      </c>
      <c r="H12425" s="89" t="s">
        <v>956</v>
      </c>
      <c r="I12425" s="89" t="s">
        <v>1941</v>
      </c>
      <c r="L12425">
        <v>200686</v>
      </c>
      <c r="M12425" s="89" t="s">
        <v>2433</v>
      </c>
      <c r="N12425" s="89" t="s">
        <v>1582</v>
      </c>
      <c r="V12425" s="89" t="s">
        <v>972</v>
      </c>
      <c r="W12425">
        <v>52409</v>
      </c>
    </row>
    <row r="12426" spans="7:23">
      <c r="G12426">
        <v>52408</v>
      </c>
      <c r="H12426" s="89" t="s">
        <v>957</v>
      </c>
      <c r="I12426" s="89" t="s">
        <v>1941</v>
      </c>
      <c r="L12426">
        <v>200687</v>
      </c>
      <c r="M12426" s="89" t="s">
        <v>2433</v>
      </c>
      <c r="N12426" s="89" t="s">
        <v>323</v>
      </c>
      <c r="V12426" s="89" t="s">
        <v>2171</v>
      </c>
      <c r="W12426">
        <v>215268</v>
      </c>
    </row>
    <row r="12427" spans="7:23">
      <c r="G12427">
        <v>52410</v>
      </c>
      <c r="H12427" s="89" t="s">
        <v>1881</v>
      </c>
      <c r="I12427" s="89" t="s">
        <v>1941</v>
      </c>
      <c r="L12427">
        <v>200688</v>
      </c>
      <c r="M12427" s="89" t="s">
        <v>2433</v>
      </c>
      <c r="N12427" s="89" t="s">
        <v>324</v>
      </c>
      <c r="V12427" s="89" t="s">
        <v>2671</v>
      </c>
      <c r="W12427">
        <v>162890</v>
      </c>
    </row>
    <row r="12428" spans="7:23">
      <c r="G12428">
        <v>162879</v>
      </c>
      <c r="H12428" s="89" t="s">
        <v>2668</v>
      </c>
      <c r="I12428" s="89" t="s">
        <v>1941</v>
      </c>
      <c r="L12428">
        <v>200689</v>
      </c>
      <c r="M12428" s="89" t="s">
        <v>2433</v>
      </c>
      <c r="N12428" s="89" t="s">
        <v>325</v>
      </c>
      <c r="V12428" s="89" t="s">
        <v>974</v>
      </c>
      <c r="W12428">
        <v>58090</v>
      </c>
    </row>
    <row r="12429" spans="7:23">
      <c r="G12429">
        <v>58068</v>
      </c>
      <c r="H12429" s="89" t="s">
        <v>1882</v>
      </c>
      <c r="I12429" s="89" t="s">
        <v>1941</v>
      </c>
      <c r="L12429">
        <v>200690</v>
      </c>
      <c r="M12429" s="89" t="s">
        <v>2433</v>
      </c>
      <c r="N12429" s="89" t="s">
        <v>317</v>
      </c>
      <c r="V12429" s="89" t="s">
        <v>1889</v>
      </c>
      <c r="W12429">
        <v>52417</v>
      </c>
    </row>
    <row r="12430" spans="7:23">
      <c r="G12430">
        <v>190268</v>
      </c>
      <c r="H12430" s="89" t="s">
        <v>2669</v>
      </c>
      <c r="I12430" s="89" t="s">
        <v>1941</v>
      </c>
      <c r="L12430">
        <v>200691</v>
      </c>
      <c r="M12430" s="89" t="s">
        <v>2433</v>
      </c>
      <c r="N12430" s="89" t="s">
        <v>1583</v>
      </c>
      <c r="V12430" s="89" t="s">
        <v>2172</v>
      </c>
      <c r="W12430">
        <v>216485</v>
      </c>
    </row>
    <row r="12431" spans="7:23">
      <c r="G12431">
        <v>217873</v>
      </c>
      <c r="H12431" s="89" t="s">
        <v>2169</v>
      </c>
      <c r="I12431" s="89" t="s">
        <v>1941</v>
      </c>
      <c r="L12431">
        <v>200693</v>
      </c>
      <c r="M12431" s="89" t="s">
        <v>2526</v>
      </c>
      <c r="N12431" s="89" t="s">
        <v>1290</v>
      </c>
      <c r="V12431" s="89" t="s">
        <v>976</v>
      </c>
      <c r="W12431">
        <v>52414</v>
      </c>
    </row>
    <row r="12432" spans="7:23">
      <c r="G12432">
        <v>52411</v>
      </c>
      <c r="H12432" s="89" t="s">
        <v>1883</v>
      </c>
      <c r="I12432" s="89" t="s">
        <v>1941</v>
      </c>
      <c r="L12432">
        <v>200694</v>
      </c>
      <c r="M12432" s="89" t="s">
        <v>2526</v>
      </c>
      <c r="N12432" s="89" t="s">
        <v>340</v>
      </c>
      <c r="V12432" s="89" t="s">
        <v>2672</v>
      </c>
      <c r="W12432">
        <v>219879</v>
      </c>
    </row>
    <row r="12433" spans="7:23">
      <c r="G12433">
        <v>52412</v>
      </c>
      <c r="H12433" s="89" t="s">
        <v>1884</v>
      </c>
      <c r="I12433" s="89" t="s">
        <v>1941</v>
      </c>
      <c r="L12433">
        <v>200695</v>
      </c>
      <c r="M12433" s="89" t="s">
        <v>2526</v>
      </c>
      <c r="N12433" s="89" t="s">
        <v>320</v>
      </c>
      <c r="V12433" s="89" t="s">
        <v>1890</v>
      </c>
      <c r="W12433">
        <v>52419</v>
      </c>
    </row>
    <row r="12434" spans="7:23">
      <c r="G12434">
        <v>52413</v>
      </c>
      <c r="H12434" s="89" t="s">
        <v>1885</v>
      </c>
      <c r="I12434" s="89" t="s">
        <v>1941</v>
      </c>
      <c r="L12434">
        <v>200696</v>
      </c>
      <c r="M12434" s="89" t="s">
        <v>2526</v>
      </c>
      <c r="N12434" s="89" t="s">
        <v>321</v>
      </c>
      <c r="V12434" s="89" t="s">
        <v>1891</v>
      </c>
      <c r="W12434">
        <v>52447</v>
      </c>
    </row>
    <row r="12435" spans="7:23">
      <c r="G12435">
        <v>182668</v>
      </c>
      <c r="H12435" s="89" t="s">
        <v>2670</v>
      </c>
      <c r="I12435" s="89" t="s">
        <v>1941</v>
      </c>
      <c r="L12435">
        <v>200697</v>
      </c>
      <c r="M12435" s="89" t="s">
        <v>2526</v>
      </c>
      <c r="N12435" s="89" t="s">
        <v>322</v>
      </c>
      <c r="V12435" s="89" t="s">
        <v>1892</v>
      </c>
      <c r="W12435">
        <v>54288</v>
      </c>
    </row>
    <row r="12436" spans="7:23">
      <c r="G12436">
        <v>52415</v>
      </c>
      <c r="H12436" s="89" t="s">
        <v>964</v>
      </c>
      <c r="I12436" s="89" t="s">
        <v>1941</v>
      </c>
      <c r="L12436">
        <v>200698</v>
      </c>
      <c r="M12436" s="89" t="s">
        <v>2526</v>
      </c>
      <c r="N12436" s="89" t="s">
        <v>341</v>
      </c>
      <c r="V12436" s="89" t="s">
        <v>1893</v>
      </c>
      <c r="W12436">
        <v>54690</v>
      </c>
    </row>
    <row r="12437" spans="7:23">
      <c r="G12437">
        <v>52402</v>
      </c>
      <c r="H12437" s="89" t="s">
        <v>1886</v>
      </c>
      <c r="I12437" s="89" t="s">
        <v>1941</v>
      </c>
      <c r="L12437">
        <v>200699</v>
      </c>
      <c r="M12437" s="89" t="s">
        <v>2526</v>
      </c>
      <c r="N12437" s="89" t="s">
        <v>316</v>
      </c>
      <c r="V12437" s="89" t="s">
        <v>1894</v>
      </c>
      <c r="W12437">
        <v>52494</v>
      </c>
    </row>
    <row r="12438" spans="7:23">
      <c r="G12438">
        <v>52403</v>
      </c>
      <c r="H12438" s="89" t="s">
        <v>1887</v>
      </c>
      <c r="I12438" s="89" t="s">
        <v>1941</v>
      </c>
      <c r="L12438">
        <v>200700</v>
      </c>
      <c r="M12438" s="89" t="s">
        <v>2526</v>
      </c>
      <c r="N12438" s="89" t="s">
        <v>1582</v>
      </c>
      <c r="V12438" s="89" t="s">
        <v>1895</v>
      </c>
      <c r="W12438">
        <v>52495</v>
      </c>
    </row>
    <row r="12439" spans="7:23">
      <c r="G12439">
        <v>58079</v>
      </c>
      <c r="H12439" s="89" t="s">
        <v>968</v>
      </c>
      <c r="I12439" s="89" t="s">
        <v>1941</v>
      </c>
      <c r="L12439">
        <v>200701</v>
      </c>
      <c r="M12439" s="89" t="s">
        <v>2526</v>
      </c>
      <c r="N12439" s="89" t="s">
        <v>323</v>
      </c>
      <c r="V12439" s="89" t="s">
        <v>1896</v>
      </c>
      <c r="W12439">
        <v>52496</v>
      </c>
    </row>
    <row r="12440" spans="7:23">
      <c r="G12440">
        <v>52416</v>
      </c>
      <c r="H12440" s="89" t="s">
        <v>1888</v>
      </c>
      <c r="I12440" s="89" t="s">
        <v>1941</v>
      </c>
      <c r="L12440">
        <v>200702</v>
      </c>
      <c r="M12440" s="89" t="s">
        <v>2526</v>
      </c>
      <c r="N12440" s="89" t="s">
        <v>324</v>
      </c>
      <c r="V12440" s="89" t="s">
        <v>1897</v>
      </c>
      <c r="W12440">
        <v>71682</v>
      </c>
    </row>
    <row r="12441" spans="7:23">
      <c r="G12441">
        <v>52405</v>
      </c>
      <c r="H12441" s="89" t="s">
        <v>970</v>
      </c>
      <c r="I12441" s="89" t="s">
        <v>1941</v>
      </c>
      <c r="L12441">
        <v>200703</v>
      </c>
      <c r="M12441" s="89" t="s">
        <v>2526</v>
      </c>
      <c r="N12441" s="89" t="s">
        <v>325</v>
      </c>
      <c r="V12441" s="89" t="s">
        <v>1898</v>
      </c>
      <c r="W12441">
        <v>71660</v>
      </c>
    </row>
    <row r="12442" spans="7:23">
      <c r="G12442">
        <v>52407</v>
      </c>
      <c r="H12442" s="89" t="s">
        <v>971</v>
      </c>
      <c r="I12442" s="89" t="s">
        <v>1941</v>
      </c>
      <c r="L12442">
        <v>200704</v>
      </c>
      <c r="M12442" s="89" t="s">
        <v>2526</v>
      </c>
      <c r="N12442" s="89" t="s">
        <v>317</v>
      </c>
      <c r="V12442" s="89" t="s">
        <v>1899</v>
      </c>
      <c r="W12442">
        <v>71088</v>
      </c>
    </row>
    <row r="12443" spans="7:23">
      <c r="G12443">
        <v>52409</v>
      </c>
      <c r="H12443" s="89" t="s">
        <v>972</v>
      </c>
      <c r="I12443" s="89" t="s">
        <v>1941</v>
      </c>
      <c r="L12443">
        <v>200705</v>
      </c>
      <c r="M12443" s="89" t="s">
        <v>2526</v>
      </c>
      <c r="N12443" s="89" t="s">
        <v>1583</v>
      </c>
      <c r="V12443" s="89" t="s">
        <v>1900</v>
      </c>
      <c r="W12443">
        <v>71077</v>
      </c>
    </row>
    <row r="12444" spans="7:23">
      <c r="G12444">
        <v>215268</v>
      </c>
      <c r="H12444" s="89" t="s">
        <v>2171</v>
      </c>
      <c r="I12444" s="89" t="s">
        <v>1941</v>
      </c>
      <c r="L12444">
        <v>200866</v>
      </c>
      <c r="M12444" s="89" t="s">
        <v>2593</v>
      </c>
      <c r="N12444" s="89" t="s">
        <v>1584</v>
      </c>
      <c r="V12444" s="89" t="s">
        <v>1901</v>
      </c>
      <c r="W12444">
        <v>71066</v>
      </c>
    </row>
    <row r="12445" spans="7:23">
      <c r="G12445">
        <v>162890</v>
      </c>
      <c r="H12445" s="89" t="s">
        <v>2671</v>
      </c>
      <c r="I12445" s="89" t="s">
        <v>1941</v>
      </c>
      <c r="L12445">
        <v>200867</v>
      </c>
      <c r="M12445" s="89" t="s">
        <v>2593</v>
      </c>
      <c r="N12445" s="89" t="s">
        <v>1698</v>
      </c>
      <c r="V12445" s="89" t="s">
        <v>1902</v>
      </c>
      <c r="W12445">
        <v>71055</v>
      </c>
    </row>
    <row r="12446" spans="7:23">
      <c r="G12446">
        <v>58090</v>
      </c>
      <c r="H12446" s="89" t="s">
        <v>974</v>
      </c>
      <c r="I12446" s="89" t="s">
        <v>1941</v>
      </c>
      <c r="L12446">
        <v>200869</v>
      </c>
      <c r="M12446" s="89" t="s">
        <v>2593</v>
      </c>
      <c r="N12446" s="89" t="s">
        <v>1699</v>
      </c>
      <c r="V12446" s="89" t="s">
        <v>1903</v>
      </c>
      <c r="W12446">
        <v>71044</v>
      </c>
    </row>
    <row r="12447" spans="7:23">
      <c r="G12447">
        <v>52417</v>
      </c>
      <c r="H12447" s="89" t="s">
        <v>1889</v>
      </c>
      <c r="I12447" s="89" t="s">
        <v>1941</v>
      </c>
      <c r="L12447">
        <v>200870</v>
      </c>
      <c r="M12447" s="89" t="s">
        <v>2593</v>
      </c>
      <c r="N12447" s="89" t="s">
        <v>312</v>
      </c>
      <c r="V12447" s="89" t="s">
        <v>1904</v>
      </c>
      <c r="W12447">
        <v>71110</v>
      </c>
    </row>
    <row r="12448" spans="7:23">
      <c r="G12448">
        <v>216485</v>
      </c>
      <c r="H12448" s="89" t="s">
        <v>2172</v>
      </c>
      <c r="I12448" s="89" t="s">
        <v>1941</v>
      </c>
      <c r="L12448">
        <v>200871</v>
      </c>
      <c r="M12448" s="89" t="s">
        <v>2593</v>
      </c>
      <c r="N12448" s="89" t="s">
        <v>1700</v>
      </c>
      <c r="V12448" s="89" t="s">
        <v>1905</v>
      </c>
      <c r="W12448">
        <v>71033</v>
      </c>
    </row>
    <row r="12449" spans="7:23">
      <c r="G12449">
        <v>52414</v>
      </c>
      <c r="H12449" s="89" t="s">
        <v>976</v>
      </c>
      <c r="I12449" s="89" t="s">
        <v>1941</v>
      </c>
      <c r="L12449">
        <v>200872</v>
      </c>
      <c r="M12449" s="89" t="s">
        <v>2593</v>
      </c>
      <c r="N12449" s="89" t="s">
        <v>337</v>
      </c>
      <c r="V12449" s="89" t="s">
        <v>1906</v>
      </c>
      <c r="W12449">
        <v>71022</v>
      </c>
    </row>
    <row r="12450" spans="7:23">
      <c r="G12450">
        <v>219879</v>
      </c>
      <c r="H12450" s="89" t="s">
        <v>2672</v>
      </c>
      <c r="I12450" s="89" t="s">
        <v>1941</v>
      </c>
      <c r="L12450">
        <v>200873</v>
      </c>
      <c r="M12450" s="89" t="s">
        <v>2593</v>
      </c>
      <c r="N12450" s="89" t="s">
        <v>3595</v>
      </c>
      <c r="V12450" s="89" t="s">
        <v>1907</v>
      </c>
      <c r="W12450">
        <v>71099</v>
      </c>
    </row>
    <row r="12451" spans="7:23">
      <c r="G12451">
        <v>52419</v>
      </c>
      <c r="H12451" s="89" t="s">
        <v>1890</v>
      </c>
      <c r="I12451" s="89" t="s">
        <v>1941</v>
      </c>
      <c r="L12451">
        <v>200874</v>
      </c>
      <c r="M12451" s="89" t="s">
        <v>2593</v>
      </c>
      <c r="N12451" s="89" t="s">
        <v>338</v>
      </c>
      <c r="V12451" s="89" t="s">
        <v>1908</v>
      </c>
      <c r="W12451">
        <v>71011</v>
      </c>
    </row>
    <row r="12452" spans="7:23">
      <c r="G12452">
        <v>52447</v>
      </c>
      <c r="H12452" s="89" t="s">
        <v>1891</v>
      </c>
      <c r="I12452" s="89" t="s">
        <v>1941</v>
      </c>
      <c r="L12452">
        <v>200875</v>
      </c>
      <c r="M12452" s="89" t="s">
        <v>2593</v>
      </c>
      <c r="N12452" s="89" t="s">
        <v>313</v>
      </c>
      <c r="V12452" s="89" t="s">
        <v>1909</v>
      </c>
      <c r="W12452">
        <v>71000</v>
      </c>
    </row>
    <row r="12453" spans="7:23">
      <c r="G12453">
        <v>54288</v>
      </c>
      <c r="H12453" s="89" t="s">
        <v>1892</v>
      </c>
      <c r="I12453" s="89" t="s">
        <v>1941</v>
      </c>
      <c r="L12453">
        <v>200876</v>
      </c>
      <c r="M12453" s="89" t="s">
        <v>2593</v>
      </c>
      <c r="N12453" s="89" t="s">
        <v>339</v>
      </c>
      <c r="V12453" s="89" t="s">
        <v>1910</v>
      </c>
      <c r="W12453">
        <v>70989</v>
      </c>
    </row>
    <row r="12454" spans="7:23">
      <c r="G12454">
        <v>54690</v>
      </c>
      <c r="H12454" s="89" t="s">
        <v>1893</v>
      </c>
      <c r="I12454" s="89" t="s">
        <v>1941</v>
      </c>
      <c r="L12454">
        <v>201066</v>
      </c>
      <c r="M12454" s="89" t="s">
        <v>2307</v>
      </c>
      <c r="N12454" s="89" t="s">
        <v>327</v>
      </c>
      <c r="V12454" s="89" t="s">
        <v>1911</v>
      </c>
      <c r="W12454">
        <v>70978</v>
      </c>
    </row>
    <row r="12455" spans="7:23">
      <c r="G12455">
        <v>52494</v>
      </c>
      <c r="H12455" s="89" t="s">
        <v>1894</v>
      </c>
      <c r="I12455" s="89" t="s">
        <v>1941</v>
      </c>
      <c r="L12455">
        <v>201266</v>
      </c>
      <c r="M12455" s="89" t="s">
        <v>2582</v>
      </c>
      <c r="N12455" s="89" t="s">
        <v>1584</v>
      </c>
      <c r="V12455" s="89" t="s">
        <v>1912</v>
      </c>
      <c r="W12455">
        <v>70967</v>
      </c>
    </row>
    <row r="12456" spans="7:23">
      <c r="G12456">
        <v>52495</v>
      </c>
      <c r="H12456" s="89" t="s">
        <v>1895</v>
      </c>
      <c r="I12456" s="89" t="s">
        <v>1941</v>
      </c>
      <c r="L12456">
        <v>201267</v>
      </c>
      <c r="M12456" s="89" t="s">
        <v>2582</v>
      </c>
      <c r="N12456" s="89" t="s">
        <v>1698</v>
      </c>
      <c r="V12456" s="89" t="s">
        <v>119</v>
      </c>
      <c r="W12456">
        <v>70956</v>
      </c>
    </row>
    <row r="12457" spans="7:23">
      <c r="G12457">
        <v>52496</v>
      </c>
      <c r="H12457" s="89" t="s">
        <v>1896</v>
      </c>
      <c r="I12457" s="89" t="s">
        <v>1941</v>
      </c>
      <c r="L12457">
        <v>201269</v>
      </c>
      <c r="M12457" s="89" t="s">
        <v>2582</v>
      </c>
      <c r="N12457" s="89" t="s">
        <v>1699</v>
      </c>
      <c r="V12457" s="89" t="s">
        <v>1913</v>
      </c>
      <c r="W12457">
        <v>70945</v>
      </c>
    </row>
    <row r="12458" spans="7:23">
      <c r="G12458">
        <v>71682</v>
      </c>
      <c r="H12458" s="89" t="s">
        <v>1897</v>
      </c>
      <c r="I12458" s="89" t="s">
        <v>1941</v>
      </c>
      <c r="L12458">
        <v>201270</v>
      </c>
      <c r="M12458" s="89" t="s">
        <v>2582</v>
      </c>
      <c r="N12458" s="89" t="s">
        <v>312</v>
      </c>
      <c r="V12458" s="89" t="s">
        <v>1914</v>
      </c>
      <c r="W12458">
        <v>70934</v>
      </c>
    </row>
    <row r="12459" spans="7:23">
      <c r="G12459">
        <v>71660</v>
      </c>
      <c r="H12459" s="89" t="s">
        <v>1898</v>
      </c>
      <c r="I12459" s="89" t="s">
        <v>1941</v>
      </c>
      <c r="L12459">
        <v>201271</v>
      </c>
      <c r="M12459" s="89" t="s">
        <v>2582</v>
      </c>
      <c r="N12459" s="89" t="s">
        <v>1700</v>
      </c>
      <c r="V12459" s="89" t="s">
        <v>1915</v>
      </c>
      <c r="W12459">
        <v>70923</v>
      </c>
    </row>
    <row r="12460" spans="7:23">
      <c r="G12460">
        <v>71088</v>
      </c>
      <c r="H12460" s="89" t="s">
        <v>1899</v>
      </c>
      <c r="I12460" s="89" t="s">
        <v>1941</v>
      </c>
      <c r="L12460">
        <v>201272</v>
      </c>
      <c r="M12460" s="89" t="s">
        <v>2582</v>
      </c>
      <c r="N12460" s="89" t="s">
        <v>337</v>
      </c>
      <c r="V12460" s="89" t="s">
        <v>1916</v>
      </c>
      <c r="W12460">
        <v>70912</v>
      </c>
    </row>
    <row r="12461" spans="7:23">
      <c r="G12461">
        <v>71077</v>
      </c>
      <c r="H12461" s="89" t="s">
        <v>1900</v>
      </c>
      <c r="I12461" s="89" t="s">
        <v>1941</v>
      </c>
      <c r="L12461">
        <v>201273</v>
      </c>
      <c r="M12461" s="89" t="s">
        <v>2582</v>
      </c>
      <c r="N12461" s="89" t="s">
        <v>3595</v>
      </c>
      <c r="V12461" s="89" t="s">
        <v>1917</v>
      </c>
      <c r="W12461">
        <v>70901</v>
      </c>
    </row>
    <row r="12462" spans="7:23">
      <c r="G12462">
        <v>71066</v>
      </c>
      <c r="H12462" s="89" t="s">
        <v>1901</v>
      </c>
      <c r="I12462" s="89" t="s">
        <v>1941</v>
      </c>
      <c r="L12462">
        <v>201274</v>
      </c>
      <c r="M12462" s="89" t="s">
        <v>2582</v>
      </c>
      <c r="N12462" s="89" t="s">
        <v>338</v>
      </c>
      <c r="V12462" s="89" t="s">
        <v>1918</v>
      </c>
      <c r="W12462">
        <v>70890</v>
      </c>
    </row>
    <row r="12463" spans="7:23">
      <c r="G12463">
        <v>71055</v>
      </c>
      <c r="H12463" s="89" t="s">
        <v>1902</v>
      </c>
      <c r="I12463" s="89" t="s">
        <v>1941</v>
      </c>
      <c r="L12463">
        <v>201275</v>
      </c>
      <c r="M12463" s="89" t="s">
        <v>2582</v>
      </c>
      <c r="N12463" s="89" t="s">
        <v>313</v>
      </c>
      <c r="V12463" s="89" t="s">
        <v>1919</v>
      </c>
      <c r="W12463">
        <v>70879</v>
      </c>
    </row>
    <row r="12464" spans="7:23">
      <c r="G12464">
        <v>71044</v>
      </c>
      <c r="H12464" s="89" t="s">
        <v>1903</v>
      </c>
      <c r="I12464" s="89" t="s">
        <v>1941</v>
      </c>
      <c r="L12464">
        <v>201276</v>
      </c>
      <c r="M12464" s="89" t="s">
        <v>2582</v>
      </c>
      <c r="N12464" s="89" t="s">
        <v>339</v>
      </c>
      <c r="V12464" s="89" t="s">
        <v>1920</v>
      </c>
      <c r="W12464">
        <v>71385</v>
      </c>
    </row>
    <row r="12465" spans="7:23">
      <c r="G12465">
        <v>71110</v>
      </c>
      <c r="H12465" s="89" t="s">
        <v>1904</v>
      </c>
      <c r="I12465" s="89" t="s">
        <v>1941</v>
      </c>
      <c r="L12465">
        <v>201277</v>
      </c>
      <c r="M12465" s="89" t="s">
        <v>2583</v>
      </c>
      <c r="N12465" s="89" t="s">
        <v>1584</v>
      </c>
      <c r="V12465" s="89" t="s">
        <v>1921</v>
      </c>
      <c r="W12465">
        <v>71374</v>
      </c>
    </row>
    <row r="12466" spans="7:23">
      <c r="G12466">
        <v>71033</v>
      </c>
      <c r="H12466" s="89" t="s">
        <v>1905</v>
      </c>
      <c r="I12466" s="89" t="s">
        <v>1941</v>
      </c>
      <c r="L12466">
        <v>201278</v>
      </c>
      <c r="M12466" s="89" t="s">
        <v>2583</v>
      </c>
      <c r="N12466" s="89" t="s">
        <v>1698</v>
      </c>
      <c r="V12466" s="89" t="s">
        <v>1922</v>
      </c>
      <c r="W12466">
        <v>70868</v>
      </c>
    </row>
    <row r="12467" spans="7:23">
      <c r="G12467">
        <v>71022</v>
      </c>
      <c r="H12467" s="89" t="s">
        <v>1906</v>
      </c>
      <c r="I12467" s="89" t="s">
        <v>1941</v>
      </c>
      <c r="L12467">
        <v>201280</v>
      </c>
      <c r="M12467" s="89" t="s">
        <v>2583</v>
      </c>
      <c r="N12467" s="89" t="s">
        <v>1699</v>
      </c>
      <c r="V12467" s="89" t="s">
        <v>1923</v>
      </c>
      <c r="W12467">
        <v>71275</v>
      </c>
    </row>
    <row r="12468" spans="7:23">
      <c r="G12468">
        <v>71099</v>
      </c>
      <c r="H12468" s="89" t="s">
        <v>1907</v>
      </c>
      <c r="I12468" s="89" t="s">
        <v>1941</v>
      </c>
      <c r="L12468">
        <v>201281</v>
      </c>
      <c r="M12468" s="89" t="s">
        <v>2583</v>
      </c>
      <c r="N12468" s="89" t="s">
        <v>312</v>
      </c>
      <c r="V12468" s="89" t="s">
        <v>278</v>
      </c>
      <c r="W12468">
        <v>71352</v>
      </c>
    </row>
    <row r="12469" spans="7:23">
      <c r="G12469">
        <v>71011</v>
      </c>
      <c r="H12469" s="89" t="s">
        <v>1908</v>
      </c>
      <c r="I12469" s="89" t="s">
        <v>1941</v>
      </c>
      <c r="L12469">
        <v>201282</v>
      </c>
      <c r="M12469" s="89" t="s">
        <v>2583</v>
      </c>
      <c r="N12469" s="89" t="s">
        <v>1700</v>
      </c>
      <c r="V12469" s="89" t="s">
        <v>1924</v>
      </c>
      <c r="W12469">
        <v>71264</v>
      </c>
    </row>
    <row r="12470" spans="7:23">
      <c r="G12470">
        <v>71000</v>
      </c>
      <c r="H12470" s="89" t="s">
        <v>1909</v>
      </c>
      <c r="I12470" s="89" t="s">
        <v>1941</v>
      </c>
      <c r="L12470">
        <v>201283</v>
      </c>
      <c r="M12470" s="89" t="s">
        <v>2583</v>
      </c>
      <c r="N12470" s="89" t="s">
        <v>337</v>
      </c>
      <c r="V12470" s="89" t="s">
        <v>1925</v>
      </c>
      <c r="W12470">
        <v>71253</v>
      </c>
    </row>
    <row r="12471" spans="7:23">
      <c r="G12471">
        <v>70989</v>
      </c>
      <c r="H12471" s="89" t="s">
        <v>1910</v>
      </c>
      <c r="I12471" s="89" t="s">
        <v>1941</v>
      </c>
      <c r="L12471">
        <v>201284</v>
      </c>
      <c r="M12471" s="89" t="s">
        <v>2583</v>
      </c>
      <c r="N12471" s="89" t="s">
        <v>3595</v>
      </c>
      <c r="V12471" s="89" t="s">
        <v>1926</v>
      </c>
      <c r="W12471">
        <v>71242</v>
      </c>
    </row>
    <row r="12472" spans="7:23">
      <c r="G12472">
        <v>70978</v>
      </c>
      <c r="H12472" s="89" t="s">
        <v>1911</v>
      </c>
      <c r="I12472" s="89" t="s">
        <v>1941</v>
      </c>
      <c r="L12472">
        <v>201285</v>
      </c>
      <c r="M12472" s="89" t="s">
        <v>2583</v>
      </c>
      <c r="N12472" s="89" t="s">
        <v>338</v>
      </c>
      <c r="V12472" s="89" t="s">
        <v>1927</v>
      </c>
      <c r="W12472">
        <v>71319</v>
      </c>
    </row>
    <row r="12473" spans="7:23">
      <c r="G12473">
        <v>70967</v>
      </c>
      <c r="H12473" s="89" t="s">
        <v>1912</v>
      </c>
      <c r="I12473" s="89" t="s">
        <v>1941</v>
      </c>
      <c r="L12473">
        <v>201286</v>
      </c>
      <c r="M12473" s="89" t="s">
        <v>2583</v>
      </c>
      <c r="N12473" s="89" t="s">
        <v>313</v>
      </c>
      <c r="V12473" s="89" t="s">
        <v>1899</v>
      </c>
      <c r="W12473">
        <v>71517</v>
      </c>
    </row>
    <row r="12474" spans="7:23">
      <c r="G12474">
        <v>70956</v>
      </c>
      <c r="H12474" s="89" t="s">
        <v>119</v>
      </c>
      <c r="I12474" s="89" t="s">
        <v>1941</v>
      </c>
      <c r="L12474">
        <v>201287</v>
      </c>
      <c r="M12474" s="89" t="s">
        <v>2583</v>
      </c>
      <c r="N12474" s="89" t="s">
        <v>339</v>
      </c>
      <c r="V12474" s="89" t="s">
        <v>1902</v>
      </c>
      <c r="W12474">
        <v>71506</v>
      </c>
    </row>
    <row r="12475" spans="7:23">
      <c r="G12475">
        <v>70945</v>
      </c>
      <c r="H12475" s="89" t="s">
        <v>1913</v>
      </c>
      <c r="I12475" s="89" t="s">
        <v>1941</v>
      </c>
      <c r="L12475">
        <v>201288</v>
      </c>
      <c r="M12475" s="89" t="s">
        <v>2585</v>
      </c>
      <c r="N12475" s="89" t="s">
        <v>1584</v>
      </c>
      <c r="V12475" s="89" t="s">
        <v>1928</v>
      </c>
      <c r="W12475">
        <v>71495</v>
      </c>
    </row>
    <row r="12476" spans="7:23">
      <c r="G12476">
        <v>70934</v>
      </c>
      <c r="H12476" s="89" t="s">
        <v>1914</v>
      </c>
      <c r="I12476" s="89" t="s">
        <v>1941</v>
      </c>
      <c r="L12476">
        <v>201289</v>
      </c>
      <c r="M12476" s="89" t="s">
        <v>2585</v>
      </c>
      <c r="N12476" s="89" t="s">
        <v>1698</v>
      </c>
      <c r="V12476" s="89" t="s">
        <v>1929</v>
      </c>
      <c r="W12476">
        <v>71616</v>
      </c>
    </row>
    <row r="12477" spans="7:23">
      <c r="G12477">
        <v>70923</v>
      </c>
      <c r="H12477" s="89" t="s">
        <v>1915</v>
      </c>
      <c r="I12477" s="89" t="s">
        <v>1941</v>
      </c>
      <c r="L12477">
        <v>201291</v>
      </c>
      <c r="M12477" s="89" t="s">
        <v>2585</v>
      </c>
      <c r="N12477" s="89" t="s">
        <v>1699</v>
      </c>
      <c r="V12477" s="89" t="s">
        <v>1930</v>
      </c>
      <c r="W12477">
        <v>71605</v>
      </c>
    </row>
    <row r="12478" spans="7:23">
      <c r="G12478">
        <v>70912</v>
      </c>
      <c r="H12478" s="89" t="s">
        <v>1916</v>
      </c>
      <c r="I12478" s="89" t="s">
        <v>1941</v>
      </c>
      <c r="L12478">
        <v>201292</v>
      </c>
      <c r="M12478" s="89" t="s">
        <v>2585</v>
      </c>
      <c r="N12478" s="89" t="s">
        <v>312</v>
      </c>
      <c r="V12478" s="89" t="s">
        <v>59</v>
      </c>
      <c r="W12478">
        <v>71594</v>
      </c>
    </row>
    <row r="12479" spans="7:23">
      <c r="G12479">
        <v>70901</v>
      </c>
      <c r="H12479" s="89" t="s">
        <v>1917</v>
      </c>
      <c r="I12479" s="89" t="s">
        <v>1941</v>
      </c>
      <c r="L12479">
        <v>201293</v>
      </c>
      <c r="M12479" s="89" t="s">
        <v>2585</v>
      </c>
      <c r="N12479" s="89" t="s">
        <v>1700</v>
      </c>
      <c r="V12479" s="89" t="s">
        <v>1931</v>
      </c>
      <c r="W12479">
        <v>72079</v>
      </c>
    </row>
    <row r="12480" spans="7:23">
      <c r="G12480">
        <v>70890</v>
      </c>
      <c r="H12480" s="89" t="s">
        <v>1918</v>
      </c>
      <c r="I12480" s="89" t="s">
        <v>1941</v>
      </c>
      <c r="L12480">
        <v>201294</v>
      </c>
      <c r="M12480" s="89" t="s">
        <v>2585</v>
      </c>
      <c r="N12480" s="89" t="s">
        <v>337</v>
      </c>
      <c r="V12480" s="89" t="s">
        <v>60</v>
      </c>
      <c r="W12480">
        <v>71583</v>
      </c>
    </row>
    <row r="12481" spans="7:23">
      <c r="G12481">
        <v>70879</v>
      </c>
      <c r="H12481" s="89" t="s">
        <v>1919</v>
      </c>
      <c r="I12481" s="89" t="s">
        <v>1941</v>
      </c>
      <c r="L12481">
        <v>201295</v>
      </c>
      <c r="M12481" s="89" t="s">
        <v>2585</v>
      </c>
      <c r="N12481" s="89" t="s">
        <v>3595</v>
      </c>
      <c r="V12481" s="89" t="s">
        <v>46</v>
      </c>
      <c r="W12481">
        <v>71462</v>
      </c>
    </row>
    <row r="12482" spans="7:23">
      <c r="G12482">
        <v>71385</v>
      </c>
      <c r="H12482" s="89" t="s">
        <v>1920</v>
      </c>
      <c r="I12482" s="89" t="s">
        <v>1941</v>
      </c>
      <c r="L12482">
        <v>201296</v>
      </c>
      <c r="M12482" s="89" t="s">
        <v>2585</v>
      </c>
      <c r="N12482" s="89" t="s">
        <v>338</v>
      </c>
      <c r="V12482" s="89" t="s">
        <v>1932</v>
      </c>
      <c r="W12482">
        <v>71627</v>
      </c>
    </row>
    <row r="12483" spans="7:23">
      <c r="G12483">
        <v>71374</v>
      </c>
      <c r="H12483" s="89" t="s">
        <v>1921</v>
      </c>
      <c r="I12483" s="89" t="s">
        <v>1941</v>
      </c>
      <c r="L12483">
        <v>201297</v>
      </c>
      <c r="M12483" s="89" t="s">
        <v>2585</v>
      </c>
      <c r="N12483" s="89" t="s">
        <v>313</v>
      </c>
      <c r="V12483" s="89" t="s">
        <v>1912</v>
      </c>
      <c r="W12483">
        <v>71484</v>
      </c>
    </row>
    <row r="12484" spans="7:23">
      <c r="G12484">
        <v>70868</v>
      </c>
      <c r="H12484" s="89" t="s">
        <v>1922</v>
      </c>
      <c r="I12484" s="89" t="s">
        <v>1941</v>
      </c>
      <c r="L12484">
        <v>201298</v>
      </c>
      <c r="M12484" s="89" t="s">
        <v>2585</v>
      </c>
      <c r="N12484" s="89" t="s">
        <v>339</v>
      </c>
      <c r="V12484" s="89" t="s">
        <v>119</v>
      </c>
      <c r="W12484">
        <v>71473</v>
      </c>
    </row>
    <row r="12485" spans="7:23">
      <c r="G12485">
        <v>71275</v>
      </c>
      <c r="H12485" s="89" t="s">
        <v>1923</v>
      </c>
      <c r="I12485" s="89" t="s">
        <v>1941</v>
      </c>
      <c r="L12485">
        <v>201299</v>
      </c>
      <c r="M12485" s="89" t="s">
        <v>2795</v>
      </c>
      <c r="N12485" s="89" t="s">
        <v>336</v>
      </c>
      <c r="V12485" s="89" t="s">
        <v>46</v>
      </c>
      <c r="W12485">
        <v>71451</v>
      </c>
    </row>
    <row r="12486" spans="7:23">
      <c r="G12486">
        <v>71352</v>
      </c>
      <c r="H12486" s="89" t="s">
        <v>278</v>
      </c>
      <c r="I12486" s="89" t="s">
        <v>1941</v>
      </c>
      <c r="L12486">
        <v>201302</v>
      </c>
      <c r="M12486" s="89" t="s">
        <v>2156</v>
      </c>
      <c r="N12486" s="89" t="s">
        <v>381</v>
      </c>
      <c r="V12486" s="89" t="s">
        <v>1914</v>
      </c>
      <c r="W12486">
        <v>71440</v>
      </c>
    </row>
    <row r="12487" spans="7:23">
      <c r="G12487">
        <v>71264</v>
      </c>
      <c r="H12487" s="89" t="s">
        <v>1924</v>
      </c>
      <c r="I12487" s="89" t="s">
        <v>1941</v>
      </c>
      <c r="L12487">
        <v>201466</v>
      </c>
      <c r="M12487" s="89" t="s">
        <v>2425</v>
      </c>
      <c r="N12487" s="89" t="s">
        <v>326</v>
      </c>
      <c r="V12487" s="89" t="s">
        <v>1915</v>
      </c>
      <c r="W12487">
        <v>71308</v>
      </c>
    </row>
    <row r="12488" spans="7:23">
      <c r="G12488">
        <v>71253</v>
      </c>
      <c r="H12488" s="89" t="s">
        <v>1925</v>
      </c>
      <c r="I12488" s="89" t="s">
        <v>1941</v>
      </c>
      <c r="L12488">
        <v>201467</v>
      </c>
      <c r="M12488" s="89" t="s">
        <v>2424</v>
      </c>
      <c r="N12488" s="89" t="s">
        <v>326</v>
      </c>
      <c r="V12488" s="89" t="s">
        <v>1916</v>
      </c>
      <c r="W12488">
        <v>71231</v>
      </c>
    </row>
    <row r="12489" spans="7:23">
      <c r="G12489">
        <v>71242</v>
      </c>
      <c r="H12489" s="89" t="s">
        <v>1926</v>
      </c>
      <c r="I12489" s="89" t="s">
        <v>1941</v>
      </c>
      <c r="L12489">
        <v>201468</v>
      </c>
      <c r="M12489" s="89" t="s">
        <v>2423</v>
      </c>
      <c r="N12489" s="89" t="s">
        <v>326</v>
      </c>
      <c r="V12489" s="89" t="s">
        <v>1917</v>
      </c>
      <c r="W12489">
        <v>71781</v>
      </c>
    </row>
    <row r="12490" spans="7:23">
      <c r="G12490">
        <v>71319</v>
      </c>
      <c r="H12490" s="89" t="s">
        <v>1927</v>
      </c>
      <c r="I12490" s="89" t="s">
        <v>1941</v>
      </c>
      <c r="L12490">
        <v>201469</v>
      </c>
      <c r="M12490" s="89" t="s">
        <v>2422</v>
      </c>
      <c r="N12490" s="89" t="s">
        <v>326</v>
      </c>
      <c r="V12490" s="89" t="s">
        <v>1918</v>
      </c>
      <c r="W12490">
        <v>71770</v>
      </c>
    </row>
    <row r="12491" spans="7:23">
      <c r="G12491">
        <v>71517</v>
      </c>
      <c r="H12491" s="89" t="s">
        <v>1899</v>
      </c>
      <c r="I12491" s="89" t="s">
        <v>1941</v>
      </c>
      <c r="L12491">
        <v>201470</v>
      </c>
      <c r="M12491" s="89" t="s">
        <v>2421</v>
      </c>
      <c r="N12491" s="89" t="s">
        <v>326</v>
      </c>
      <c r="V12491" s="89" t="s">
        <v>119</v>
      </c>
      <c r="W12491">
        <v>71759</v>
      </c>
    </row>
    <row r="12492" spans="7:23">
      <c r="G12492">
        <v>71506</v>
      </c>
      <c r="H12492" s="89" t="s">
        <v>1902</v>
      </c>
      <c r="I12492" s="89" t="s">
        <v>1941</v>
      </c>
      <c r="L12492">
        <v>201471</v>
      </c>
      <c r="M12492" s="89" t="s">
        <v>2428</v>
      </c>
      <c r="N12492" s="89" t="s">
        <v>326</v>
      </c>
      <c r="V12492" s="89" t="s">
        <v>1933</v>
      </c>
      <c r="W12492">
        <v>71748</v>
      </c>
    </row>
    <row r="12493" spans="7:23">
      <c r="G12493">
        <v>71495</v>
      </c>
      <c r="H12493" s="89" t="s">
        <v>1928</v>
      </c>
      <c r="I12493" s="89" t="s">
        <v>1941</v>
      </c>
      <c r="L12493">
        <v>201472</v>
      </c>
      <c r="M12493" s="89" t="s">
        <v>2427</v>
      </c>
      <c r="N12493" s="89" t="s">
        <v>326</v>
      </c>
      <c r="V12493" s="89" t="s">
        <v>1920</v>
      </c>
      <c r="W12493">
        <v>71737</v>
      </c>
    </row>
    <row r="12494" spans="7:23">
      <c r="G12494">
        <v>71616</v>
      </c>
      <c r="H12494" s="89" t="s">
        <v>1929</v>
      </c>
      <c r="I12494" s="89" t="s">
        <v>1941</v>
      </c>
      <c r="L12494">
        <v>201473</v>
      </c>
      <c r="M12494" s="89" t="s">
        <v>2426</v>
      </c>
      <c r="N12494" s="89" t="s">
        <v>326</v>
      </c>
      <c r="V12494" s="89" t="s">
        <v>1934</v>
      </c>
      <c r="W12494">
        <v>71726</v>
      </c>
    </row>
    <row r="12495" spans="7:23">
      <c r="G12495">
        <v>71605</v>
      </c>
      <c r="H12495" s="89" t="s">
        <v>1930</v>
      </c>
      <c r="I12495" s="89" t="s">
        <v>1941</v>
      </c>
      <c r="L12495">
        <v>201474</v>
      </c>
      <c r="M12495" s="89" t="s">
        <v>2430</v>
      </c>
      <c r="N12495" s="89" t="s">
        <v>326</v>
      </c>
      <c r="V12495" s="89" t="s">
        <v>1935</v>
      </c>
      <c r="W12495">
        <v>71715</v>
      </c>
    </row>
    <row r="12496" spans="7:23">
      <c r="G12496">
        <v>71594</v>
      </c>
      <c r="H12496" s="89" t="s">
        <v>59</v>
      </c>
      <c r="I12496" s="89" t="s">
        <v>1941</v>
      </c>
      <c r="L12496">
        <v>201475</v>
      </c>
      <c r="M12496" s="89" t="s">
        <v>2432</v>
      </c>
      <c r="N12496" s="89" t="s">
        <v>326</v>
      </c>
      <c r="V12496" s="89" t="s">
        <v>1936</v>
      </c>
      <c r="W12496">
        <v>71935</v>
      </c>
    </row>
    <row r="12497" spans="7:23">
      <c r="G12497">
        <v>72079</v>
      </c>
      <c r="H12497" s="89" t="s">
        <v>1931</v>
      </c>
      <c r="I12497" s="89" t="s">
        <v>1941</v>
      </c>
      <c r="L12497">
        <v>201666</v>
      </c>
      <c r="M12497" s="89" t="s">
        <v>3554</v>
      </c>
      <c r="N12497" s="89" t="s">
        <v>336</v>
      </c>
      <c r="V12497" s="89" t="s">
        <v>46</v>
      </c>
      <c r="W12497">
        <v>71847</v>
      </c>
    </row>
    <row r="12498" spans="7:23">
      <c r="G12498">
        <v>71583</v>
      </c>
      <c r="H12498" s="89" t="s">
        <v>60</v>
      </c>
      <c r="I12498" s="89" t="s">
        <v>1941</v>
      </c>
      <c r="L12498">
        <v>201669</v>
      </c>
      <c r="M12498" s="89" t="s">
        <v>1628</v>
      </c>
      <c r="N12498" s="89" t="s">
        <v>381</v>
      </c>
      <c r="V12498" s="89" t="s">
        <v>1922</v>
      </c>
      <c r="W12498">
        <v>71836</v>
      </c>
    </row>
    <row r="12499" spans="7:23">
      <c r="G12499">
        <v>71462</v>
      </c>
      <c r="H12499" s="89" t="s">
        <v>46</v>
      </c>
      <c r="I12499" s="89" t="s">
        <v>1941</v>
      </c>
      <c r="L12499">
        <v>201670</v>
      </c>
      <c r="M12499" s="89" t="s">
        <v>3563</v>
      </c>
      <c r="N12499" s="89" t="s">
        <v>336</v>
      </c>
      <c r="V12499" s="89" t="s">
        <v>1882</v>
      </c>
      <c r="W12499">
        <v>72101</v>
      </c>
    </row>
    <row r="12500" spans="7:23">
      <c r="G12500">
        <v>71627</v>
      </c>
      <c r="H12500" s="89" t="s">
        <v>1932</v>
      </c>
      <c r="I12500" s="89" t="s">
        <v>1941</v>
      </c>
      <c r="L12500">
        <v>201673</v>
      </c>
      <c r="M12500" s="89" t="s">
        <v>1629</v>
      </c>
      <c r="N12500" s="89" t="s">
        <v>381</v>
      </c>
      <c r="V12500" s="89" t="s">
        <v>968</v>
      </c>
      <c r="W12500">
        <v>72123</v>
      </c>
    </row>
    <row r="12501" spans="7:23">
      <c r="G12501">
        <v>71484</v>
      </c>
      <c r="H12501" s="89" t="s">
        <v>1912</v>
      </c>
      <c r="I12501" s="89" t="s">
        <v>1941</v>
      </c>
      <c r="L12501">
        <v>201674</v>
      </c>
      <c r="M12501" s="89" t="s">
        <v>3580</v>
      </c>
      <c r="N12501" s="89" t="s">
        <v>336</v>
      </c>
      <c r="V12501" s="89" t="s">
        <v>974</v>
      </c>
      <c r="W12501">
        <v>72112</v>
      </c>
    </row>
    <row r="12502" spans="7:23">
      <c r="G12502">
        <v>71473</v>
      </c>
      <c r="H12502" s="89" t="s">
        <v>119</v>
      </c>
      <c r="I12502" s="89" t="s">
        <v>1941</v>
      </c>
      <c r="L12502">
        <v>201677</v>
      </c>
      <c r="M12502" s="89" t="s">
        <v>2212</v>
      </c>
      <c r="N12502" s="89" t="s">
        <v>381</v>
      </c>
      <c r="V12502" s="89" t="s">
        <v>1923</v>
      </c>
      <c r="W12502">
        <v>71825</v>
      </c>
    </row>
    <row r="12503" spans="7:23">
      <c r="G12503">
        <v>71451</v>
      </c>
      <c r="H12503" s="89" t="s">
        <v>46</v>
      </c>
      <c r="I12503" s="89" t="s">
        <v>1941</v>
      </c>
      <c r="L12503">
        <v>201678</v>
      </c>
      <c r="M12503" s="89" t="s">
        <v>3579</v>
      </c>
      <c r="N12503" s="89" t="s">
        <v>336</v>
      </c>
      <c r="V12503" s="89" t="s">
        <v>278</v>
      </c>
      <c r="W12503">
        <v>71814</v>
      </c>
    </row>
    <row r="12504" spans="7:23">
      <c r="G12504">
        <v>71440</v>
      </c>
      <c r="H12504" s="89" t="s">
        <v>1914</v>
      </c>
      <c r="I12504" s="89" t="s">
        <v>1941</v>
      </c>
      <c r="L12504">
        <v>201681</v>
      </c>
      <c r="M12504" s="89" t="s">
        <v>2211</v>
      </c>
      <c r="N12504" s="89" t="s">
        <v>381</v>
      </c>
      <c r="V12504" s="89" t="s">
        <v>1924</v>
      </c>
      <c r="W12504">
        <v>71803</v>
      </c>
    </row>
    <row r="12505" spans="7:23">
      <c r="G12505">
        <v>71308</v>
      </c>
      <c r="H12505" s="89" t="s">
        <v>1915</v>
      </c>
      <c r="I12505" s="89" t="s">
        <v>1941</v>
      </c>
      <c r="L12505">
        <v>201682</v>
      </c>
      <c r="M12505" s="89" t="s">
        <v>3578</v>
      </c>
      <c r="N12505" s="89" t="s">
        <v>336</v>
      </c>
      <c r="V12505" s="89" t="s">
        <v>1925</v>
      </c>
      <c r="W12505">
        <v>71704</v>
      </c>
    </row>
    <row r="12506" spans="7:23">
      <c r="G12506">
        <v>71231</v>
      </c>
      <c r="H12506" s="89" t="s">
        <v>1916</v>
      </c>
      <c r="I12506" s="89" t="s">
        <v>1941</v>
      </c>
      <c r="L12506">
        <v>201685</v>
      </c>
      <c r="M12506" s="89" t="s">
        <v>2210</v>
      </c>
      <c r="N12506" s="89" t="s">
        <v>381</v>
      </c>
      <c r="V12506" s="89" t="s">
        <v>1937</v>
      </c>
      <c r="W12506">
        <v>71913</v>
      </c>
    </row>
    <row r="12507" spans="7:23">
      <c r="G12507">
        <v>71781</v>
      </c>
      <c r="H12507" s="89" t="s">
        <v>1917</v>
      </c>
      <c r="I12507" s="89" t="s">
        <v>1941</v>
      </c>
      <c r="L12507">
        <v>201686</v>
      </c>
      <c r="M12507" s="89" t="s">
        <v>3577</v>
      </c>
      <c r="N12507" s="89" t="s">
        <v>336</v>
      </c>
      <c r="V12507" s="89" t="s">
        <v>276</v>
      </c>
      <c r="W12507">
        <v>71902</v>
      </c>
    </row>
    <row r="12508" spans="7:23">
      <c r="G12508">
        <v>71770</v>
      </c>
      <c r="H12508" s="89" t="s">
        <v>1918</v>
      </c>
      <c r="I12508" s="89" t="s">
        <v>1941</v>
      </c>
      <c r="L12508">
        <v>201689</v>
      </c>
      <c r="M12508" s="89" t="s">
        <v>2209</v>
      </c>
      <c r="N12508" s="89" t="s">
        <v>381</v>
      </c>
      <c r="V12508" s="89" t="s">
        <v>1938</v>
      </c>
      <c r="W12508">
        <v>58476</v>
      </c>
    </row>
    <row r="12509" spans="7:23">
      <c r="G12509">
        <v>71759</v>
      </c>
      <c r="H12509" s="89" t="s">
        <v>119</v>
      </c>
      <c r="I12509" s="89" t="s">
        <v>1941</v>
      </c>
      <c r="L12509">
        <v>201690</v>
      </c>
      <c r="M12509" s="89" t="s">
        <v>3576</v>
      </c>
      <c r="N12509" s="89" t="s">
        <v>336</v>
      </c>
      <c r="V12509" s="89" t="s">
        <v>1939</v>
      </c>
      <c r="W12509">
        <v>52497</v>
      </c>
    </row>
    <row r="12510" spans="7:23">
      <c r="G12510">
        <v>71748</v>
      </c>
      <c r="H12510" s="89" t="s">
        <v>1933</v>
      </c>
      <c r="I12510" s="89" t="s">
        <v>1941</v>
      </c>
      <c r="L12510">
        <v>201693</v>
      </c>
      <c r="M12510" s="89" t="s">
        <v>2208</v>
      </c>
      <c r="N12510" s="89" t="s">
        <v>381</v>
      </c>
    </row>
    <row r="12511" spans="7:23">
      <c r="G12511">
        <v>71737</v>
      </c>
      <c r="H12511" s="89" t="s">
        <v>1920</v>
      </c>
      <c r="I12511" s="89" t="s">
        <v>1941</v>
      </c>
      <c r="L12511">
        <v>201694</v>
      </c>
      <c r="M12511" s="89" t="s">
        <v>3575</v>
      </c>
      <c r="N12511" s="89" t="s">
        <v>336</v>
      </c>
    </row>
    <row r="12512" spans="7:23">
      <c r="G12512">
        <v>71726</v>
      </c>
      <c r="H12512" s="89" t="s">
        <v>1934</v>
      </c>
      <c r="I12512" s="89" t="s">
        <v>1941</v>
      </c>
      <c r="L12512">
        <v>201697</v>
      </c>
      <c r="M12512" s="89" t="s">
        <v>2207</v>
      </c>
      <c r="N12512" s="89" t="s">
        <v>381</v>
      </c>
      <c r="V12512" s="89" t="s">
        <v>1291</v>
      </c>
      <c r="W12512">
        <v>66870</v>
      </c>
    </row>
    <row r="12513" spans="7:23">
      <c r="G12513">
        <v>71715</v>
      </c>
      <c r="H12513" s="89" t="s">
        <v>1935</v>
      </c>
      <c r="I12513" s="89" t="s">
        <v>1941</v>
      </c>
      <c r="L12513">
        <v>201698</v>
      </c>
      <c r="M12513" s="89" t="s">
        <v>3574</v>
      </c>
      <c r="N12513" s="89" t="s">
        <v>336</v>
      </c>
      <c r="V12513" s="89" t="s">
        <v>1292</v>
      </c>
      <c r="W12513">
        <v>68278</v>
      </c>
    </row>
    <row r="12514" spans="7:23">
      <c r="G12514">
        <v>71935</v>
      </c>
      <c r="H12514" s="89" t="s">
        <v>1936</v>
      </c>
      <c r="I12514" s="89" t="s">
        <v>1941</v>
      </c>
      <c r="L12514">
        <v>201701</v>
      </c>
      <c r="M12514" s="89" t="s">
        <v>2206</v>
      </c>
      <c r="N12514" s="89" t="s">
        <v>381</v>
      </c>
      <c r="V12514" s="89" t="s">
        <v>1293</v>
      </c>
      <c r="W12514">
        <v>66871</v>
      </c>
    </row>
    <row r="12515" spans="7:23">
      <c r="G12515">
        <v>71847</v>
      </c>
      <c r="H12515" s="89" t="s">
        <v>46</v>
      </c>
      <c r="I12515" s="89" t="s">
        <v>1941</v>
      </c>
      <c r="L12515">
        <v>201702</v>
      </c>
      <c r="M12515" s="89" t="s">
        <v>3573</v>
      </c>
      <c r="N12515" s="89" t="s">
        <v>336</v>
      </c>
      <c r="V12515" s="89" t="s">
        <v>1294</v>
      </c>
      <c r="W12515">
        <v>66872</v>
      </c>
    </row>
    <row r="12516" spans="7:23">
      <c r="G12516">
        <v>71836</v>
      </c>
      <c r="H12516" s="89" t="s">
        <v>1922</v>
      </c>
      <c r="I12516" s="89" t="s">
        <v>1941</v>
      </c>
      <c r="L12516">
        <v>201705</v>
      </c>
      <c r="M12516" s="89" t="s">
        <v>2205</v>
      </c>
      <c r="N12516" s="89" t="s">
        <v>381</v>
      </c>
      <c r="V12516" s="89" t="s">
        <v>1295</v>
      </c>
      <c r="W12516">
        <v>66873</v>
      </c>
    </row>
    <row r="12517" spans="7:23">
      <c r="G12517">
        <v>72101</v>
      </c>
      <c r="H12517" s="89" t="s">
        <v>1882</v>
      </c>
      <c r="I12517" s="89" t="s">
        <v>1941</v>
      </c>
      <c r="L12517">
        <v>201706</v>
      </c>
      <c r="M12517" s="89" t="s">
        <v>3570</v>
      </c>
      <c r="N12517" s="89" t="s">
        <v>336</v>
      </c>
      <c r="V12517" s="89" t="s">
        <v>1296</v>
      </c>
      <c r="W12517">
        <v>67470</v>
      </c>
    </row>
    <row r="12518" spans="7:23">
      <c r="G12518">
        <v>72123</v>
      </c>
      <c r="H12518" s="89" t="s">
        <v>968</v>
      </c>
      <c r="I12518" s="89" t="s">
        <v>1941</v>
      </c>
      <c r="L12518">
        <v>201709</v>
      </c>
      <c r="M12518" s="89" t="s">
        <v>2202</v>
      </c>
      <c r="N12518" s="89" t="s">
        <v>381</v>
      </c>
      <c r="V12518" s="89" t="s">
        <v>1297</v>
      </c>
      <c r="W12518">
        <v>66874</v>
      </c>
    </row>
    <row r="12519" spans="7:23">
      <c r="G12519">
        <v>72112</v>
      </c>
      <c r="H12519" s="89" t="s">
        <v>974</v>
      </c>
      <c r="I12519" s="89" t="s">
        <v>1941</v>
      </c>
      <c r="L12519">
        <v>201710</v>
      </c>
      <c r="M12519" s="89" t="s">
        <v>3569</v>
      </c>
      <c r="N12519" s="89" t="s">
        <v>336</v>
      </c>
      <c r="V12519" s="89" t="s">
        <v>1298</v>
      </c>
      <c r="W12519">
        <v>66875</v>
      </c>
    </row>
    <row r="12520" spans="7:23">
      <c r="G12520">
        <v>71825</v>
      </c>
      <c r="H12520" s="89" t="s">
        <v>1923</v>
      </c>
      <c r="I12520" s="89" t="s">
        <v>1941</v>
      </c>
      <c r="L12520">
        <v>201713</v>
      </c>
      <c r="M12520" s="89" t="s">
        <v>2201</v>
      </c>
      <c r="N12520" s="89" t="s">
        <v>381</v>
      </c>
      <c r="V12520" s="89" t="s">
        <v>1299</v>
      </c>
      <c r="W12520">
        <v>66876</v>
      </c>
    </row>
    <row r="12521" spans="7:23">
      <c r="G12521">
        <v>71814</v>
      </c>
      <c r="H12521" s="89" t="s">
        <v>278</v>
      </c>
      <c r="I12521" s="89" t="s">
        <v>1941</v>
      </c>
      <c r="L12521">
        <v>201714</v>
      </c>
      <c r="M12521" s="89" t="s">
        <v>3594</v>
      </c>
      <c r="N12521" s="89" t="s">
        <v>336</v>
      </c>
      <c r="V12521" s="89" t="s">
        <v>1300</v>
      </c>
      <c r="W12521">
        <v>66877</v>
      </c>
    </row>
    <row r="12522" spans="7:23">
      <c r="G12522">
        <v>71803</v>
      </c>
      <c r="H12522" s="89" t="s">
        <v>1924</v>
      </c>
      <c r="I12522" s="89" t="s">
        <v>1941</v>
      </c>
      <c r="L12522">
        <v>201717</v>
      </c>
      <c r="M12522" s="89" t="s">
        <v>2227</v>
      </c>
      <c r="N12522" s="89" t="s">
        <v>381</v>
      </c>
      <c r="V12522" s="89" t="s">
        <v>1234</v>
      </c>
      <c r="W12522">
        <v>175071</v>
      </c>
    </row>
    <row r="12523" spans="7:23">
      <c r="G12523">
        <v>71704</v>
      </c>
      <c r="H12523" s="89" t="s">
        <v>1925</v>
      </c>
      <c r="I12523" s="89" t="s">
        <v>1941</v>
      </c>
      <c r="L12523">
        <v>201718</v>
      </c>
      <c r="M12523" s="89" t="s">
        <v>3567</v>
      </c>
      <c r="N12523" s="89" t="s">
        <v>336</v>
      </c>
      <c r="V12523" s="89" t="s">
        <v>2329</v>
      </c>
      <c r="W12523">
        <v>199726</v>
      </c>
    </row>
    <row r="12524" spans="7:23">
      <c r="G12524">
        <v>71913</v>
      </c>
      <c r="H12524" s="89" t="s">
        <v>1937</v>
      </c>
      <c r="I12524" s="89" t="s">
        <v>1941</v>
      </c>
      <c r="L12524">
        <v>201721</v>
      </c>
      <c r="M12524" s="89" t="s">
        <v>2199</v>
      </c>
      <c r="N12524" s="89" t="s">
        <v>381</v>
      </c>
      <c r="V12524" s="89" t="s">
        <v>2330</v>
      </c>
      <c r="W12524">
        <v>199713</v>
      </c>
    </row>
    <row r="12525" spans="7:23">
      <c r="G12525">
        <v>71902</v>
      </c>
      <c r="H12525" s="89" t="s">
        <v>276</v>
      </c>
      <c r="I12525" s="89" t="s">
        <v>1941</v>
      </c>
      <c r="L12525">
        <v>201722</v>
      </c>
      <c r="M12525" s="89" t="s">
        <v>3568</v>
      </c>
      <c r="N12525" s="89" t="s">
        <v>336</v>
      </c>
      <c r="V12525" s="89" t="s">
        <v>1235</v>
      </c>
      <c r="W12525">
        <v>199700</v>
      </c>
    </row>
    <row r="12526" spans="7:23">
      <c r="G12526">
        <v>58476</v>
      </c>
      <c r="H12526" s="89" t="s">
        <v>1938</v>
      </c>
      <c r="I12526" s="89" t="s">
        <v>1941</v>
      </c>
      <c r="L12526">
        <v>201725</v>
      </c>
      <c r="M12526" s="89" t="s">
        <v>2200</v>
      </c>
      <c r="N12526" s="89" t="s">
        <v>381</v>
      </c>
      <c r="V12526" s="89" t="s">
        <v>1236</v>
      </c>
      <c r="W12526">
        <v>199687</v>
      </c>
    </row>
    <row r="12527" spans="7:23">
      <c r="G12527">
        <v>52497</v>
      </c>
      <c r="H12527" s="89" t="s">
        <v>1939</v>
      </c>
      <c r="I12527" s="89" t="s">
        <v>1941</v>
      </c>
      <c r="L12527">
        <v>201726</v>
      </c>
      <c r="M12527" s="89" t="s">
        <v>3571</v>
      </c>
      <c r="N12527" s="89" t="s">
        <v>336</v>
      </c>
      <c r="V12527" s="89" t="s">
        <v>1237</v>
      </c>
      <c r="W12527">
        <v>174884</v>
      </c>
    </row>
    <row r="12528" spans="7:23">
      <c r="G12528">
        <v>66866</v>
      </c>
      <c r="H12528" s="89" t="s">
        <v>341</v>
      </c>
      <c r="L12528">
        <v>201729</v>
      </c>
      <c r="M12528" s="89" t="s">
        <v>2203</v>
      </c>
      <c r="N12528" s="89" t="s">
        <v>381</v>
      </c>
      <c r="V12528" s="89" t="s">
        <v>1301</v>
      </c>
      <c r="W12528">
        <v>66881</v>
      </c>
    </row>
    <row r="12529" spans="7:23">
      <c r="G12529">
        <v>66870</v>
      </c>
      <c r="H12529" s="89" t="s">
        <v>1291</v>
      </c>
      <c r="I12529" s="89" t="s">
        <v>341</v>
      </c>
      <c r="L12529">
        <v>201730</v>
      </c>
      <c r="M12529" s="89" t="s">
        <v>3572</v>
      </c>
      <c r="N12529" s="89" t="s">
        <v>336</v>
      </c>
      <c r="V12529" s="89" t="s">
        <v>2334</v>
      </c>
      <c r="W12529">
        <v>66882</v>
      </c>
    </row>
    <row r="12530" spans="7:23">
      <c r="G12530">
        <v>68278</v>
      </c>
      <c r="H12530" s="89" t="s">
        <v>1292</v>
      </c>
      <c r="I12530" s="89" t="s">
        <v>341</v>
      </c>
      <c r="L12530">
        <v>201733</v>
      </c>
      <c r="M12530" s="89" t="s">
        <v>2204</v>
      </c>
      <c r="N12530" s="89" t="s">
        <v>381</v>
      </c>
      <c r="V12530" s="89" t="s">
        <v>2336</v>
      </c>
      <c r="W12530">
        <v>190071</v>
      </c>
    </row>
    <row r="12531" spans="7:23">
      <c r="G12531">
        <v>66871</v>
      </c>
      <c r="H12531" s="89" t="s">
        <v>1293</v>
      </c>
      <c r="I12531" s="89" t="s">
        <v>341</v>
      </c>
      <c r="L12531">
        <v>202066</v>
      </c>
      <c r="M12531" s="89" t="s">
        <v>2553</v>
      </c>
      <c r="N12531" s="89" t="s">
        <v>1290</v>
      </c>
      <c r="V12531" s="89" t="s">
        <v>2337</v>
      </c>
      <c r="W12531">
        <v>200671</v>
      </c>
    </row>
    <row r="12532" spans="7:23">
      <c r="G12532">
        <v>66872</v>
      </c>
      <c r="H12532" s="89" t="s">
        <v>1294</v>
      </c>
      <c r="I12532" s="89" t="s">
        <v>341</v>
      </c>
      <c r="L12532">
        <v>202067</v>
      </c>
      <c r="M12532" s="89" t="s">
        <v>2553</v>
      </c>
      <c r="N12532" s="89" t="s">
        <v>340</v>
      </c>
      <c r="V12532" s="89" t="s">
        <v>1302</v>
      </c>
      <c r="W12532">
        <v>66883</v>
      </c>
    </row>
    <row r="12533" spans="7:23">
      <c r="G12533">
        <v>66873</v>
      </c>
      <c r="H12533" s="89" t="s">
        <v>1295</v>
      </c>
      <c r="I12533" s="89" t="s">
        <v>341</v>
      </c>
      <c r="L12533">
        <v>202068</v>
      </c>
      <c r="M12533" s="89" t="s">
        <v>2553</v>
      </c>
      <c r="N12533" s="89" t="s">
        <v>320</v>
      </c>
      <c r="V12533" s="89" t="s">
        <v>2340</v>
      </c>
      <c r="W12533">
        <v>83871</v>
      </c>
    </row>
    <row r="12534" spans="7:23">
      <c r="G12534">
        <v>67470</v>
      </c>
      <c r="H12534" s="89" t="s">
        <v>1296</v>
      </c>
      <c r="I12534" s="89" t="s">
        <v>341</v>
      </c>
      <c r="L12534">
        <v>202069</v>
      </c>
      <c r="M12534" s="89" t="s">
        <v>2553</v>
      </c>
      <c r="N12534" s="89" t="s">
        <v>321</v>
      </c>
      <c r="V12534" s="89" t="s">
        <v>2342</v>
      </c>
      <c r="W12534">
        <v>66884</v>
      </c>
    </row>
    <row r="12535" spans="7:23">
      <c r="G12535">
        <v>66874</v>
      </c>
      <c r="H12535" s="89" t="s">
        <v>1297</v>
      </c>
      <c r="I12535" s="89" t="s">
        <v>341</v>
      </c>
      <c r="L12535">
        <v>202070</v>
      </c>
      <c r="M12535" s="89" t="s">
        <v>2553</v>
      </c>
      <c r="N12535" s="89" t="s">
        <v>322</v>
      </c>
      <c r="V12535" s="89" t="s">
        <v>2343</v>
      </c>
      <c r="W12535">
        <v>66885</v>
      </c>
    </row>
    <row r="12536" spans="7:23">
      <c r="G12536">
        <v>66875</v>
      </c>
      <c r="H12536" s="89" t="s">
        <v>1298</v>
      </c>
      <c r="I12536" s="89" t="s">
        <v>341</v>
      </c>
      <c r="L12536">
        <v>202071</v>
      </c>
      <c r="M12536" s="89" t="s">
        <v>2553</v>
      </c>
      <c r="N12536" s="89" t="s">
        <v>341</v>
      </c>
      <c r="V12536" s="89" t="s">
        <v>1303</v>
      </c>
      <c r="W12536">
        <v>66886</v>
      </c>
    </row>
    <row r="12537" spans="7:23">
      <c r="G12537">
        <v>66876</v>
      </c>
      <c r="H12537" s="89" t="s">
        <v>1299</v>
      </c>
      <c r="I12537" s="89" t="s">
        <v>341</v>
      </c>
      <c r="L12537">
        <v>202072</v>
      </c>
      <c r="M12537" s="89" t="s">
        <v>2553</v>
      </c>
      <c r="N12537" s="89" t="s">
        <v>316</v>
      </c>
      <c r="V12537" s="89" t="s">
        <v>2346</v>
      </c>
      <c r="W12537">
        <v>199671</v>
      </c>
    </row>
    <row r="12538" spans="7:23">
      <c r="G12538">
        <v>66877</v>
      </c>
      <c r="H12538" s="89" t="s">
        <v>1300</v>
      </c>
      <c r="I12538" s="89" t="s">
        <v>341</v>
      </c>
      <c r="L12538">
        <v>202073</v>
      </c>
      <c r="M12538" s="89" t="s">
        <v>2553</v>
      </c>
      <c r="N12538" s="89" t="s">
        <v>1582</v>
      </c>
      <c r="V12538" s="89" t="s">
        <v>2348</v>
      </c>
      <c r="W12538">
        <v>200149</v>
      </c>
    </row>
    <row r="12539" spans="7:23">
      <c r="G12539">
        <v>175071</v>
      </c>
      <c r="H12539" s="89" t="s">
        <v>1234</v>
      </c>
      <c r="I12539" s="89" t="s">
        <v>341</v>
      </c>
      <c r="L12539">
        <v>202074</v>
      </c>
      <c r="M12539" s="89" t="s">
        <v>2553</v>
      </c>
      <c r="N12539" s="89" t="s">
        <v>323</v>
      </c>
      <c r="V12539" s="89" t="s">
        <v>1304</v>
      </c>
      <c r="W12539">
        <v>66890</v>
      </c>
    </row>
    <row r="12540" spans="7:23">
      <c r="G12540">
        <v>199726</v>
      </c>
      <c r="H12540" s="89" t="s">
        <v>2329</v>
      </c>
      <c r="I12540" s="89" t="s">
        <v>341</v>
      </c>
      <c r="L12540">
        <v>202075</v>
      </c>
      <c r="M12540" s="89" t="s">
        <v>2553</v>
      </c>
      <c r="N12540" s="89" t="s">
        <v>324</v>
      </c>
      <c r="V12540" s="89" t="s">
        <v>1305</v>
      </c>
      <c r="W12540">
        <v>66891</v>
      </c>
    </row>
    <row r="12541" spans="7:23">
      <c r="G12541">
        <v>199713</v>
      </c>
      <c r="H12541" s="89" t="s">
        <v>2330</v>
      </c>
      <c r="I12541" s="89" t="s">
        <v>341</v>
      </c>
      <c r="L12541">
        <v>202076</v>
      </c>
      <c r="M12541" s="89" t="s">
        <v>2553</v>
      </c>
      <c r="N12541" s="89" t="s">
        <v>325</v>
      </c>
      <c r="V12541" s="89" t="s">
        <v>1306</v>
      </c>
      <c r="W12541">
        <v>66892</v>
      </c>
    </row>
    <row r="12542" spans="7:23">
      <c r="G12542">
        <v>199700</v>
      </c>
      <c r="H12542" s="89" t="s">
        <v>1235</v>
      </c>
      <c r="I12542" s="89" t="s">
        <v>341</v>
      </c>
      <c r="L12542">
        <v>202077</v>
      </c>
      <c r="M12542" s="89" t="s">
        <v>2553</v>
      </c>
      <c r="N12542" s="89" t="s">
        <v>317</v>
      </c>
      <c r="V12542" s="89" t="s">
        <v>2353</v>
      </c>
      <c r="W12542">
        <v>205875</v>
      </c>
    </row>
    <row r="12543" spans="7:23">
      <c r="G12543">
        <v>199687</v>
      </c>
      <c r="H12543" s="89" t="s">
        <v>1236</v>
      </c>
      <c r="I12543" s="89" t="s">
        <v>341</v>
      </c>
      <c r="L12543">
        <v>202078</v>
      </c>
      <c r="M12543" s="89" t="s">
        <v>2553</v>
      </c>
      <c r="N12543" s="89" t="s">
        <v>1583</v>
      </c>
      <c r="V12543" s="89" t="s">
        <v>1307</v>
      </c>
      <c r="W12543">
        <v>66893</v>
      </c>
    </row>
    <row r="12544" spans="7:23">
      <c r="G12544">
        <v>174884</v>
      </c>
      <c r="H12544" s="89" t="s">
        <v>1237</v>
      </c>
      <c r="I12544" s="89" t="s">
        <v>341</v>
      </c>
      <c r="L12544">
        <v>202079</v>
      </c>
      <c r="M12544" s="89" t="s">
        <v>2555</v>
      </c>
      <c r="N12544" s="89" t="s">
        <v>1290</v>
      </c>
      <c r="V12544" s="89" t="s">
        <v>1308</v>
      </c>
      <c r="W12544">
        <v>66894</v>
      </c>
    </row>
    <row r="12545" spans="7:23">
      <c r="G12545">
        <v>66881</v>
      </c>
      <c r="H12545" s="89" t="s">
        <v>1301</v>
      </c>
      <c r="I12545" s="89" t="s">
        <v>341</v>
      </c>
      <c r="L12545">
        <v>202080</v>
      </c>
      <c r="M12545" s="89" t="s">
        <v>2555</v>
      </c>
      <c r="N12545" s="89" t="s">
        <v>340</v>
      </c>
      <c r="V12545" s="89" t="s">
        <v>1309</v>
      </c>
      <c r="W12545">
        <v>66895</v>
      </c>
    </row>
    <row r="12546" spans="7:23">
      <c r="G12546">
        <v>66882</v>
      </c>
      <c r="H12546" s="89" t="s">
        <v>2334</v>
      </c>
      <c r="I12546" s="89" t="s">
        <v>341</v>
      </c>
      <c r="L12546">
        <v>202081</v>
      </c>
      <c r="M12546" s="89" t="s">
        <v>2555</v>
      </c>
      <c r="N12546" s="89" t="s">
        <v>320</v>
      </c>
      <c r="V12546" s="89" t="s">
        <v>1310</v>
      </c>
      <c r="W12546">
        <v>66896</v>
      </c>
    </row>
    <row r="12547" spans="7:23">
      <c r="G12547">
        <v>190071</v>
      </c>
      <c r="H12547" s="89" t="s">
        <v>2336</v>
      </c>
      <c r="I12547" s="89" t="s">
        <v>341</v>
      </c>
      <c r="L12547">
        <v>202082</v>
      </c>
      <c r="M12547" s="89" t="s">
        <v>2555</v>
      </c>
      <c r="N12547" s="89" t="s">
        <v>321</v>
      </c>
      <c r="V12547" s="89" t="s">
        <v>2357</v>
      </c>
      <c r="W12547">
        <v>173684</v>
      </c>
    </row>
    <row r="12548" spans="7:23">
      <c r="G12548">
        <v>200671</v>
      </c>
      <c r="H12548" s="89" t="s">
        <v>2337</v>
      </c>
      <c r="I12548" s="89" t="s">
        <v>341</v>
      </c>
      <c r="L12548">
        <v>202083</v>
      </c>
      <c r="M12548" s="89" t="s">
        <v>2555</v>
      </c>
      <c r="N12548" s="89" t="s">
        <v>322</v>
      </c>
      <c r="V12548" s="89" t="s">
        <v>1311</v>
      </c>
      <c r="W12548">
        <v>66899</v>
      </c>
    </row>
    <row r="12549" spans="7:23">
      <c r="G12549">
        <v>66883</v>
      </c>
      <c r="H12549" s="89" t="s">
        <v>1302</v>
      </c>
      <c r="I12549" s="89" t="s">
        <v>341</v>
      </c>
      <c r="L12549">
        <v>202084</v>
      </c>
      <c r="M12549" s="89" t="s">
        <v>2555</v>
      </c>
      <c r="N12549" s="89" t="s">
        <v>341</v>
      </c>
      <c r="V12549" s="89" t="s">
        <v>1312</v>
      </c>
      <c r="W12549">
        <v>66900</v>
      </c>
    </row>
    <row r="12550" spans="7:23">
      <c r="G12550">
        <v>83871</v>
      </c>
      <c r="H12550" s="89" t="s">
        <v>2340</v>
      </c>
      <c r="I12550" s="89" t="s">
        <v>341</v>
      </c>
      <c r="L12550">
        <v>202085</v>
      </c>
      <c r="M12550" s="89" t="s">
        <v>2555</v>
      </c>
      <c r="N12550" s="89" t="s">
        <v>316</v>
      </c>
      <c r="V12550" s="89" t="s">
        <v>1313</v>
      </c>
      <c r="W12550">
        <v>66901</v>
      </c>
    </row>
    <row r="12551" spans="7:23">
      <c r="G12551">
        <v>66884</v>
      </c>
      <c r="H12551" s="89" t="s">
        <v>2342</v>
      </c>
      <c r="I12551" s="89" t="s">
        <v>341</v>
      </c>
      <c r="L12551">
        <v>202086</v>
      </c>
      <c r="M12551" s="89" t="s">
        <v>2555</v>
      </c>
      <c r="N12551" s="89" t="s">
        <v>1582</v>
      </c>
      <c r="V12551" s="89" t="s">
        <v>1314</v>
      </c>
      <c r="W12551">
        <v>66902</v>
      </c>
    </row>
    <row r="12552" spans="7:23">
      <c r="G12552">
        <v>66885</v>
      </c>
      <c r="H12552" s="89" t="s">
        <v>2343</v>
      </c>
      <c r="I12552" s="89" t="s">
        <v>341</v>
      </c>
      <c r="L12552">
        <v>202087</v>
      </c>
      <c r="M12552" s="89" t="s">
        <v>2555</v>
      </c>
      <c r="N12552" s="89" t="s">
        <v>323</v>
      </c>
      <c r="V12552" s="89" t="s">
        <v>1315</v>
      </c>
      <c r="W12552">
        <v>66903</v>
      </c>
    </row>
    <row r="12553" spans="7:23">
      <c r="G12553">
        <v>66886</v>
      </c>
      <c r="H12553" s="89" t="s">
        <v>1303</v>
      </c>
      <c r="I12553" s="89" t="s">
        <v>341</v>
      </c>
      <c r="L12553">
        <v>202088</v>
      </c>
      <c r="M12553" s="89" t="s">
        <v>2555</v>
      </c>
      <c r="N12553" s="89" t="s">
        <v>324</v>
      </c>
      <c r="V12553" s="89" t="s">
        <v>1316</v>
      </c>
      <c r="W12553">
        <v>66904</v>
      </c>
    </row>
    <row r="12554" spans="7:23">
      <c r="G12554">
        <v>199671</v>
      </c>
      <c r="H12554" s="89" t="s">
        <v>2346</v>
      </c>
      <c r="I12554" s="89" t="s">
        <v>341</v>
      </c>
      <c r="L12554">
        <v>202089</v>
      </c>
      <c r="M12554" s="89" t="s">
        <v>2555</v>
      </c>
      <c r="N12554" s="89" t="s">
        <v>325</v>
      </c>
      <c r="V12554" s="89" t="s">
        <v>1317</v>
      </c>
      <c r="W12554">
        <v>66905</v>
      </c>
    </row>
    <row r="12555" spans="7:23">
      <c r="G12555">
        <v>200149</v>
      </c>
      <c r="H12555" s="89" t="s">
        <v>2348</v>
      </c>
      <c r="I12555" s="89" t="s">
        <v>341</v>
      </c>
      <c r="L12555">
        <v>202090</v>
      </c>
      <c r="M12555" s="89" t="s">
        <v>2555</v>
      </c>
      <c r="N12555" s="89" t="s">
        <v>317</v>
      </c>
      <c r="V12555" s="89" t="s">
        <v>1318</v>
      </c>
      <c r="W12555">
        <v>66906</v>
      </c>
    </row>
    <row r="12556" spans="7:23">
      <c r="G12556">
        <v>66890</v>
      </c>
      <c r="H12556" s="89" t="s">
        <v>1304</v>
      </c>
      <c r="I12556" s="89" t="s">
        <v>341</v>
      </c>
      <c r="L12556">
        <v>202091</v>
      </c>
      <c r="M12556" s="89" t="s">
        <v>2555</v>
      </c>
      <c r="N12556" s="89" t="s">
        <v>1583</v>
      </c>
      <c r="V12556" s="89" t="s">
        <v>1319</v>
      </c>
      <c r="W12556">
        <v>66909</v>
      </c>
    </row>
    <row r="12557" spans="7:23">
      <c r="G12557">
        <v>66891</v>
      </c>
      <c r="H12557" s="89" t="s">
        <v>1305</v>
      </c>
      <c r="I12557" s="89" t="s">
        <v>341</v>
      </c>
      <c r="L12557">
        <v>202092</v>
      </c>
      <c r="M12557" s="89" t="s">
        <v>2554</v>
      </c>
      <c r="N12557" s="89" t="s">
        <v>1290</v>
      </c>
      <c r="V12557" s="89" t="s">
        <v>1320</v>
      </c>
      <c r="W12557">
        <v>66910</v>
      </c>
    </row>
    <row r="12558" spans="7:23">
      <c r="G12558">
        <v>66892</v>
      </c>
      <c r="H12558" s="89" t="s">
        <v>1306</v>
      </c>
      <c r="I12558" s="89" t="s">
        <v>341</v>
      </c>
      <c r="L12558">
        <v>202093</v>
      </c>
      <c r="M12558" s="89" t="s">
        <v>2554</v>
      </c>
      <c r="N12558" s="89" t="s">
        <v>340</v>
      </c>
      <c r="V12558" s="89" t="s">
        <v>1321</v>
      </c>
      <c r="W12558">
        <v>66911</v>
      </c>
    </row>
    <row r="12559" spans="7:23">
      <c r="G12559">
        <v>205875</v>
      </c>
      <c r="H12559" s="89" t="s">
        <v>2353</v>
      </c>
      <c r="I12559" s="89" t="s">
        <v>341</v>
      </c>
      <c r="L12559">
        <v>202094</v>
      </c>
      <c r="M12559" s="89" t="s">
        <v>2554</v>
      </c>
      <c r="N12559" s="89" t="s">
        <v>320</v>
      </c>
      <c r="V12559" s="89" t="s">
        <v>1322</v>
      </c>
      <c r="W12559">
        <v>66912</v>
      </c>
    </row>
    <row r="12560" spans="7:23">
      <c r="G12560">
        <v>66893</v>
      </c>
      <c r="H12560" s="89" t="s">
        <v>1307</v>
      </c>
      <c r="I12560" s="89" t="s">
        <v>341</v>
      </c>
      <c r="L12560">
        <v>202095</v>
      </c>
      <c r="M12560" s="89" t="s">
        <v>2554</v>
      </c>
      <c r="N12560" s="89" t="s">
        <v>321</v>
      </c>
      <c r="V12560" s="89" t="s">
        <v>1323</v>
      </c>
      <c r="W12560">
        <v>66913</v>
      </c>
    </row>
    <row r="12561" spans="7:23">
      <c r="G12561">
        <v>66894</v>
      </c>
      <c r="H12561" s="89" t="s">
        <v>1308</v>
      </c>
      <c r="I12561" s="89" t="s">
        <v>341</v>
      </c>
      <c r="L12561">
        <v>202096</v>
      </c>
      <c r="M12561" s="89" t="s">
        <v>2554</v>
      </c>
      <c r="N12561" s="89" t="s">
        <v>322</v>
      </c>
      <c r="V12561" s="89" t="s">
        <v>1324</v>
      </c>
      <c r="W12561">
        <v>66914</v>
      </c>
    </row>
    <row r="12562" spans="7:23">
      <c r="G12562">
        <v>66895</v>
      </c>
      <c r="H12562" s="89" t="s">
        <v>1309</v>
      </c>
      <c r="I12562" s="89" t="s">
        <v>341</v>
      </c>
      <c r="L12562">
        <v>202097</v>
      </c>
      <c r="M12562" s="89" t="s">
        <v>2554</v>
      </c>
      <c r="N12562" s="89" t="s">
        <v>341</v>
      </c>
      <c r="V12562" s="89" t="s">
        <v>1325</v>
      </c>
      <c r="W12562">
        <v>66915</v>
      </c>
    </row>
    <row r="12563" spans="7:23">
      <c r="G12563">
        <v>66896</v>
      </c>
      <c r="H12563" s="89" t="s">
        <v>1310</v>
      </c>
      <c r="I12563" s="89" t="s">
        <v>341</v>
      </c>
      <c r="L12563">
        <v>202098</v>
      </c>
      <c r="M12563" s="89" t="s">
        <v>2554</v>
      </c>
      <c r="N12563" s="89" t="s">
        <v>316</v>
      </c>
      <c r="V12563" s="89" t="s">
        <v>1326</v>
      </c>
      <c r="W12563">
        <v>66916</v>
      </c>
    </row>
    <row r="12564" spans="7:23">
      <c r="G12564">
        <v>173684</v>
      </c>
      <c r="H12564" s="89" t="s">
        <v>2357</v>
      </c>
      <c r="I12564" s="89" t="s">
        <v>341</v>
      </c>
      <c r="L12564">
        <v>202099</v>
      </c>
      <c r="M12564" s="89" t="s">
        <v>2554</v>
      </c>
      <c r="N12564" s="89" t="s">
        <v>1582</v>
      </c>
      <c r="V12564" s="89" t="s">
        <v>1327</v>
      </c>
      <c r="W12564">
        <v>66917</v>
      </c>
    </row>
    <row r="12565" spans="7:23">
      <c r="G12565">
        <v>66899</v>
      </c>
      <c r="H12565" s="89" t="s">
        <v>1311</v>
      </c>
      <c r="I12565" s="89" t="s">
        <v>341</v>
      </c>
      <c r="L12565">
        <v>202100</v>
      </c>
      <c r="M12565" s="89" t="s">
        <v>2554</v>
      </c>
      <c r="N12565" s="89" t="s">
        <v>323</v>
      </c>
      <c r="V12565" s="89" t="s">
        <v>232</v>
      </c>
      <c r="W12565">
        <v>66918</v>
      </c>
    </row>
    <row r="12566" spans="7:23">
      <c r="G12566">
        <v>66900</v>
      </c>
      <c r="H12566" s="89" t="s">
        <v>1312</v>
      </c>
      <c r="I12566" s="89" t="s">
        <v>341</v>
      </c>
      <c r="L12566">
        <v>202101</v>
      </c>
      <c r="M12566" s="89" t="s">
        <v>2554</v>
      </c>
      <c r="N12566" s="89" t="s">
        <v>324</v>
      </c>
      <c r="V12566" s="89" t="s">
        <v>2375</v>
      </c>
      <c r="W12566">
        <v>173697</v>
      </c>
    </row>
    <row r="12567" spans="7:23">
      <c r="G12567">
        <v>66901</v>
      </c>
      <c r="H12567" s="89" t="s">
        <v>1313</v>
      </c>
      <c r="I12567" s="89" t="s">
        <v>341</v>
      </c>
      <c r="L12567">
        <v>202102</v>
      </c>
      <c r="M12567" s="89" t="s">
        <v>2554</v>
      </c>
      <c r="N12567" s="89" t="s">
        <v>325</v>
      </c>
      <c r="V12567" s="89" t="s">
        <v>1328</v>
      </c>
      <c r="W12567">
        <v>66921</v>
      </c>
    </row>
    <row r="12568" spans="7:23">
      <c r="G12568">
        <v>66902</v>
      </c>
      <c r="H12568" s="89" t="s">
        <v>1314</v>
      </c>
      <c r="I12568" s="89" t="s">
        <v>341</v>
      </c>
      <c r="L12568">
        <v>202103</v>
      </c>
      <c r="M12568" s="89" t="s">
        <v>2554</v>
      </c>
      <c r="N12568" s="89" t="s">
        <v>317</v>
      </c>
      <c r="V12568" s="89" t="s">
        <v>1329</v>
      </c>
      <c r="W12568">
        <v>66922</v>
      </c>
    </row>
    <row r="12569" spans="7:23">
      <c r="G12569">
        <v>66903</v>
      </c>
      <c r="H12569" s="89" t="s">
        <v>1315</v>
      </c>
      <c r="I12569" s="89" t="s">
        <v>341</v>
      </c>
      <c r="L12569">
        <v>202104</v>
      </c>
      <c r="M12569" s="89" t="s">
        <v>2554</v>
      </c>
      <c r="N12569" s="89" t="s">
        <v>1583</v>
      </c>
      <c r="V12569" s="89" t="s">
        <v>1330</v>
      </c>
      <c r="W12569">
        <v>66923</v>
      </c>
    </row>
    <row r="12570" spans="7:23">
      <c r="G12570">
        <v>66904</v>
      </c>
      <c r="H12570" s="89" t="s">
        <v>1316</v>
      </c>
      <c r="I12570" s="89" t="s">
        <v>341</v>
      </c>
      <c r="L12570">
        <v>202266</v>
      </c>
      <c r="M12570" s="89" t="s">
        <v>2516</v>
      </c>
      <c r="N12570" s="89" t="s">
        <v>1290</v>
      </c>
      <c r="V12570" s="89" t="s">
        <v>1331</v>
      </c>
      <c r="W12570">
        <v>66924</v>
      </c>
    </row>
    <row r="12571" spans="7:23">
      <c r="G12571">
        <v>66905</v>
      </c>
      <c r="H12571" s="89" t="s">
        <v>1317</v>
      </c>
      <c r="I12571" s="89" t="s">
        <v>341</v>
      </c>
      <c r="L12571">
        <v>202267</v>
      </c>
      <c r="M12571" s="89" t="s">
        <v>2516</v>
      </c>
      <c r="N12571" s="89" t="s">
        <v>340</v>
      </c>
      <c r="V12571" s="89" t="s">
        <v>1332</v>
      </c>
      <c r="W12571">
        <v>66925</v>
      </c>
    </row>
    <row r="12572" spans="7:23">
      <c r="G12572">
        <v>66906</v>
      </c>
      <c r="H12572" s="89" t="s">
        <v>1318</v>
      </c>
      <c r="I12572" s="89" t="s">
        <v>341</v>
      </c>
      <c r="L12572">
        <v>202268</v>
      </c>
      <c r="M12572" s="89" t="s">
        <v>2516</v>
      </c>
      <c r="N12572" s="89" t="s">
        <v>320</v>
      </c>
      <c r="V12572" s="89" t="s">
        <v>1333</v>
      </c>
      <c r="W12572">
        <v>66926</v>
      </c>
    </row>
    <row r="12573" spans="7:23">
      <c r="G12573">
        <v>66909</v>
      </c>
      <c r="H12573" s="89" t="s">
        <v>1319</v>
      </c>
      <c r="I12573" s="89" t="s">
        <v>341</v>
      </c>
      <c r="L12573">
        <v>202269</v>
      </c>
      <c r="M12573" s="89" t="s">
        <v>2516</v>
      </c>
      <c r="N12573" s="89" t="s">
        <v>321</v>
      </c>
      <c r="V12573" s="89" t="s">
        <v>1334</v>
      </c>
      <c r="W12573">
        <v>66927</v>
      </c>
    </row>
    <row r="12574" spans="7:23">
      <c r="G12574">
        <v>66910</v>
      </c>
      <c r="H12574" s="89" t="s">
        <v>1320</v>
      </c>
      <c r="I12574" s="89" t="s">
        <v>341</v>
      </c>
      <c r="L12574">
        <v>202270</v>
      </c>
      <c r="M12574" s="89" t="s">
        <v>2516</v>
      </c>
      <c r="N12574" s="89" t="s">
        <v>322</v>
      </c>
      <c r="V12574" s="89" t="s">
        <v>1335</v>
      </c>
      <c r="W12574">
        <v>66928</v>
      </c>
    </row>
    <row r="12575" spans="7:23">
      <c r="G12575">
        <v>66911</v>
      </c>
      <c r="H12575" s="89" t="s">
        <v>1321</v>
      </c>
      <c r="I12575" s="89" t="s">
        <v>341</v>
      </c>
      <c r="L12575">
        <v>202271</v>
      </c>
      <c r="M12575" s="89" t="s">
        <v>2516</v>
      </c>
      <c r="N12575" s="89" t="s">
        <v>341</v>
      </c>
      <c r="V12575" s="89" t="s">
        <v>1336</v>
      </c>
      <c r="W12575">
        <v>66929</v>
      </c>
    </row>
    <row r="12576" spans="7:23">
      <c r="G12576">
        <v>66912</v>
      </c>
      <c r="H12576" s="89" t="s">
        <v>1322</v>
      </c>
      <c r="I12576" s="89" t="s">
        <v>341</v>
      </c>
      <c r="L12576">
        <v>202272</v>
      </c>
      <c r="M12576" s="89" t="s">
        <v>2516</v>
      </c>
      <c r="N12576" s="89" t="s">
        <v>316</v>
      </c>
      <c r="V12576" s="89" t="s">
        <v>1337</v>
      </c>
      <c r="W12576">
        <v>66930</v>
      </c>
    </row>
    <row r="12577" spans="7:23">
      <c r="G12577">
        <v>66913</v>
      </c>
      <c r="H12577" s="89" t="s">
        <v>1323</v>
      </c>
      <c r="I12577" s="89" t="s">
        <v>341</v>
      </c>
      <c r="L12577">
        <v>202273</v>
      </c>
      <c r="M12577" s="89" t="s">
        <v>2516</v>
      </c>
      <c r="N12577" s="89" t="s">
        <v>1582</v>
      </c>
      <c r="V12577" s="89" t="s">
        <v>1338</v>
      </c>
      <c r="W12577">
        <v>66931</v>
      </c>
    </row>
    <row r="12578" spans="7:23">
      <c r="G12578">
        <v>66914</v>
      </c>
      <c r="H12578" s="89" t="s">
        <v>1324</v>
      </c>
      <c r="I12578" s="89" t="s">
        <v>341</v>
      </c>
      <c r="L12578">
        <v>202274</v>
      </c>
      <c r="M12578" s="89" t="s">
        <v>2516</v>
      </c>
      <c r="N12578" s="89" t="s">
        <v>323</v>
      </c>
      <c r="V12578" s="89" t="s">
        <v>1339</v>
      </c>
      <c r="W12578">
        <v>66932</v>
      </c>
    </row>
    <row r="12579" spans="7:23">
      <c r="G12579">
        <v>66915</v>
      </c>
      <c r="H12579" s="89" t="s">
        <v>1325</v>
      </c>
      <c r="I12579" s="89" t="s">
        <v>341</v>
      </c>
      <c r="L12579">
        <v>202275</v>
      </c>
      <c r="M12579" s="89" t="s">
        <v>2516</v>
      </c>
      <c r="N12579" s="89" t="s">
        <v>324</v>
      </c>
      <c r="V12579" s="89" t="s">
        <v>1340</v>
      </c>
      <c r="W12579">
        <v>66933</v>
      </c>
    </row>
    <row r="12580" spans="7:23">
      <c r="G12580">
        <v>66916</v>
      </c>
      <c r="H12580" s="89" t="s">
        <v>1326</v>
      </c>
      <c r="I12580" s="89" t="s">
        <v>341</v>
      </c>
      <c r="L12580">
        <v>202276</v>
      </c>
      <c r="M12580" s="89" t="s">
        <v>2516</v>
      </c>
      <c r="N12580" s="89" t="s">
        <v>325</v>
      </c>
      <c r="V12580" s="89" t="s">
        <v>1341</v>
      </c>
      <c r="W12580">
        <v>66934</v>
      </c>
    </row>
    <row r="12581" spans="7:23">
      <c r="G12581">
        <v>66917</v>
      </c>
      <c r="H12581" s="89" t="s">
        <v>1327</v>
      </c>
      <c r="I12581" s="89" t="s">
        <v>341</v>
      </c>
      <c r="L12581">
        <v>202277</v>
      </c>
      <c r="M12581" s="89" t="s">
        <v>2516</v>
      </c>
      <c r="N12581" s="89" t="s">
        <v>317</v>
      </c>
      <c r="V12581" s="89" t="s">
        <v>1342</v>
      </c>
      <c r="W12581">
        <v>66935</v>
      </c>
    </row>
    <row r="12582" spans="7:23">
      <c r="G12582">
        <v>66918</v>
      </c>
      <c r="H12582" s="89" t="s">
        <v>232</v>
      </c>
      <c r="I12582" s="89" t="s">
        <v>341</v>
      </c>
      <c r="L12582">
        <v>202278</v>
      </c>
      <c r="M12582" s="89" t="s">
        <v>2516</v>
      </c>
      <c r="N12582" s="89" t="s">
        <v>1583</v>
      </c>
      <c r="V12582" s="89" t="s">
        <v>1343</v>
      </c>
      <c r="W12582">
        <v>66936</v>
      </c>
    </row>
    <row r="12583" spans="7:23">
      <c r="G12583">
        <v>173697</v>
      </c>
      <c r="H12583" s="89" t="s">
        <v>2375</v>
      </c>
      <c r="I12583" s="89" t="s">
        <v>341</v>
      </c>
      <c r="L12583">
        <v>202279</v>
      </c>
      <c r="M12583" s="89" t="s">
        <v>2517</v>
      </c>
      <c r="N12583" s="89" t="s">
        <v>1290</v>
      </c>
      <c r="V12583" s="89" t="s">
        <v>1344</v>
      </c>
      <c r="W12583">
        <v>66937</v>
      </c>
    </row>
    <row r="12584" spans="7:23">
      <c r="G12584">
        <v>66921</v>
      </c>
      <c r="H12584" s="89" t="s">
        <v>1328</v>
      </c>
      <c r="I12584" s="89" t="s">
        <v>341</v>
      </c>
      <c r="L12584">
        <v>202280</v>
      </c>
      <c r="M12584" s="89" t="s">
        <v>2517</v>
      </c>
      <c r="N12584" s="89" t="s">
        <v>340</v>
      </c>
      <c r="V12584" s="89" t="s">
        <v>1345</v>
      </c>
      <c r="W12584">
        <v>66938</v>
      </c>
    </row>
    <row r="12585" spans="7:23">
      <c r="G12585">
        <v>66922</v>
      </c>
      <c r="H12585" s="89" t="s">
        <v>1329</v>
      </c>
      <c r="I12585" s="89" t="s">
        <v>341</v>
      </c>
      <c r="L12585">
        <v>202281</v>
      </c>
      <c r="M12585" s="89" t="s">
        <v>2517</v>
      </c>
      <c r="N12585" s="89" t="s">
        <v>320</v>
      </c>
      <c r="V12585" s="89" t="s">
        <v>1346</v>
      </c>
      <c r="W12585">
        <v>66939</v>
      </c>
    </row>
    <row r="12586" spans="7:23">
      <c r="G12586">
        <v>66923</v>
      </c>
      <c r="H12586" s="89" t="s">
        <v>1330</v>
      </c>
      <c r="I12586" s="89" t="s">
        <v>341</v>
      </c>
      <c r="L12586">
        <v>202282</v>
      </c>
      <c r="M12586" s="89" t="s">
        <v>2517</v>
      </c>
      <c r="N12586" s="89" t="s">
        <v>321</v>
      </c>
      <c r="V12586" s="89" t="s">
        <v>1347</v>
      </c>
      <c r="W12586">
        <v>66940</v>
      </c>
    </row>
    <row r="12587" spans="7:23">
      <c r="G12587">
        <v>66924</v>
      </c>
      <c r="H12587" s="89" t="s">
        <v>1331</v>
      </c>
      <c r="I12587" s="89" t="s">
        <v>341</v>
      </c>
      <c r="L12587">
        <v>202283</v>
      </c>
      <c r="M12587" s="89" t="s">
        <v>2517</v>
      </c>
      <c r="N12587" s="89" t="s">
        <v>322</v>
      </c>
      <c r="V12587" s="89" t="s">
        <v>1348</v>
      </c>
      <c r="W12587">
        <v>66941</v>
      </c>
    </row>
    <row r="12588" spans="7:23">
      <c r="G12588">
        <v>66925</v>
      </c>
      <c r="H12588" s="89" t="s">
        <v>1332</v>
      </c>
      <c r="I12588" s="89" t="s">
        <v>341</v>
      </c>
      <c r="L12588">
        <v>202284</v>
      </c>
      <c r="M12588" s="89" t="s">
        <v>2517</v>
      </c>
      <c r="N12588" s="89" t="s">
        <v>341</v>
      </c>
      <c r="V12588" s="89" t="s">
        <v>1349</v>
      </c>
      <c r="W12588">
        <v>66942</v>
      </c>
    </row>
    <row r="12589" spans="7:23">
      <c r="G12589">
        <v>66926</v>
      </c>
      <c r="H12589" s="89" t="s">
        <v>1333</v>
      </c>
      <c r="I12589" s="89" t="s">
        <v>341</v>
      </c>
      <c r="L12589">
        <v>202285</v>
      </c>
      <c r="M12589" s="89" t="s">
        <v>2517</v>
      </c>
      <c r="N12589" s="89" t="s">
        <v>316</v>
      </c>
      <c r="V12589" s="89" t="s">
        <v>1350</v>
      </c>
      <c r="W12589">
        <v>66943</v>
      </c>
    </row>
    <row r="12590" spans="7:23">
      <c r="G12590">
        <v>66927</v>
      </c>
      <c r="H12590" s="89" t="s">
        <v>1334</v>
      </c>
      <c r="I12590" s="89" t="s">
        <v>341</v>
      </c>
      <c r="L12590">
        <v>202286</v>
      </c>
      <c r="M12590" s="89" t="s">
        <v>2517</v>
      </c>
      <c r="N12590" s="89" t="s">
        <v>1582</v>
      </c>
      <c r="V12590" s="89" t="s">
        <v>1351</v>
      </c>
      <c r="W12590">
        <v>66944</v>
      </c>
    </row>
    <row r="12591" spans="7:23">
      <c r="G12591">
        <v>66928</v>
      </c>
      <c r="H12591" s="89" t="s">
        <v>1335</v>
      </c>
      <c r="I12591" s="89" t="s">
        <v>341</v>
      </c>
      <c r="L12591">
        <v>202287</v>
      </c>
      <c r="M12591" s="89" t="s">
        <v>2517</v>
      </c>
      <c r="N12591" s="89" t="s">
        <v>323</v>
      </c>
      <c r="V12591" s="89" t="s">
        <v>1352</v>
      </c>
      <c r="W12591">
        <v>66947</v>
      </c>
    </row>
    <row r="12592" spans="7:23">
      <c r="G12592">
        <v>66929</v>
      </c>
      <c r="H12592" s="89" t="s">
        <v>1336</v>
      </c>
      <c r="I12592" s="89" t="s">
        <v>341</v>
      </c>
      <c r="L12592">
        <v>202288</v>
      </c>
      <c r="M12592" s="89" t="s">
        <v>2517</v>
      </c>
      <c r="N12592" s="89" t="s">
        <v>324</v>
      </c>
      <c r="V12592" s="89" t="s">
        <v>1353</v>
      </c>
      <c r="W12592">
        <v>66948</v>
      </c>
    </row>
    <row r="12593" spans="7:23">
      <c r="G12593">
        <v>66930</v>
      </c>
      <c r="H12593" s="89" t="s">
        <v>1337</v>
      </c>
      <c r="I12593" s="89" t="s">
        <v>341</v>
      </c>
      <c r="L12593">
        <v>202289</v>
      </c>
      <c r="M12593" s="89" t="s">
        <v>2517</v>
      </c>
      <c r="N12593" s="89" t="s">
        <v>325</v>
      </c>
      <c r="V12593" s="89" t="s">
        <v>1354</v>
      </c>
      <c r="W12593">
        <v>66949</v>
      </c>
    </row>
    <row r="12594" spans="7:23">
      <c r="G12594">
        <v>66931</v>
      </c>
      <c r="H12594" s="89" t="s">
        <v>1338</v>
      </c>
      <c r="I12594" s="89" t="s">
        <v>341</v>
      </c>
      <c r="L12594">
        <v>202290</v>
      </c>
      <c r="M12594" s="89" t="s">
        <v>2517</v>
      </c>
      <c r="N12594" s="89" t="s">
        <v>317</v>
      </c>
      <c r="V12594" s="89" t="s">
        <v>1355</v>
      </c>
      <c r="W12594">
        <v>66950</v>
      </c>
    </row>
    <row r="12595" spans="7:23">
      <c r="G12595">
        <v>66932</v>
      </c>
      <c r="H12595" s="89" t="s">
        <v>1339</v>
      </c>
      <c r="I12595" s="89" t="s">
        <v>341</v>
      </c>
      <c r="L12595">
        <v>202291</v>
      </c>
      <c r="M12595" s="89" t="s">
        <v>2517</v>
      </c>
      <c r="N12595" s="89" t="s">
        <v>1583</v>
      </c>
      <c r="V12595" s="89" t="s">
        <v>1356</v>
      </c>
      <c r="W12595">
        <v>66951</v>
      </c>
    </row>
    <row r="12596" spans="7:23">
      <c r="G12596">
        <v>66933</v>
      </c>
      <c r="H12596" s="89" t="s">
        <v>1340</v>
      </c>
      <c r="I12596" s="89" t="s">
        <v>341</v>
      </c>
      <c r="L12596">
        <v>202292</v>
      </c>
      <c r="M12596" s="89" t="s">
        <v>2518</v>
      </c>
      <c r="N12596" s="89" t="s">
        <v>1290</v>
      </c>
      <c r="V12596" s="89" t="s">
        <v>1357</v>
      </c>
      <c r="W12596">
        <v>66952</v>
      </c>
    </row>
    <row r="12597" spans="7:23">
      <c r="G12597">
        <v>66934</v>
      </c>
      <c r="H12597" s="89" t="s">
        <v>1341</v>
      </c>
      <c r="I12597" s="89" t="s">
        <v>341</v>
      </c>
      <c r="L12597">
        <v>202293</v>
      </c>
      <c r="M12597" s="89" t="s">
        <v>2518</v>
      </c>
      <c r="N12597" s="89" t="s">
        <v>340</v>
      </c>
      <c r="V12597" s="89" t="s">
        <v>1358</v>
      </c>
      <c r="W12597">
        <v>66953</v>
      </c>
    </row>
    <row r="12598" spans="7:23">
      <c r="G12598">
        <v>66935</v>
      </c>
      <c r="H12598" s="89" t="s">
        <v>1342</v>
      </c>
      <c r="I12598" s="89" t="s">
        <v>341</v>
      </c>
      <c r="L12598">
        <v>202294</v>
      </c>
      <c r="M12598" s="89" t="s">
        <v>2518</v>
      </c>
      <c r="N12598" s="89" t="s">
        <v>320</v>
      </c>
      <c r="V12598" s="89" t="s">
        <v>1359</v>
      </c>
      <c r="W12598">
        <v>66954</v>
      </c>
    </row>
    <row r="12599" spans="7:23">
      <c r="G12599">
        <v>66936</v>
      </c>
      <c r="H12599" s="89" t="s">
        <v>1343</v>
      </c>
      <c r="I12599" s="89" t="s">
        <v>341</v>
      </c>
      <c r="L12599">
        <v>202295</v>
      </c>
      <c r="M12599" s="89" t="s">
        <v>2518</v>
      </c>
      <c r="N12599" s="89" t="s">
        <v>321</v>
      </c>
      <c r="V12599" s="89" t="s">
        <v>1360</v>
      </c>
      <c r="W12599">
        <v>66955</v>
      </c>
    </row>
    <row r="12600" spans="7:23">
      <c r="G12600">
        <v>66937</v>
      </c>
      <c r="H12600" s="89" t="s">
        <v>1344</v>
      </c>
      <c r="I12600" s="89" t="s">
        <v>341</v>
      </c>
      <c r="L12600">
        <v>202296</v>
      </c>
      <c r="M12600" s="89" t="s">
        <v>2518</v>
      </c>
      <c r="N12600" s="89" t="s">
        <v>322</v>
      </c>
      <c r="V12600" s="89" t="s">
        <v>1361</v>
      </c>
      <c r="W12600">
        <v>66956</v>
      </c>
    </row>
    <row r="12601" spans="7:23">
      <c r="G12601">
        <v>66938</v>
      </c>
      <c r="H12601" s="89" t="s">
        <v>1345</v>
      </c>
      <c r="I12601" s="89" t="s">
        <v>341</v>
      </c>
      <c r="L12601">
        <v>202297</v>
      </c>
      <c r="M12601" s="89" t="s">
        <v>2518</v>
      </c>
      <c r="N12601" s="89" t="s">
        <v>341</v>
      </c>
      <c r="V12601" s="89" t="s">
        <v>1362</v>
      </c>
      <c r="W12601">
        <v>66957</v>
      </c>
    </row>
    <row r="12602" spans="7:23">
      <c r="G12602">
        <v>66939</v>
      </c>
      <c r="H12602" s="89" t="s">
        <v>1346</v>
      </c>
      <c r="I12602" s="89" t="s">
        <v>341</v>
      </c>
      <c r="L12602">
        <v>202298</v>
      </c>
      <c r="M12602" s="89" t="s">
        <v>2518</v>
      </c>
      <c r="N12602" s="89" t="s">
        <v>316</v>
      </c>
      <c r="V12602" s="89" t="s">
        <v>1363</v>
      </c>
      <c r="W12602">
        <v>66958</v>
      </c>
    </row>
    <row r="12603" spans="7:23">
      <c r="G12603">
        <v>66940</v>
      </c>
      <c r="H12603" s="89" t="s">
        <v>1347</v>
      </c>
      <c r="I12603" s="89" t="s">
        <v>341</v>
      </c>
      <c r="L12603">
        <v>202299</v>
      </c>
      <c r="M12603" s="89" t="s">
        <v>2518</v>
      </c>
      <c r="N12603" s="89" t="s">
        <v>1582</v>
      </c>
      <c r="V12603" s="89" t="s">
        <v>1364</v>
      </c>
      <c r="W12603">
        <v>66959</v>
      </c>
    </row>
    <row r="12604" spans="7:23">
      <c r="G12604">
        <v>66941</v>
      </c>
      <c r="H12604" s="89" t="s">
        <v>1348</v>
      </c>
      <c r="I12604" s="89" t="s">
        <v>341</v>
      </c>
      <c r="L12604">
        <v>202300</v>
      </c>
      <c r="M12604" s="89" t="s">
        <v>2518</v>
      </c>
      <c r="N12604" s="89" t="s">
        <v>323</v>
      </c>
      <c r="V12604" s="89" t="s">
        <v>2400</v>
      </c>
      <c r="W12604">
        <v>173871</v>
      </c>
    </row>
    <row r="12605" spans="7:23">
      <c r="G12605">
        <v>66942</v>
      </c>
      <c r="H12605" s="89" t="s">
        <v>1349</v>
      </c>
      <c r="I12605" s="89" t="s">
        <v>341</v>
      </c>
      <c r="L12605">
        <v>202301</v>
      </c>
      <c r="M12605" s="89" t="s">
        <v>2518</v>
      </c>
      <c r="N12605" s="89" t="s">
        <v>324</v>
      </c>
      <c r="V12605" s="89" t="s">
        <v>1365</v>
      </c>
      <c r="W12605">
        <v>66962</v>
      </c>
    </row>
    <row r="12606" spans="7:23">
      <c r="G12606">
        <v>66943</v>
      </c>
      <c r="H12606" s="89" t="s">
        <v>1350</v>
      </c>
      <c r="I12606" s="89" t="s">
        <v>341</v>
      </c>
      <c r="L12606">
        <v>202302</v>
      </c>
      <c r="M12606" s="89" t="s">
        <v>2518</v>
      </c>
      <c r="N12606" s="89" t="s">
        <v>325</v>
      </c>
      <c r="V12606" s="89" t="s">
        <v>1366</v>
      </c>
      <c r="W12606">
        <v>66963</v>
      </c>
    </row>
    <row r="12607" spans="7:23">
      <c r="G12607">
        <v>66944</v>
      </c>
      <c r="H12607" s="89" t="s">
        <v>1351</v>
      </c>
      <c r="I12607" s="89" t="s">
        <v>341</v>
      </c>
      <c r="L12607">
        <v>202303</v>
      </c>
      <c r="M12607" s="89" t="s">
        <v>2518</v>
      </c>
      <c r="N12607" s="89" t="s">
        <v>317</v>
      </c>
      <c r="V12607" s="89" t="s">
        <v>1367</v>
      </c>
      <c r="W12607">
        <v>66964</v>
      </c>
    </row>
    <row r="12608" spans="7:23">
      <c r="G12608">
        <v>66947</v>
      </c>
      <c r="H12608" s="89" t="s">
        <v>1352</v>
      </c>
      <c r="I12608" s="89" t="s">
        <v>341</v>
      </c>
      <c r="L12608">
        <v>202304</v>
      </c>
      <c r="M12608" s="89" t="s">
        <v>2518</v>
      </c>
      <c r="N12608" s="89" t="s">
        <v>1583</v>
      </c>
      <c r="V12608" s="89" t="s">
        <v>1368</v>
      </c>
      <c r="W12608">
        <v>66965</v>
      </c>
    </row>
    <row r="12609" spans="7:23">
      <c r="G12609">
        <v>66948</v>
      </c>
      <c r="H12609" s="89" t="s">
        <v>1353</v>
      </c>
      <c r="I12609" s="89" t="s">
        <v>341</v>
      </c>
      <c r="L12609">
        <v>202305</v>
      </c>
      <c r="M12609" s="89" t="s">
        <v>2519</v>
      </c>
      <c r="N12609" s="89" t="s">
        <v>1290</v>
      </c>
      <c r="V12609" s="89" t="s">
        <v>1369</v>
      </c>
      <c r="W12609">
        <v>66966</v>
      </c>
    </row>
    <row r="12610" spans="7:23">
      <c r="G12610">
        <v>66949</v>
      </c>
      <c r="H12610" s="89" t="s">
        <v>1354</v>
      </c>
      <c r="I12610" s="89" t="s">
        <v>341</v>
      </c>
      <c r="L12610">
        <v>202306</v>
      </c>
      <c r="M12610" s="89" t="s">
        <v>2519</v>
      </c>
      <c r="N12610" s="89" t="s">
        <v>340</v>
      </c>
      <c r="V12610" s="89" t="s">
        <v>1370</v>
      </c>
      <c r="W12610">
        <v>66967</v>
      </c>
    </row>
    <row r="12611" spans="7:23">
      <c r="G12611">
        <v>66950</v>
      </c>
      <c r="H12611" s="89" t="s">
        <v>1355</v>
      </c>
      <c r="I12611" s="89" t="s">
        <v>341</v>
      </c>
      <c r="L12611">
        <v>202307</v>
      </c>
      <c r="M12611" s="89" t="s">
        <v>2519</v>
      </c>
      <c r="N12611" s="89" t="s">
        <v>320</v>
      </c>
      <c r="V12611" s="89" t="s">
        <v>1371</v>
      </c>
      <c r="W12611">
        <v>66968</v>
      </c>
    </row>
    <row r="12612" spans="7:23">
      <c r="G12612">
        <v>66951</v>
      </c>
      <c r="H12612" s="89" t="s">
        <v>1356</v>
      </c>
      <c r="I12612" s="89" t="s">
        <v>341</v>
      </c>
      <c r="L12612">
        <v>202308</v>
      </c>
      <c r="M12612" s="89" t="s">
        <v>2519</v>
      </c>
      <c r="N12612" s="89" t="s">
        <v>321</v>
      </c>
      <c r="V12612" s="89" t="s">
        <v>1372</v>
      </c>
      <c r="W12612">
        <v>66969</v>
      </c>
    </row>
    <row r="12613" spans="7:23">
      <c r="G12613">
        <v>66952</v>
      </c>
      <c r="H12613" s="89" t="s">
        <v>1357</v>
      </c>
      <c r="I12613" s="89" t="s">
        <v>341</v>
      </c>
      <c r="L12613">
        <v>202309</v>
      </c>
      <c r="M12613" s="89" t="s">
        <v>2519</v>
      </c>
      <c r="N12613" s="89" t="s">
        <v>322</v>
      </c>
      <c r="V12613" s="89" t="s">
        <v>1373</v>
      </c>
      <c r="W12613">
        <v>66970</v>
      </c>
    </row>
    <row r="12614" spans="7:23">
      <c r="G12614">
        <v>66953</v>
      </c>
      <c r="H12614" s="89" t="s">
        <v>1358</v>
      </c>
      <c r="I12614" s="89" t="s">
        <v>341</v>
      </c>
      <c r="L12614">
        <v>202310</v>
      </c>
      <c r="M12614" s="89" t="s">
        <v>2519</v>
      </c>
      <c r="N12614" s="89" t="s">
        <v>341</v>
      </c>
      <c r="V12614" s="89" t="s">
        <v>1374</v>
      </c>
      <c r="W12614">
        <v>66971</v>
      </c>
    </row>
    <row r="12615" spans="7:23">
      <c r="G12615">
        <v>66954</v>
      </c>
      <c r="H12615" s="89" t="s">
        <v>1359</v>
      </c>
      <c r="I12615" s="89" t="s">
        <v>341</v>
      </c>
      <c r="L12615">
        <v>202311</v>
      </c>
      <c r="M12615" s="89" t="s">
        <v>2519</v>
      </c>
      <c r="N12615" s="89" t="s">
        <v>316</v>
      </c>
      <c r="V12615" s="89" t="s">
        <v>1375</v>
      </c>
      <c r="W12615">
        <v>66972</v>
      </c>
    </row>
    <row r="12616" spans="7:23">
      <c r="G12616">
        <v>66955</v>
      </c>
      <c r="H12616" s="89" t="s">
        <v>1360</v>
      </c>
      <c r="I12616" s="89" t="s">
        <v>341</v>
      </c>
      <c r="L12616">
        <v>202312</v>
      </c>
      <c r="M12616" s="89" t="s">
        <v>2519</v>
      </c>
      <c r="N12616" s="89" t="s">
        <v>1582</v>
      </c>
      <c r="V12616" s="89" t="s">
        <v>1376</v>
      </c>
      <c r="W12616">
        <v>66973</v>
      </c>
    </row>
    <row r="12617" spans="7:23">
      <c r="G12617">
        <v>66956</v>
      </c>
      <c r="H12617" s="89" t="s">
        <v>1361</v>
      </c>
      <c r="I12617" s="89" t="s">
        <v>341</v>
      </c>
      <c r="L12617">
        <v>202313</v>
      </c>
      <c r="M12617" s="89" t="s">
        <v>2519</v>
      </c>
      <c r="N12617" s="89" t="s">
        <v>323</v>
      </c>
      <c r="V12617" s="89" t="s">
        <v>1377</v>
      </c>
      <c r="W12617">
        <v>66974</v>
      </c>
    </row>
    <row r="12618" spans="7:23">
      <c r="G12618">
        <v>66957</v>
      </c>
      <c r="H12618" s="89" t="s">
        <v>1362</v>
      </c>
      <c r="I12618" s="89" t="s">
        <v>341</v>
      </c>
      <c r="L12618">
        <v>202314</v>
      </c>
      <c r="M12618" s="89" t="s">
        <v>2519</v>
      </c>
      <c r="N12618" s="89" t="s">
        <v>324</v>
      </c>
      <c r="V12618" s="89" t="s">
        <v>1378</v>
      </c>
      <c r="W12618">
        <v>66975</v>
      </c>
    </row>
    <row r="12619" spans="7:23">
      <c r="G12619">
        <v>66958</v>
      </c>
      <c r="H12619" s="89" t="s">
        <v>1363</v>
      </c>
      <c r="I12619" s="89" t="s">
        <v>341</v>
      </c>
      <c r="L12619">
        <v>202315</v>
      </c>
      <c r="M12619" s="89" t="s">
        <v>2519</v>
      </c>
      <c r="N12619" s="89" t="s">
        <v>325</v>
      </c>
      <c r="V12619" s="89" t="s">
        <v>1379</v>
      </c>
      <c r="W12619">
        <v>66978</v>
      </c>
    </row>
    <row r="12620" spans="7:23">
      <c r="G12620">
        <v>66959</v>
      </c>
      <c r="H12620" s="89" t="s">
        <v>1364</v>
      </c>
      <c r="I12620" s="89" t="s">
        <v>341</v>
      </c>
      <c r="L12620">
        <v>202316</v>
      </c>
      <c r="M12620" s="89" t="s">
        <v>2519</v>
      </c>
      <c r="N12620" s="89" t="s">
        <v>317</v>
      </c>
      <c r="V12620" s="89" t="s">
        <v>1380</v>
      </c>
      <c r="W12620">
        <v>66979</v>
      </c>
    </row>
    <row r="12621" spans="7:23">
      <c r="G12621">
        <v>173871</v>
      </c>
      <c r="H12621" s="89" t="s">
        <v>2400</v>
      </c>
      <c r="I12621" s="89" t="s">
        <v>341</v>
      </c>
      <c r="L12621">
        <v>202317</v>
      </c>
      <c r="M12621" s="89" t="s">
        <v>2519</v>
      </c>
      <c r="N12621" s="89" t="s">
        <v>1583</v>
      </c>
      <c r="V12621" s="89" t="s">
        <v>1381</v>
      </c>
      <c r="W12621">
        <v>66980</v>
      </c>
    </row>
    <row r="12622" spans="7:23">
      <c r="G12622">
        <v>66962</v>
      </c>
      <c r="H12622" s="89" t="s">
        <v>1365</v>
      </c>
      <c r="I12622" s="89" t="s">
        <v>341</v>
      </c>
      <c r="L12622">
        <v>202467</v>
      </c>
      <c r="M12622" s="89" t="s">
        <v>2522</v>
      </c>
      <c r="N12622" s="89" t="s">
        <v>1290</v>
      </c>
      <c r="V12622" s="89" t="s">
        <v>1382</v>
      </c>
      <c r="W12622">
        <v>66981</v>
      </c>
    </row>
    <row r="12623" spans="7:23">
      <c r="G12623">
        <v>66963</v>
      </c>
      <c r="H12623" s="89" t="s">
        <v>1366</v>
      </c>
      <c r="I12623" s="89" t="s">
        <v>341</v>
      </c>
      <c r="L12623">
        <v>202468</v>
      </c>
      <c r="M12623" s="89" t="s">
        <v>2522</v>
      </c>
      <c r="N12623" s="89" t="s">
        <v>340</v>
      </c>
      <c r="V12623" s="89" t="s">
        <v>1383</v>
      </c>
      <c r="W12623">
        <v>66982</v>
      </c>
    </row>
    <row r="12624" spans="7:23">
      <c r="G12624">
        <v>66964</v>
      </c>
      <c r="H12624" s="89" t="s">
        <v>1367</v>
      </c>
      <c r="I12624" s="89" t="s">
        <v>341</v>
      </c>
      <c r="L12624">
        <v>202469</v>
      </c>
      <c r="M12624" s="89" t="s">
        <v>2522</v>
      </c>
      <c r="N12624" s="89" t="s">
        <v>320</v>
      </c>
      <c r="V12624" s="89" t="s">
        <v>1384</v>
      </c>
      <c r="W12624">
        <v>66983</v>
      </c>
    </row>
    <row r="12625" spans="7:23">
      <c r="G12625">
        <v>66965</v>
      </c>
      <c r="H12625" s="89" t="s">
        <v>1368</v>
      </c>
      <c r="I12625" s="89" t="s">
        <v>341</v>
      </c>
      <c r="L12625">
        <v>202470</v>
      </c>
      <c r="M12625" s="89" t="s">
        <v>2522</v>
      </c>
      <c r="N12625" s="89" t="s">
        <v>321</v>
      </c>
      <c r="V12625" s="89" t="s">
        <v>1385</v>
      </c>
      <c r="W12625">
        <v>66984</v>
      </c>
    </row>
    <row r="12626" spans="7:23">
      <c r="G12626">
        <v>66966</v>
      </c>
      <c r="H12626" s="89" t="s">
        <v>1369</v>
      </c>
      <c r="I12626" s="89" t="s">
        <v>341</v>
      </c>
      <c r="L12626">
        <v>202471</v>
      </c>
      <c r="M12626" s="89" t="s">
        <v>2522</v>
      </c>
      <c r="N12626" s="89" t="s">
        <v>322</v>
      </c>
      <c r="V12626" s="89" t="s">
        <v>1386</v>
      </c>
      <c r="W12626">
        <v>66985</v>
      </c>
    </row>
    <row r="12627" spans="7:23">
      <c r="G12627">
        <v>66967</v>
      </c>
      <c r="H12627" s="89" t="s">
        <v>1370</v>
      </c>
      <c r="I12627" s="89" t="s">
        <v>341</v>
      </c>
      <c r="L12627">
        <v>202472</v>
      </c>
      <c r="M12627" s="89" t="s">
        <v>2522</v>
      </c>
      <c r="N12627" s="89" t="s">
        <v>341</v>
      </c>
      <c r="V12627" s="89" t="s">
        <v>1387</v>
      </c>
      <c r="W12627">
        <v>66986</v>
      </c>
    </row>
    <row r="12628" spans="7:23">
      <c r="G12628">
        <v>66968</v>
      </c>
      <c r="H12628" s="89" t="s">
        <v>1371</v>
      </c>
      <c r="I12628" s="89" t="s">
        <v>341</v>
      </c>
      <c r="L12628">
        <v>202473</v>
      </c>
      <c r="M12628" s="89" t="s">
        <v>2522</v>
      </c>
      <c r="N12628" s="89" t="s">
        <v>316</v>
      </c>
      <c r="V12628" s="89" t="s">
        <v>1388</v>
      </c>
      <c r="W12628">
        <v>66987</v>
      </c>
    </row>
    <row r="12629" spans="7:23">
      <c r="G12629">
        <v>66969</v>
      </c>
      <c r="H12629" s="89" t="s">
        <v>1372</v>
      </c>
      <c r="I12629" s="89" t="s">
        <v>341</v>
      </c>
      <c r="L12629">
        <v>202474</v>
      </c>
      <c r="M12629" s="89" t="s">
        <v>2522</v>
      </c>
      <c r="N12629" s="89" t="s">
        <v>1582</v>
      </c>
      <c r="V12629" s="89" t="s">
        <v>271</v>
      </c>
      <c r="W12629">
        <v>66988</v>
      </c>
    </row>
    <row r="12630" spans="7:23">
      <c r="G12630">
        <v>66970</v>
      </c>
      <c r="H12630" s="89" t="s">
        <v>1373</v>
      </c>
      <c r="I12630" s="89" t="s">
        <v>341</v>
      </c>
      <c r="L12630">
        <v>202475</v>
      </c>
      <c r="M12630" s="89" t="s">
        <v>2522</v>
      </c>
      <c r="N12630" s="89" t="s">
        <v>323</v>
      </c>
      <c r="V12630" s="89" t="s">
        <v>2419</v>
      </c>
      <c r="W12630">
        <v>173897</v>
      </c>
    </row>
    <row r="12631" spans="7:23">
      <c r="G12631">
        <v>66971</v>
      </c>
      <c r="H12631" s="89" t="s">
        <v>1374</v>
      </c>
      <c r="I12631" s="89" t="s">
        <v>341</v>
      </c>
      <c r="L12631">
        <v>202476</v>
      </c>
      <c r="M12631" s="89" t="s">
        <v>2522</v>
      </c>
      <c r="N12631" s="89" t="s">
        <v>324</v>
      </c>
      <c r="V12631" s="89" t="s">
        <v>1389</v>
      </c>
      <c r="W12631">
        <v>66991</v>
      </c>
    </row>
    <row r="12632" spans="7:23">
      <c r="G12632">
        <v>66972</v>
      </c>
      <c r="H12632" s="89" t="s">
        <v>1375</v>
      </c>
      <c r="I12632" s="89" t="s">
        <v>341</v>
      </c>
      <c r="L12632">
        <v>202477</v>
      </c>
      <c r="M12632" s="89" t="s">
        <v>2522</v>
      </c>
      <c r="N12632" s="89" t="s">
        <v>325</v>
      </c>
      <c r="V12632" s="89" t="s">
        <v>1390</v>
      </c>
      <c r="W12632">
        <v>66993</v>
      </c>
    </row>
    <row r="12633" spans="7:23">
      <c r="G12633">
        <v>66973</v>
      </c>
      <c r="H12633" s="89" t="s">
        <v>1376</v>
      </c>
      <c r="I12633" s="89" t="s">
        <v>341</v>
      </c>
      <c r="L12633">
        <v>202478</v>
      </c>
      <c r="M12633" s="89" t="s">
        <v>2522</v>
      </c>
      <c r="N12633" s="89" t="s">
        <v>317</v>
      </c>
      <c r="V12633" s="89" t="s">
        <v>1391</v>
      </c>
      <c r="W12633">
        <v>66994</v>
      </c>
    </row>
    <row r="12634" spans="7:23">
      <c r="G12634">
        <v>66974</v>
      </c>
      <c r="H12634" s="89" t="s">
        <v>1377</v>
      </c>
      <c r="I12634" s="89" t="s">
        <v>341</v>
      </c>
      <c r="L12634">
        <v>202479</v>
      </c>
      <c r="M12634" s="89" t="s">
        <v>2522</v>
      </c>
      <c r="N12634" s="89" t="s">
        <v>1583</v>
      </c>
      <c r="V12634" s="89" t="s">
        <v>1392</v>
      </c>
      <c r="W12634">
        <v>66995</v>
      </c>
    </row>
    <row r="12635" spans="7:23">
      <c r="G12635">
        <v>66975</v>
      </c>
      <c r="H12635" s="89" t="s">
        <v>1378</v>
      </c>
      <c r="I12635" s="89" t="s">
        <v>341</v>
      </c>
      <c r="L12635">
        <v>202480</v>
      </c>
      <c r="M12635" s="89" t="s">
        <v>2405</v>
      </c>
      <c r="N12635" s="89" t="s">
        <v>326</v>
      </c>
      <c r="V12635" s="89" t="s">
        <v>1393</v>
      </c>
      <c r="W12635">
        <v>66999</v>
      </c>
    </row>
    <row r="12636" spans="7:23">
      <c r="G12636">
        <v>66978</v>
      </c>
      <c r="H12636" s="89" t="s">
        <v>1379</v>
      </c>
      <c r="I12636" s="89" t="s">
        <v>341</v>
      </c>
      <c r="L12636">
        <v>202482</v>
      </c>
      <c r="M12636" s="89" t="s">
        <v>2406</v>
      </c>
      <c r="N12636" s="89" t="s">
        <v>326</v>
      </c>
      <c r="V12636" s="89" t="s">
        <v>1394</v>
      </c>
      <c r="W12636">
        <v>67000</v>
      </c>
    </row>
    <row r="12637" spans="7:23">
      <c r="G12637">
        <v>66979</v>
      </c>
      <c r="H12637" s="89" t="s">
        <v>1380</v>
      </c>
      <c r="I12637" s="89" t="s">
        <v>341</v>
      </c>
      <c r="L12637">
        <v>202483</v>
      </c>
      <c r="M12637" s="89" t="s">
        <v>2409</v>
      </c>
      <c r="N12637" s="89" t="s">
        <v>326</v>
      </c>
      <c r="V12637" s="89" t="s">
        <v>2429</v>
      </c>
      <c r="W12637">
        <v>83884</v>
      </c>
    </row>
    <row r="12638" spans="7:23">
      <c r="G12638">
        <v>66980</v>
      </c>
      <c r="H12638" s="89" t="s">
        <v>1381</v>
      </c>
      <c r="I12638" s="89" t="s">
        <v>341</v>
      </c>
      <c r="L12638">
        <v>202484</v>
      </c>
      <c r="M12638" s="89" t="s">
        <v>2410</v>
      </c>
      <c r="N12638" s="89" t="s">
        <v>326</v>
      </c>
      <c r="V12638" s="89" t="s">
        <v>2431</v>
      </c>
      <c r="W12638">
        <v>190084</v>
      </c>
    </row>
    <row r="12639" spans="7:23">
      <c r="G12639">
        <v>66981</v>
      </c>
      <c r="H12639" s="89" t="s">
        <v>1382</v>
      </c>
      <c r="I12639" s="89" t="s">
        <v>341</v>
      </c>
      <c r="L12639">
        <v>202485</v>
      </c>
      <c r="M12639" s="89" t="s">
        <v>2411</v>
      </c>
      <c r="N12639" s="89" t="s">
        <v>326</v>
      </c>
      <c r="V12639" s="89" t="s">
        <v>2433</v>
      </c>
      <c r="W12639">
        <v>200684</v>
      </c>
    </row>
    <row r="12640" spans="7:23">
      <c r="G12640">
        <v>66982</v>
      </c>
      <c r="H12640" s="89" t="s">
        <v>1383</v>
      </c>
      <c r="I12640" s="89" t="s">
        <v>341</v>
      </c>
      <c r="L12640">
        <v>202486</v>
      </c>
      <c r="M12640" s="89" t="s">
        <v>2407</v>
      </c>
      <c r="N12640" s="89" t="s">
        <v>326</v>
      </c>
      <c r="V12640" s="89" t="s">
        <v>2434</v>
      </c>
      <c r="W12640">
        <v>67001</v>
      </c>
    </row>
    <row r="12641" spans="7:23">
      <c r="G12641">
        <v>66983</v>
      </c>
      <c r="H12641" s="89" t="s">
        <v>1384</v>
      </c>
      <c r="I12641" s="89" t="s">
        <v>341</v>
      </c>
      <c r="L12641">
        <v>202487</v>
      </c>
      <c r="M12641" s="89" t="s">
        <v>2408</v>
      </c>
      <c r="N12641" s="89" t="s">
        <v>326</v>
      </c>
      <c r="V12641" s="89" t="s">
        <v>2437</v>
      </c>
      <c r="W12641">
        <v>67002</v>
      </c>
    </row>
    <row r="12642" spans="7:23">
      <c r="G12642">
        <v>66984</v>
      </c>
      <c r="H12642" s="89" t="s">
        <v>1385</v>
      </c>
      <c r="I12642" s="89" t="s">
        <v>341</v>
      </c>
      <c r="L12642">
        <v>202488</v>
      </c>
      <c r="M12642" s="89" t="s">
        <v>2412</v>
      </c>
      <c r="N12642" s="89" t="s">
        <v>326</v>
      </c>
      <c r="V12642" s="89" t="s">
        <v>2439</v>
      </c>
      <c r="W12642">
        <v>67003</v>
      </c>
    </row>
    <row r="12643" spans="7:23">
      <c r="G12643">
        <v>66985</v>
      </c>
      <c r="H12643" s="89" t="s">
        <v>1386</v>
      </c>
      <c r="I12643" s="89" t="s">
        <v>341</v>
      </c>
      <c r="L12643">
        <v>202489</v>
      </c>
      <c r="M12643" s="89" t="s">
        <v>2413</v>
      </c>
      <c r="N12643" s="89" t="s">
        <v>326</v>
      </c>
      <c r="V12643" s="89" t="s">
        <v>1303</v>
      </c>
      <c r="W12643">
        <v>67004</v>
      </c>
    </row>
    <row r="12644" spans="7:23">
      <c r="G12644">
        <v>66986</v>
      </c>
      <c r="H12644" s="89" t="s">
        <v>1387</v>
      </c>
      <c r="I12644" s="89" t="s">
        <v>341</v>
      </c>
      <c r="L12644">
        <v>204066</v>
      </c>
      <c r="M12644" s="89" t="s">
        <v>3460</v>
      </c>
      <c r="N12644" s="89" t="s">
        <v>336</v>
      </c>
      <c r="V12644" s="89" t="s">
        <v>1395</v>
      </c>
      <c r="W12644">
        <v>67008</v>
      </c>
    </row>
    <row r="12645" spans="7:23">
      <c r="G12645">
        <v>66987</v>
      </c>
      <c r="H12645" s="89" t="s">
        <v>1388</v>
      </c>
      <c r="I12645" s="89" t="s">
        <v>341</v>
      </c>
      <c r="L12645">
        <v>204069</v>
      </c>
      <c r="M12645" s="89" t="s">
        <v>2196</v>
      </c>
      <c r="N12645" s="89" t="s">
        <v>381</v>
      </c>
      <c r="V12645" s="89" t="s">
        <v>1396</v>
      </c>
      <c r="W12645">
        <v>67009</v>
      </c>
    </row>
    <row r="12646" spans="7:23">
      <c r="G12646">
        <v>66988</v>
      </c>
      <c r="H12646" s="89" t="s">
        <v>271</v>
      </c>
      <c r="I12646" s="89" t="s">
        <v>341</v>
      </c>
      <c r="L12646">
        <v>204071</v>
      </c>
      <c r="M12646" s="89" t="s">
        <v>2664</v>
      </c>
      <c r="N12646" s="89" t="s">
        <v>1710</v>
      </c>
      <c r="V12646" s="89" t="s">
        <v>1397</v>
      </c>
      <c r="W12646">
        <v>67010</v>
      </c>
    </row>
    <row r="12647" spans="7:23">
      <c r="G12647">
        <v>173897</v>
      </c>
      <c r="H12647" s="89" t="s">
        <v>2419</v>
      </c>
      <c r="I12647" s="89" t="s">
        <v>341</v>
      </c>
      <c r="L12647">
        <v>204072</v>
      </c>
      <c r="M12647" s="89" t="s">
        <v>2664</v>
      </c>
      <c r="N12647" s="89" t="s">
        <v>1940</v>
      </c>
      <c r="V12647" s="89" t="s">
        <v>2442</v>
      </c>
      <c r="W12647">
        <v>205888</v>
      </c>
    </row>
    <row r="12648" spans="7:23">
      <c r="G12648">
        <v>66991</v>
      </c>
      <c r="H12648" s="89" t="s">
        <v>1389</v>
      </c>
      <c r="I12648" s="89" t="s">
        <v>341</v>
      </c>
      <c r="L12648">
        <v>204073</v>
      </c>
      <c r="M12648" s="89" t="s">
        <v>2664</v>
      </c>
      <c r="N12648" s="89" t="s">
        <v>1941</v>
      </c>
      <c r="V12648" s="89" t="s">
        <v>1398</v>
      </c>
      <c r="W12648">
        <v>67011</v>
      </c>
    </row>
    <row r="12649" spans="7:23">
      <c r="G12649">
        <v>66993</v>
      </c>
      <c r="H12649" s="89" t="s">
        <v>1390</v>
      </c>
      <c r="I12649" s="89" t="s">
        <v>341</v>
      </c>
      <c r="L12649">
        <v>204074</v>
      </c>
      <c r="M12649" s="89" t="s">
        <v>2664</v>
      </c>
      <c r="N12649" s="89" t="s">
        <v>1942</v>
      </c>
      <c r="V12649" s="89" t="s">
        <v>1399</v>
      </c>
      <c r="W12649">
        <v>67012</v>
      </c>
    </row>
    <row r="12650" spans="7:23">
      <c r="G12650">
        <v>66994</v>
      </c>
      <c r="H12650" s="89" t="s">
        <v>1391</v>
      </c>
      <c r="I12650" s="89" t="s">
        <v>341</v>
      </c>
      <c r="L12650">
        <v>204075</v>
      </c>
      <c r="M12650" s="89" t="s">
        <v>2664</v>
      </c>
      <c r="N12650" s="89" t="s">
        <v>314</v>
      </c>
      <c r="V12650" s="89" t="s">
        <v>1400</v>
      </c>
      <c r="W12650">
        <v>67013</v>
      </c>
    </row>
    <row r="12651" spans="7:23">
      <c r="G12651">
        <v>66995</v>
      </c>
      <c r="H12651" s="89" t="s">
        <v>1392</v>
      </c>
      <c r="I12651" s="89" t="s">
        <v>341</v>
      </c>
      <c r="L12651">
        <v>204076</v>
      </c>
      <c r="M12651" s="89" t="s">
        <v>2664</v>
      </c>
      <c r="N12651" s="89" t="s">
        <v>1943</v>
      </c>
      <c r="V12651" s="89" t="s">
        <v>1310</v>
      </c>
      <c r="W12651">
        <v>67014</v>
      </c>
    </row>
    <row r="12652" spans="7:23">
      <c r="G12652">
        <v>66999</v>
      </c>
      <c r="H12652" s="89" t="s">
        <v>1393</v>
      </c>
      <c r="I12652" s="89" t="s">
        <v>341</v>
      </c>
      <c r="L12652">
        <v>204077</v>
      </c>
      <c r="M12652" s="89" t="s">
        <v>2664</v>
      </c>
      <c r="N12652" s="89" t="s">
        <v>1944</v>
      </c>
      <c r="V12652" s="89" t="s">
        <v>2444</v>
      </c>
      <c r="W12652">
        <v>102871</v>
      </c>
    </row>
    <row r="12653" spans="7:23">
      <c r="G12653">
        <v>67000</v>
      </c>
      <c r="H12653" s="89" t="s">
        <v>1394</v>
      </c>
      <c r="I12653" s="89" t="s">
        <v>341</v>
      </c>
      <c r="L12653">
        <v>204078</v>
      </c>
      <c r="M12653" s="89" t="s">
        <v>2664</v>
      </c>
      <c r="N12653" s="89" t="s">
        <v>1945</v>
      </c>
      <c r="V12653" s="89" t="s">
        <v>2446</v>
      </c>
      <c r="W12653">
        <v>102897</v>
      </c>
    </row>
    <row r="12654" spans="7:23">
      <c r="G12654">
        <v>83884</v>
      </c>
      <c r="H12654" s="89" t="s">
        <v>2429</v>
      </c>
      <c r="I12654" s="89" t="s">
        <v>341</v>
      </c>
      <c r="L12654">
        <v>204079</v>
      </c>
      <c r="M12654" s="89" t="s">
        <v>2664</v>
      </c>
      <c r="N12654" s="89" t="s">
        <v>1946</v>
      </c>
      <c r="V12654" s="89" t="s">
        <v>1401</v>
      </c>
      <c r="W12654">
        <v>67017</v>
      </c>
    </row>
    <row r="12655" spans="7:23">
      <c r="G12655">
        <v>190084</v>
      </c>
      <c r="H12655" s="89" t="s">
        <v>2431</v>
      </c>
      <c r="I12655" s="89" t="s">
        <v>341</v>
      </c>
      <c r="L12655">
        <v>204080</v>
      </c>
      <c r="M12655" s="89" t="s">
        <v>2664</v>
      </c>
      <c r="N12655" s="89" t="s">
        <v>315</v>
      </c>
      <c r="V12655" s="89" t="s">
        <v>1402</v>
      </c>
      <c r="W12655">
        <v>67018</v>
      </c>
    </row>
    <row r="12656" spans="7:23">
      <c r="G12656">
        <v>200684</v>
      </c>
      <c r="H12656" s="89" t="s">
        <v>2433</v>
      </c>
      <c r="I12656" s="89" t="s">
        <v>341</v>
      </c>
      <c r="L12656">
        <v>204081</v>
      </c>
      <c r="M12656" s="89" t="s">
        <v>2664</v>
      </c>
      <c r="N12656" s="89" t="s">
        <v>1947</v>
      </c>
      <c r="V12656" s="89" t="s">
        <v>1403</v>
      </c>
      <c r="W12656">
        <v>67019</v>
      </c>
    </row>
    <row r="12657" spans="7:23">
      <c r="G12657">
        <v>67001</v>
      </c>
      <c r="H12657" s="89" t="s">
        <v>2434</v>
      </c>
      <c r="I12657" s="89" t="s">
        <v>341</v>
      </c>
      <c r="L12657">
        <v>204266</v>
      </c>
      <c r="M12657" s="89" t="s">
        <v>2665</v>
      </c>
      <c r="N12657" s="89" t="s">
        <v>1710</v>
      </c>
      <c r="V12657" s="89" t="s">
        <v>1404</v>
      </c>
      <c r="W12657">
        <v>67020</v>
      </c>
    </row>
    <row r="12658" spans="7:23">
      <c r="G12658">
        <v>67002</v>
      </c>
      <c r="H12658" s="89" t="s">
        <v>2437</v>
      </c>
      <c r="I12658" s="89" t="s">
        <v>341</v>
      </c>
      <c r="L12658">
        <v>204267</v>
      </c>
      <c r="M12658" s="89" t="s">
        <v>2665</v>
      </c>
      <c r="N12658" s="89" t="s">
        <v>1940</v>
      </c>
      <c r="V12658" s="89" t="s">
        <v>1405</v>
      </c>
      <c r="W12658">
        <v>67021</v>
      </c>
    </row>
    <row r="12659" spans="7:23">
      <c r="G12659">
        <v>67003</v>
      </c>
      <c r="H12659" s="89" t="s">
        <v>2439</v>
      </c>
      <c r="I12659" s="89" t="s">
        <v>341</v>
      </c>
      <c r="L12659">
        <v>204268</v>
      </c>
      <c r="M12659" s="89" t="s">
        <v>2665</v>
      </c>
      <c r="N12659" s="89" t="s">
        <v>1941</v>
      </c>
      <c r="V12659" s="89" t="s">
        <v>1406</v>
      </c>
      <c r="W12659">
        <v>67022</v>
      </c>
    </row>
    <row r="12660" spans="7:23">
      <c r="G12660">
        <v>67004</v>
      </c>
      <c r="H12660" s="89" t="s">
        <v>1303</v>
      </c>
      <c r="I12660" s="89" t="s">
        <v>341</v>
      </c>
      <c r="L12660">
        <v>204269</v>
      </c>
      <c r="M12660" s="89" t="s">
        <v>2665</v>
      </c>
      <c r="N12660" s="89" t="s">
        <v>1942</v>
      </c>
      <c r="V12660" s="89" t="s">
        <v>1407</v>
      </c>
      <c r="W12660">
        <v>67023</v>
      </c>
    </row>
    <row r="12661" spans="7:23">
      <c r="G12661">
        <v>67008</v>
      </c>
      <c r="H12661" s="89" t="s">
        <v>1395</v>
      </c>
      <c r="I12661" s="89" t="s">
        <v>341</v>
      </c>
      <c r="L12661">
        <v>204270</v>
      </c>
      <c r="M12661" s="89" t="s">
        <v>2665</v>
      </c>
      <c r="N12661" s="89" t="s">
        <v>314</v>
      </c>
      <c r="V12661" s="89" t="s">
        <v>1318</v>
      </c>
      <c r="W12661">
        <v>67024</v>
      </c>
    </row>
    <row r="12662" spans="7:23">
      <c r="G12662">
        <v>67009</v>
      </c>
      <c r="H12662" s="89" t="s">
        <v>1396</v>
      </c>
      <c r="I12662" s="89" t="s">
        <v>341</v>
      </c>
      <c r="L12662">
        <v>204271</v>
      </c>
      <c r="M12662" s="89" t="s">
        <v>2665</v>
      </c>
      <c r="N12662" s="89" t="s">
        <v>1943</v>
      </c>
      <c r="V12662" s="89" t="s">
        <v>1408</v>
      </c>
      <c r="W12662">
        <v>67027</v>
      </c>
    </row>
    <row r="12663" spans="7:23">
      <c r="G12663">
        <v>67010</v>
      </c>
      <c r="H12663" s="89" t="s">
        <v>1397</v>
      </c>
      <c r="I12663" s="89" t="s">
        <v>341</v>
      </c>
      <c r="L12663">
        <v>204272</v>
      </c>
      <c r="M12663" s="89" t="s">
        <v>2665</v>
      </c>
      <c r="N12663" s="89" t="s">
        <v>1944</v>
      </c>
      <c r="V12663" s="89" t="s">
        <v>1409</v>
      </c>
      <c r="W12663">
        <v>67028</v>
      </c>
    </row>
    <row r="12664" spans="7:23">
      <c r="G12664">
        <v>205888</v>
      </c>
      <c r="H12664" s="89" t="s">
        <v>2442</v>
      </c>
      <c r="I12664" s="89" t="s">
        <v>341</v>
      </c>
      <c r="L12664">
        <v>204273</v>
      </c>
      <c r="M12664" s="89" t="s">
        <v>2665</v>
      </c>
      <c r="N12664" s="89" t="s">
        <v>1945</v>
      </c>
      <c r="V12664" s="89" t="s">
        <v>1410</v>
      </c>
      <c r="W12664">
        <v>67029</v>
      </c>
    </row>
    <row r="12665" spans="7:23">
      <c r="G12665">
        <v>67011</v>
      </c>
      <c r="H12665" s="89" t="s">
        <v>1398</v>
      </c>
      <c r="I12665" s="89" t="s">
        <v>341</v>
      </c>
      <c r="L12665">
        <v>204274</v>
      </c>
      <c r="M12665" s="89" t="s">
        <v>2665</v>
      </c>
      <c r="N12665" s="89" t="s">
        <v>1946</v>
      </c>
      <c r="V12665" s="89" t="s">
        <v>1411</v>
      </c>
      <c r="W12665">
        <v>67030</v>
      </c>
    </row>
    <row r="12666" spans="7:23">
      <c r="G12666">
        <v>67012</v>
      </c>
      <c r="H12666" s="89" t="s">
        <v>1399</v>
      </c>
      <c r="I12666" s="89" t="s">
        <v>341</v>
      </c>
      <c r="L12666">
        <v>204275</v>
      </c>
      <c r="M12666" s="89" t="s">
        <v>2665</v>
      </c>
      <c r="N12666" s="89" t="s">
        <v>315</v>
      </c>
      <c r="V12666" s="89" t="s">
        <v>1412</v>
      </c>
      <c r="W12666">
        <v>67031</v>
      </c>
    </row>
    <row r="12667" spans="7:23">
      <c r="G12667">
        <v>67013</v>
      </c>
      <c r="H12667" s="89" t="s">
        <v>1400</v>
      </c>
      <c r="I12667" s="89" t="s">
        <v>341</v>
      </c>
      <c r="L12667">
        <v>204276</v>
      </c>
      <c r="M12667" s="89" t="s">
        <v>2665</v>
      </c>
      <c r="N12667" s="89" t="s">
        <v>1947</v>
      </c>
      <c r="V12667" s="89" t="s">
        <v>1413</v>
      </c>
      <c r="W12667">
        <v>67032</v>
      </c>
    </row>
    <row r="12668" spans="7:23">
      <c r="G12668">
        <v>67014</v>
      </c>
      <c r="H12668" s="89" t="s">
        <v>1310</v>
      </c>
      <c r="I12668" s="89" t="s">
        <v>341</v>
      </c>
      <c r="L12668">
        <v>204277</v>
      </c>
      <c r="M12668" s="89" t="s">
        <v>3275</v>
      </c>
      <c r="N12668" s="89" t="s">
        <v>336</v>
      </c>
      <c r="V12668" s="89" t="s">
        <v>1414</v>
      </c>
      <c r="W12668">
        <v>67033</v>
      </c>
    </row>
    <row r="12669" spans="7:23">
      <c r="G12669">
        <v>102871</v>
      </c>
      <c r="H12669" s="89" t="s">
        <v>2444</v>
      </c>
      <c r="I12669" s="89" t="s">
        <v>341</v>
      </c>
      <c r="L12669">
        <v>204280</v>
      </c>
      <c r="M12669" s="89" t="s">
        <v>2165</v>
      </c>
      <c r="N12669" s="89" t="s">
        <v>381</v>
      </c>
      <c r="V12669" s="89" t="s">
        <v>1415</v>
      </c>
      <c r="W12669">
        <v>67034</v>
      </c>
    </row>
    <row r="12670" spans="7:23">
      <c r="G12670">
        <v>102897</v>
      </c>
      <c r="H12670" s="89" t="s">
        <v>2446</v>
      </c>
      <c r="I12670" s="89" t="s">
        <v>341</v>
      </c>
      <c r="L12670">
        <v>204468</v>
      </c>
      <c r="M12670" s="89" t="s">
        <v>2326</v>
      </c>
      <c r="N12670" s="89" t="s">
        <v>326</v>
      </c>
      <c r="V12670" s="89" t="s">
        <v>1327</v>
      </c>
      <c r="W12670">
        <v>67035</v>
      </c>
    </row>
    <row r="12671" spans="7:23">
      <c r="G12671">
        <v>67017</v>
      </c>
      <c r="H12671" s="89" t="s">
        <v>1401</v>
      </c>
      <c r="I12671" s="89" t="s">
        <v>341</v>
      </c>
      <c r="L12671">
        <v>204469</v>
      </c>
      <c r="M12671" s="89" t="s">
        <v>2327</v>
      </c>
      <c r="N12671" s="89" t="s">
        <v>326</v>
      </c>
      <c r="V12671" s="89" t="s">
        <v>2453</v>
      </c>
      <c r="W12671">
        <v>102910</v>
      </c>
    </row>
    <row r="12672" spans="7:23">
      <c r="G12672">
        <v>67018</v>
      </c>
      <c r="H12672" s="89" t="s">
        <v>1402</v>
      </c>
      <c r="I12672" s="89" t="s">
        <v>341</v>
      </c>
      <c r="L12672">
        <v>204667</v>
      </c>
      <c r="M12672" s="89" t="s">
        <v>2393</v>
      </c>
      <c r="N12672" s="89" t="s">
        <v>326</v>
      </c>
      <c r="V12672" s="89" t="s">
        <v>2454</v>
      </c>
      <c r="W12672">
        <v>172284</v>
      </c>
    </row>
    <row r="12673" spans="7:23">
      <c r="G12673">
        <v>67019</v>
      </c>
      <c r="H12673" s="89" t="s">
        <v>1403</v>
      </c>
      <c r="I12673" s="89" t="s">
        <v>341</v>
      </c>
      <c r="L12673">
        <v>204671</v>
      </c>
      <c r="M12673" s="89" t="s">
        <v>2390</v>
      </c>
      <c r="N12673" s="89" t="s">
        <v>326</v>
      </c>
      <c r="V12673" s="89" t="s">
        <v>232</v>
      </c>
      <c r="W12673">
        <v>67036</v>
      </c>
    </row>
    <row r="12674" spans="7:23">
      <c r="G12674">
        <v>67020</v>
      </c>
      <c r="H12674" s="89" t="s">
        <v>1404</v>
      </c>
      <c r="I12674" s="89" t="s">
        <v>341</v>
      </c>
      <c r="L12674">
        <v>204673</v>
      </c>
      <c r="M12674" s="89" t="s">
        <v>2391</v>
      </c>
      <c r="N12674" s="89" t="s">
        <v>326</v>
      </c>
      <c r="V12674" s="89" t="s">
        <v>2457</v>
      </c>
      <c r="W12674">
        <v>102936</v>
      </c>
    </row>
    <row r="12675" spans="7:23">
      <c r="G12675">
        <v>67021</v>
      </c>
      <c r="H12675" s="89" t="s">
        <v>1405</v>
      </c>
      <c r="I12675" s="89" t="s">
        <v>341</v>
      </c>
      <c r="L12675">
        <v>204675</v>
      </c>
      <c r="M12675" s="89" t="s">
        <v>2392</v>
      </c>
      <c r="N12675" s="89" t="s">
        <v>326</v>
      </c>
      <c r="V12675" s="89" t="s">
        <v>1416</v>
      </c>
      <c r="W12675">
        <v>67039</v>
      </c>
    </row>
    <row r="12676" spans="7:23">
      <c r="G12676">
        <v>67022</v>
      </c>
      <c r="H12676" s="89" t="s">
        <v>1406</v>
      </c>
      <c r="I12676" s="89" t="s">
        <v>341</v>
      </c>
      <c r="L12676">
        <v>204881</v>
      </c>
      <c r="M12676" s="89" t="s">
        <v>2473</v>
      </c>
      <c r="N12676" s="89" t="s">
        <v>326</v>
      </c>
      <c r="V12676" s="89" t="s">
        <v>1417</v>
      </c>
      <c r="W12676">
        <v>67040</v>
      </c>
    </row>
    <row r="12677" spans="7:23">
      <c r="G12677">
        <v>67023</v>
      </c>
      <c r="H12677" s="89" t="s">
        <v>1407</v>
      </c>
      <c r="I12677" s="89" t="s">
        <v>341</v>
      </c>
      <c r="L12677">
        <v>204884</v>
      </c>
      <c r="M12677" s="89" t="s">
        <v>2328</v>
      </c>
      <c r="N12677" s="89" t="s">
        <v>326</v>
      </c>
      <c r="V12677" s="89" t="s">
        <v>1418</v>
      </c>
      <c r="W12677">
        <v>67041</v>
      </c>
    </row>
    <row r="12678" spans="7:23">
      <c r="G12678">
        <v>67024</v>
      </c>
      <c r="H12678" s="89" t="s">
        <v>1318</v>
      </c>
      <c r="I12678" s="89" t="s">
        <v>341</v>
      </c>
      <c r="L12678">
        <v>204887</v>
      </c>
      <c r="M12678" s="89" t="s">
        <v>2468</v>
      </c>
      <c r="N12678" s="89" t="s">
        <v>326</v>
      </c>
      <c r="V12678" s="89" t="s">
        <v>1419</v>
      </c>
      <c r="W12678">
        <v>67042</v>
      </c>
    </row>
    <row r="12679" spans="7:23">
      <c r="G12679">
        <v>67027</v>
      </c>
      <c r="H12679" s="89" t="s">
        <v>1408</v>
      </c>
      <c r="I12679" s="89" t="s">
        <v>341</v>
      </c>
      <c r="L12679">
        <v>204889</v>
      </c>
      <c r="M12679" s="89" t="s">
        <v>2470</v>
      </c>
      <c r="N12679" s="89" t="s">
        <v>326</v>
      </c>
      <c r="V12679" s="89" t="s">
        <v>1420</v>
      </c>
      <c r="W12679">
        <v>67043</v>
      </c>
    </row>
    <row r="12680" spans="7:23">
      <c r="G12680">
        <v>67028</v>
      </c>
      <c r="H12680" s="89" t="s">
        <v>1409</v>
      </c>
      <c r="I12680" s="89" t="s">
        <v>341</v>
      </c>
      <c r="L12680">
        <v>205070</v>
      </c>
      <c r="M12680" s="89" t="s">
        <v>2474</v>
      </c>
      <c r="N12680" s="89" t="s">
        <v>326</v>
      </c>
      <c r="V12680" s="89" t="s">
        <v>1421</v>
      </c>
      <c r="W12680">
        <v>67044</v>
      </c>
    </row>
    <row r="12681" spans="7:23">
      <c r="G12681">
        <v>67029</v>
      </c>
      <c r="H12681" s="89" t="s">
        <v>1410</v>
      </c>
      <c r="I12681" s="89" t="s">
        <v>341</v>
      </c>
      <c r="L12681">
        <v>205071</v>
      </c>
      <c r="M12681" s="89" t="s">
        <v>2475</v>
      </c>
      <c r="N12681" s="89" t="s">
        <v>326</v>
      </c>
      <c r="V12681" s="89" t="s">
        <v>1422</v>
      </c>
      <c r="W12681">
        <v>67045</v>
      </c>
    </row>
    <row r="12682" spans="7:23">
      <c r="G12682">
        <v>67030</v>
      </c>
      <c r="H12682" s="89" t="s">
        <v>1411</v>
      </c>
      <c r="I12682" s="89" t="s">
        <v>341</v>
      </c>
      <c r="L12682">
        <v>205073</v>
      </c>
      <c r="M12682" s="89" t="s">
        <v>2478</v>
      </c>
      <c r="N12682" s="89" t="s">
        <v>326</v>
      </c>
      <c r="V12682" s="89" t="s">
        <v>1423</v>
      </c>
      <c r="W12682">
        <v>67046</v>
      </c>
    </row>
    <row r="12683" spans="7:23">
      <c r="G12683">
        <v>67031</v>
      </c>
      <c r="H12683" s="89" t="s">
        <v>1412</v>
      </c>
      <c r="I12683" s="89" t="s">
        <v>341</v>
      </c>
      <c r="L12683">
        <v>205074</v>
      </c>
      <c r="M12683" s="89" t="s">
        <v>2479</v>
      </c>
      <c r="N12683" s="89" t="s">
        <v>326</v>
      </c>
      <c r="V12683" s="89" t="s">
        <v>1424</v>
      </c>
      <c r="W12683">
        <v>67047</v>
      </c>
    </row>
    <row r="12684" spans="7:23">
      <c r="G12684">
        <v>67032</v>
      </c>
      <c r="H12684" s="89" t="s">
        <v>1413</v>
      </c>
      <c r="I12684" s="89" t="s">
        <v>341</v>
      </c>
      <c r="L12684">
        <v>205075</v>
      </c>
      <c r="M12684" s="89" t="s">
        <v>2313</v>
      </c>
      <c r="N12684" s="89" t="s">
        <v>327</v>
      </c>
      <c r="V12684" s="89" t="s">
        <v>1425</v>
      </c>
      <c r="W12684">
        <v>67048</v>
      </c>
    </row>
    <row r="12685" spans="7:23">
      <c r="G12685">
        <v>67033</v>
      </c>
      <c r="H12685" s="89" t="s">
        <v>1414</v>
      </c>
      <c r="I12685" s="89" t="s">
        <v>341</v>
      </c>
      <c r="L12685">
        <v>205076</v>
      </c>
      <c r="M12685" s="89" t="s">
        <v>2314</v>
      </c>
      <c r="N12685" s="89" t="s">
        <v>327</v>
      </c>
      <c r="V12685" s="89" t="s">
        <v>1426</v>
      </c>
      <c r="W12685">
        <v>67049</v>
      </c>
    </row>
    <row r="12686" spans="7:23">
      <c r="G12686">
        <v>67034</v>
      </c>
      <c r="H12686" s="89" t="s">
        <v>1415</v>
      </c>
      <c r="I12686" s="89" t="s">
        <v>341</v>
      </c>
      <c r="L12686">
        <v>205077</v>
      </c>
      <c r="M12686" s="89" t="s">
        <v>2315</v>
      </c>
      <c r="N12686" s="89" t="s">
        <v>327</v>
      </c>
      <c r="V12686" s="89" t="s">
        <v>1427</v>
      </c>
      <c r="W12686">
        <v>67050</v>
      </c>
    </row>
    <row r="12687" spans="7:23">
      <c r="G12687">
        <v>67035</v>
      </c>
      <c r="H12687" s="89" t="s">
        <v>1327</v>
      </c>
      <c r="I12687" s="89" t="s">
        <v>341</v>
      </c>
      <c r="L12687">
        <v>205078</v>
      </c>
      <c r="M12687" s="89" t="s">
        <v>2316</v>
      </c>
      <c r="N12687" s="89" t="s">
        <v>327</v>
      </c>
      <c r="V12687" s="89" t="s">
        <v>1429</v>
      </c>
      <c r="W12687">
        <v>67052</v>
      </c>
    </row>
    <row r="12688" spans="7:23">
      <c r="G12688">
        <v>102910</v>
      </c>
      <c r="H12688" s="89" t="s">
        <v>2453</v>
      </c>
      <c r="I12688" s="89" t="s">
        <v>341</v>
      </c>
      <c r="L12688">
        <v>205079</v>
      </c>
      <c r="M12688" s="89" t="s">
        <v>2317</v>
      </c>
      <c r="N12688" s="89" t="s">
        <v>327</v>
      </c>
      <c r="V12688" s="89" t="s">
        <v>1430</v>
      </c>
      <c r="W12688">
        <v>67053</v>
      </c>
    </row>
    <row r="12689" spans="7:23">
      <c r="G12689">
        <v>172284</v>
      </c>
      <c r="H12689" s="89" t="s">
        <v>2454</v>
      </c>
      <c r="I12689" s="89" t="s">
        <v>341</v>
      </c>
      <c r="L12689">
        <v>205080</v>
      </c>
      <c r="M12689" s="89" t="s">
        <v>2318</v>
      </c>
      <c r="N12689" s="89" t="s">
        <v>327</v>
      </c>
      <c r="V12689" s="89" t="s">
        <v>1431</v>
      </c>
      <c r="W12689">
        <v>67054</v>
      </c>
    </row>
    <row r="12690" spans="7:23">
      <c r="G12690">
        <v>67036</v>
      </c>
      <c r="H12690" s="89" t="s">
        <v>232</v>
      </c>
      <c r="I12690" s="89" t="s">
        <v>341</v>
      </c>
      <c r="L12690">
        <v>205081</v>
      </c>
      <c r="M12690" s="89" t="s">
        <v>2319</v>
      </c>
      <c r="N12690" s="89" t="s">
        <v>327</v>
      </c>
      <c r="V12690" s="89" t="s">
        <v>1432</v>
      </c>
      <c r="W12690">
        <v>67055</v>
      </c>
    </row>
    <row r="12691" spans="7:23">
      <c r="G12691">
        <v>102936</v>
      </c>
      <c r="H12691" s="89" t="s">
        <v>2457</v>
      </c>
      <c r="I12691" s="89" t="s">
        <v>341</v>
      </c>
      <c r="L12691">
        <v>205082</v>
      </c>
      <c r="M12691" s="89" t="s">
        <v>2320</v>
      </c>
      <c r="N12691" s="89" t="s">
        <v>327</v>
      </c>
      <c r="V12691" s="89" t="s">
        <v>1433</v>
      </c>
      <c r="W12691">
        <v>67056</v>
      </c>
    </row>
    <row r="12692" spans="7:23">
      <c r="G12692">
        <v>67039</v>
      </c>
      <c r="H12692" s="89" t="s">
        <v>1416</v>
      </c>
      <c r="I12692" s="89" t="s">
        <v>341</v>
      </c>
      <c r="L12692">
        <v>205083</v>
      </c>
      <c r="M12692" s="89" t="s">
        <v>2321</v>
      </c>
      <c r="N12692" s="89" t="s">
        <v>327</v>
      </c>
      <c r="V12692" s="89" t="s">
        <v>1434</v>
      </c>
      <c r="W12692">
        <v>67057</v>
      </c>
    </row>
    <row r="12693" spans="7:23">
      <c r="G12693">
        <v>67040</v>
      </c>
      <c r="H12693" s="89" t="s">
        <v>1417</v>
      </c>
      <c r="I12693" s="89" t="s">
        <v>341</v>
      </c>
      <c r="L12693">
        <v>205084</v>
      </c>
      <c r="M12693" s="89" t="s">
        <v>2322</v>
      </c>
      <c r="N12693" s="89" t="s">
        <v>327</v>
      </c>
      <c r="V12693" s="89" t="s">
        <v>1435</v>
      </c>
      <c r="W12693">
        <v>67058</v>
      </c>
    </row>
    <row r="12694" spans="7:23">
      <c r="G12694">
        <v>67041</v>
      </c>
      <c r="H12694" s="89" t="s">
        <v>1418</v>
      </c>
      <c r="I12694" s="89" t="s">
        <v>341</v>
      </c>
      <c r="L12694">
        <v>205085</v>
      </c>
      <c r="M12694" s="89" t="s">
        <v>2323</v>
      </c>
      <c r="N12694" s="89" t="s">
        <v>327</v>
      </c>
      <c r="V12694" s="89" t="s">
        <v>1436</v>
      </c>
      <c r="W12694">
        <v>67059</v>
      </c>
    </row>
    <row r="12695" spans="7:23">
      <c r="G12695">
        <v>67042</v>
      </c>
      <c r="H12695" s="89" t="s">
        <v>1419</v>
      </c>
      <c r="I12695" s="89" t="s">
        <v>341</v>
      </c>
      <c r="L12695">
        <v>205087</v>
      </c>
      <c r="M12695" s="89" t="s">
        <v>2324</v>
      </c>
      <c r="N12695" s="89" t="s">
        <v>327</v>
      </c>
      <c r="V12695" s="89" t="s">
        <v>1437</v>
      </c>
      <c r="W12695">
        <v>67060</v>
      </c>
    </row>
    <row r="12696" spans="7:23">
      <c r="G12696">
        <v>67043</v>
      </c>
      <c r="H12696" s="89" t="s">
        <v>1420</v>
      </c>
      <c r="I12696" s="89" t="s">
        <v>341</v>
      </c>
      <c r="L12696">
        <v>205088</v>
      </c>
      <c r="M12696" s="89" t="s">
        <v>2325</v>
      </c>
      <c r="N12696" s="89" t="s">
        <v>327</v>
      </c>
      <c r="V12696" s="89" t="s">
        <v>1438</v>
      </c>
      <c r="W12696">
        <v>67061</v>
      </c>
    </row>
    <row r="12697" spans="7:23">
      <c r="G12697">
        <v>67044</v>
      </c>
      <c r="H12697" s="89" t="s">
        <v>1421</v>
      </c>
      <c r="I12697" s="89" t="s">
        <v>341</v>
      </c>
      <c r="L12697">
        <v>205268</v>
      </c>
      <c r="M12697" s="89" t="s">
        <v>3408</v>
      </c>
      <c r="N12697" s="89" t="s">
        <v>336</v>
      </c>
      <c r="V12697" s="89" t="s">
        <v>2469</v>
      </c>
      <c r="W12697">
        <v>67062</v>
      </c>
    </row>
    <row r="12698" spans="7:23">
      <c r="G12698">
        <v>67045</v>
      </c>
      <c r="H12698" s="89" t="s">
        <v>1422</v>
      </c>
      <c r="I12698" s="89" t="s">
        <v>341</v>
      </c>
      <c r="L12698">
        <v>205271</v>
      </c>
      <c r="M12698" s="89" t="s">
        <v>2184</v>
      </c>
      <c r="N12698" s="89" t="s">
        <v>381</v>
      </c>
      <c r="V12698" s="89" t="s">
        <v>1428</v>
      </c>
      <c r="W12698">
        <v>67051</v>
      </c>
    </row>
    <row r="12699" spans="7:23">
      <c r="G12699">
        <v>67046</v>
      </c>
      <c r="H12699" s="89" t="s">
        <v>1423</v>
      </c>
      <c r="I12699" s="89" t="s">
        <v>341</v>
      </c>
      <c r="L12699">
        <v>205272</v>
      </c>
      <c r="M12699" s="89" t="s">
        <v>3407</v>
      </c>
      <c r="N12699" s="89" t="s">
        <v>336</v>
      </c>
      <c r="V12699" s="89" t="s">
        <v>2471</v>
      </c>
      <c r="W12699">
        <v>220310</v>
      </c>
    </row>
    <row r="12700" spans="7:23">
      <c r="G12700">
        <v>67047</v>
      </c>
      <c r="H12700" s="89" t="s">
        <v>1424</v>
      </c>
      <c r="I12700" s="89" t="s">
        <v>341</v>
      </c>
      <c r="L12700">
        <v>205275</v>
      </c>
      <c r="M12700" s="89" t="s">
        <v>2183</v>
      </c>
      <c r="N12700" s="89" t="s">
        <v>381</v>
      </c>
      <c r="V12700" s="89" t="s">
        <v>1439</v>
      </c>
      <c r="W12700">
        <v>67065</v>
      </c>
    </row>
    <row r="12701" spans="7:23">
      <c r="G12701">
        <v>67048</v>
      </c>
      <c r="H12701" s="89" t="s">
        <v>1425</v>
      </c>
      <c r="I12701" s="89" t="s">
        <v>341</v>
      </c>
      <c r="L12701">
        <v>205276</v>
      </c>
      <c r="M12701" s="89" t="s">
        <v>2567</v>
      </c>
      <c r="N12701" s="89" t="s">
        <v>1584</v>
      </c>
      <c r="V12701" s="89" t="s">
        <v>1440</v>
      </c>
      <c r="W12701">
        <v>67066</v>
      </c>
    </row>
    <row r="12702" spans="7:23">
      <c r="G12702">
        <v>67049</v>
      </c>
      <c r="H12702" s="89" t="s">
        <v>1426</v>
      </c>
      <c r="I12702" s="89" t="s">
        <v>341</v>
      </c>
      <c r="L12702">
        <v>205277</v>
      </c>
      <c r="M12702" s="89" t="s">
        <v>2567</v>
      </c>
      <c r="N12702" s="89" t="s">
        <v>1698</v>
      </c>
      <c r="V12702" s="89" t="s">
        <v>1441</v>
      </c>
      <c r="W12702">
        <v>67067</v>
      </c>
    </row>
    <row r="12703" spans="7:23">
      <c r="G12703">
        <v>67050</v>
      </c>
      <c r="H12703" s="89" t="s">
        <v>1427</v>
      </c>
      <c r="I12703" s="89" t="s">
        <v>341</v>
      </c>
      <c r="L12703">
        <v>205279</v>
      </c>
      <c r="M12703" s="89" t="s">
        <v>2567</v>
      </c>
      <c r="N12703" s="89" t="s">
        <v>1699</v>
      </c>
      <c r="V12703" s="89" t="s">
        <v>1442</v>
      </c>
      <c r="W12703">
        <v>67068</v>
      </c>
    </row>
    <row r="12704" spans="7:23">
      <c r="G12704">
        <v>67052</v>
      </c>
      <c r="H12704" s="89" t="s">
        <v>1429</v>
      </c>
      <c r="I12704" s="89" t="s">
        <v>341</v>
      </c>
      <c r="L12704">
        <v>205280</v>
      </c>
      <c r="M12704" s="89" t="s">
        <v>2567</v>
      </c>
      <c r="N12704" s="89" t="s">
        <v>312</v>
      </c>
      <c r="V12704" s="89" t="s">
        <v>1443</v>
      </c>
      <c r="W12704">
        <v>67069</v>
      </c>
    </row>
    <row r="12705" spans="7:23">
      <c r="G12705">
        <v>67053</v>
      </c>
      <c r="H12705" s="89" t="s">
        <v>1430</v>
      </c>
      <c r="I12705" s="89" t="s">
        <v>341</v>
      </c>
      <c r="L12705">
        <v>205281</v>
      </c>
      <c r="M12705" s="89" t="s">
        <v>2567</v>
      </c>
      <c r="N12705" s="89" t="s">
        <v>1700</v>
      </c>
      <c r="V12705" s="89" t="s">
        <v>1444</v>
      </c>
      <c r="W12705">
        <v>67070</v>
      </c>
    </row>
    <row r="12706" spans="7:23">
      <c r="G12706">
        <v>67054</v>
      </c>
      <c r="H12706" s="89" t="s">
        <v>1431</v>
      </c>
      <c r="I12706" s="89" t="s">
        <v>341</v>
      </c>
      <c r="L12706">
        <v>205282</v>
      </c>
      <c r="M12706" s="89" t="s">
        <v>2567</v>
      </c>
      <c r="N12706" s="89" t="s">
        <v>337</v>
      </c>
      <c r="V12706" s="89" t="s">
        <v>1445</v>
      </c>
      <c r="W12706">
        <v>67071</v>
      </c>
    </row>
    <row r="12707" spans="7:23">
      <c r="G12707">
        <v>67055</v>
      </c>
      <c r="H12707" s="89" t="s">
        <v>1432</v>
      </c>
      <c r="I12707" s="89" t="s">
        <v>341</v>
      </c>
      <c r="L12707">
        <v>205283</v>
      </c>
      <c r="M12707" s="89" t="s">
        <v>2567</v>
      </c>
      <c r="N12707" s="89" t="s">
        <v>3595</v>
      </c>
      <c r="V12707" s="89" t="s">
        <v>1446</v>
      </c>
      <c r="W12707">
        <v>67072</v>
      </c>
    </row>
    <row r="12708" spans="7:23">
      <c r="G12708">
        <v>67056</v>
      </c>
      <c r="H12708" s="89" t="s">
        <v>1433</v>
      </c>
      <c r="I12708" s="89" t="s">
        <v>341</v>
      </c>
      <c r="L12708">
        <v>205284</v>
      </c>
      <c r="M12708" s="89" t="s">
        <v>2567</v>
      </c>
      <c r="N12708" s="89" t="s">
        <v>338</v>
      </c>
      <c r="V12708" s="89" t="s">
        <v>1447</v>
      </c>
      <c r="W12708">
        <v>67073</v>
      </c>
    </row>
    <row r="12709" spans="7:23">
      <c r="G12709">
        <v>67057</v>
      </c>
      <c r="H12709" s="89" t="s">
        <v>1434</v>
      </c>
      <c r="I12709" s="89" t="s">
        <v>341</v>
      </c>
      <c r="L12709">
        <v>205285</v>
      </c>
      <c r="M12709" s="89" t="s">
        <v>2567</v>
      </c>
      <c r="N12709" s="89" t="s">
        <v>313</v>
      </c>
      <c r="V12709" s="89" t="s">
        <v>1448</v>
      </c>
      <c r="W12709">
        <v>67074</v>
      </c>
    </row>
    <row r="12710" spans="7:23">
      <c r="G12710">
        <v>67058</v>
      </c>
      <c r="H12710" s="89" t="s">
        <v>1435</v>
      </c>
      <c r="I12710" s="89" t="s">
        <v>341</v>
      </c>
      <c r="L12710">
        <v>205286</v>
      </c>
      <c r="M12710" s="89" t="s">
        <v>2567</v>
      </c>
      <c r="N12710" s="89" t="s">
        <v>339</v>
      </c>
      <c r="V12710" s="89" t="s">
        <v>1449</v>
      </c>
      <c r="W12710">
        <v>67075</v>
      </c>
    </row>
    <row r="12711" spans="7:23">
      <c r="G12711">
        <v>67059</v>
      </c>
      <c r="H12711" s="89" t="s">
        <v>1436</v>
      </c>
      <c r="I12711" s="89" t="s">
        <v>341</v>
      </c>
      <c r="L12711">
        <v>205287</v>
      </c>
      <c r="M12711" s="89" t="s">
        <v>2566</v>
      </c>
      <c r="N12711" s="89" t="s">
        <v>1584</v>
      </c>
      <c r="V12711" s="89" t="s">
        <v>1450</v>
      </c>
      <c r="W12711">
        <v>67076</v>
      </c>
    </row>
    <row r="12712" spans="7:23">
      <c r="G12712">
        <v>67060</v>
      </c>
      <c r="H12712" s="89" t="s">
        <v>1437</v>
      </c>
      <c r="I12712" s="89" t="s">
        <v>341</v>
      </c>
      <c r="L12712">
        <v>205288</v>
      </c>
      <c r="M12712" s="89" t="s">
        <v>2566</v>
      </c>
      <c r="N12712" s="89" t="s">
        <v>1698</v>
      </c>
      <c r="V12712" s="89" t="s">
        <v>2480</v>
      </c>
      <c r="W12712">
        <v>67077</v>
      </c>
    </row>
    <row r="12713" spans="7:23">
      <c r="G12713">
        <v>67061</v>
      </c>
      <c r="H12713" s="89" t="s">
        <v>1438</v>
      </c>
      <c r="I12713" s="89" t="s">
        <v>341</v>
      </c>
      <c r="L12713">
        <v>205290</v>
      </c>
      <c r="M12713" s="89" t="s">
        <v>2566</v>
      </c>
      <c r="N12713" s="89" t="s">
        <v>1699</v>
      </c>
      <c r="V12713" s="89" t="s">
        <v>2481</v>
      </c>
      <c r="W12713">
        <v>102884</v>
      </c>
    </row>
    <row r="12714" spans="7:23">
      <c r="G12714">
        <v>67062</v>
      </c>
      <c r="H12714" s="89" t="s">
        <v>2469</v>
      </c>
      <c r="I12714" s="89" t="s">
        <v>341</v>
      </c>
      <c r="L12714">
        <v>205291</v>
      </c>
      <c r="M12714" s="89" t="s">
        <v>2566</v>
      </c>
      <c r="N12714" s="89" t="s">
        <v>312</v>
      </c>
      <c r="V12714" s="89" t="s">
        <v>2482</v>
      </c>
      <c r="W12714">
        <v>102923</v>
      </c>
    </row>
    <row r="12715" spans="7:23">
      <c r="G12715">
        <v>67051</v>
      </c>
      <c r="H12715" s="89" t="s">
        <v>1428</v>
      </c>
      <c r="I12715" s="89" t="s">
        <v>341</v>
      </c>
      <c r="L12715">
        <v>205292</v>
      </c>
      <c r="M12715" s="89" t="s">
        <v>2566</v>
      </c>
      <c r="N12715" s="89" t="s">
        <v>1700</v>
      </c>
      <c r="V12715" s="89" t="s">
        <v>1451</v>
      </c>
      <c r="W12715">
        <v>67080</v>
      </c>
    </row>
    <row r="12716" spans="7:23">
      <c r="G12716">
        <v>220310</v>
      </c>
      <c r="H12716" s="89" t="s">
        <v>2471</v>
      </c>
      <c r="I12716" s="89" t="s">
        <v>341</v>
      </c>
      <c r="L12716">
        <v>205293</v>
      </c>
      <c r="M12716" s="89" t="s">
        <v>2566</v>
      </c>
      <c r="N12716" s="89" t="s">
        <v>337</v>
      </c>
      <c r="V12716" s="89" t="s">
        <v>1452</v>
      </c>
      <c r="W12716">
        <v>67081</v>
      </c>
    </row>
    <row r="12717" spans="7:23">
      <c r="G12717">
        <v>67065</v>
      </c>
      <c r="H12717" s="89" t="s">
        <v>1439</v>
      </c>
      <c r="I12717" s="89" t="s">
        <v>341</v>
      </c>
      <c r="L12717">
        <v>205294</v>
      </c>
      <c r="M12717" s="89" t="s">
        <v>2566</v>
      </c>
      <c r="N12717" s="89" t="s">
        <v>3595</v>
      </c>
      <c r="V12717" s="89" t="s">
        <v>1453</v>
      </c>
      <c r="W12717">
        <v>67082</v>
      </c>
    </row>
    <row r="12718" spans="7:23">
      <c r="G12718">
        <v>67066</v>
      </c>
      <c r="H12718" s="89" t="s">
        <v>1440</v>
      </c>
      <c r="I12718" s="89" t="s">
        <v>341</v>
      </c>
      <c r="L12718">
        <v>205295</v>
      </c>
      <c r="M12718" s="89" t="s">
        <v>2566</v>
      </c>
      <c r="N12718" s="89" t="s">
        <v>338</v>
      </c>
      <c r="V12718" s="89" t="s">
        <v>1454</v>
      </c>
      <c r="W12718">
        <v>67083</v>
      </c>
    </row>
    <row r="12719" spans="7:23">
      <c r="G12719">
        <v>67067</v>
      </c>
      <c r="H12719" s="89" t="s">
        <v>1441</v>
      </c>
      <c r="I12719" s="89" t="s">
        <v>341</v>
      </c>
      <c r="L12719">
        <v>205296</v>
      </c>
      <c r="M12719" s="89" t="s">
        <v>2566</v>
      </c>
      <c r="N12719" s="89" t="s">
        <v>313</v>
      </c>
      <c r="V12719" s="89" t="s">
        <v>1455</v>
      </c>
      <c r="W12719">
        <v>67084</v>
      </c>
    </row>
    <row r="12720" spans="7:23">
      <c r="G12720">
        <v>67068</v>
      </c>
      <c r="H12720" s="89" t="s">
        <v>1442</v>
      </c>
      <c r="I12720" s="89" t="s">
        <v>341</v>
      </c>
      <c r="L12720">
        <v>205297</v>
      </c>
      <c r="M12720" s="89" t="s">
        <v>2566</v>
      </c>
      <c r="N12720" s="89" t="s">
        <v>339</v>
      </c>
      <c r="V12720" s="89" t="s">
        <v>1456</v>
      </c>
      <c r="W12720">
        <v>67085</v>
      </c>
    </row>
    <row r="12721" spans="7:23">
      <c r="G12721">
        <v>67069</v>
      </c>
      <c r="H12721" s="89" t="s">
        <v>1443</v>
      </c>
      <c r="I12721" s="89" t="s">
        <v>341</v>
      </c>
      <c r="L12721">
        <v>205468</v>
      </c>
      <c r="M12721" s="89" t="s">
        <v>2513</v>
      </c>
      <c r="N12721" s="89" t="s">
        <v>326</v>
      </c>
      <c r="V12721" s="89" t="s">
        <v>1457</v>
      </c>
      <c r="W12721">
        <v>67086</v>
      </c>
    </row>
    <row r="12722" spans="7:23">
      <c r="G12722">
        <v>67070</v>
      </c>
      <c r="H12722" s="89" t="s">
        <v>1444</v>
      </c>
      <c r="I12722" s="89" t="s">
        <v>341</v>
      </c>
      <c r="L12722">
        <v>205470</v>
      </c>
      <c r="M12722" s="89" t="s">
        <v>2514</v>
      </c>
      <c r="N12722" s="89" t="s">
        <v>326</v>
      </c>
      <c r="V12722" s="89" t="s">
        <v>1458</v>
      </c>
      <c r="W12722">
        <v>67087</v>
      </c>
    </row>
    <row r="12723" spans="7:23">
      <c r="G12723">
        <v>67071</v>
      </c>
      <c r="H12723" s="89" t="s">
        <v>1445</v>
      </c>
      <c r="I12723" s="89" t="s">
        <v>341</v>
      </c>
      <c r="L12723">
        <v>205471</v>
      </c>
      <c r="M12723" s="89" t="s">
        <v>2515</v>
      </c>
      <c r="N12723" s="89" t="s">
        <v>326</v>
      </c>
      <c r="V12723" s="89" t="s">
        <v>1459</v>
      </c>
      <c r="W12723">
        <v>67088</v>
      </c>
    </row>
    <row r="12724" spans="7:23">
      <c r="G12724">
        <v>67072</v>
      </c>
      <c r="H12724" s="89" t="s">
        <v>1446</v>
      </c>
      <c r="I12724" s="89" t="s">
        <v>341</v>
      </c>
      <c r="L12724">
        <v>205870</v>
      </c>
      <c r="M12724" s="89" t="s">
        <v>2353</v>
      </c>
      <c r="N12724" s="89" t="s">
        <v>1290</v>
      </c>
      <c r="V12724" s="89" t="s">
        <v>1460</v>
      </c>
      <c r="W12724">
        <v>67089</v>
      </c>
    </row>
    <row r="12725" spans="7:23">
      <c r="G12725">
        <v>67073</v>
      </c>
      <c r="H12725" s="89" t="s">
        <v>1447</v>
      </c>
      <c r="I12725" s="89" t="s">
        <v>341</v>
      </c>
      <c r="L12725">
        <v>205871</v>
      </c>
      <c r="M12725" s="89" t="s">
        <v>2353</v>
      </c>
      <c r="N12725" s="89" t="s">
        <v>340</v>
      </c>
      <c r="V12725" s="89" t="s">
        <v>1461</v>
      </c>
      <c r="W12725">
        <v>67090</v>
      </c>
    </row>
    <row r="12726" spans="7:23">
      <c r="G12726">
        <v>67074</v>
      </c>
      <c r="H12726" s="89" t="s">
        <v>1448</v>
      </c>
      <c r="I12726" s="89" t="s">
        <v>341</v>
      </c>
      <c r="L12726">
        <v>205872</v>
      </c>
      <c r="M12726" s="89" t="s">
        <v>2353</v>
      </c>
      <c r="N12726" s="89" t="s">
        <v>320</v>
      </c>
      <c r="V12726" s="89" t="s">
        <v>1462</v>
      </c>
      <c r="W12726">
        <v>67091</v>
      </c>
    </row>
    <row r="12727" spans="7:23">
      <c r="G12727">
        <v>67075</v>
      </c>
      <c r="H12727" s="89" t="s">
        <v>1449</v>
      </c>
      <c r="I12727" s="89" t="s">
        <v>341</v>
      </c>
      <c r="L12727">
        <v>205873</v>
      </c>
      <c r="M12727" s="89" t="s">
        <v>2353</v>
      </c>
      <c r="N12727" s="89" t="s">
        <v>321</v>
      </c>
      <c r="V12727" s="89" t="s">
        <v>1463</v>
      </c>
      <c r="W12727">
        <v>67092</v>
      </c>
    </row>
    <row r="12728" spans="7:23">
      <c r="G12728">
        <v>67076</v>
      </c>
      <c r="H12728" s="89" t="s">
        <v>1450</v>
      </c>
      <c r="I12728" s="89" t="s">
        <v>341</v>
      </c>
      <c r="L12728">
        <v>205874</v>
      </c>
      <c r="M12728" s="89" t="s">
        <v>2353</v>
      </c>
      <c r="N12728" s="89" t="s">
        <v>322</v>
      </c>
      <c r="V12728" s="89" t="s">
        <v>1378</v>
      </c>
      <c r="W12728">
        <v>67093</v>
      </c>
    </row>
    <row r="12729" spans="7:23">
      <c r="G12729">
        <v>67077</v>
      </c>
      <c r="H12729" s="89" t="s">
        <v>2480</v>
      </c>
      <c r="I12729" s="89" t="s">
        <v>341</v>
      </c>
      <c r="L12729">
        <v>205875</v>
      </c>
      <c r="M12729" s="89" t="s">
        <v>2353</v>
      </c>
      <c r="N12729" s="89" t="s">
        <v>341</v>
      </c>
      <c r="V12729" s="89" t="s">
        <v>1464</v>
      </c>
      <c r="W12729">
        <v>67096</v>
      </c>
    </row>
    <row r="12730" spans="7:23">
      <c r="G12730">
        <v>102884</v>
      </c>
      <c r="H12730" s="89" t="s">
        <v>2481</v>
      </c>
      <c r="I12730" s="89" t="s">
        <v>341</v>
      </c>
      <c r="L12730">
        <v>205876</v>
      </c>
      <c r="M12730" s="89" t="s">
        <v>2353</v>
      </c>
      <c r="N12730" s="89" t="s">
        <v>316</v>
      </c>
      <c r="V12730" s="89" t="s">
        <v>1465</v>
      </c>
      <c r="W12730">
        <v>67097</v>
      </c>
    </row>
    <row r="12731" spans="7:23">
      <c r="G12731">
        <v>102923</v>
      </c>
      <c r="H12731" s="89" t="s">
        <v>2482</v>
      </c>
      <c r="I12731" s="89" t="s">
        <v>341</v>
      </c>
      <c r="L12731">
        <v>205877</v>
      </c>
      <c r="M12731" s="89" t="s">
        <v>2353</v>
      </c>
      <c r="N12731" s="89" t="s">
        <v>1582</v>
      </c>
      <c r="V12731" s="89" t="s">
        <v>1466</v>
      </c>
      <c r="W12731">
        <v>67098</v>
      </c>
    </row>
    <row r="12732" spans="7:23">
      <c r="G12732">
        <v>67080</v>
      </c>
      <c r="H12732" s="89" t="s">
        <v>1451</v>
      </c>
      <c r="I12732" s="89" t="s">
        <v>341</v>
      </c>
      <c r="L12732">
        <v>205878</v>
      </c>
      <c r="M12732" s="89" t="s">
        <v>2353</v>
      </c>
      <c r="N12732" s="89" t="s">
        <v>323</v>
      </c>
      <c r="V12732" s="89" t="s">
        <v>1467</v>
      </c>
      <c r="W12732">
        <v>67099</v>
      </c>
    </row>
    <row r="12733" spans="7:23">
      <c r="G12733">
        <v>67081</v>
      </c>
      <c r="H12733" s="89" t="s">
        <v>1452</v>
      </c>
      <c r="I12733" s="89" t="s">
        <v>341</v>
      </c>
      <c r="L12733">
        <v>205879</v>
      </c>
      <c r="M12733" s="89" t="s">
        <v>2353</v>
      </c>
      <c r="N12733" s="89" t="s">
        <v>324</v>
      </c>
      <c r="V12733" s="89" t="s">
        <v>1468</v>
      </c>
      <c r="W12733">
        <v>67100</v>
      </c>
    </row>
    <row r="12734" spans="7:23">
      <c r="G12734">
        <v>67082</v>
      </c>
      <c r="H12734" s="89" t="s">
        <v>1453</v>
      </c>
      <c r="I12734" s="89" t="s">
        <v>341</v>
      </c>
      <c r="L12734">
        <v>205880</v>
      </c>
      <c r="M12734" s="89" t="s">
        <v>2353</v>
      </c>
      <c r="N12734" s="89" t="s">
        <v>325</v>
      </c>
      <c r="V12734" s="89" t="s">
        <v>1469</v>
      </c>
      <c r="W12734">
        <v>67101</v>
      </c>
    </row>
    <row r="12735" spans="7:23">
      <c r="G12735">
        <v>67083</v>
      </c>
      <c r="H12735" s="89" t="s">
        <v>1454</v>
      </c>
      <c r="I12735" s="89" t="s">
        <v>341</v>
      </c>
      <c r="L12735">
        <v>205881</v>
      </c>
      <c r="M12735" s="89" t="s">
        <v>2353</v>
      </c>
      <c r="N12735" s="89" t="s">
        <v>317</v>
      </c>
      <c r="V12735" s="89" t="s">
        <v>1470</v>
      </c>
      <c r="W12735">
        <v>67102</v>
      </c>
    </row>
    <row r="12736" spans="7:23">
      <c r="G12736">
        <v>67084</v>
      </c>
      <c r="H12736" s="89" t="s">
        <v>1455</v>
      </c>
      <c r="I12736" s="89" t="s">
        <v>341</v>
      </c>
      <c r="L12736">
        <v>205882</v>
      </c>
      <c r="M12736" s="89" t="s">
        <v>2353</v>
      </c>
      <c r="N12736" s="89" t="s">
        <v>1583</v>
      </c>
      <c r="V12736" s="89" t="s">
        <v>1471</v>
      </c>
      <c r="W12736">
        <v>67103</v>
      </c>
    </row>
    <row r="12737" spans="7:23">
      <c r="G12737">
        <v>67085</v>
      </c>
      <c r="H12737" s="89" t="s">
        <v>1456</v>
      </c>
      <c r="I12737" s="89" t="s">
        <v>341</v>
      </c>
      <c r="L12737">
        <v>205883</v>
      </c>
      <c r="M12737" s="89" t="s">
        <v>2442</v>
      </c>
      <c r="N12737" s="89" t="s">
        <v>1290</v>
      </c>
      <c r="V12737" s="89" t="s">
        <v>1472</v>
      </c>
      <c r="W12737">
        <v>67104</v>
      </c>
    </row>
    <row r="12738" spans="7:23">
      <c r="G12738">
        <v>67086</v>
      </c>
      <c r="H12738" s="89" t="s">
        <v>1457</v>
      </c>
      <c r="I12738" s="89" t="s">
        <v>341</v>
      </c>
      <c r="L12738">
        <v>205884</v>
      </c>
      <c r="M12738" s="89" t="s">
        <v>2442</v>
      </c>
      <c r="N12738" s="89" t="s">
        <v>340</v>
      </c>
      <c r="V12738" s="89" t="s">
        <v>1473</v>
      </c>
      <c r="W12738">
        <v>67105</v>
      </c>
    </row>
    <row r="12739" spans="7:23">
      <c r="G12739">
        <v>67087</v>
      </c>
      <c r="H12739" s="89" t="s">
        <v>1458</v>
      </c>
      <c r="I12739" s="89" t="s">
        <v>341</v>
      </c>
      <c r="L12739">
        <v>205885</v>
      </c>
      <c r="M12739" s="89" t="s">
        <v>2442</v>
      </c>
      <c r="N12739" s="89" t="s">
        <v>320</v>
      </c>
      <c r="V12739" s="89" t="s">
        <v>271</v>
      </c>
      <c r="W12739">
        <v>67106</v>
      </c>
    </row>
    <row r="12740" spans="7:23">
      <c r="G12740">
        <v>67088</v>
      </c>
      <c r="H12740" s="89" t="s">
        <v>1459</v>
      </c>
      <c r="I12740" s="89" t="s">
        <v>341</v>
      </c>
      <c r="L12740">
        <v>205886</v>
      </c>
      <c r="M12740" s="89" t="s">
        <v>2442</v>
      </c>
      <c r="N12740" s="89" t="s">
        <v>321</v>
      </c>
      <c r="V12740" s="89" t="s">
        <v>2489</v>
      </c>
      <c r="W12740">
        <v>108471</v>
      </c>
    </row>
    <row r="12741" spans="7:23">
      <c r="G12741">
        <v>67089</v>
      </c>
      <c r="H12741" s="89" t="s">
        <v>1460</v>
      </c>
      <c r="I12741" s="89" t="s">
        <v>341</v>
      </c>
      <c r="L12741">
        <v>205887</v>
      </c>
      <c r="M12741" s="89" t="s">
        <v>2442</v>
      </c>
      <c r="N12741" s="89" t="s">
        <v>322</v>
      </c>
      <c r="V12741" s="89" t="s">
        <v>2490</v>
      </c>
      <c r="W12741">
        <v>108484</v>
      </c>
    </row>
    <row r="12742" spans="7:23">
      <c r="G12742">
        <v>67090</v>
      </c>
      <c r="H12742" s="89" t="s">
        <v>1461</v>
      </c>
      <c r="I12742" s="89" t="s">
        <v>341</v>
      </c>
      <c r="L12742">
        <v>205888</v>
      </c>
      <c r="M12742" s="89" t="s">
        <v>2442</v>
      </c>
      <c r="N12742" s="89" t="s">
        <v>341</v>
      </c>
      <c r="V12742" s="89" t="s">
        <v>2491</v>
      </c>
      <c r="W12742">
        <v>175271</v>
      </c>
    </row>
    <row r="12743" spans="7:23">
      <c r="G12743">
        <v>67091</v>
      </c>
      <c r="H12743" s="89" t="s">
        <v>1462</v>
      </c>
      <c r="I12743" s="89" t="s">
        <v>341</v>
      </c>
      <c r="L12743">
        <v>205889</v>
      </c>
      <c r="M12743" s="89" t="s">
        <v>2442</v>
      </c>
      <c r="N12743" s="89" t="s">
        <v>316</v>
      </c>
      <c r="V12743" s="89" t="s">
        <v>1474</v>
      </c>
      <c r="W12743">
        <v>67107</v>
      </c>
    </row>
    <row r="12744" spans="7:23">
      <c r="G12744">
        <v>67092</v>
      </c>
      <c r="H12744" s="89" t="s">
        <v>1463</v>
      </c>
      <c r="I12744" s="89" t="s">
        <v>341</v>
      </c>
      <c r="L12744">
        <v>205890</v>
      </c>
      <c r="M12744" s="89" t="s">
        <v>2442</v>
      </c>
      <c r="N12744" s="89" t="s">
        <v>1582</v>
      </c>
      <c r="V12744" s="89" t="s">
        <v>1475</v>
      </c>
      <c r="W12744">
        <v>67108</v>
      </c>
    </row>
    <row r="12745" spans="7:23">
      <c r="G12745">
        <v>67093</v>
      </c>
      <c r="H12745" s="89" t="s">
        <v>1378</v>
      </c>
      <c r="I12745" s="89" t="s">
        <v>341</v>
      </c>
      <c r="L12745">
        <v>205891</v>
      </c>
      <c r="M12745" s="89" t="s">
        <v>2442</v>
      </c>
      <c r="N12745" s="89" t="s">
        <v>323</v>
      </c>
      <c r="V12745" s="89" t="s">
        <v>1389</v>
      </c>
      <c r="W12745">
        <v>67111</v>
      </c>
    </row>
    <row r="12746" spans="7:23">
      <c r="G12746">
        <v>67096</v>
      </c>
      <c r="H12746" s="89" t="s">
        <v>1464</v>
      </c>
      <c r="I12746" s="89" t="s">
        <v>341</v>
      </c>
      <c r="L12746">
        <v>205892</v>
      </c>
      <c r="M12746" s="89" t="s">
        <v>2442</v>
      </c>
      <c r="N12746" s="89" t="s">
        <v>324</v>
      </c>
      <c r="V12746" s="89" t="s">
        <v>1476</v>
      </c>
      <c r="W12746">
        <v>67114</v>
      </c>
    </row>
    <row r="12747" spans="7:23">
      <c r="G12747">
        <v>67097</v>
      </c>
      <c r="H12747" s="89" t="s">
        <v>1465</v>
      </c>
      <c r="I12747" s="89" t="s">
        <v>341</v>
      </c>
      <c r="L12747">
        <v>205893</v>
      </c>
      <c r="M12747" s="89" t="s">
        <v>2442</v>
      </c>
      <c r="N12747" s="89" t="s">
        <v>325</v>
      </c>
      <c r="V12747" s="89" t="s">
        <v>1477</v>
      </c>
      <c r="W12747">
        <v>67115</v>
      </c>
    </row>
    <row r="12748" spans="7:23">
      <c r="G12748">
        <v>67098</v>
      </c>
      <c r="H12748" s="89" t="s">
        <v>1466</v>
      </c>
      <c r="I12748" s="89" t="s">
        <v>341</v>
      </c>
      <c r="L12748">
        <v>205894</v>
      </c>
      <c r="M12748" s="89" t="s">
        <v>2442</v>
      </c>
      <c r="N12748" s="89" t="s">
        <v>317</v>
      </c>
      <c r="V12748" s="89" t="s">
        <v>1478</v>
      </c>
      <c r="W12748">
        <v>67116</v>
      </c>
    </row>
    <row r="12749" spans="7:23">
      <c r="G12749">
        <v>67099</v>
      </c>
      <c r="H12749" s="89" t="s">
        <v>1467</v>
      </c>
      <c r="I12749" s="89" t="s">
        <v>341</v>
      </c>
      <c r="L12749">
        <v>205895</v>
      </c>
      <c r="M12749" s="89" t="s">
        <v>2442</v>
      </c>
      <c r="N12749" s="89" t="s">
        <v>1583</v>
      </c>
      <c r="V12749" s="89" t="s">
        <v>2496</v>
      </c>
      <c r="W12749">
        <v>67117</v>
      </c>
    </row>
    <row r="12750" spans="7:23">
      <c r="G12750">
        <v>67100</v>
      </c>
      <c r="H12750" s="89" t="s">
        <v>1468</v>
      </c>
      <c r="I12750" s="89" t="s">
        <v>341</v>
      </c>
      <c r="L12750">
        <v>205896</v>
      </c>
      <c r="M12750" s="89" t="s">
        <v>2538</v>
      </c>
      <c r="N12750" s="89" t="s">
        <v>1290</v>
      </c>
      <c r="V12750" s="89" t="s">
        <v>1479</v>
      </c>
      <c r="W12750">
        <v>67118</v>
      </c>
    </row>
    <row r="12751" spans="7:23">
      <c r="G12751">
        <v>67101</v>
      </c>
      <c r="H12751" s="89" t="s">
        <v>1469</v>
      </c>
      <c r="I12751" s="89" t="s">
        <v>341</v>
      </c>
      <c r="L12751">
        <v>205897</v>
      </c>
      <c r="M12751" s="89" t="s">
        <v>2538</v>
      </c>
      <c r="N12751" s="89" t="s">
        <v>340</v>
      </c>
      <c r="V12751" s="89" t="s">
        <v>2497</v>
      </c>
      <c r="W12751">
        <v>67119</v>
      </c>
    </row>
    <row r="12752" spans="7:23">
      <c r="G12752">
        <v>67102</v>
      </c>
      <c r="H12752" s="89" t="s">
        <v>1470</v>
      </c>
      <c r="I12752" s="89" t="s">
        <v>341</v>
      </c>
      <c r="L12752">
        <v>205898</v>
      </c>
      <c r="M12752" s="89" t="s">
        <v>2538</v>
      </c>
      <c r="N12752" s="89" t="s">
        <v>320</v>
      </c>
      <c r="V12752" s="89" t="s">
        <v>1480</v>
      </c>
      <c r="W12752">
        <v>67120</v>
      </c>
    </row>
    <row r="12753" spans="7:23">
      <c r="G12753">
        <v>67103</v>
      </c>
      <c r="H12753" s="89" t="s">
        <v>1471</v>
      </c>
      <c r="I12753" s="89" t="s">
        <v>341</v>
      </c>
      <c r="L12753">
        <v>205899</v>
      </c>
      <c r="M12753" s="89" t="s">
        <v>2538</v>
      </c>
      <c r="N12753" s="89" t="s">
        <v>321</v>
      </c>
      <c r="V12753" s="89" t="s">
        <v>2498</v>
      </c>
      <c r="W12753">
        <v>174871</v>
      </c>
    </row>
    <row r="12754" spans="7:23">
      <c r="G12754">
        <v>67104</v>
      </c>
      <c r="H12754" s="89" t="s">
        <v>1472</v>
      </c>
      <c r="I12754" s="89" t="s">
        <v>341</v>
      </c>
      <c r="L12754">
        <v>205900</v>
      </c>
      <c r="M12754" s="89" t="s">
        <v>2538</v>
      </c>
      <c r="N12754" s="89" t="s">
        <v>322</v>
      </c>
      <c r="V12754" s="89" t="s">
        <v>1481</v>
      </c>
      <c r="W12754">
        <v>67121</v>
      </c>
    </row>
    <row r="12755" spans="7:23">
      <c r="G12755">
        <v>67105</v>
      </c>
      <c r="H12755" s="89" t="s">
        <v>1473</v>
      </c>
      <c r="I12755" s="89" t="s">
        <v>341</v>
      </c>
      <c r="L12755">
        <v>205901</v>
      </c>
      <c r="M12755" s="89" t="s">
        <v>2538</v>
      </c>
      <c r="N12755" s="89" t="s">
        <v>341</v>
      </c>
      <c r="V12755" s="89" t="s">
        <v>1482</v>
      </c>
      <c r="W12755">
        <v>67123</v>
      </c>
    </row>
    <row r="12756" spans="7:23">
      <c r="G12756">
        <v>67106</v>
      </c>
      <c r="H12756" s="89" t="s">
        <v>271</v>
      </c>
      <c r="I12756" s="89" t="s">
        <v>341</v>
      </c>
      <c r="L12756">
        <v>205902</v>
      </c>
      <c r="M12756" s="89" t="s">
        <v>2538</v>
      </c>
      <c r="N12756" s="89" t="s">
        <v>316</v>
      </c>
      <c r="V12756" s="89" t="s">
        <v>2501</v>
      </c>
      <c r="W12756">
        <v>172071</v>
      </c>
    </row>
    <row r="12757" spans="7:23">
      <c r="G12757">
        <v>108471</v>
      </c>
      <c r="H12757" s="89" t="s">
        <v>2489</v>
      </c>
      <c r="I12757" s="89" t="s">
        <v>341</v>
      </c>
      <c r="L12757">
        <v>205903</v>
      </c>
      <c r="M12757" s="89" t="s">
        <v>2538</v>
      </c>
      <c r="N12757" s="89" t="s">
        <v>1582</v>
      </c>
      <c r="V12757" s="89" t="s">
        <v>2502</v>
      </c>
      <c r="W12757">
        <v>172084</v>
      </c>
    </row>
    <row r="12758" spans="7:23">
      <c r="G12758">
        <v>108484</v>
      </c>
      <c r="H12758" s="89" t="s">
        <v>2490</v>
      </c>
      <c r="I12758" s="89" t="s">
        <v>341</v>
      </c>
      <c r="L12758">
        <v>205904</v>
      </c>
      <c r="M12758" s="89" t="s">
        <v>2538</v>
      </c>
      <c r="N12758" s="89" t="s">
        <v>323</v>
      </c>
      <c r="V12758" s="89" t="s">
        <v>2503</v>
      </c>
      <c r="W12758">
        <v>172310</v>
      </c>
    </row>
    <row r="12759" spans="7:23">
      <c r="G12759">
        <v>175271</v>
      </c>
      <c r="H12759" s="89" t="s">
        <v>2491</v>
      </c>
      <c r="I12759" s="89" t="s">
        <v>341</v>
      </c>
      <c r="L12759">
        <v>205905</v>
      </c>
      <c r="M12759" s="89" t="s">
        <v>2538</v>
      </c>
      <c r="N12759" s="89" t="s">
        <v>324</v>
      </c>
      <c r="V12759" s="89" t="s">
        <v>2504</v>
      </c>
      <c r="W12759">
        <v>172297</v>
      </c>
    </row>
    <row r="12760" spans="7:23">
      <c r="G12760">
        <v>67107</v>
      </c>
      <c r="H12760" s="89" t="s">
        <v>1474</v>
      </c>
      <c r="I12760" s="89" t="s">
        <v>341</v>
      </c>
      <c r="L12760">
        <v>205906</v>
      </c>
      <c r="M12760" s="89" t="s">
        <v>2538</v>
      </c>
      <c r="N12760" s="89" t="s">
        <v>325</v>
      </c>
      <c r="V12760" s="89" t="s">
        <v>2505</v>
      </c>
      <c r="W12760">
        <v>172097</v>
      </c>
    </row>
    <row r="12761" spans="7:23">
      <c r="G12761">
        <v>67108</v>
      </c>
      <c r="H12761" s="89" t="s">
        <v>1475</v>
      </c>
      <c r="I12761" s="89" t="s">
        <v>341</v>
      </c>
      <c r="L12761">
        <v>205907</v>
      </c>
      <c r="M12761" s="89" t="s">
        <v>2538</v>
      </c>
      <c r="N12761" s="89" t="s">
        <v>317</v>
      </c>
      <c r="V12761" s="89" t="s">
        <v>2506</v>
      </c>
      <c r="W12761">
        <v>174471</v>
      </c>
    </row>
    <row r="12762" spans="7:23">
      <c r="G12762">
        <v>67111</v>
      </c>
      <c r="H12762" s="89" t="s">
        <v>1389</v>
      </c>
      <c r="I12762" s="89" t="s">
        <v>341</v>
      </c>
      <c r="L12762">
        <v>205908</v>
      </c>
      <c r="M12762" s="89" t="s">
        <v>2538</v>
      </c>
      <c r="N12762" s="89" t="s">
        <v>1583</v>
      </c>
      <c r="V12762" s="89" t="s">
        <v>2507</v>
      </c>
      <c r="W12762">
        <v>172123</v>
      </c>
    </row>
    <row r="12763" spans="7:23">
      <c r="G12763">
        <v>67114</v>
      </c>
      <c r="H12763" s="89" t="s">
        <v>1476</v>
      </c>
      <c r="I12763" s="89" t="s">
        <v>341</v>
      </c>
      <c r="L12763">
        <v>205909</v>
      </c>
      <c r="M12763" s="89" t="s">
        <v>2827</v>
      </c>
      <c r="N12763" s="89" t="s">
        <v>336</v>
      </c>
      <c r="V12763" s="89" t="s">
        <v>2509</v>
      </c>
      <c r="W12763">
        <v>171871</v>
      </c>
    </row>
    <row r="12764" spans="7:23">
      <c r="G12764">
        <v>67115</v>
      </c>
      <c r="H12764" s="89" t="s">
        <v>1477</v>
      </c>
      <c r="I12764" s="89" t="s">
        <v>341</v>
      </c>
      <c r="L12764">
        <v>205912</v>
      </c>
      <c r="M12764" s="89" t="s">
        <v>2159</v>
      </c>
      <c r="N12764" s="89" t="s">
        <v>381</v>
      </c>
      <c r="V12764" s="89" t="s">
        <v>2511</v>
      </c>
      <c r="W12764">
        <v>174671</v>
      </c>
    </row>
    <row r="12765" spans="7:23">
      <c r="G12765">
        <v>67116</v>
      </c>
      <c r="H12765" s="89" t="s">
        <v>1478</v>
      </c>
      <c r="I12765" s="89" t="s">
        <v>341</v>
      </c>
      <c r="L12765">
        <v>205913</v>
      </c>
      <c r="M12765" s="89" t="s">
        <v>2975</v>
      </c>
      <c r="N12765" s="89" t="s">
        <v>336</v>
      </c>
      <c r="V12765" s="89" t="s">
        <v>2512</v>
      </c>
      <c r="W12765">
        <v>67122</v>
      </c>
    </row>
    <row r="12766" spans="7:23">
      <c r="G12766">
        <v>67117</v>
      </c>
      <c r="H12766" s="89" t="s">
        <v>2496</v>
      </c>
      <c r="I12766" s="89" t="s">
        <v>341</v>
      </c>
      <c r="L12766">
        <v>205916</v>
      </c>
      <c r="M12766" s="89" t="s">
        <v>2161</v>
      </c>
      <c r="N12766" s="89" t="s">
        <v>381</v>
      </c>
      <c r="V12766" s="89" t="s">
        <v>2516</v>
      </c>
      <c r="W12766">
        <v>202271</v>
      </c>
    </row>
    <row r="12767" spans="7:23">
      <c r="G12767">
        <v>67118</v>
      </c>
      <c r="H12767" s="89" t="s">
        <v>1479</v>
      </c>
      <c r="I12767" s="89" t="s">
        <v>341</v>
      </c>
      <c r="L12767">
        <v>205917</v>
      </c>
      <c r="M12767" s="89" t="s">
        <v>3123</v>
      </c>
      <c r="N12767" s="89" t="s">
        <v>336</v>
      </c>
      <c r="V12767" s="89" t="s">
        <v>2517</v>
      </c>
      <c r="W12767">
        <v>202284</v>
      </c>
    </row>
    <row r="12768" spans="7:23">
      <c r="G12768">
        <v>67119</v>
      </c>
      <c r="H12768" s="89" t="s">
        <v>2497</v>
      </c>
      <c r="I12768" s="89" t="s">
        <v>341</v>
      </c>
      <c r="L12768">
        <v>205920</v>
      </c>
      <c r="M12768" s="89" t="s">
        <v>2163</v>
      </c>
      <c r="N12768" s="89" t="s">
        <v>381</v>
      </c>
      <c r="V12768" s="89" t="s">
        <v>2518</v>
      </c>
      <c r="W12768">
        <v>202297</v>
      </c>
    </row>
    <row r="12769" spans="7:23">
      <c r="G12769">
        <v>67120</v>
      </c>
      <c r="H12769" s="89" t="s">
        <v>1480</v>
      </c>
      <c r="I12769" s="89" t="s">
        <v>341</v>
      </c>
      <c r="L12769">
        <v>207067</v>
      </c>
      <c r="M12769" s="89" t="s">
        <v>3449</v>
      </c>
      <c r="N12769" s="89" t="s">
        <v>336</v>
      </c>
      <c r="V12769" s="89" t="s">
        <v>2519</v>
      </c>
      <c r="W12769">
        <v>202310</v>
      </c>
    </row>
    <row r="12770" spans="7:23">
      <c r="G12770">
        <v>174871</v>
      </c>
      <c r="H12770" s="89" t="s">
        <v>2498</v>
      </c>
      <c r="I12770" s="89" t="s">
        <v>341</v>
      </c>
      <c r="L12770">
        <v>207070</v>
      </c>
      <c r="M12770" s="89" t="s">
        <v>2192</v>
      </c>
      <c r="N12770" s="89" t="s">
        <v>381</v>
      </c>
      <c r="V12770" s="89" t="s">
        <v>2520</v>
      </c>
      <c r="W12770">
        <v>220323</v>
      </c>
    </row>
    <row r="12771" spans="7:23">
      <c r="G12771">
        <v>67121</v>
      </c>
      <c r="H12771" s="89" t="s">
        <v>1481</v>
      </c>
      <c r="I12771" s="89" t="s">
        <v>341</v>
      </c>
      <c r="L12771">
        <v>207071</v>
      </c>
      <c r="M12771" s="89" t="s">
        <v>2604</v>
      </c>
      <c r="N12771" s="89" t="s">
        <v>1584</v>
      </c>
      <c r="V12771" s="89" t="s">
        <v>2521</v>
      </c>
      <c r="W12771">
        <v>67128</v>
      </c>
    </row>
    <row r="12772" spans="7:23">
      <c r="G12772">
        <v>67123</v>
      </c>
      <c r="H12772" s="89" t="s">
        <v>1482</v>
      </c>
      <c r="I12772" s="89" t="s">
        <v>341</v>
      </c>
      <c r="L12772">
        <v>207072</v>
      </c>
      <c r="M12772" s="89" t="s">
        <v>2604</v>
      </c>
      <c r="N12772" s="89" t="s">
        <v>1698</v>
      </c>
      <c r="V12772" s="89" t="s">
        <v>2522</v>
      </c>
      <c r="W12772">
        <v>202472</v>
      </c>
    </row>
    <row r="12773" spans="7:23">
      <c r="G12773">
        <v>172071</v>
      </c>
      <c r="H12773" s="89" t="s">
        <v>2501</v>
      </c>
      <c r="I12773" s="89" t="s">
        <v>341</v>
      </c>
      <c r="L12773">
        <v>207074</v>
      </c>
      <c r="M12773" s="89" t="s">
        <v>2604</v>
      </c>
      <c r="N12773" s="89" t="s">
        <v>1699</v>
      </c>
      <c r="V12773" s="89" t="s">
        <v>1484</v>
      </c>
      <c r="W12773">
        <v>67127</v>
      </c>
    </row>
    <row r="12774" spans="7:23">
      <c r="G12774">
        <v>172084</v>
      </c>
      <c r="H12774" s="89" t="s">
        <v>2502</v>
      </c>
      <c r="I12774" s="89" t="s">
        <v>341</v>
      </c>
      <c r="L12774">
        <v>207075</v>
      </c>
      <c r="M12774" s="89" t="s">
        <v>2604</v>
      </c>
      <c r="N12774" s="89" t="s">
        <v>312</v>
      </c>
      <c r="V12774" s="89" t="s">
        <v>1486</v>
      </c>
      <c r="W12774">
        <v>67130</v>
      </c>
    </row>
    <row r="12775" spans="7:23">
      <c r="G12775">
        <v>172310</v>
      </c>
      <c r="H12775" s="89" t="s">
        <v>2503</v>
      </c>
      <c r="I12775" s="89" t="s">
        <v>341</v>
      </c>
      <c r="L12775">
        <v>207076</v>
      </c>
      <c r="M12775" s="89" t="s">
        <v>2604</v>
      </c>
      <c r="N12775" s="89" t="s">
        <v>1700</v>
      </c>
      <c r="V12775" s="89" t="s">
        <v>1485</v>
      </c>
      <c r="W12775">
        <v>67129</v>
      </c>
    </row>
    <row r="12776" spans="7:23">
      <c r="G12776">
        <v>172297</v>
      </c>
      <c r="H12776" s="89" t="s">
        <v>2504</v>
      </c>
      <c r="I12776" s="89" t="s">
        <v>341</v>
      </c>
      <c r="L12776">
        <v>207077</v>
      </c>
      <c r="M12776" s="89" t="s">
        <v>2604</v>
      </c>
      <c r="N12776" s="89" t="s">
        <v>337</v>
      </c>
      <c r="V12776" s="89" t="s">
        <v>1483</v>
      </c>
      <c r="W12776">
        <v>67126</v>
      </c>
    </row>
    <row r="12777" spans="7:23">
      <c r="G12777">
        <v>172097</v>
      </c>
      <c r="H12777" s="89" t="s">
        <v>2505</v>
      </c>
      <c r="I12777" s="89" t="s">
        <v>341</v>
      </c>
      <c r="L12777">
        <v>207078</v>
      </c>
      <c r="M12777" s="89" t="s">
        <v>2604</v>
      </c>
      <c r="N12777" s="89" t="s">
        <v>3595</v>
      </c>
      <c r="V12777" s="89" t="s">
        <v>1487</v>
      </c>
      <c r="W12777">
        <v>67132</v>
      </c>
    </row>
    <row r="12778" spans="7:23">
      <c r="G12778">
        <v>174471</v>
      </c>
      <c r="H12778" s="89" t="s">
        <v>2506</v>
      </c>
      <c r="I12778" s="89" t="s">
        <v>341</v>
      </c>
      <c r="L12778">
        <v>207079</v>
      </c>
      <c r="M12778" s="89" t="s">
        <v>2604</v>
      </c>
      <c r="N12778" s="89" t="s">
        <v>338</v>
      </c>
      <c r="V12778" s="89" t="s">
        <v>1488</v>
      </c>
      <c r="W12778">
        <v>67136</v>
      </c>
    </row>
    <row r="12779" spans="7:23">
      <c r="G12779">
        <v>172123</v>
      </c>
      <c r="H12779" s="89" t="s">
        <v>2507</v>
      </c>
      <c r="I12779" s="89" t="s">
        <v>341</v>
      </c>
      <c r="L12779">
        <v>207080</v>
      </c>
      <c r="M12779" s="89" t="s">
        <v>2604</v>
      </c>
      <c r="N12779" s="89" t="s">
        <v>313</v>
      </c>
      <c r="V12779" s="89" t="s">
        <v>2524</v>
      </c>
      <c r="W12779">
        <v>83897</v>
      </c>
    </row>
    <row r="12780" spans="7:23">
      <c r="G12780">
        <v>171871</v>
      </c>
      <c r="H12780" s="89" t="s">
        <v>2509</v>
      </c>
      <c r="I12780" s="89" t="s">
        <v>341</v>
      </c>
      <c r="L12780">
        <v>207081</v>
      </c>
      <c r="M12780" s="89" t="s">
        <v>2604</v>
      </c>
      <c r="N12780" s="89" t="s">
        <v>339</v>
      </c>
      <c r="V12780" s="89" t="s">
        <v>2525</v>
      </c>
      <c r="W12780">
        <v>190097</v>
      </c>
    </row>
    <row r="12781" spans="7:23">
      <c r="G12781">
        <v>174671</v>
      </c>
      <c r="H12781" s="89" t="s">
        <v>2511</v>
      </c>
      <c r="I12781" s="89" t="s">
        <v>341</v>
      </c>
      <c r="L12781">
        <v>207266</v>
      </c>
      <c r="M12781" s="89" t="s">
        <v>3453</v>
      </c>
      <c r="N12781" s="89" t="s">
        <v>336</v>
      </c>
      <c r="V12781" s="89" t="s">
        <v>2526</v>
      </c>
      <c r="W12781">
        <v>200698</v>
      </c>
    </row>
    <row r="12782" spans="7:23">
      <c r="G12782">
        <v>67122</v>
      </c>
      <c r="H12782" s="89" t="s">
        <v>2512</v>
      </c>
      <c r="I12782" s="89" t="s">
        <v>341</v>
      </c>
      <c r="L12782">
        <v>207269</v>
      </c>
      <c r="M12782" s="89" t="s">
        <v>2195</v>
      </c>
      <c r="N12782" s="89" t="s">
        <v>381</v>
      </c>
      <c r="V12782" s="89" t="s">
        <v>1489</v>
      </c>
      <c r="W12782">
        <v>67137</v>
      </c>
    </row>
    <row r="12783" spans="7:23">
      <c r="G12783">
        <v>202271</v>
      </c>
      <c r="H12783" s="89" t="s">
        <v>2516</v>
      </c>
      <c r="I12783" s="89" t="s">
        <v>341</v>
      </c>
      <c r="L12783">
        <v>207270</v>
      </c>
      <c r="M12783" s="89" t="s">
        <v>3452</v>
      </c>
      <c r="N12783" s="89" t="s">
        <v>336</v>
      </c>
      <c r="V12783" s="89" t="s">
        <v>2528</v>
      </c>
      <c r="W12783">
        <v>67138</v>
      </c>
    </row>
    <row r="12784" spans="7:23">
      <c r="G12784">
        <v>202284</v>
      </c>
      <c r="H12784" s="89" t="s">
        <v>2517</v>
      </c>
      <c r="I12784" s="89" t="s">
        <v>341</v>
      </c>
      <c r="L12784">
        <v>207273</v>
      </c>
      <c r="M12784" s="89" t="s">
        <v>2194</v>
      </c>
      <c r="N12784" s="89" t="s">
        <v>381</v>
      </c>
      <c r="V12784" s="89" t="s">
        <v>2529</v>
      </c>
      <c r="W12784">
        <v>67139</v>
      </c>
    </row>
    <row r="12785" spans="7:23">
      <c r="G12785">
        <v>202297</v>
      </c>
      <c r="H12785" s="89" t="s">
        <v>2518</v>
      </c>
      <c r="I12785" s="89" t="s">
        <v>341</v>
      </c>
      <c r="L12785">
        <v>207278</v>
      </c>
      <c r="M12785" s="89" t="s">
        <v>2607</v>
      </c>
      <c r="N12785" s="89" t="s">
        <v>1584</v>
      </c>
      <c r="V12785" s="89" t="s">
        <v>2530</v>
      </c>
      <c r="W12785">
        <v>67140</v>
      </c>
    </row>
    <row r="12786" spans="7:23">
      <c r="G12786">
        <v>202310</v>
      </c>
      <c r="H12786" s="89" t="s">
        <v>2519</v>
      </c>
      <c r="I12786" s="89" t="s">
        <v>341</v>
      </c>
      <c r="L12786">
        <v>207279</v>
      </c>
      <c r="M12786" s="89" t="s">
        <v>2607</v>
      </c>
      <c r="N12786" s="89" t="s">
        <v>1698</v>
      </c>
      <c r="V12786" s="89" t="s">
        <v>1303</v>
      </c>
      <c r="W12786">
        <v>67141</v>
      </c>
    </row>
    <row r="12787" spans="7:23">
      <c r="G12787">
        <v>220323</v>
      </c>
      <c r="H12787" s="89" t="s">
        <v>2520</v>
      </c>
      <c r="I12787" s="89" t="s">
        <v>341</v>
      </c>
      <c r="L12787">
        <v>207281</v>
      </c>
      <c r="M12787" s="89" t="s">
        <v>2607</v>
      </c>
      <c r="N12787" s="89" t="s">
        <v>1699</v>
      </c>
      <c r="V12787" s="89" t="s">
        <v>1490</v>
      </c>
      <c r="W12787">
        <v>67145</v>
      </c>
    </row>
    <row r="12788" spans="7:23">
      <c r="G12788">
        <v>67128</v>
      </c>
      <c r="H12788" s="89" t="s">
        <v>2521</v>
      </c>
      <c r="I12788" s="89" t="s">
        <v>341</v>
      </c>
      <c r="L12788">
        <v>207282</v>
      </c>
      <c r="M12788" s="89" t="s">
        <v>2607</v>
      </c>
      <c r="N12788" s="89" t="s">
        <v>312</v>
      </c>
      <c r="V12788" s="89" t="s">
        <v>1491</v>
      </c>
      <c r="W12788">
        <v>67146</v>
      </c>
    </row>
    <row r="12789" spans="7:23">
      <c r="G12789">
        <v>202472</v>
      </c>
      <c r="H12789" s="89" t="s">
        <v>2522</v>
      </c>
      <c r="I12789" s="89" t="s">
        <v>341</v>
      </c>
      <c r="L12789">
        <v>207283</v>
      </c>
      <c r="M12789" s="89" t="s">
        <v>2607</v>
      </c>
      <c r="N12789" s="89" t="s">
        <v>1700</v>
      </c>
      <c r="V12789" s="89" t="s">
        <v>1492</v>
      </c>
      <c r="W12789">
        <v>67147</v>
      </c>
    </row>
    <row r="12790" spans="7:23">
      <c r="G12790">
        <v>67127</v>
      </c>
      <c r="H12790" s="89" t="s">
        <v>1484</v>
      </c>
      <c r="I12790" s="89" t="s">
        <v>341</v>
      </c>
      <c r="L12790">
        <v>207284</v>
      </c>
      <c r="M12790" s="89" t="s">
        <v>2607</v>
      </c>
      <c r="N12790" s="89" t="s">
        <v>337</v>
      </c>
      <c r="V12790" s="89" t="s">
        <v>2538</v>
      </c>
      <c r="W12790">
        <v>205901</v>
      </c>
    </row>
    <row r="12791" spans="7:23">
      <c r="G12791">
        <v>67130</v>
      </c>
      <c r="H12791" s="89" t="s">
        <v>1486</v>
      </c>
      <c r="I12791" s="89" t="s">
        <v>341</v>
      </c>
      <c r="L12791">
        <v>207285</v>
      </c>
      <c r="M12791" s="89" t="s">
        <v>2607</v>
      </c>
      <c r="N12791" s="89" t="s">
        <v>3595</v>
      </c>
      <c r="V12791" s="89" t="s">
        <v>1493</v>
      </c>
      <c r="W12791">
        <v>67148</v>
      </c>
    </row>
    <row r="12792" spans="7:23">
      <c r="G12792">
        <v>67129</v>
      </c>
      <c r="H12792" s="89" t="s">
        <v>1485</v>
      </c>
      <c r="I12792" s="89" t="s">
        <v>341</v>
      </c>
      <c r="L12792">
        <v>207286</v>
      </c>
      <c r="M12792" s="89" t="s">
        <v>2607</v>
      </c>
      <c r="N12792" s="89" t="s">
        <v>338</v>
      </c>
      <c r="V12792" s="89" t="s">
        <v>1494</v>
      </c>
      <c r="W12792">
        <v>67149</v>
      </c>
    </row>
    <row r="12793" spans="7:23">
      <c r="G12793">
        <v>67126</v>
      </c>
      <c r="H12793" s="89" t="s">
        <v>1483</v>
      </c>
      <c r="I12793" s="89" t="s">
        <v>341</v>
      </c>
      <c r="L12793">
        <v>207287</v>
      </c>
      <c r="M12793" s="89" t="s">
        <v>2607</v>
      </c>
      <c r="N12793" s="89" t="s">
        <v>313</v>
      </c>
      <c r="V12793" s="89" t="s">
        <v>1495</v>
      </c>
      <c r="W12793">
        <v>67150</v>
      </c>
    </row>
    <row r="12794" spans="7:23">
      <c r="G12794">
        <v>67132</v>
      </c>
      <c r="H12794" s="89" t="s">
        <v>1487</v>
      </c>
      <c r="I12794" s="89" t="s">
        <v>341</v>
      </c>
      <c r="L12794">
        <v>207288</v>
      </c>
      <c r="M12794" s="89" t="s">
        <v>2607</v>
      </c>
      <c r="N12794" s="89" t="s">
        <v>339</v>
      </c>
      <c r="V12794" s="89" t="s">
        <v>1310</v>
      </c>
      <c r="W12794">
        <v>67151</v>
      </c>
    </row>
    <row r="12795" spans="7:23">
      <c r="G12795">
        <v>67136</v>
      </c>
      <c r="H12795" s="89" t="s">
        <v>1488</v>
      </c>
      <c r="I12795" s="89" t="s">
        <v>341</v>
      </c>
      <c r="L12795">
        <v>207289</v>
      </c>
      <c r="M12795" s="89" t="s">
        <v>2606</v>
      </c>
      <c r="N12795" s="89" t="s">
        <v>1584</v>
      </c>
      <c r="V12795" s="89" t="s">
        <v>1496</v>
      </c>
      <c r="W12795">
        <v>67154</v>
      </c>
    </row>
    <row r="12796" spans="7:23">
      <c r="G12796">
        <v>83897</v>
      </c>
      <c r="H12796" s="89" t="s">
        <v>2524</v>
      </c>
      <c r="I12796" s="89" t="s">
        <v>341</v>
      </c>
      <c r="L12796">
        <v>207290</v>
      </c>
      <c r="M12796" s="89" t="s">
        <v>2606</v>
      </c>
      <c r="N12796" s="89" t="s">
        <v>1698</v>
      </c>
      <c r="V12796" s="89" t="s">
        <v>1497</v>
      </c>
      <c r="W12796">
        <v>67155</v>
      </c>
    </row>
    <row r="12797" spans="7:23">
      <c r="G12797">
        <v>190097</v>
      </c>
      <c r="H12797" s="89" t="s">
        <v>2525</v>
      </c>
      <c r="I12797" s="89" t="s">
        <v>341</v>
      </c>
      <c r="L12797">
        <v>207292</v>
      </c>
      <c r="M12797" s="89" t="s">
        <v>2606</v>
      </c>
      <c r="N12797" s="89" t="s">
        <v>1699</v>
      </c>
      <c r="V12797" s="89" t="s">
        <v>1498</v>
      </c>
      <c r="W12797">
        <v>67156</v>
      </c>
    </row>
    <row r="12798" spans="7:23">
      <c r="G12798">
        <v>200698</v>
      </c>
      <c r="H12798" s="89" t="s">
        <v>2526</v>
      </c>
      <c r="I12798" s="89" t="s">
        <v>341</v>
      </c>
      <c r="L12798">
        <v>207293</v>
      </c>
      <c r="M12798" s="89" t="s">
        <v>2606</v>
      </c>
      <c r="N12798" s="89" t="s">
        <v>312</v>
      </c>
      <c r="V12798" s="89" t="s">
        <v>1499</v>
      </c>
      <c r="W12798">
        <v>67157</v>
      </c>
    </row>
    <row r="12799" spans="7:23">
      <c r="G12799">
        <v>67137</v>
      </c>
      <c r="H12799" s="89" t="s">
        <v>1489</v>
      </c>
      <c r="I12799" s="89" t="s">
        <v>341</v>
      </c>
      <c r="L12799">
        <v>207294</v>
      </c>
      <c r="M12799" s="89" t="s">
        <v>2606</v>
      </c>
      <c r="N12799" s="89" t="s">
        <v>1700</v>
      </c>
      <c r="V12799" s="89" t="s">
        <v>1500</v>
      </c>
      <c r="W12799">
        <v>67158</v>
      </c>
    </row>
    <row r="12800" spans="7:23">
      <c r="G12800">
        <v>67138</v>
      </c>
      <c r="H12800" s="89" t="s">
        <v>2528</v>
      </c>
      <c r="I12800" s="89" t="s">
        <v>341</v>
      </c>
      <c r="L12800">
        <v>207295</v>
      </c>
      <c r="M12800" s="89" t="s">
        <v>2606</v>
      </c>
      <c r="N12800" s="89" t="s">
        <v>337</v>
      </c>
      <c r="V12800" s="89" t="s">
        <v>1501</v>
      </c>
      <c r="W12800">
        <v>67159</v>
      </c>
    </row>
    <row r="12801" spans="7:23">
      <c r="G12801">
        <v>67139</v>
      </c>
      <c r="H12801" s="89" t="s">
        <v>2529</v>
      </c>
      <c r="I12801" s="89" t="s">
        <v>341</v>
      </c>
      <c r="L12801">
        <v>207296</v>
      </c>
      <c r="M12801" s="89" t="s">
        <v>2606</v>
      </c>
      <c r="N12801" s="89" t="s">
        <v>3595</v>
      </c>
      <c r="V12801" s="89" t="s">
        <v>1502</v>
      </c>
      <c r="W12801">
        <v>67160</v>
      </c>
    </row>
    <row r="12802" spans="7:23">
      <c r="G12802">
        <v>67140</v>
      </c>
      <c r="H12802" s="89" t="s">
        <v>2530</v>
      </c>
      <c r="I12802" s="89" t="s">
        <v>341</v>
      </c>
      <c r="L12802">
        <v>207297</v>
      </c>
      <c r="M12802" s="89" t="s">
        <v>2606</v>
      </c>
      <c r="N12802" s="89" t="s">
        <v>338</v>
      </c>
      <c r="V12802" s="89" t="s">
        <v>1318</v>
      </c>
      <c r="W12802">
        <v>67161</v>
      </c>
    </row>
    <row r="12803" spans="7:23">
      <c r="G12803">
        <v>67141</v>
      </c>
      <c r="H12803" s="89" t="s">
        <v>1303</v>
      </c>
      <c r="I12803" s="89" t="s">
        <v>341</v>
      </c>
      <c r="L12803">
        <v>207298</v>
      </c>
      <c r="M12803" s="89" t="s">
        <v>2606</v>
      </c>
      <c r="N12803" s="89" t="s">
        <v>313</v>
      </c>
      <c r="V12803" s="89" t="s">
        <v>1503</v>
      </c>
      <c r="W12803">
        <v>67164</v>
      </c>
    </row>
    <row r="12804" spans="7:23">
      <c r="G12804">
        <v>67145</v>
      </c>
      <c r="H12804" s="89" t="s">
        <v>1490</v>
      </c>
      <c r="I12804" s="89" t="s">
        <v>341</v>
      </c>
      <c r="L12804">
        <v>207299</v>
      </c>
      <c r="M12804" s="89" t="s">
        <v>2606</v>
      </c>
      <c r="N12804" s="89" t="s">
        <v>339</v>
      </c>
      <c r="V12804" s="89" t="s">
        <v>1504</v>
      </c>
      <c r="W12804">
        <v>67165</v>
      </c>
    </row>
    <row r="12805" spans="7:23">
      <c r="G12805">
        <v>67146</v>
      </c>
      <c r="H12805" s="89" t="s">
        <v>1491</v>
      </c>
      <c r="I12805" s="89" t="s">
        <v>341</v>
      </c>
      <c r="L12805">
        <v>210879</v>
      </c>
      <c r="M12805" s="89" t="s">
        <v>2451</v>
      </c>
      <c r="N12805" s="89" t="s">
        <v>326</v>
      </c>
      <c r="V12805" s="89" t="s">
        <v>1505</v>
      </c>
      <c r="W12805">
        <v>67166</v>
      </c>
    </row>
    <row r="12806" spans="7:23">
      <c r="G12806">
        <v>67147</v>
      </c>
      <c r="H12806" s="89" t="s">
        <v>1492</v>
      </c>
      <c r="I12806" s="89" t="s">
        <v>341</v>
      </c>
      <c r="L12806">
        <v>210881</v>
      </c>
      <c r="M12806" s="89" t="s">
        <v>2391</v>
      </c>
      <c r="N12806" s="89" t="s">
        <v>326</v>
      </c>
      <c r="V12806" s="89" t="s">
        <v>1506</v>
      </c>
      <c r="W12806">
        <v>67167</v>
      </c>
    </row>
    <row r="12807" spans="7:23">
      <c r="G12807">
        <v>205901</v>
      </c>
      <c r="H12807" s="89" t="s">
        <v>2538</v>
      </c>
      <c r="I12807" s="89" t="s">
        <v>341</v>
      </c>
      <c r="L12807">
        <v>210883</v>
      </c>
      <c r="M12807" s="89" t="s">
        <v>2392</v>
      </c>
      <c r="N12807" s="89" t="s">
        <v>326</v>
      </c>
      <c r="V12807" s="89" t="s">
        <v>1507</v>
      </c>
      <c r="W12807">
        <v>67168</v>
      </c>
    </row>
    <row r="12808" spans="7:23">
      <c r="G12808">
        <v>67148</v>
      </c>
      <c r="H12808" s="89" t="s">
        <v>1493</v>
      </c>
      <c r="I12808" s="89" t="s">
        <v>341</v>
      </c>
      <c r="L12808">
        <v>210885</v>
      </c>
      <c r="M12808" s="89" t="s">
        <v>2452</v>
      </c>
      <c r="N12808" s="89" t="s">
        <v>326</v>
      </c>
      <c r="V12808" s="89" t="s">
        <v>1508</v>
      </c>
      <c r="W12808">
        <v>67169</v>
      </c>
    </row>
    <row r="12809" spans="7:23">
      <c r="G12809">
        <v>67149</v>
      </c>
      <c r="H12809" s="89" t="s">
        <v>1494</v>
      </c>
      <c r="I12809" s="89" t="s">
        <v>341</v>
      </c>
      <c r="L12809">
        <v>211666</v>
      </c>
      <c r="M12809" s="89" t="s">
        <v>2344</v>
      </c>
      <c r="N12809" s="89" t="s">
        <v>326</v>
      </c>
      <c r="V12809" s="89" t="s">
        <v>1509</v>
      </c>
      <c r="W12809">
        <v>67170</v>
      </c>
    </row>
    <row r="12810" spans="7:23">
      <c r="G12810">
        <v>67150</v>
      </c>
      <c r="H12810" s="89" t="s">
        <v>1495</v>
      </c>
      <c r="I12810" s="89" t="s">
        <v>341</v>
      </c>
      <c r="L12810">
        <v>211669</v>
      </c>
      <c r="M12810" s="89" t="s">
        <v>2345</v>
      </c>
      <c r="N12810" s="89" t="s">
        <v>326</v>
      </c>
      <c r="V12810" s="89" t="s">
        <v>1510</v>
      </c>
      <c r="W12810">
        <v>67171</v>
      </c>
    </row>
    <row r="12811" spans="7:23">
      <c r="G12811">
        <v>67151</v>
      </c>
      <c r="H12811" s="89" t="s">
        <v>1310</v>
      </c>
      <c r="I12811" s="89" t="s">
        <v>341</v>
      </c>
      <c r="L12811">
        <v>211670</v>
      </c>
      <c r="M12811" s="89" t="s">
        <v>2330</v>
      </c>
      <c r="N12811" s="89" t="s">
        <v>326</v>
      </c>
      <c r="V12811" s="89" t="s">
        <v>1327</v>
      </c>
      <c r="W12811">
        <v>67172</v>
      </c>
    </row>
    <row r="12812" spans="7:23">
      <c r="G12812">
        <v>67154</v>
      </c>
      <c r="H12812" s="89" t="s">
        <v>1496</v>
      </c>
      <c r="I12812" s="89" t="s">
        <v>341</v>
      </c>
      <c r="L12812">
        <v>211671</v>
      </c>
      <c r="M12812" s="89" t="s">
        <v>2338</v>
      </c>
      <c r="N12812" s="89" t="s">
        <v>326</v>
      </c>
      <c r="V12812" s="89" t="s">
        <v>232</v>
      </c>
      <c r="W12812">
        <v>67173</v>
      </c>
    </row>
    <row r="12813" spans="7:23">
      <c r="G12813">
        <v>67155</v>
      </c>
      <c r="H12813" s="89" t="s">
        <v>1497</v>
      </c>
      <c r="I12813" s="89" t="s">
        <v>341</v>
      </c>
      <c r="L12813">
        <v>211672</v>
      </c>
      <c r="M12813" s="89" t="s">
        <v>2335</v>
      </c>
      <c r="N12813" s="89" t="s">
        <v>326</v>
      </c>
      <c r="V12813" s="89" t="s">
        <v>1511</v>
      </c>
      <c r="W12813">
        <v>67176</v>
      </c>
    </row>
    <row r="12814" spans="7:23">
      <c r="G12814">
        <v>67156</v>
      </c>
      <c r="H12814" s="89" t="s">
        <v>1498</v>
      </c>
      <c r="I12814" s="89" t="s">
        <v>341</v>
      </c>
      <c r="L12814">
        <v>211673</v>
      </c>
      <c r="M12814" s="89" t="s">
        <v>2333</v>
      </c>
      <c r="N12814" s="89" t="s">
        <v>326</v>
      </c>
      <c r="V12814" s="89" t="s">
        <v>1512</v>
      </c>
      <c r="W12814">
        <v>67177</v>
      </c>
    </row>
    <row r="12815" spans="7:23">
      <c r="G12815">
        <v>67157</v>
      </c>
      <c r="H12815" s="89" t="s">
        <v>1499</v>
      </c>
      <c r="I12815" s="89" t="s">
        <v>341</v>
      </c>
      <c r="L12815">
        <v>211675</v>
      </c>
      <c r="M12815" s="89" t="s">
        <v>2332</v>
      </c>
      <c r="N12815" s="89" t="s">
        <v>326</v>
      </c>
      <c r="V12815" s="89" t="s">
        <v>1513</v>
      </c>
      <c r="W12815">
        <v>67178</v>
      </c>
    </row>
    <row r="12816" spans="7:23">
      <c r="G12816">
        <v>67158</v>
      </c>
      <c r="H12816" s="89" t="s">
        <v>1500</v>
      </c>
      <c r="I12816" s="89" t="s">
        <v>341</v>
      </c>
      <c r="L12816">
        <v>211677</v>
      </c>
      <c r="M12816" s="89" t="s">
        <v>2331</v>
      </c>
      <c r="N12816" s="89" t="s">
        <v>326</v>
      </c>
      <c r="V12816" s="89" t="s">
        <v>1514</v>
      </c>
      <c r="W12816">
        <v>67179</v>
      </c>
    </row>
    <row r="12817" spans="7:23">
      <c r="G12817">
        <v>67159</v>
      </c>
      <c r="H12817" s="89" t="s">
        <v>1501</v>
      </c>
      <c r="I12817" s="89" t="s">
        <v>341</v>
      </c>
      <c r="L12817">
        <v>211681</v>
      </c>
      <c r="M12817" s="89" t="s">
        <v>2341</v>
      </c>
      <c r="N12817" s="89" t="s">
        <v>326</v>
      </c>
      <c r="V12817" s="89" t="s">
        <v>1515</v>
      </c>
      <c r="W12817">
        <v>67180</v>
      </c>
    </row>
    <row r="12818" spans="7:23">
      <c r="G12818">
        <v>67160</v>
      </c>
      <c r="H12818" s="89" t="s">
        <v>1502</v>
      </c>
      <c r="I12818" s="89" t="s">
        <v>341</v>
      </c>
      <c r="L12818">
        <v>211682</v>
      </c>
      <c r="M12818" s="89" t="s">
        <v>2339</v>
      </c>
      <c r="N12818" s="89" t="s">
        <v>326</v>
      </c>
      <c r="V12818" s="89" t="s">
        <v>1516</v>
      </c>
      <c r="W12818">
        <v>67181</v>
      </c>
    </row>
    <row r="12819" spans="7:23">
      <c r="G12819">
        <v>67161</v>
      </c>
      <c r="H12819" s="89" t="s">
        <v>1318</v>
      </c>
      <c r="I12819" s="89" t="s">
        <v>341</v>
      </c>
      <c r="L12819">
        <v>213667</v>
      </c>
      <c r="M12819" s="89" t="s">
        <v>3443</v>
      </c>
      <c r="N12819" s="89" t="s">
        <v>336</v>
      </c>
      <c r="V12819" s="89" t="s">
        <v>1517</v>
      </c>
      <c r="W12819">
        <v>67182</v>
      </c>
    </row>
    <row r="12820" spans="7:23">
      <c r="G12820">
        <v>67164</v>
      </c>
      <c r="H12820" s="89" t="s">
        <v>1503</v>
      </c>
      <c r="I12820" s="89" t="s">
        <v>341</v>
      </c>
      <c r="L12820">
        <v>213670</v>
      </c>
      <c r="M12820" s="89" t="s">
        <v>2187</v>
      </c>
      <c r="N12820" s="89" t="s">
        <v>381</v>
      </c>
      <c r="V12820" s="89" t="s">
        <v>1518</v>
      </c>
      <c r="W12820">
        <v>67183</v>
      </c>
    </row>
    <row r="12821" spans="7:23">
      <c r="G12821">
        <v>67165</v>
      </c>
      <c r="H12821" s="89" t="s">
        <v>1504</v>
      </c>
      <c r="I12821" s="89" t="s">
        <v>341</v>
      </c>
      <c r="L12821">
        <v>213867</v>
      </c>
      <c r="M12821" s="89" t="s">
        <v>3388</v>
      </c>
      <c r="N12821" s="89" t="s">
        <v>336</v>
      </c>
      <c r="V12821" s="89" t="s">
        <v>1519</v>
      </c>
      <c r="W12821">
        <v>67184</v>
      </c>
    </row>
    <row r="12822" spans="7:23">
      <c r="G12822">
        <v>67166</v>
      </c>
      <c r="H12822" s="89" t="s">
        <v>1505</v>
      </c>
      <c r="I12822" s="89" t="s">
        <v>341</v>
      </c>
      <c r="L12822">
        <v>213870</v>
      </c>
      <c r="M12822" s="89" t="s">
        <v>2179</v>
      </c>
      <c r="N12822" s="89" t="s">
        <v>381</v>
      </c>
      <c r="V12822" s="89" t="s">
        <v>1520</v>
      </c>
      <c r="W12822">
        <v>67185</v>
      </c>
    </row>
    <row r="12823" spans="7:23">
      <c r="G12823">
        <v>67167</v>
      </c>
      <c r="H12823" s="89" t="s">
        <v>1506</v>
      </c>
      <c r="I12823" s="89" t="s">
        <v>341</v>
      </c>
      <c r="L12823">
        <v>213871</v>
      </c>
      <c r="M12823" s="89" t="s">
        <v>2563</v>
      </c>
      <c r="N12823" s="89" t="s">
        <v>1584</v>
      </c>
      <c r="V12823" s="89" t="s">
        <v>1521</v>
      </c>
      <c r="W12823">
        <v>67186</v>
      </c>
    </row>
    <row r="12824" spans="7:23">
      <c r="G12824">
        <v>67168</v>
      </c>
      <c r="H12824" s="89" t="s">
        <v>1507</v>
      </c>
      <c r="I12824" s="89" t="s">
        <v>341</v>
      </c>
      <c r="L12824">
        <v>213872</v>
      </c>
      <c r="M12824" s="89" t="s">
        <v>2563</v>
      </c>
      <c r="N12824" s="89" t="s">
        <v>1698</v>
      </c>
      <c r="V12824" s="89" t="s">
        <v>1522</v>
      </c>
      <c r="W12824">
        <v>67187</v>
      </c>
    </row>
    <row r="12825" spans="7:23">
      <c r="G12825">
        <v>67169</v>
      </c>
      <c r="H12825" s="89" t="s">
        <v>1508</v>
      </c>
      <c r="I12825" s="89" t="s">
        <v>341</v>
      </c>
      <c r="L12825">
        <v>213874</v>
      </c>
      <c r="M12825" s="89" t="s">
        <v>2563</v>
      </c>
      <c r="N12825" s="89" t="s">
        <v>1699</v>
      </c>
      <c r="V12825" s="89" t="s">
        <v>1524</v>
      </c>
      <c r="W12825">
        <v>67189</v>
      </c>
    </row>
    <row r="12826" spans="7:23">
      <c r="G12826">
        <v>67170</v>
      </c>
      <c r="H12826" s="89" t="s">
        <v>1509</v>
      </c>
      <c r="I12826" s="89" t="s">
        <v>341</v>
      </c>
      <c r="L12826">
        <v>213875</v>
      </c>
      <c r="M12826" s="89" t="s">
        <v>2563</v>
      </c>
      <c r="N12826" s="89" t="s">
        <v>312</v>
      </c>
      <c r="V12826" s="89" t="s">
        <v>1525</v>
      </c>
      <c r="W12826">
        <v>67190</v>
      </c>
    </row>
    <row r="12827" spans="7:23">
      <c r="G12827">
        <v>67171</v>
      </c>
      <c r="H12827" s="89" t="s">
        <v>1510</v>
      </c>
      <c r="I12827" s="89" t="s">
        <v>341</v>
      </c>
      <c r="L12827">
        <v>213876</v>
      </c>
      <c r="M12827" s="89" t="s">
        <v>2563</v>
      </c>
      <c r="N12827" s="89" t="s">
        <v>1700</v>
      </c>
      <c r="V12827" s="89" t="s">
        <v>2541</v>
      </c>
      <c r="W12827">
        <v>67191</v>
      </c>
    </row>
    <row r="12828" spans="7:23">
      <c r="G12828">
        <v>67172</v>
      </c>
      <c r="H12828" s="89" t="s">
        <v>1327</v>
      </c>
      <c r="I12828" s="89" t="s">
        <v>341</v>
      </c>
      <c r="L12828">
        <v>213877</v>
      </c>
      <c r="M12828" s="89" t="s">
        <v>2563</v>
      </c>
      <c r="N12828" s="89" t="s">
        <v>337</v>
      </c>
      <c r="V12828" s="89" t="s">
        <v>1526</v>
      </c>
      <c r="W12828">
        <v>67192</v>
      </c>
    </row>
    <row r="12829" spans="7:23">
      <c r="G12829">
        <v>67173</v>
      </c>
      <c r="H12829" s="89" t="s">
        <v>232</v>
      </c>
      <c r="I12829" s="89" t="s">
        <v>341</v>
      </c>
      <c r="L12829">
        <v>213878</v>
      </c>
      <c r="M12829" s="89" t="s">
        <v>2563</v>
      </c>
      <c r="N12829" s="89" t="s">
        <v>3595</v>
      </c>
      <c r="V12829" s="89" t="s">
        <v>1527</v>
      </c>
      <c r="W12829">
        <v>67193</v>
      </c>
    </row>
    <row r="12830" spans="7:23">
      <c r="G12830">
        <v>67176</v>
      </c>
      <c r="H12830" s="89" t="s">
        <v>1511</v>
      </c>
      <c r="I12830" s="89" t="s">
        <v>341</v>
      </c>
      <c r="L12830">
        <v>213879</v>
      </c>
      <c r="M12830" s="89" t="s">
        <v>2563</v>
      </c>
      <c r="N12830" s="89" t="s">
        <v>338</v>
      </c>
      <c r="V12830" s="89" t="s">
        <v>1528</v>
      </c>
      <c r="W12830">
        <v>67194</v>
      </c>
    </row>
    <row r="12831" spans="7:23">
      <c r="G12831">
        <v>67177</v>
      </c>
      <c r="H12831" s="89" t="s">
        <v>1512</v>
      </c>
      <c r="I12831" s="89" t="s">
        <v>341</v>
      </c>
      <c r="L12831">
        <v>213880</v>
      </c>
      <c r="M12831" s="89" t="s">
        <v>2563</v>
      </c>
      <c r="N12831" s="89" t="s">
        <v>313</v>
      </c>
      <c r="V12831" s="89" t="s">
        <v>1529</v>
      </c>
      <c r="W12831">
        <v>67195</v>
      </c>
    </row>
    <row r="12832" spans="7:23">
      <c r="G12832">
        <v>67178</v>
      </c>
      <c r="H12832" s="89" t="s">
        <v>1513</v>
      </c>
      <c r="I12832" s="89" t="s">
        <v>341</v>
      </c>
      <c r="L12832">
        <v>213881</v>
      </c>
      <c r="M12832" s="89" t="s">
        <v>2563</v>
      </c>
      <c r="N12832" s="89" t="s">
        <v>339</v>
      </c>
      <c r="V12832" s="89" t="s">
        <v>1530</v>
      </c>
      <c r="W12832">
        <v>67196</v>
      </c>
    </row>
    <row r="12833" spans="7:23">
      <c r="G12833">
        <v>67179</v>
      </c>
      <c r="H12833" s="89" t="s">
        <v>1514</v>
      </c>
      <c r="I12833" s="89" t="s">
        <v>341</v>
      </c>
      <c r="L12833">
        <v>214267</v>
      </c>
      <c r="M12833" s="89" t="s">
        <v>3340</v>
      </c>
      <c r="N12833" s="89" t="s">
        <v>336</v>
      </c>
      <c r="V12833" s="89" t="s">
        <v>1531</v>
      </c>
      <c r="W12833">
        <v>67197</v>
      </c>
    </row>
    <row r="12834" spans="7:23">
      <c r="G12834">
        <v>67180</v>
      </c>
      <c r="H12834" s="89" t="s">
        <v>1515</v>
      </c>
      <c r="I12834" s="89" t="s">
        <v>341</v>
      </c>
      <c r="L12834">
        <v>214270</v>
      </c>
      <c r="M12834" s="89" t="s">
        <v>2174</v>
      </c>
      <c r="N12834" s="89" t="s">
        <v>381</v>
      </c>
      <c r="V12834" s="89" t="s">
        <v>1532</v>
      </c>
      <c r="W12834">
        <v>67198</v>
      </c>
    </row>
    <row r="12835" spans="7:23">
      <c r="G12835">
        <v>67181</v>
      </c>
      <c r="H12835" s="89" t="s">
        <v>1516</v>
      </c>
      <c r="I12835" s="89" t="s">
        <v>341</v>
      </c>
      <c r="L12835">
        <v>214666</v>
      </c>
      <c r="M12835" s="89" t="s">
        <v>2603</v>
      </c>
      <c r="N12835" s="89" t="s">
        <v>1584</v>
      </c>
      <c r="V12835" s="89" t="s">
        <v>2542</v>
      </c>
      <c r="W12835">
        <v>67199</v>
      </c>
    </row>
    <row r="12836" spans="7:23">
      <c r="G12836">
        <v>67182</v>
      </c>
      <c r="H12836" s="89" t="s">
        <v>1517</v>
      </c>
      <c r="I12836" s="89" t="s">
        <v>341</v>
      </c>
      <c r="L12836">
        <v>214667</v>
      </c>
      <c r="M12836" s="89" t="s">
        <v>2603</v>
      </c>
      <c r="N12836" s="89" t="s">
        <v>1698</v>
      </c>
      <c r="V12836" s="89" t="s">
        <v>1523</v>
      </c>
      <c r="W12836">
        <v>220284</v>
      </c>
    </row>
    <row r="12837" spans="7:23">
      <c r="G12837">
        <v>67183</v>
      </c>
      <c r="H12837" s="89" t="s">
        <v>1518</v>
      </c>
      <c r="I12837" s="89" t="s">
        <v>341</v>
      </c>
      <c r="L12837">
        <v>214669</v>
      </c>
      <c r="M12837" s="89" t="s">
        <v>2603</v>
      </c>
      <c r="N12837" s="89" t="s">
        <v>1699</v>
      </c>
      <c r="V12837" s="89" t="s">
        <v>2543</v>
      </c>
      <c r="W12837">
        <v>67188</v>
      </c>
    </row>
    <row r="12838" spans="7:23">
      <c r="G12838">
        <v>67184</v>
      </c>
      <c r="H12838" s="89" t="s">
        <v>1519</v>
      </c>
      <c r="I12838" s="89" t="s">
        <v>341</v>
      </c>
      <c r="L12838">
        <v>214670</v>
      </c>
      <c r="M12838" s="89" t="s">
        <v>2603</v>
      </c>
      <c r="N12838" s="89" t="s">
        <v>312</v>
      </c>
      <c r="V12838" s="89" t="s">
        <v>1533</v>
      </c>
      <c r="W12838">
        <v>67202</v>
      </c>
    </row>
    <row r="12839" spans="7:23">
      <c r="G12839">
        <v>67185</v>
      </c>
      <c r="H12839" s="89" t="s">
        <v>1520</v>
      </c>
      <c r="I12839" s="89" t="s">
        <v>341</v>
      </c>
      <c r="L12839">
        <v>214671</v>
      </c>
      <c r="M12839" s="89" t="s">
        <v>2603</v>
      </c>
      <c r="N12839" s="89" t="s">
        <v>1700</v>
      </c>
      <c r="V12839" s="89" t="s">
        <v>1534</v>
      </c>
      <c r="W12839">
        <v>67203</v>
      </c>
    </row>
    <row r="12840" spans="7:23">
      <c r="G12840">
        <v>67186</v>
      </c>
      <c r="H12840" s="89" t="s">
        <v>1521</v>
      </c>
      <c r="I12840" s="89" t="s">
        <v>341</v>
      </c>
      <c r="L12840">
        <v>214672</v>
      </c>
      <c r="M12840" s="89" t="s">
        <v>2603</v>
      </c>
      <c r="N12840" s="89" t="s">
        <v>337</v>
      </c>
      <c r="V12840" s="89" t="s">
        <v>1535</v>
      </c>
      <c r="W12840">
        <v>67204</v>
      </c>
    </row>
    <row r="12841" spans="7:23">
      <c r="G12841">
        <v>67187</v>
      </c>
      <c r="H12841" s="89" t="s">
        <v>1522</v>
      </c>
      <c r="I12841" s="89" t="s">
        <v>341</v>
      </c>
      <c r="L12841">
        <v>214673</v>
      </c>
      <c r="M12841" s="89" t="s">
        <v>2603</v>
      </c>
      <c r="N12841" s="89" t="s">
        <v>3595</v>
      </c>
      <c r="V12841" s="89" t="s">
        <v>1536</v>
      </c>
      <c r="W12841">
        <v>67205</v>
      </c>
    </row>
    <row r="12842" spans="7:23">
      <c r="G12842">
        <v>67189</v>
      </c>
      <c r="H12842" s="89" t="s">
        <v>1524</v>
      </c>
      <c r="I12842" s="89" t="s">
        <v>341</v>
      </c>
      <c r="L12842">
        <v>214674</v>
      </c>
      <c r="M12842" s="89" t="s">
        <v>2603</v>
      </c>
      <c r="N12842" s="89" t="s">
        <v>338</v>
      </c>
      <c r="V12842" s="89" t="s">
        <v>1537</v>
      </c>
      <c r="W12842">
        <v>67206</v>
      </c>
    </row>
    <row r="12843" spans="7:23">
      <c r="G12843">
        <v>67190</v>
      </c>
      <c r="H12843" s="89" t="s">
        <v>1525</v>
      </c>
      <c r="I12843" s="89" t="s">
        <v>341</v>
      </c>
      <c r="L12843">
        <v>214675</v>
      </c>
      <c r="M12843" s="89" t="s">
        <v>2603</v>
      </c>
      <c r="N12843" s="89" t="s">
        <v>313</v>
      </c>
      <c r="V12843" s="89" t="s">
        <v>1538</v>
      </c>
      <c r="W12843">
        <v>67207</v>
      </c>
    </row>
    <row r="12844" spans="7:23">
      <c r="G12844">
        <v>67191</v>
      </c>
      <c r="H12844" s="89" t="s">
        <v>2541</v>
      </c>
      <c r="I12844" s="89" t="s">
        <v>341</v>
      </c>
      <c r="L12844">
        <v>214676</v>
      </c>
      <c r="M12844" s="89" t="s">
        <v>2603</v>
      </c>
      <c r="N12844" s="89" t="s">
        <v>339</v>
      </c>
      <c r="V12844" s="89" t="s">
        <v>1539</v>
      </c>
      <c r="W12844">
        <v>67208</v>
      </c>
    </row>
    <row r="12845" spans="7:23">
      <c r="G12845">
        <v>67192</v>
      </c>
      <c r="H12845" s="89" t="s">
        <v>1526</v>
      </c>
      <c r="I12845" s="89" t="s">
        <v>341</v>
      </c>
      <c r="L12845">
        <v>214867</v>
      </c>
      <c r="M12845" s="89" t="s">
        <v>3299</v>
      </c>
      <c r="N12845" s="89" t="s">
        <v>336</v>
      </c>
      <c r="V12845" s="89" t="s">
        <v>1540</v>
      </c>
      <c r="W12845">
        <v>67209</v>
      </c>
    </row>
    <row r="12846" spans="7:23">
      <c r="G12846">
        <v>67193</v>
      </c>
      <c r="H12846" s="89" t="s">
        <v>1527</v>
      </c>
      <c r="I12846" s="89" t="s">
        <v>341</v>
      </c>
      <c r="L12846">
        <v>214870</v>
      </c>
      <c r="M12846" s="89" t="s">
        <v>2171</v>
      </c>
      <c r="N12846" s="89" t="s">
        <v>381</v>
      </c>
      <c r="V12846" s="89" t="s">
        <v>1541</v>
      </c>
      <c r="W12846">
        <v>67210</v>
      </c>
    </row>
    <row r="12847" spans="7:23">
      <c r="G12847">
        <v>67194</v>
      </c>
      <c r="H12847" s="89" t="s">
        <v>1528</v>
      </c>
      <c r="I12847" s="89" t="s">
        <v>341</v>
      </c>
      <c r="L12847">
        <v>215266</v>
      </c>
      <c r="M12847" s="89" t="s">
        <v>2171</v>
      </c>
      <c r="N12847" s="89" t="s">
        <v>1710</v>
      </c>
      <c r="V12847" s="89" t="s">
        <v>1542</v>
      </c>
      <c r="W12847">
        <v>67211</v>
      </c>
    </row>
    <row r="12848" spans="7:23">
      <c r="G12848">
        <v>67195</v>
      </c>
      <c r="H12848" s="89" t="s">
        <v>1529</v>
      </c>
      <c r="I12848" s="89" t="s">
        <v>341</v>
      </c>
      <c r="L12848">
        <v>215267</v>
      </c>
      <c r="M12848" s="89" t="s">
        <v>2171</v>
      </c>
      <c r="N12848" s="89" t="s">
        <v>1940</v>
      </c>
      <c r="V12848" s="89" t="s">
        <v>1543</v>
      </c>
      <c r="W12848">
        <v>67212</v>
      </c>
    </row>
    <row r="12849" spans="7:23">
      <c r="G12849">
        <v>67196</v>
      </c>
      <c r="H12849" s="89" t="s">
        <v>1530</v>
      </c>
      <c r="I12849" s="89" t="s">
        <v>341</v>
      </c>
      <c r="L12849">
        <v>215268</v>
      </c>
      <c r="M12849" s="89" t="s">
        <v>2171</v>
      </c>
      <c r="N12849" s="89" t="s">
        <v>1941</v>
      </c>
      <c r="V12849" s="89" t="s">
        <v>1544</v>
      </c>
      <c r="W12849">
        <v>67213</v>
      </c>
    </row>
    <row r="12850" spans="7:23">
      <c r="G12850">
        <v>67197</v>
      </c>
      <c r="H12850" s="89" t="s">
        <v>1531</v>
      </c>
      <c r="I12850" s="89" t="s">
        <v>341</v>
      </c>
      <c r="L12850">
        <v>215269</v>
      </c>
      <c r="M12850" s="89" t="s">
        <v>2171</v>
      </c>
      <c r="N12850" s="89" t="s">
        <v>1942</v>
      </c>
      <c r="V12850" s="89" t="s">
        <v>1364</v>
      </c>
      <c r="W12850">
        <v>67214</v>
      </c>
    </row>
    <row r="12851" spans="7:23">
      <c r="G12851">
        <v>67198</v>
      </c>
      <c r="H12851" s="89" t="s">
        <v>1532</v>
      </c>
      <c r="I12851" s="89" t="s">
        <v>341</v>
      </c>
      <c r="L12851">
        <v>215270</v>
      </c>
      <c r="M12851" s="89" t="s">
        <v>2171</v>
      </c>
      <c r="N12851" s="89" t="s">
        <v>314</v>
      </c>
      <c r="V12851" s="89" t="s">
        <v>1545</v>
      </c>
      <c r="W12851">
        <v>67217</v>
      </c>
    </row>
    <row r="12852" spans="7:23">
      <c r="G12852">
        <v>67199</v>
      </c>
      <c r="H12852" s="89" t="s">
        <v>2542</v>
      </c>
      <c r="I12852" s="89" t="s">
        <v>341</v>
      </c>
      <c r="L12852">
        <v>215271</v>
      </c>
      <c r="M12852" s="89" t="s">
        <v>2171</v>
      </c>
      <c r="N12852" s="89" t="s">
        <v>1943</v>
      </c>
      <c r="V12852" s="89" t="s">
        <v>1546</v>
      </c>
      <c r="W12852">
        <v>67218</v>
      </c>
    </row>
    <row r="12853" spans="7:23">
      <c r="G12853">
        <v>220284</v>
      </c>
      <c r="H12853" s="89" t="s">
        <v>1523</v>
      </c>
      <c r="I12853" s="89" t="s">
        <v>341</v>
      </c>
      <c r="L12853">
        <v>215272</v>
      </c>
      <c r="M12853" s="89" t="s">
        <v>2171</v>
      </c>
      <c r="N12853" s="89" t="s">
        <v>1944</v>
      </c>
      <c r="V12853" s="89" t="s">
        <v>1547</v>
      </c>
      <c r="W12853">
        <v>67219</v>
      </c>
    </row>
    <row r="12854" spans="7:23">
      <c r="G12854">
        <v>67188</v>
      </c>
      <c r="H12854" s="89" t="s">
        <v>2543</v>
      </c>
      <c r="I12854" s="89" t="s">
        <v>341</v>
      </c>
      <c r="L12854">
        <v>215273</v>
      </c>
      <c r="M12854" s="89" t="s">
        <v>2171</v>
      </c>
      <c r="N12854" s="89" t="s">
        <v>1945</v>
      </c>
      <c r="V12854" s="89" t="s">
        <v>1548</v>
      </c>
      <c r="W12854">
        <v>67220</v>
      </c>
    </row>
    <row r="12855" spans="7:23">
      <c r="G12855">
        <v>67202</v>
      </c>
      <c r="H12855" s="89" t="s">
        <v>1533</v>
      </c>
      <c r="I12855" s="89" t="s">
        <v>341</v>
      </c>
      <c r="L12855">
        <v>215274</v>
      </c>
      <c r="M12855" s="89" t="s">
        <v>2171</v>
      </c>
      <c r="N12855" s="89" t="s">
        <v>1946</v>
      </c>
      <c r="V12855" s="89" t="s">
        <v>1549</v>
      </c>
      <c r="W12855">
        <v>67221</v>
      </c>
    </row>
    <row r="12856" spans="7:23">
      <c r="G12856">
        <v>67203</v>
      </c>
      <c r="H12856" s="89" t="s">
        <v>1534</v>
      </c>
      <c r="I12856" s="89" t="s">
        <v>341</v>
      </c>
      <c r="L12856">
        <v>215275</v>
      </c>
      <c r="M12856" s="89" t="s">
        <v>2171</v>
      </c>
      <c r="N12856" s="89" t="s">
        <v>315</v>
      </c>
      <c r="V12856" s="89" t="s">
        <v>1550</v>
      </c>
      <c r="W12856">
        <v>67222</v>
      </c>
    </row>
    <row r="12857" spans="7:23">
      <c r="G12857">
        <v>67204</v>
      </c>
      <c r="H12857" s="89" t="s">
        <v>1535</v>
      </c>
      <c r="I12857" s="89" t="s">
        <v>341</v>
      </c>
      <c r="L12857">
        <v>215276</v>
      </c>
      <c r="M12857" s="89" t="s">
        <v>2171</v>
      </c>
      <c r="N12857" s="89" t="s">
        <v>1947</v>
      </c>
      <c r="V12857" s="89" t="s">
        <v>1551</v>
      </c>
      <c r="W12857">
        <v>67223</v>
      </c>
    </row>
    <row r="12858" spans="7:23">
      <c r="G12858">
        <v>67205</v>
      </c>
      <c r="H12858" s="89" t="s">
        <v>1536</v>
      </c>
      <c r="I12858" s="89" t="s">
        <v>341</v>
      </c>
      <c r="L12858">
        <v>215466</v>
      </c>
      <c r="M12858" s="89" t="s">
        <v>2116</v>
      </c>
      <c r="V12858" s="89" t="s">
        <v>1552</v>
      </c>
      <c r="W12858">
        <v>67224</v>
      </c>
    </row>
    <row r="12859" spans="7:23">
      <c r="G12859">
        <v>67206</v>
      </c>
      <c r="H12859" s="89" t="s">
        <v>1537</v>
      </c>
      <c r="I12859" s="89" t="s">
        <v>341</v>
      </c>
      <c r="L12859">
        <v>215869</v>
      </c>
      <c r="M12859" s="89" t="s">
        <v>2863</v>
      </c>
      <c r="N12859" s="89" t="s">
        <v>336</v>
      </c>
      <c r="V12859" s="89" t="s">
        <v>1553</v>
      </c>
      <c r="W12859">
        <v>67225</v>
      </c>
    </row>
    <row r="12860" spans="7:23">
      <c r="G12860">
        <v>67207</v>
      </c>
      <c r="H12860" s="89" t="s">
        <v>1538</v>
      </c>
      <c r="I12860" s="89" t="s">
        <v>341</v>
      </c>
      <c r="L12860">
        <v>215872</v>
      </c>
      <c r="M12860" s="89" t="s">
        <v>2160</v>
      </c>
      <c r="N12860" s="89" t="s">
        <v>381</v>
      </c>
      <c r="V12860" s="89" t="s">
        <v>1554</v>
      </c>
      <c r="W12860">
        <v>67226</v>
      </c>
    </row>
    <row r="12861" spans="7:23">
      <c r="G12861">
        <v>67208</v>
      </c>
      <c r="H12861" s="89" t="s">
        <v>1539</v>
      </c>
      <c r="I12861" s="89" t="s">
        <v>341</v>
      </c>
      <c r="L12861">
        <v>215873</v>
      </c>
      <c r="M12861" s="89" t="s">
        <v>3011</v>
      </c>
      <c r="N12861" s="89" t="s">
        <v>336</v>
      </c>
      <c r="V12861" s="89" t="s">
        <v>1555</v>
      </c>
      <c r="W12861">
        <v>67227</v>
      </c>
    </row>
    <row r="12862" spans="7:23">
      <c r="G12862">
        <v>67209</v>
      </c>
      <c r="H12862" s="89" t="s">
        <v>1540</v>
      </c>
      <c r="I12862" s="89" t="s">
        <v>341</v>
      </c>
      <c r="L12862">
        <v>215876</v>
      </c>
      <c r="M12862" s="89" t="s">
        <v>2162</v>
      </c>
      <c r="N12862" s="89" t="s">
        <v>381</v>
      </c>
      <c r="V12862" s="89" t="s">
        <v>1556</v>
      </c>
      <c r="W12862">
        <v>67228</v>
      </c>
    </row>
    <row r="12863" spans="7:23">
      <c r="G12863">
        <v>67210</v>
      </c>
      <c r="H12863" s="89" t="s">
        <v>1541</v>
      </c>
      <c r="I12863" s="89" t="s">
        <v>341</v>
      </c>
      <c r="L12863">
        <v>215877</v>
      </c>
      <c r="M12863" s="89" t="s">
        <v>3159</v>
      </c>
      <c r="N12863" s="89" t="s">
        <v>336</v>
      </c>
      <c r="V12863" s="89" t="s">
        <v>1557</v>
      </c>
      <c r="W12863">
        <v>67229</v>
      </c>
    </row>
    <row r="12864" spans="7:23">
      <c r="G12864">
        <v>67211</v>
      </c>
      <c r="H12864" s="89" t="s">
        <v>1542</v>
      </c>
      <c r="I12864" s="89" t="s">
        <v>341</v>
      </c>
      <c r="L12864">
        <v>215880</v>
      </c>
      <c r="M12864" s="89" t="s">
        <v>2164</v>
      </c>
      <c r="N12864" s="89" t="s">
        <v>381</v>
      </c>
      <c r="V12864" s="89" t="s">
        <v>1378</v>
      </c>
      <c r="W12864">
        <v>67230</v>
      </c>
    </row>
    <row r="12865" spans="7:23">
      <c r="G12865">
        <v>67212</v>
      </c>
      <c r="H12865" s="89" t="s">
        <v>1543</v>
      </c>
      <c r="I12865" s="89" t="s">
        <v>341</v>
      </c>
      <c r="L12865">
        <v>216467</v>
      </c>
      <c r="M12865" s="89" t="s">
        <v>3303</v>
      </c>
      <c r="N12865" s="89" t="s">
        <v>336</v>
      </c>
      <c r="V12865" s="89" t="s">
        <v>1558</v>
      </c>
      <c r="W12865">
        <v>67233</v>
      </c>
    </row>
    <row r="12866" spans="7:23">
      <c r="G12866">
        <v>67213</v>
      </c>
      <c r="H12866" s="89" t="s">
        <v>1544</v>
      </c>
      <c r="I12866" s="89" t="s">
        <v>341</v>
      </c>
      <c r="L12866">
        <v>216470</v>
      </c>
      <c r="M12866" s="89" t="s">
        <v>2172</v>
      </c>
      <c r="N12866" s="89" t="s">
        <v>381</v>
      </c>
      <c r="V12866" s="89" t="s">
        <v>1559</v>
      </c>
      <c r="W12866">
        <v>67234</v>
      </c>
    </row>
    <row r="12867" spans="7:23">
      <c r="G12867">
        <v>67214</v>
      </c>
      <c r="H12867" s="89" t="s">
        <v>1364</v>
      </c>
      <c r="I12867" s="89" t="s">
        <v>341</v>
      </c>
      <c r="L12867">
        <v>216483</v>
      </c>
      <c r="M12867" s="89" t="s">
        <v>2172</v>
      </c>
      <c r="N12867" s="89" t="s">
        <v>1710</v>
      </c>
      <c r="V12867" s="89" t="s">
        <v>1560</v>
      </c>
      <c r="W12867">
        <v>67235</v>
      </c>
    </row>
    <row r="12868" spans="7:23">
      <c r="G12868">
        <v>67217</v>
      </c>
      <c r="H12868" s="89" t="s">
        <v>1545</v>
      </c>
      <c r="I12868" s="89" t="s">
        <v>341</v>
      </c>
      <c r="L12868">
        <v>216484</v>
      </c>
      <c r="M12868" s="89" t="s">
        <v>2172</v>
      </c>
      <c r="N12868" s="89" t="s">
        <v>1940</v>
      </c>
      <c r="V12868" s="89" t="s">
        <v>2544</v>
      </c>
      <c r="W12868">
        <v>67236</v>
      </c>
    </row>
    <row r="12869" spans="7:23">
      <c r="G12869">
        <v>67218</v>
      </c>
      <c r="H12869" s="89" t="s">
        <v>1546</v>
      </c>
      <c r="I12869" s="89" t="s">
        <v>341</v>
      </c>
      <c r="L12869">
        <v>216485</v>
      </c>
      <c r="M12869" s="89" t="s">
        <v>2172</v>
      </c>
      <c r="N12869" s="89" t="s">
        <v>1941</v>
      </c>
      <c r="V12869" s="89" t="s">
        <v>1561</v>
      </c>
      <c r="W12869">
        <v>67237</v>
      </c>
    </row>
    <row r="12870" spans="7:23">
      <c r="G12870">
        <v>67219</v>
      </c>
      <c r="H12870" s="89" t="s">
        <v>1547</v>
      </c>
      <c r="I12870" s="89" t="s">
        <v>341</v>
      </c>
      <c r="L12870">
        <v>216486</v>
      </c>
      <c r="M12870" s="89" t="s">
        <v>2172</v>
      </c>
      <c r="N12870" s="89" t="s">
        <v>1942</v>
      </c>
      <c r="V12870" s="89" t="s">
        <v>1562</v>
      </c>
      <c r="W12870">
        <v>67238</v>
      </c>
    </row>
    <row r="12871" spans="7:23">
      <c r="G12871">
        <v>67220</v>
      </c>
      <c r="H12871" s="89" t="s">
        <v>1548</v>
      </c>
      <c r="I12871" s="89" t="s">
        <v>341</v>
      </c>
      <c r="L12871">
        <v>216487</v>
      </c>
      <c r="M12871" s="89" t="s">
        <v>2172</v>
      </c>
      <c r="N12871" s="89" t="s">
        <v>314</v>
      </c>
      <c r="V12871" s="89" t="s">
        <v>1563</v>
      </c>
      <c r="W12871">
        <v>67239</v>
      </c>
    </row>
    <row r="12872" spans="7:23">
      <c r="G12872">
        <v>67221</v>
      </c>
      <c r="H12872" s="89" t="s">
        <v>1549</v>
      </c>
      <c r="I12872" s="89" t="s">
        <v>341</v>
      </c>
      <c r="L12872">
        <v>216488</v>
      </c>
      <c r="M12872" s="89" t="s">
        <v>2172</v>
      </c>
      <c r="N12872" s="89" t="s">
        <v>1943</v>
      </c>
      <c r="V12872" s="89" t="s">
        <v>1564</v>
      </c>
      <c r="W12872">
        <v>67240</v>
      </c>
    </row>
    <row r="12873" spans="7:23">
      <c r="G12873">
        <v>67222</v>
      </c>
      <c r="H12873" s="89" t="s">
        <v>1550</v>
      </c>
      <c r="I12873" s="89" t="s">
        <v>341</v>
      </c>
      <c r="L12873">
        <v>216489</v>
      </c>
      <c r="M12873" s="89" t="s">
        <v>2172</v>
      </c>
      <c r="N12873" s="89" t="s">
        <v>1944</v>
      </c>
      <c r="V12873" s="89" t="s">
        <v>1565</v>
      </c>
      <c r="W12873">
        <v>67241</v>
      </c>
    </row>
    <row r="12874" spans="7:23">
      <c r="G12874">
        <v>67223</v>
      </c>
      <c r="H12874" s="89" t="s">
        <v>1551</v>
      </c>
      <c r="I12874" s="89" t="s">
        <v>341</v>
      </c>
      <c r="L12874">
        <v>216490</v>
      </c>
      <c r="M12874" s="89" t="s">
        <v>2172</v>
      </c>
      <c r="N12874" s="89" t="s">
        <v>1945</v>
      </c>
      <c r="V12874" s="89" t="s">
        <v>1566</v>
      </c>
      <c r="W12874">
        <v>67242</v>
      </c>
    </row>
    <row r="12875" spans="7:23">
      <c r="G12875">
        <v>67224</v>
      </c>
      <c r="H12875" s="89" t="s">
        <v>1552</v>
      </c>
      <c r="I12875" s="89" t="s">
        <v>341</v>
      </c>
      <c r="L12875">
        <v>216491</v>
      </c>
      <c r="M12875" s="89" t="s">
        <v>2172</v>
      </c>
      <c r="N12875" s="89" t="s">
        <v>1946</v>
      </c>
      <c r="V12875" s="89" t="s">
        <v>271</v>
      </c>
      <c r="W12875">
        <v>67243</v>
      </c>
    </row>
    <row r="12876" spans="7:23">
      <c r="G12876">
        <v>67225</v>
      </c>
      <c r="H12876" s="89" t="s">
        <v>1553</v>
      </c>
      <c r="I12876" s="89" t="s">
        <v>341</v>
      </c>
      <c r="L12876">
        <v>216492</v>
      </c>
      <c r="M12876" s="89" t="s">
        <v>2172</v>
      </c>
      <c r="N12876" s="89" t="s">
        <v>315</v>
      </c>
      <c r="V12876" s="89" t="s">
        <v>1567</v>
      </c>
      <c r="W12876">
        <v>67244</v>
      </c>
    </row>
    <row r="12877" spans="7:23">
      <c r="G12877">
        <v>67226</v>
      </c>
      <c r="H12877" s="89" t="s">
        <v>1554</v>
      </c>
      <c r="I12877" s="89" t="s">
        <v>341</v>
      </c>
      <c r="L12877">
        <v>216493</v>
      </c>
      <c r="M12877" s="89" t="s">
        <v>2172</v>
      </c>
      <c r="N12877" s="89" t="s">
        <v>1947</v>
      </c>
      <c r="V12877" s="89" t="s">
        <v>2545</v>
      </c>
      <c r="W12877">
        <v>141071</v>
      </c>
    </row>
    <row r="12878" spans="7:23">
      <c r="G12878">
        <v>67227</v>
      </c>
      <c r="H12878" s="89" t="s">
        <v>1555</v>
      </c>
      <c r="I12878" s="89" t="s">
        <v>341</v>
      </c>
      <c r="L12878">
        <v>216677</v>
      </c>
      <c r="M12878" s="89" t="s">
        <v>2557</v>
      </c>
      <c r="N12878" s="89" t="s">
        <v>1584</v>
      </c>
      <c r="V12878" s="89" t="s">
        <v>2546</v>
      </c>
      <c r="W12878">
        <v>67245</v>
      </c>
    </row>
    <row r="12879" spans="7:23">
      <c r="G12879">
        <v>67228</v>
      </c>
      <c r="H12879" s="89" t="s">
        <v>1556</v>
      </c>
      <c r="I12879" s="89" t="s">
        <v>341</v>
      </c>
      <c r="L12879">
        <v>216678</v>
      </c>
      <c r="M12879" s="89" t="s">
        <v>2557</v>
      </c>
      <c r="N12879" s="89" t="s">
        <v>1698</v>
      </c>
      <c r="V12879" s="89" t="s">
        <v>1389</v>
      </c>
      <c r="W12879">
        <v>67248</v>
      </c>
    </row>
    <row r="12880" spans="7:23">
      <c r="G12880">
        <v>67229</v>
      </c>
      <c r="H12880" s="89" t="s">
        <v>1557</v>
      </c>
      <c r="I12880" s="89" t="s">
        <v>341</v>
      </c>
      <c r="L12880">
        <v>216680</v>
      </c>
      <c r="M12880" s="89" t="s">
        <v>2557</v>
      </c>
      <c r="N12880" s="89" t="s">
        <v>1699</v>
      </c>
      <c r="V12880" s="89" t="s">
        <v>1568</v>
      </c>
      <c r="W12880">
        <v>67250</v>
      </c>
    </row>
    <row r="12881" spans="7:23">
      <c r="G12881">
        <v>67230</v>
      </c>
      <c r="H12881" s="89" t="s">
        <v>1378</v>
      </c>
      <c r="I12881" s="89" t="s">
        <v>341</v>
      </c>
      <c r="L12881">
        <v>216681</v>
      </c>
      <c r="M12881" s="89" t="s">
        <v>2557</v>
      </c>
      <c r="N12881" s="89" t="s">
        <v>312</v>
      </c>
      <c r="V12881" s="89" t="s">
        <v>1569</v>
      </c>
      <c r="W12881">
        <v>67253</v>
      </c>
    </row>
    <row r="12882" spans="7:23">
      <c r="G12882">
        <v>67233</v>
      </c>
      <c r="H12882" s="89" t="s">
        <v>1558</v>
      </c>
      <c r="I12882" s="89" t="s">
        <v>341</v>
      </c>
      <c r="L12882">
        <v>216682</v>
      </c>
      <c r="M12882" s="89" t="s">
        <v>2557</v>
      </c>
      <c r="N12882" s="89" t="s">
        <v>1700</v>
      </c>
      <c r="V12882" s="89" t="s">
        <v>1570</v>
      </c>
      <c r="W12882">
        <v>67254</v>
      </c>
    </row>
    <row r="12883" spans="7:23">
      <c r="G12883">
        <v>67234</v>
      </c>
      <c r="H12883" s="89" t="s">
        <v>1559</v>
      </c>
      <c r="I12883" s="89" t="s">
        <v>341</v>
      </c>
      <c r="L12883">
        <v>216683</v>
      </c>
      <c r="M12883" s="89" t="s">
        <v>2557</v>
      </c>
      <c r="N12883" s="89" t="s">
        <v>337</v>
      </c>
      <c r="V12883" s="89" t="s">
        <v>1571</v>
      </c>
      <c r="W12883">
        <v>67255</v>
      </c>
    </row>
    <row r="12884" spans="7:23">
      <c r="G12884">
        <v>67235</v>
      </c>
      <c r="H12884" s="89" t="s">
        <v>1560</v>
      </c>
      <c r="I12884" s="89" t="s">
        <v>341</v>
      </c>
      <c r="L12884">
        <v>216684</v>
      </c>
      <c r="M12884" s="89" t="s">
        <v>2557</v>
      </c>
      <c r="N12884" s="89" t="s">
        <v>3595</v>
      </c>
      <c r="V12884" s="89" t="s">
        <v>2547</v>
      </c>
      <c r="W12884">
        <v>67256</v>
      </c>
    </row>
    <row r="12885" spans="7:23">
      <c r="G12885">
        <v>67236</v>
      </c>
      <c r="H12885" s="89" t="s">
        <v>2544</v>
      </c>
      <c r="I12885" s="89" t="s">
        <v>341</v>
      </c>
      <c r="L12885">
        <v>216685</v>
      </c>
      <c r="M12885" s="89" t="s">
        <v>2557</v>
      </c>
      <c r="N12885" s="89" t="s">
        <v>338</v>
      </c>
      <c r="V12885" s="89" t="s">
        <v>1572</v>
      </c>
      <c r="W12885">
        <v>67257</v>
      </c>
    </row>
    <row r="12886" spans="7:23">
      <c r="G12886">
        <v>67237</v>
      </c>
      <c r="H12886" s="89" t="s">
        <v>1561</v>
      </c>
      <c r="I12886" s="89" t="s">
        <v>341</v>
      </c>
      <c r="L12886">
        <v>216686</v>
      </c>
      <c r="M12886" s="89" t="s">
        <v>2557</v>
      </c>
      <c r="N12886" s="89" t="s">
        <v>313</v>
      </c>
      <c r="V12886" s="89" t="s">
        <v>2548</v>
      </c>
      <c r="W12886">
        <v>67682</v>
      </c>
    </row>
    <row r="12887" spans="7:23">
      <c r="G12887">
        <v>67238</v>
      </c>
      <c r="H12887" s="89" t="s">
        <v>1562</v>
      </c>
      <c r="I12887" s="89" t="s">
        <v>341</v>
      </c>
      <c r="L12887">
        <v>216687</v>
      </c>
      <c r="M12887" s="89" t="s">
        <v>2557</v>
      </c>
      <c r="N12887" s="89" t="s">
        <v>339</v>
      </c>
      <c r="V12887" s="89" t="s">
        <v>2549</v>
      </c>
      <c r="W12887">
        <v>76671</v>
      </c>
    </row>
    <row r="12888" spans="7:23">
      <c r="G12888">
        <v>67239</v>
      </c>
      <c r="H12888" s="89" t="s">
        <v>1563</v>
      </c>
      <c r="I12888" s="89" t="s">
        <v>341</v>
      </c>
      <c r="L12888">
        <v>216721</v>
      </c>
      <c r="M12888" s="89" t="s">
        <v>2596</v>
      </c>
      <c r="N12888" s="89" t="s">
        <v>1584</v>
      </c>
      <c r="V12888" s="89" t="s">
        <v>2550</v>
      </c>
      <c r="W12888">
        <v>88071</v>
      </c>
    </row>
    <row r="12889" spans="7:23">
      <c r="G12889">
        <v>67240</v>
      </c>
      <c r="H12889" s="89" t="s">
        <v>1564</v>
      </c>
      <c r="I12889" s="89" t="s">
        <v>341</v>
      </c>
      <c r="L12889">
        <v>216722</v>
      </c>
      <c r="M12889" s="89" t="s">
        <v>2596</v>
      </c>
      <c r="N12889" s="89" t="s">
        <v>1698</v>
      </c>
      <c r="V12889" s="89" t="s">
        <v>1573</v>
      </c>
      <c r="W12889">
        <v>67670</v>
      </c>
    </row>
    <row r="12890" spans="7:23">
      <c r="G12890">
        <v>67241</v>
      </c>
      <c r="H12890" s="89" t="s">
        <v>1565</v>
      </c>
      <c r="I12890" s="89" t="s">
        <v>341</v>
      </c>
      <c r="L12890">
        <v>216724</v>
      </c>
      <c r="M12890" s="89" t="s">
        <v>2596</v>
      </c>
      <c r="N12890" s="89" t="s">
        <v>1699</v>
      </c>
      <c r="V12890" s="89" t="s">
        <v>1574</v>
      </c>
      <c r="W12890">
        <v>67260</v>
      </c>
    </row>
    <row r="12891" spans="7:23">
      <c r="G12891">
        <v>67242</v>
      </c>
      <c r="H12891" s="89" t="s">
        <v>1566</v>
      </c>
      <c r="I12891" s="89" t="s">
        <v>341</v>
      </c>
      <c r="L12891">
        <v>216725</v>
      </c>
      <c r="M12891" s="89" t="s">
        <v>2596</v>
      </c>
      <c r="N12891" s="89" t="s">
        <v>312</v>
      </c>
      <c r="V12891" s="89" t="s">
        <v>1575</v>
      </c>
      <c r="W12891">
        <v>67261</v>
      </c>
    </row>
    <row r="12892" spans="7:23">
      <c r="G12892">
        <v>67243</v>
      </c>
      <c r="H12892" s="89" t="s">
        <v>271</v>
      </c>
      <c r="I12892" s="89" t="s">
        <v>341</v>
      </c>
      <c r="L12892">
        <v>216726</v>
      </c>
      <c r="M12892" s="89" t="s">
        <v>2596</v>
      </c>
      <c r="N12892" s="89" t="s">
        <v>1700</v>
      </c>
      <c r="V12892" s="89" t="s">
        <v>1576</v>
      </c>
      <c r="W12892">
        <v>67262</v>
      </c>
    </row>
    <row r="12893" spans="7:23">
      <c r="G12893">
        <v>67244</v>
      </c>
      <c r="H12893" s="89" t="s">
        <v>1567</v>
      </c>
      <c r="I12893" s="89" t="s">
        <v>341</v>
      </c>
      <c r="L12893">
        <v>216727</v>
      </c>
      <c r="M12893" s="89" t="s">
        <v>2596</v>
      </c>
      <c r="N12893" s="89" t="s">
        <v>337</v>
      </c>
      <c r="V12893" s="89" t="s">
        <v>1577</v>
      </c>
      <c r="W12893">
        <v>67263</v>
      </c>
    </row>
    <row r="12894" spans="7:23">
      <c r="G12894">
        <v>141071</v>
      </c>
      <c r="H12894" s="89" t="s">
        <v>2545</v>
      </c>
      <c r="I12894" s="89" t="s">
        <v>341</v>
      </c>
      <c r="L12894">
        <v>216728</v>
      </c>
      <c r="M12894" s="89" t="s">
        <v>2596</v>
      </c>
      <c r="N12894" s="89" t="s">
        <v>3595</v>
      </c>
      <c r="V12894" s="89" t="s">
        <v>1578</v>
      </c>
      <c r="W12894">
        <v>67264</v>
      </c>
    </row>
    <row r="12895" spans="7:23">
      <c r="G12895">
        <v>67245</v>
      </c>
      <c r="H12895" s="89" t="s">
        <v>2546</v>
      </c>
      <c r="I12895" s="89" t="s">
        <v>341</v>
      </c>
      <c r="L12895">
        <v>216729</v>
      </c>
      <c r="M12895" s="89" t="s">
        <v>2596</v>
      </c>
      <c r="N12895" s="89" t="s">
        <v>338</v>
      </c>
      <c r="V12895" s="89" t="s">
        <v>2551</v>
      </c>
      <c r="W12895">
        <v>141084</v>
      </c>
    </row>
    <row r="12896" spans="7:23">
      <c r="G12896">
        <v>67248</v>
      </c>
      <c r="H12896" s="89" t="s">
        <v>1389</v>
      </c>
      <c r="I12896" s="89" t="s">
        <v>341</v>
      </c>
      <c r="L12896">
        <v>216730</v>
      </c>
      <c r="M12896" s="89" t="s">
        <v>2596</v>
      </c>
      <c r="N12896" s="89" t="s">
        <v>313</v>
      </c>
      <c r="V12896" s="89" t="s">
        <v>2552</v>
      </c>
      <c r="W12896">
        <v>67265</v>
      </c>
    </row>
    <row r="12897" spans="7:23">
      <c r="G12897">
        <v>67250</v>
      </c>
      <c r="H12897" s="89" t="s">
        <v>1568</v>
      </c>
      <c r="I12897" s="89" t="s">
        <v>341</v>
      </c>
      <c r="L12897">
        <v>216731</v>
      </c>
      <c r="M12897" s="89" t="s">
        <v>2596</v>
      </c>
      <c r="N12897" s="89" t="s">
        <v>339</v>
      </c>
      <c r="V12897" s="89" t="s">
        <v>1580</v>
      </c>
      <c r="W12897">
        <v>67266</v>
      </c>
    </row>
    <row r="12898" spans="7:23">
      <c r="G12898">
        <v>67253</v>
      </c>
      <c r="H12898" s="89" t="s">
        <v>1569</v>
      </c>
      <c r="I12898" s="89" t="s">
        <v>341</v>
      </c>
      <c r="L12898">
        <v>217071</v>
      </c>
      <c r="M12898" s="89" t="s">
        <v>3581</v>
      </c>
      <c r="N12898" s="89" t="s">
        <v>336</v>
      </c>
      <c r="V12898" s="89" t="s">
        <v>2553</v>
      </c>
      <c r="W12898">
        <v>202071</v>
      </c>
    </row>
    <row r="12899" spans="7:23">
      <c r="G12899">
        <v>67254</v>
      </c>
      <c r="H12899" s="89" t="s">
        <v>1570</v>
      </c>
      <c r="I12899" s="89" t="s">
        <v>341</v>
      </c>
      <c r="L12899">
        <v>217074</v>
      </c>
      <c r="M12899" s="89" t="s">
        <v>2213</v>
      </c>
      <c r="N12899" s="89" t="s">
        <v>381</v>
      </c>
      <c r="V12899" s="89" t="s">
        <v>2554</v>
      </c>
      <c r="W12899">
        <v>202097</v>
      </c>
    </row>
    <row r="12900" spans="7:23">
      <c r="G12900">
        <v>67255</v>
      </c>
      <c r="H12900" s="89" t="s">
        <v>1571</v>
      </c>
      <c r="I12900" s="89" t="s">
        <v>341</v>
      </c>
      <c r="L12900">
        <v>217075</v>
      </c>
      <c r="M12900" s="89" t="s">
        <v>2213</v>
      </c>
      <c r="N12900" s="89" t="s">
        <v>1584</v>
      </c>
      <c r="V12900" s="89" t="s">
        <v>2555</v>
      </c>
      <c r="W12900">
        <v>202084</v>
      </c>
    </row>
    <row r="12901" spans="7:23">
      <c r="G12901">
        <v>67256</v>
      </c>
      <c r="H12901" s="89" t="s">
        <v>2547</v>
      </c>
      <c r="I12901" s="89" t="s">
        <v>341</v>
      </c>
      <c r="L12901">
        <v>217076</v>
      </c>
      <c r="M12901" s="89" t="s">
        <v>2213</v>
      </c>
      <c r="N12901" s="89" t="s">
        <v>1698</v>
      </c>
      <c r="V12901" s="89" t="s">
        <v>1581</v>
      </c>
      <c r="W12901">
        <v>67268</v>
      </c>
    </row>
    <row r="12902" spans="7:23">
      <c r="G12902">
        <v>67257</v>
      </c>
      <c r="H12902" s="89" t="s">
        <v>1572</v>
      </c>
      <c r="I12902" s="89" t="s">
        <v>341</v>
      </c>
      <c r="L12902">
        <v>217078</v>
      </c>
      <c r="M12902" s="89" t="s">
        <v>2213</v>
      </c>
      <c r="N12902" s="89" t="s">
        <v>1699</v>
      </c>
    </row>
    <row r="12903" spans="7:23">
      <c r="G12903">
        <v>67682</v>
      </c>
      <c r="H12903" s="89" t="s">
        <v>2548</v>
      </c>
      <c r="I12903" s="89" t="s">
        <v>341</v>
      </c>
      <c r="L12903">
        <v>217079</v>
      </c>
      <c r="M12903" s="89" t="s">
        <v>2213</v>
      </c>
      <c r="N12903" s="89" t="s">
        <v>312</v>
      </c>
    </row>
    <row r="12904" spans="7:23">
      <c r="G12904">
        <v>76671</v>
      </c>
      <c r="H12904" s="89" t="s">
        <v>2549</v>
      </c>
      <c r="I12904" s="89" t="s">
        <v>341</v>
      </c>
      <c r="L12904">
        <v>217080</v>
      </c>
      <c r="M12904" s="89" t="s">
        <v>2213</v>
      </c>
      <c r="N12904" s="89" t="s">
        <v>1700</v>
      </c>
      <c r="V12904" s="89" t="s">
        <v>1291</v>
      </c>
      <c r="W12904">
        <v>67870</v>
      </c>
    </row>
    <row r="12905" spans="7:23">
      <c r="G12905">
        <v>88071</v>
      </c>
      <c r="H12905" s="89" t="s">
        <v>2550</v>
      </c>
      <c r="I12905" s="89" t="s">
        <v>341</v>
      </c>
      <c r="L12905">
        <v>217081</v>
      </c>
      <c r="M12905" s="89" t="s">
        <v>2213</v>
      </c>
      <c r="N12905" s="89" t="s">
        <v>337</v>
      </c>
      <c r="V12905" s="89" t="s">
        <v>1292</v>
      </c>
      <c r="W12905">
        <v>68286</v>
      </c>
    </row>
    <row r="12906" spans="7:23">
      <c r="G12906">
        <v>67670</v>
      </c>
      <c r="H12906" s="89" t="s">
        <v>1573</v>
      </c>
      <c r="I12906" s="89" t="s">
        <v>341</v>
      </c>
      <c r="L12906">
        <v>217082</v>
      </c>
      <c r="M12906" s="89" t="s">
        <v>2213</v>
      </c>
      <c r="N12906" s="89" t="s">
        <v>3595</v>
      </c>
      <c r="V12906" s="89" t="s">
        <v>1293</v>
      </c>
      <c r="W12906">
        <v>67871</v>
      </c>
    </row>
    <row r="12907" spans="7:23">
      <c r="G12907">
        <v>67260</v>
      </c>
      <c r="H12907" s="89" t="s">
        <v>1574</v>
      </c>
      <c r="I12907" s="89" t="s">
        <v>341</v>
      </c>
      <c r="L12907">
        <v>217083</v>
      </c>
      <c r="M12907" s="89" t="s">
        <v>2213</v>
      </c>
      <c r="N12907" s="89" t="s">
        <v>338</v>
      </c>
      <c r="V12907" s="89" t="s">
        <v>1294</v>
      </c>
      <c r="W12907">
        <v>67872</v>
      </c>
    </row>
    <row r="12908" spans="7:23">
      <c r="G12908">
        <v>67261</v>
      </c>
      <c r="H12908" s="89" t="s">
        <v>1575</v>
      </c>
      <c r="I12908" s="89" t="s">
        <v>341</v>
      </c>
      <c r="L12908">
        <v>217084</v>
      </c>
      <c r="M12908" s="89" t="s">
        <v>2213</v>
      </c>
      <c r="N12908" s="89" t="s">
        <v>313</v>
      </c>
      <c r="V12908" s="89" t="s">
        <v>1295</v>
      </c>
      <c r="W12908">
        <v>67873</v>
      </c>
    </row>
    <row r="12909" spans="7:23">
      <c r="G12909">
        <v>67262</v>
      </c>
      <c r="H12909" s="89" t="s">
        <v>1576</v>
      </c>
      <c r="I12909" s="89" t="s">
        <v>341</v>
      </c>
      <c r="L12909">
        <v>217085</v>
      </c>
      <c r="M12909" s="89" t="s">
        <v>2213</v>
      </c>
      <c r="N12909" s="89" t="s">
        <v>339</v>
      </c>
      <c r="V12909" s="89" t="s">
        <v>1296</v>
      </c>
      <c r="W12909">
        <v>67874</v>
      </c>
    </row>
    <row r="12910" spans="7:23">
      <c r="G12910">
        <v>67263</v>
      </c>
      <c r="H12910" s="89" t="s">
        <v>1577</v>
      </c>
      <c r="I12910" s="89" t="s">
        <v>341</v>
      </c>
      <c r="L12910">
        <v>217668</v>
      </c>
      <c r="M12910" s="89" t="s">
        <v>3582</v>
      </c>
      <c r="N12910" s="89" t="s">
        <v>336</v>
      </c>
      <c r="V12910" s="89" t="s">
        <v>1297</v>
      </c>
      <c r="W12910">
        <v>67875</v>
      </c>
    </row>
    <row r="12911" spans="7:23">
      <c r="G12911">
        <v>67264</v>
      </c>
      <c r="H12911" s="89" t="s">
        <v>1578</v>
      </c>
      <c r="I12911" s="89" t="s">
        <v>341</v>
      </c>
      <c r="L12911">
        <v>217671</v>
      </c>
      <c r="M12911" s="89" t="s">
        <v>2214</v>
      </c>
      <c r="N12911" s="89" t="s">
        <v>381</v>
      </c>
      <c r="V12911" s="89" t="s">
        <v>1298</v>
      </c>
      <c r="W12911">
        <v>67876</v>
      </c>
    </row>
    <row r="12912" spans="7:23">
      <c r="G12912">
        <v>141084</v>
      </c>
      <c r="H12912" s="89" t="s">
        <v>2551</v>
      </c>
      <c r="I12912" s="89" t="s">
        <v>341</v>
      </c>
      <c r="L12912">
        <v>217672</v>
      </c>
      <c r="M12912" s="89" t="s">
        <v>2214</v>
      </c>
      <c r="N12912" s="89" t="s">
        <v>1584</v>
      </c>
      <c r="V12912" s="89" t="s">
        <v>1299</v>
      </c>
      <c r="W12912">
        <v>67877</v>
      </c>
    </row>
    <row r="12913" spans="7:23">
      <c r="G12913">
        <v>67265</v>
      </c>
      <c r="H12913" s="89" t="s">
        <v>2552</v>
      </c>
      <c r="I12913" s="89" t="s">
        <v>341</v>
      </c>
      <c r="L12913">
        <v>217673</v>
      </c>
      <c r="M12913" s="89" t="s">
        <v>2214</v>
      </c>
      <c r="N12913" s="89" t="s">
        <v>1698</v>
      </c>
      <c r="V12913" s="89" t="s">
        <v>1300</v>
      </c>
      <c r="W12913">
        <v>67878</v>
      </c>
    </row>
    <row r="12914" spans="7:23">
      <c r="G12914">
        <v>67266</v>
      </c>
      <c r="H12914" s="89" t="s">
        <v>1580</v>
      </c>
      <c r="I12914" s="89" t="s">
        <v>341</v>
      </c>
      <c r="L12914">
        <v>217675</v>
      </c>
      <c r="M12914" s="89" t="s">
        <v>2214</v>
      </c>
      <c r="N12914" s="89" t="s">
        <v>1699</v>
      </c>
      <c r="V12914" s="89" t="s">
        <v>1234</v>
      </c>
      <c r="W12914">
        <v>175067</v>
      </c>
    </row>
    <row r="12915" spans="7:23">
      <c r="G12915">
        <v>202071</v>
      </c>
      <c r="H12915" s="89" t="s">
        <v>2553</v>
      </c>
      <c r="I12915" s="89" t="s">
        <v>341</v>
      </c>
      <c r="L12915">
        <v>217676</v>
      </c>
      <c r="M12915" s="89" t="s">
        <v>2214</v>
      </c>
      <c r="N12915" s="89" t="s">
        <v>312</v>
      </c>
      <c r="V12915" s="89" t="s">
        <v>2329</v>
      </c>
      <c r="W12915">
        <v>199722</v>
      </c>
    </row>
    <row r="12916" spans="7:23">
      <c r="G12916">
        <v>202097</v>
      </c>
      <c r="H12916" s="89" t="s">
        <v>2554</v>
      </c>
      <c r="I12916" s="89" t="s">
        <v>341</v>
      </c>
      <c r="L12916">
        <v>217677</v>
      </c>
      <c r="M12916" s="89" t="s">
        <v>2214</v>
      </c>
      <c r="N12916" s="89" t="s">
        <v>1700</v>
      </c>
      <c r="V12916" s="89" t="s">
        <v>2330</v>
      </c>
      <c r="W12916">
        <v>199709</v>
      </c>
    </row>
    <row r="12917" spans="7:23">
      <c r="G12917">
        <v>202084</v>
      </c>
      <c r="H12917" s="89" t="s">
        <v>2555</v>
      </c>
      <c r="I12917" s="89" t="s">
        <v>341</v>
      </c>
      <c r="L12917">
        <v>217678</v>
      </c>
      <c r="M12917" s="89" t="s">
        <v>2214</v>
      </c>
      <c r="N12917" s="89" t="s">
        <v>337</v>
      </c>
      <c r="V12917" s="89" t="s">
        <v>1235</v>
      </c>
      <c r="W12917">
        <v>199696</v>
      </c>
    </row>
    <row r="12918" spans="7:23">
      <c r="G12918">
        <v>67268</v>
      </c>
      <c r="H12918" s="89" t="s">
        <v>1581</v>
      </c>
      <c r="I12918" s="89" t="s">
        <v>341</v>
      </c>
      <c r="L12918">
        <v>217679</v>
      </c>
      <c r="M12918" s="89" t="s">
        <v>2214</v>
      </c>
      <c r="N12918" s="89" t="s">
        <v>3595</v>
      </c>
      <c r="V12918" s="89" t="s">
        <v>1236</v>
      </c>
      <c r="W12918">
        <v>199683</v>
      </c>
    </row>
    <row r="12919" spans="7:23">
      <c r="G12919">
        <v>67866</v>
      </c>
      <c r="H12919" s="89" t="s">
        <v>340</v>
      </c>
      <c r="L12919">
        <v>217680</v>
      </c>
      <c r="M12919" s="89" t="s">
        <v>2214</v>
      </c>
      <c r="N12919" s="89" t="s">
        <v>338</v>
      </c>
      <c r="V12919" s="89" t="s">
        <v>1237</v>
      </c>
      <c r="W12919">
        <v>174880</v>
      </c>
    </row>
    <row r="12920" spans="7:23">
      <c r="G12920">
        <v>67870</v>
      </c>
      <c r="H12920" s="89" t="s">
        <v>1291</v>
      </c>
      <c r="I12920" s="89" t="s">
        <v>340</v>
      </c>
      <c r="L12920">
        <v>217681</v>
      </c>
      <c r="M12920" s="89" t="s">
        <v>2214</v>
      </c>
      <c r="N12920" s="89" t="s">
        <v>313</v>
      </c>
      <c r="V12920" s="89" t="s">
        <v>1301</v>
      </c>
      <c r="W12920">
        <v>67882</v>
      </c>
    </row>
    <row r="12921" spans="7:23">
      <c r="G12921">
        <v>68286</v>
      </c>
      <c r="H12921" s="89" t="s">
        <v>1292</v>
      </c>
      <c r="I12921" s="89" t="s">
        <v>340</v>
      </c>
      <c r="L12921">
        <v>217682</v>
      </c>
      <c r="M12921" s="89" t="s">
        <v>2214</v>
      </c>
      <c r="N12921" s="89" t="s">
        <v>339</v>
      </c>
      <c r="V12921" s="89" t="s">
        <v>2334</v>
      </c>
      <c r="W12921">
        <v>67883</v>
      </c>
    </row>
    <row r="12922" spans="7:23">
      <c r="G12922">
        <v>67871</v>
      </c>
      <c r="H12922" s="89" t="s">
        <v>1293</v>
      </c>
      <c r="I12922" s="89" t="s">
        <v>340</v>
      </c>
      <c r="L12922">
        <v>217867</v>
      </c>
      <c r="M12922" s="89" t="s">
        <v>3285</v>
      </c>
      <c r="N12922" s="89" t="s">
        <v>336</v>
      </c>
      <c r="V12922" s="89" t="s">
        <v>2336</v>
      </c>
      <c r="W12922">
        <v>190067</v>
      </c>
    </row>
    <row r="12923" spans="7:23">
      <c r="G12923">
        <v>67872</v>
      </c>
      <c r="H12923" s="89" t="s">
        <v>1294</v>
      </c>
      <c r="I12923" s="89" t="s">
        <v>340</v>
      </c>
      <c r="L12923">
        <v>217870</v>
      </c>
      <c r="M12923" s="89" t="s">
        <v>2169</v>
      </c>
      <c r="N12923" s="89" t="s">
        <v>381</v>
      </c>
      <c r="V12923" s="89" t="s">
        <v>2337</v>
      </c>
      <c r="W12923">
        <v>200667</v>
      </c>
    </row>
    <row r="12924" spans="7:23">
      <c r="G12924">
        <v>67873</v>
      </c>
      <c r="H12924" s="89" t="s">
        <v>1295</v>
      </c>
      <c r="I12924" s="89" t="s">
        <v>340</v>
      </c>
      <c r="L12924">
        <v>217871</v>
      </c>
      <c r="M12924" s="89" t="s">
        <v>2169</v>
      </c>
      <c r="N12924" s="89" t="s">
        <v>1710</v>
      </c>
      <c r="V12924" s="89" t="s">
        <v>1302</v>
      </c>
      <c r="W12924">
        <v>67884</v>
      </c>
    </row>
    <row r="12925" spans="7:23">
      <c r="G12925">
        <v>67874</v>
      </c>
      <c r="H12925" s="89" t="s">
        <v>1296</v>
      </c>
      <c r="I12925" s="89" t="s">
        <v>340</v>
      </c>
      <c r="L12925">
        <v>217872</v>
      </c>
      <c r="M12925" s="89" t="s">
        <v>2169</v>
      </c>
      <c r="N12925" s="89" t="s">
        <v>1940</v>
      </c>
      <c r="V12925" s="89" t="s">
        <v>2340</v>
      </c>
      <c r="W12925">
        <v>83867</v>
      </c>
    </row>
    <row r="12926" spans="7:23">
      <c r="G12926">
        <v>67875</v>
      </c>
      <c r="H12926" s="89" t="s">
        <v>1297</v>
      </c>
      <c r="I12926" s="89" t="s">
        <v>340</v>
      </c>
      <c r="L12926">
        <v>217873</v>
      </c>
      <c r="M12926" s="89" t="s">
        <v>2169</v>
      </c>
      <c r="N12926" s="89" t="s">
        <v>1941</v>
      </c>
      <c r="V12926" s="89" t="s">
        <v>2342</v>
      </c>
      <c r="W12926">
        <v>67885</v>
      </c>
    </row>
    <row r="12927" spans="7:23">
      <c r="G12927">
        <v>67876</v>
      </c>
      <c r="H12927" s="89" t="s">
        <v>1298</v>
      </c>
      <c r="I12927" s="89" t="s">
        <v>340</v>
      </c>
      <c r="L12927">
        <v>217874</v>
      </c>
      <c r="M12927" s="89" t="s">
        <v>2169</v>
      </c>
      <c r="N12927" s="89" t="s">
        <v>1942</v>
      </c>
      <c r="V12927" s="89" t="s">
        <v>2343</v>
      </c>
      <c r="W12927">
        <v>67886</v>
      </c>
    </row>
    <row r="12928" spans="7:23">
      <c r="G12928">
        <v>67877</v>
      </c>
      <c r="H12928" s="89" t="s">
        <v>1299</v>
      </c>
      <c r="I12928" s="89" t="s">
        <v>340</v>
      </c>
      <c r="L12928">
        <v>217875</v>
      </c>
      <c r="M12928" s="89" t="s">
        <v>2169</v>
      </c>
      <c r="N12928" s="89" t="s">
        <v>314</v>
      </c>
      <c r="V12928" s="89" t="s">
        <v>1303</v>
      </c>
      <c r="W12928">
        <v>67887</v>
      </c>
    </row>
    <row r="12929" spans="7:23">
      <c r="G12929">
        <v>67878</v>
      </c>
      <c r="H12929" s="89" t="s">
        <v>1300</v>
      </c>
      <c r="I12929" s="89" t="s">
        <v>340</v>
      </c>
      <c r="L12929">
        <v>217876</v>
      </c>
      <c r="M12929" s="89" t="s">
        <v>2169</v>
      </c>
      <c r="N12929" s="89" t="s">
        <v>1943</v>
      </c>
      <c r="V12929" s="89" t="s">
        <v>2346</v>
      </c>
      <c r="W12929">
        <v>199667</v>
      </c>
    </row>
    <row r="12930" spans="7:23">
      <c r="G12930">
        <v>175067</v>
      </c>
      <c r="H12930" s="89" t="s">
        <v>1234</v>
      </c>
      <c r="I12930" s="89" t="s">
        <v>340</v>
      </c>
      <c r="L12930">
        <v>217877</v>
      </c>
      <c r="M12930" s="89" t="s">
        <v>2169</v>
      </c>
      <c r="N12930" s="89" t="s">
        <v>1944</v>
      </c>
      <c r="V12930" s="89" t="s">
        <v>2348</v>
      </c>
      <c r="W12930">
        <v>200145</v>
      </c>
    </row>
    <row r="12931" spans="7:23">
      <c r="G12931">
        <v>199722</v>
      </c>
      <c r="H12931" s="89" t="s">
        <v>2329</v>
      </c>
      <c r="I12931" s="89" t="s">
        <v>340</v>
      </c>
      <c r="L12931">
        <v>217878</v>
      </c>
      <c r="M12931" s="89" t="s">
        <v>2169</v>
      </c>
      <c r="N12931" s="89" t="s">
        <v>1945</v>
      </c>
      <c r="V12931" s="89" t="s">
        <v>1304</v>
      </c>
      <c r="W12931">
        <v>67891</v>
      </c>
    </row>
    <row r="12932" spans="7:23">
      <c r="G12932">
        <v>199709</v>
      </c>
      <c r="H12932" s="89" t="s">
        <v>2330</v>
      </c>
      <c r="I12932" s="89" t="s">
        <v>340</v>
      </c>
      <c r="L12932">
        <v>217879</v>
      </c>
      <c r="M12932" s="89" t="s">
        <v>2169</v>
      </c>
      <c r="N12932" s="89" t="s">
        <v>1946</v>
      </c>
      <c r="V12932" s="89" t="s">
        <v>1305</v>
      </c>
      <c r="W12932">
        <v>67892</v>
      </c>
    </row>
    <row r="12933" spans="7:23">
      <c r="G12933">
        <v>199696</v>
      </c>
      <c r="H12933" s="89" t="s">
        <v>1235</v>
      </c>
      <c r="I12933" s="89" t="s">
        <v>340</v>
      </c>
      <c r="L12933">
        <v>217880</v>
      </c>
      <c r="M12933" s="89" t="s">
        <v>2169</v>
      </c>
      <c r="N12933" s="89" t="s">
        <v>315</v>
      </c>
      <c r="V12933" s="89" t="s">
        <v>1306</v>
      </c>
      <c r="W12933">
        <v>67893</v>
      </c>
    </row>
    <row r="12934" spans="7:23">
      <c r="G12934">
        <v>199683</v>
      </c>
      <c r="H12934" s="89" t="s">
        <v>1236</v>
      </c>
      <c r="I12934" s="89" t="s">
        <v>340</v>
      </c>
      <c r="L12934">
        <v>217881</v>
      </c>
      <c r="M12934" s="89" t="s">
        <v>2169</v>
      </c>
      <c r="N12934" s="89" t="s">
        <v>1947</v>
      </c>
      <c r="V12934" s="89" t="s">
        <v>2353</v>
      </c>
      <c r="W12934">
        <v>205871</v>
      </c>
    </row>
    <row r="12935" spans="7:23">
      <c r="G12935">
        <v>174880</v>
      </c>
      <c r="H12935" s="89" t="s">
        <v>1237</v>
      </c>
      <c r="I12935" s="89" t="s">
        <v>340</v>
      </c>
      <c r="L12935">
        <v>217898</v>
      </c>
      <c r="M12935" s="89" t="s">
        <v>2733</v>
      </c>
      <c r="N12935" s="89" t="s">
        <v>336</v>
      </c>
      <c r="V12935" s="89" t="s">
        <v>1307</v>
      </c>
      <c r="W12935">
        <v>67894</v>
      </c>
    </row>
    <row r="12936" spans="7:23">
      <c r="G12936">
        <v>67882</v>
      </c>
      <c r="H12936" s="89" t="s">
        <v>1301</v>
      </c>
      <c r="I12936" s="89" t="s">
        <v>340</v>
      </c>
      <c r="L12936">
        <v>217901</v>
      </c>
      <c r="M12936" s="89" t="s">
        <v>2141</v>
      </c>
      <c r="N12936" s="89" t="s">
        <v>381</v>
      </c>
      <c r="V12936" s="89" t="s">
        <v>1308</v>
      </c>
      <c r="W12936">
        <v>67895</v>
      </c>
    </row>
    <row r="12937" spans="7:23">
      <c r="G12937">
        <v>67883</v>
      </c>
      <c r="H12937" s="89" t="s">
        <v>2334</v>
      </c>
      <c r="I12937" s="89" t="s">
        <v>340</v>
      </c>
      <c r="L12937">
        <v>217902</v>
      </c>
      <c r="M12937" s="89" t="s">
        <v>2732</v>
      </c>
      <c r="N12937" s="89" t="s">
        <v>336</v>
      </c>
      <c r="V12937" s="89" t="s">
        <v>1309</v>
      </c>
      <c r="W12937">
        <v>67896</v>
      </c>
    </row>
    <row r="12938" spans="7:23">
      <c r="G12938">
        <v>190067</v>
      </c>
      <c r="H12938" s="89" t="s">
        <v>2336</v>
      </c>
      <c r="I12938" s="89" t="s">
        <v>340</v>
      </c>
      <c r="L12938">
        <v>217905</v>
      </c>
      <c r="M12938" s="89" t="s">
        <v>2140</v>
      </c>
      <c r="N12938" s="89" t="s">
        <v>381</v>
      </c>
      <c r="V12938" s="89" t="s">
        <v>1310</v>
      </c>
      <c r="W12938">
        <v>67897</v>
      </c>
    </row>
    <row r="12939" spans="7:23">
      <c r="G12939">
        <v>200667</v>
      </c>
      <c r="H12939" s="89" t="s">
        <v>2337</v>
      </c>
      <c r="I12939" s="89" t="s">
        <v>340</v>
      </c>
      <c r="L12939">
        <v>217906</v>
      </c>
      <c r="M12939" s="89" t="s">
        <v>2731</v>
      </c>
      <c r="N12939" s="89" t="s">
        <v>336</v>
      </c>
      <c r="V12939" s="89" t="s">
        <v>2357</v>
      </c>
      <c r="W12939">
        <v>173680</v>
      </c>
    </row>
    <row r="12940" spans="7:23">
      <c r="G12940">
        <v>67884</v>
      </c>
      <c r="H12940" s="89" t="s">
        <v>1302</v>
      </c>
      <c r="I12940" s="89" t="s">
        <v>340</v>
      </c>
      <c r="L12940">
        <v>217909</v>
      </c>
      <c r="M12940" s="89" t="s">
        <v>2139</v>
      </c>
      <c r="N12940" s="89" t="s">
        <v>381</v>
      </c>
      <c r="V12940" s="89" t="s">
        <v>1311</v>
      </c>
      <c r="W12940">
        <v>67900</v>
      </c>
    </row>
    <row r="12941" spans="7:23">
      <c r="G12941">
        <v>83867</v>
      </c>
      <c r="H12941" s="89" t="s">
        <v>2340</v>
      </c>
      <c r="I12941" s="89" t="s">
        <v>340</v>
      </c>
      <c r="L12941">
        <v>217910</v>
      </c>
      <c r="M12941" s="89" t="s">
        <v>2730</v>
      </c>
      <c r="N12941" s="89" t="s">
        <v>336</v>
      </c>
      <c r="V12941" s="89" t="s">
        <v>1312</v>
      </c>
      <c r="W12941">
        <v>67901</v>
      </c>
    </row>
    <row r="12942" spans="7:23">
      <c r="G12942">
        <v>67885</v>
      </c>
      <c r="H12942" s="89" t="s">
        <v>2342</v>
      </c>
      <c r="I12942" s="89" t="s">
        <v>340</v>
      </c>
      <c r="L12942">
        <v>217913</v>
      </c>
      <c r="M12942" s="89" t="s">
        <v>2138</v>
      </c>
      <c r="N12942" s="89" t="s">
        <v>381</v>
      </c>
      <c r="V12942" s="89" t="s">
        <v>1313</v>
      </c>
      <c r="W12942">
        <v>67902</v>
      </c>
    </row>
    <row r="12943" spans="7:23">
      <c r="G12943">
        <v>67886</v>
      </c>
      <c r="H12943" s="89" t="s">
        <v>2343</v>
      </c>
      <c r="I12943" s="89" t="s">
        <v>340</v>
      </c>
      <c r="L12943">
        <v>217914</v>
      </c>
      <c r="M12943" s="89" t="s">
        <v>2729</v>
      </c>
      <c r="N12943" s="89" t="s">
        <v>336</v>
      </c>
      <c r="V12943" s="89" t="s">
        <v>1314</v>
      </c>
      <c r="W12943">
        <v>67903</v>
      </c>
    </row>
    <row r="12944" spans="7:23">
      <c r="G12944">
        <v>67887</v>
      </c>
      <c r="H12944" s="89" t="s">
        <v>1303</v>
      </c>
      <c r="I12944" s="89" t="s">
        <v>340</v>
      </c>
      <c r="L12944">
        <v>217917</v>
      </c>
      <c r="M12944" s="89" t="s">
        <v>2137</v>
      </c>
      <c r="N12944" s="89" t="s">
        <v>381</v>
      </c>
      <c r="V12944" s="89" t="s">
        <v>1315</v>
      </c>
      <c r="W12944">
        <v>67904</v>
      </c>
    </row>
    <row r="12945" spans="7:23">
      <c r="G12945">
        <v>199667</v>
      </c>
      <c r="H12945" s="89" t="s">
        <v>2346</v>
      </c>
      <c r="I12945" s="89" t="s">
        <v>340</v>
      </c>
      <c r="L12945">
        <v>217918</v>
      </c>
      <c r="M12945" s="89" t="s">
        <v>2728</v>
      </c>
      <c r="N12945" s="89" t="s">
        <v>336</v>
      </c>
      <c r="V12945" s="89" t="s">
        <v>1316</v>
      </c>
      <c r="W12945">
        <v>67905</v>
      </c>
    </row>
    <row r="12946" spans="7:23">
      <c r="G12946">
        <v>200145</v>
      </c>
      <c r="H12946" s="89" t="s">
        <v>2348</v>
      </c>
      <c r="I12946" s="89" t="s">
        <v>340</v>
      </c>
      <c r="L12946">
        <v>217921</v>
      </c>
      <c r="M12946" s="89" t="s">
        <v>2136</v>
      </c>
      <c r="N12946" s="89" t="s">
        <v>381</v>
      </c>
      <c r="V12946" s="89" t="s">
        <v>1317</v>
      </c>
      <c r="W12946">
        <v>67906</v>
      </c>
    </row>
    <row r="12947" spans="7:23">
      <c r="G12947">
        <v>67891</v>
      </c>
      <c r="H12947" s="89" t="s">
        <v>1304</v>
      </c>
      <c r="I12947" s="89" t="s">
        <v>340</v>
      </c>
      <c r="L12947">
        <v>217922</v>
      </c>
      <c r="M12947" s="89" t="s">
        <v>2727</v>
      </c>
      <c r="N12947" s="89" t="s">
        <v>336</v>
      </c>
      <c r="V12947" s="89" t="s">
        <v>1318</v>
      </c>
      <c r="W12947">
        <v>67907</v>
      </c>
    </row>
    <row r="12948" spans="7:23">
      <c r="G12948">
        <v>67892</v>
      </c>
      <c r="H12948" s="89" t="s">
        <v>1305</v>
      </c>
      <c r="I12948" s="89" t="s">
        <v>340</v>
      </c>
      <c r="L12948">
        <v>217925</v>
      </c>
      <c r="M12948" s="89" t="s">
        <v>2135</v>
      </c>
      <c r="N12948" s="89" t="s">
        <v>381</v>
      </c>
      <c r="V12948" s="89" t="s">
        <v>1319</v>
      </c>
      <c r="W12948">
        <v>67910</v>
      </c>
    </row>
    <row r="12949" spans="7:23">
      <c r="G12949">
        <v>67893</v>
      </c>
      <c r="H12949" s="89" t="s">
        <v>1306</v>
      </c>
      <c r="I12949" s="89" t="s">
        <v>340</v>
      </c>
      <c r="L12949">
        <v>217926</v>
      </c>
      <c r="M12949" s="89" t="s">
        <v>2726</v>
      </c>
      <c r="N12949" s="89" t="s">
        <v>336</v>
      </c>
      <c r="V12949" s="89" t="s">
        <v>1320</v>
      </c>
      <c r="W12949">
        <v>67911</v>
      </c>
    </row>
    <row r="12950" spans="7:23">
      <c r="G12950">
        <v>205871</v>
      </c>
      <c r="H12950" s="89" t="s">
        <v>2353</v>
      </c>
      <c r="I12950" s="89" t="s">
        <v>340</v>
      </c>
      <c r="L12950">
        <v>217929</v>
      </c>
      <c r="M12950" s="89" t="s">
        <v>2134</v>
      </c>
      <c r="N12950" s="89" t="s">
        <v>381</v>
      </c>
      <c r="V12950" s="89" t="s">
        <v>1321</v>
      </c>
      <c r="W12950">
        <v>67912</v>
      </c>
    </row>
    <row r="12951" spans="7:23">
      <c r="G12951">
        <v>67894</v>
      </c>
      <c r="H12951" s="89" t="s">
        <v>1307</v>
      </c>
      <c r="I12951" s="89" t="s">
        <v>340</v>
      </c>
      <c r="L12951">
        <v>218066</v>
      </c>
      <c r="M12951" s="89" t="s">
        <v>2628</v>
      </c>
      <c r="N12951" s="89" t="s">
        <v>1584</v>
      </c>
      <c r="V12951" s="89" t="s">
        <v>1322</v>
      </c>
      <c r="W12951">
        <v>67913</v>
      </c>
    </row>
    <row r="12952" spans="7:23">
      <c r="G12952">
        <v>67895</v>
      </c>
      <c r="H12952" s="89" t="s">
        <v>1308</v>
      </c>
      <c r="I12952" s="89" t="s">
        <v>340</v>
      </c>
      <c r="L12952">
        <v>218067</v>
      </c>
      <c r="M12952" s="89" t="s">
        <v>2628</v>
      </c>
      <c r="N12952" s="89" t="s">
        <v>1698</v>
      </c>
      <c r="V12952" s="89" t="s">
        <v>1323</v>
      </c>
      <c r="W12952">
        <v>67914</v>
      </c>
    </row>
    <row r="12953" spans="7:23">
      <c r="G12953">
        <v>67896</v>
      </c>
      <c r="H12953" s="89" t="s">
        <v>1309</v>
      </c>
      <c r="I12953" s="89" t="s">
        <v>340</v>
      </c>
      <c r="L12953">
        <v>218069</v>
      </c>
      <c r="M12953" s="89" t="s">
        <v>2628</v>
      </c>
      <c r="N12953" s="89" t="s">
        <v>1699</v>
      </c>
      <c r="V12953" s="89" t="s">
        <v>1324</v>
      </c>
      <c r="W12953">
        <v>67915</v>
      </c>
    </row>
    <row r="12954" spans="7:23">
      <c r="G12954">
        <v>67897</v>
      </c>
      <c r="H12954" s="89" t="s">
        <v>1310</v>
      </c>
      <c r="I12954" s="89" t="s">
        <v>340</v>
      </c>
      <c r="L12954">
        <v>218070</v>
      </c>
      <c r="M12954" s="89" t="s">
        <v>2628</v>
      </c>
      <c r="N12954" s="89" t="s">
        <v>312</v>
      </c>
      <c r="V12954" s="89" t="s">
        <v>1325</v>
      </c>
      <c r="W12954">
        <v>67916</v>
      </c>
    </row>
    <row r="12955" spans="7:23">
      <c r="G12955">
        <v>173680</v>
      </c>
      <c r="H12955" s="89" t="s">
        <v>2357</v>
      </c>
      <c r="I12955" s="89" t="s">
        <v>340</v>
      </c>
      <c r="L12955">
        <v>218071</v>
      </c>
      <c r="M12955" s="89" t="s">
        <v>2628</v>
      </c>
      <c r="N12955" s="89" t="s">
        <v>1700</v>
      </c>
      <c r="V12955" s="89" t="s">
        <v>1326</v>
      </c>
      <c r="W12955">
        <v>67917</v>
      </c>
    </row>
    <row r="12956" spans="7:23">
      <c r="G12956">
        <v>67900</v>
      </c>
      <c r="H12956" s="89" t="s">
        <v>1311</v>
      </c>
      <c r="I12956" s="89" t="s">
        <v>340</v>
      </c>
      <c r="L12956">
        <v>218072</v>
      </c>
      <c r="M12956" s="89" t="s">
        <v>2628</v>
      </c>
      <c r="N12956" s="89" t="s">
        <v>337</v>
      </c>
      <c r="V12956" s="89" t="s">
        <v>1327</v>
      </c>
      <c r="W12956">
        <v>67918</v>
      </c>
    </row>
    <row r="12957" spans="7:23">
      <c r="G12957">
        <v>67901</v>
      </c>
      <c r="H12957" s="89" t="s">
        <v>1312</v>
      </c>
      <c r="I12957" s="89" t="s">
        <v>340</v>
      </c>
      <c r="L12957">
        <v>218073</v>
      </c>
      <c r="M12957" s="89" t="s">
        <v>2628</v>
      </c>
      <c r="N12957" s="89" t="s">
        <v>3595</v>
      </c>
      <c r="V12957" s="89" t="s">
        <v>232</v>
      </c>
      <c r="W12957">
        <v>67919</v>
      </c>
    </row>
    <row r="12958" spans="7:23">
      <c r="G12958">
        <v>67902</v>
      </c>
      <c r="H12958" s="89" t="s">
        <v>1313</v>
      </c>
      <c r="I12958" s="89" t="s">
        <v>340</v>
      </c>
      <c r="L12958">
        <v>218074</v>
      </c>
      <c r="M12958" s="89" t="s">
        <v>2628</v>
      </c>
      <c r="N12958" s="89" t="s">
        <v>338</v>
      </c>
      <c r="V12958" s="89" t="s">
        <v>2375</v>
      </c>
      <c r="W12958">
        <v>173693</v>
      </c>
    </row>
    <row r="12959" spans="7:23">
      <c r="G12959">
        <v>67903</v>
      </c>
      <c r="H12959" s="89" t="s">
        <v>1314</v>
      </c>
      <c r="I12959" s="89" t="s">
        <v>340</v>
      </c>
      <c r="L12959">
        <v>218075</v>
      </c>
      <c r="M12959" s="89" t="s">
        <v>2628</v>
      </c>
      <c r="N12959" s="89" t="s">
        <v>313</v>
      </c>
      <c r="V12959" s="89" t="s">
        <v>1328</v>
      </c>
      <c r="W12959">
        <v>67922</v>
      </c>
    </row>
    <row r="12960" spans="7:23">
      <c r="G12960">
        <v>67904</v>
      </c>
      <c r="H12960" s="89" t="s">
        <v>1315</v>
      </c>
      <c r="I12960" s="89" t="s">
        <v>340</v>
      </c>
      <c r="L12960">
        <v>218076</v>
      </c>
      <c r="M12960" s="89" t="s">
        <v>2628</v>
      </c>
      <c r="N12960" s="89" t="s">
        <v>339</v>
      </c>
      <c r="V12960" s="89" t="s">
        <v>1329</v>
      </c>
      <c r="W12960">
        <v>67923</v>
      </c>
    </row>
    <row r="12961" spans="7:23">
      <c r="G12961">
        <v>67905</v>
      </c>
      <c r="H12961" s="89" t="s">
        <v>1316</v>
      </c>
      <c r="I12961" s="89" t="s">
        <v>340</v>
      </c>
      <c r="L12961">
        <v>218077</v>
      </c>
      <c r="M12961" s="89" t="s">
        <v>2626</v>
      </c>
      <c r="N12961" s="89" t="s">
        <v>1584</v>
      </c>
      <c r="V12961" s="89" t="s">
        <v>1330</v>
      </c>
      <c r="W12961">
        <v>67924</v>
      </c>
    </row>
    <row r="12962" spans="7:23">
      <c r="G12962">
        <v>67906</v>
      </c>
      <c r="H12962" s="89" t="s">
        <v>1317</v>
      </c>
      <c r="I12962" s="89" t="s">
        <v>340</v>
      </c>
      <c r="L12962">
        <v>218078</v>
      </c>
      <c r="M12962" s="89" t="s">
        <v>2626</v>
      </c>
      <c r="N12962" s="89" t="s">
        <v>1698</v>
      </c>
      <c r="V12962" s="89" t="s">
        <v>1331</v>
      </c>
      <c r="W12962">
        <v>67925</v>
      </c>
    </row>
    <row r="12963" spans="7:23">
      <c r="G12963">
        <v>67907</v>
      </c>
      <c r="H12963" s="89" t="s">
        <v>1318</v>
      </c>
      <c r="I12963" s="89" t="s">
        <v>340</v>
      </c>
      <c r="L12963">
        <v>218080</v>
      </c>
      <c r="M12963" s="89" t="s">
        <v>2626</v>
      </c>
      <c r="N12963" s="89" t="s">
        <v>1699</v>
      </c>
      <c r="V12963" s="89" t="s">
        <v>1332</v>
      </c>
      <c r="W12963">
        <v>67926</v>
      </c>
    </row>
    <row r="12964" spans="7:23">
      <c r="G12964">
        <v>67910</v>
      </c>
      <c r="H12964" s="89" t="s">
        <v>1319</v>
      </c>
      <c r="I12964" s="89" t="s">
        <v>340</v>
      </c>
      <c r="L12964">
        <v>218081</v>
      </c>
      <c r="M12964" s="89" t="s">
        <v>2626</v>
      </c>
      <c r="N12964" s="89" t="s">
        <v>312</v>
      </c>
      <c r="V12964" s="89" t="s">
        <v>1333</v>
      </c>
      <c r="W12964">
        <v>67927</v>
      </c>
    </row>
    <row r="12965" spans="7:23">
      <c r="G12965">
        <v>67911</v>
      </c>
      <c r="H12965" s="89" t="s">
        <v>1320</v>
      </c>
      <c r="I12965" s="89" t="s">
        <v>340</v>
      </c>
      <c r="L12965">
        <v>218082</v>
      </c>
      <c r="M12965" s="89" t="s">
        <v>2626</v>
      </c>
      <c r="N12965" s="89" t="s">
        <v>1700</v>
      </c>
      <c r="V12965" s="89" t="s">
        <v>1334</v>
      </c>
      <c r="W12965">
        <v>67928</v>
      </c>
    </row>
    <row r="12966" spans="7:23">
      <c r="G12966">
        <v>67912</v>
      </c>
      <c r="H12966" s="89" t="s">
        <v>1321</v>
      </c>
      <c r="I12966" s="89" t="s">
        <v>340</v>
      </c>
      <c r="L12966">
        <v>218083</v>
      </c>
      <c r="M12966" s="89" t="s">
        <v>2626</v>
      </c>
      <c r="N12966" s="89" t="s">
        <v>337</v>
      </c>
      <c r="V12966" s="89" t="s">
        <v>1335</v>
      </c>
      <c r="W12966">
        <v>67929</v>
      </c>
    </row>
    <row r="12967" spans="7:23">
      <c r="G12967">
        <v>67913</v>
      </c>
      <c r="H12967" s="89" t="s">
        <v>1322</v>
      </c>
      <c r="I12967" s="89" t="s">
        <v>340</v>
      </c>
      <c r="L12967">
        <v>218084</v>
      </c>
      <c r="M12967" s="89" t="s">
        <v>2626</v>
      </c>
      <c r="N12967" s="89" t="s">
        <v>3595</v>
      </c>
      <c r="V12967" s="89" t="s">
        <v>1336</v>
      </c>
      <c r="W12967">
        <v>67930</v>
      </c>
    </row>
    <row r="12968" spans="7:23">
      <c r="G12968">
        <v>67914</v>
      </c>
      <c r="H12968" s="89" t="s">
        <v>1323</v>
      </c>
      <c r="I12968" s="89" t="s">
        <v>340</v>
      </c>
      <c r="L12968">
        <v>218085</v>
      </c>
      <c r="M12968" s="89" t="s">
        <v>2626</v>
      </c>
      <c r="N12968" s="89" t="s">
        <v>338</v>
      </c>
      <c r="V12968" s="89" t="s">
        <v>1337</v>
      </c>
      <c r="W12968">
        <v>67931</v>
      </c>
    </row>
    <row r="12969" spans="7:23">
      <c r="G12969">
        <v>67915</v>
      </c>
      <c r="H12969" s="89" t="s">
        <v>1324</v>
      </c>
      <c r="I12969" s="89" t="s">
        <v>340</v>
      </c>
      <c r="L12969">
        <v>218086</v>
      </c>
      <c r="M12969" s="89" t="s">
        <v>2626</v>
      </c>
      <c r="N12969" s="89" t="s">
        <v>313</v>
      </c>
      <c r="V12969" s="89" t="s">
        <v>1338</v>
      </c>
      <c r="W12969">
        <v>67932</v>
      </c>
    </row>
    <row r="12970" spans="7:23">
      <c r="G12970">
        <v>67916</v>
      </c>
      <c r="H12970" s="89" t="s">
        <v>1325</v>
      </c>
      <c r="I12970" s="89" t="s">
        <v>340</v>
      </c>
      <c r="L12970">
        <v>218087</v>
      </c>
      <c r="M12970" s="89" t="s">
        <v>2626</v>
      </c>
      <c r="N12970" s="89" t="s">
        <v>339</v>
      </c>
      <c r="V12970" s="89" t="s">
        <v>1339</v>
      </c>
      <c r="W12970">
        <v>67933</v>
      </c>
    </row>
    <row r="12971" spans="7:23">
      <c r="G12971">
        <v>67917</v>
      </c>
      <c r="H12971" s="89" t="s">
        <v>1326</v>
      </c>
      <c r="I12971" s="89" t="s">
        <v>340</v>
      </c>
      <c r="L12971">
        <v>218088</v>
      </c>
      <c r="M12971" s="89" t="s">
        <v>2624</v>
      </c>
      <c r="N12971" s="89" t="s">
        <v>1584</v>
      </c>
      <c r="V12971" s="89" t="s">
        <v>1340</v>
      </c>
      <c r="W12971">
        <v>67934</v>
      </c>
    </row>
    <row r="12972" spans="7:23">
      <c r="G12972">
        <v>67918</v>
      </c>
      <c r="H12972" s="89" t="s">
        <v>1327</v>
      </c>
      <c r="I12972" s="89" t="s">
        <v>340</v>
      </c>
      <c r="L12972">
        <v>218089</v>
      </c>
      <c r="M12972" s="89" t="s">
        <v>2624</v>
      </c>
      <c r="N12972" s="89" t="s">
        <v>1698</v>
      </c>
      <c r="V12972" s="89" t="s">
        <v>1341</v>
      </c>
      <c r="W12972">
        <v>67935</v>
      </c>
    </row>
    <row r="12973" spans="7:23">
      <c r="G12973">
        <v>67919</v>
      </c>
      <c r="H12973" s="89" t="s">
        <v>232</v>
      </c>
      <c r="I12973" s="89" t="s">
        <v>340</v>
      </c>
      <c r="L12973">
        <v>218091</v>
      </c>
      <c r="M12973" s="89" t="s">
        <v>2624</v>
      </c>
      <c r="N12973" s="89" t="s">
        <v>1699</v>
      </c>
      <c r="V12973" s="89" t="s">
        <v>1342</v>
      </c>
      <c r="W12973">
        <v>67936</v>
      </c>
    </row>
    <row r="12974" spans="7:23">
      <c r="G12974">
        <v>173693</v>
      </c>
      <c r="H12974" s="89" t="s">
        <v>2375</v>
      </c>
      <c r="I12974" s="89" t="s">
        <v>340</v>
      </c>
      <c r="L12974">
        <v>218092</v>
      </c>
      <c r="M12974" s="89" t="s">
        <v>2624</v>
      </c>
      <c r="N12974" s="89" t="s">
        <v>312</v>
      </c>
      <c r="V12974" s="89" t="s">
        <v>1343</v>
      </c>
      <c r="W12974">
        <v>67937</v>
      </c>
    </row>
    <row r="12975" spans="7:23">
      <c r="G12975">
        <v>67922</v>
      </c>
      <c r="H12975" s="89" t="s">
        <v>1328</v>
      </c>
      <c r="I12975" s="89" t="s">
        <v>340</v>
      </c>
      <c r="L12975">
        <v>218093</v>
      </c>
      <c r="M12975" s="89" t="s">
        <v>2624</v>
      </c>
      <c r="N12975" s="89" t="s">
        <v>1700</v>
      </c>
      <c r="V12975" s="89" t="s">
        <v>1344</v>
      </c>
      <c r="W12975">
        <v>67938</v>
      </c>
    </row>
    <row r="12976" spans="7:23">
      <c r="G12976">
        <v>67923</v>
      </c>
      <c r="H12976" s="89" t="s">
        <v>1329</v>
      </c>
      <c r="I12976" s="89" t="s">
        <v>340</v>
      </c>
      <c r="L12976">
        <v>218094</v>
      </c>
      <c r="M12976" s="89" t="s">
        <v>2624</v>
      </c>
      <c r="N12976" s="89" t="s">
        <v>337</v>
      </c>
      <c r="V12976" s="89" t="s">
        <v>1345</v>
      </c>
      <c r="W12976">
        <v>67939</v>
      </c>
    </row>
    <row r="12977" spans="7:23">
      <c r="G12977">
        <v>67924</v>
      </c>
      <c r="H12977" s="89" t="s">
        <v>1330</v>
      </c>
      <c r="I12977" s="89" t="s">
        <v>340</v>
      </c>
      <c r="L12977">
        <v>218095</v>
      </c>
      <c r="M12977" s="89" t="s">
        <v>2624</v>
      </c>
      <c r="N12977" s="89" t="s">
        <v>3595</v>
      </c>
      <c r="V12977" s="89" t="s">
        <v>1346</v>
      </c>
      <c r="W12977">
        <v>67940</v>
      </c>
    </row>
    <row r="12978" spans="7:23">
      <c r="G12978">
        <v>67925</v>
      </c>
      <c r="H12978" s="89" t="s">
        <v>1331</v>
      </c>
      <c r="I12978" s="89" t="s">
        <v>340</v>
      </c>
      <c r="L12978">
        <v>218096</v>
      </c>
      <c r="M12978" s="89" t="s">
        <v>2624</v>
      </c>
      <c r="N12978" s="89" t="s">
        <v>338</v>
      </c>
      <c r="V12978" s="89" t="s">
        <v>1347</v>
      </c>
      <c r="W12978">
        <v>67941</v>
      </c>
    </row>
    <row r="12979" spans="7:23">
      <c r="G12979">
        <v>67926</v>
      </c>
      <c r="H12979" s="89" t="s">
        <v>1332</v>
      </c>
      <c r="I12979" s="89" t="s">
        <v>340</v>
      </c>
      <c r="L12979">
        <v>218097</v>
      </c>
      <c r="M12979" s="89" t="s">
        <v>2624</v>
      </c>
      <c r="N12979" s="89" t="s">
        <v>313</v>
      </c>
      <c r="V12979" s="89" t="s">
        <v>1348</v>
      </c>
      <c r="W12979">
        <v>67942</v>
      </c>
    </row>
    <row r="12980" spans="7:23">
      <c r="G12980">
        <v>67927</v>
      </c>
      <c r="H12980" s="89" t="s">
        <v>1333</v>
      </c>
      <c r="I12980" s="89" t="s">
        <v>340</v>
      </c>
      <c r="L12980">
        <v>218098</v>
      </c>
      <c r="M12980" s="89" t="s">
        <v>2624</v>
      </c>
      <c r="N12980" s="89" t="s">
        <v>339</v>
      </c>
      <c r="V12980" s="89" t="s">
        <v>1349</v>
      </c>
      <c r="W12980">
        <v>67943</v>
      </c>
    </row>
    <row r="12981" spans="7:23">
      <c r="G12981">
        <v>67928</v>
      </c>
      <c r="H12981" s="89" t="s">
        <v>1334</v>
      </c>
      <c r="I12981" s="89" t="s">
        <v>340</v>
      </c>
      <c r="L12981">
        <v>218099</v>
      </c>
      <c r="M12981" s="89" t="s">
        <v>2622</v>
      </c>
      <c r="N12981" s="89" t="s">
        <v>1584</v>
      </c>
      <c r="V12981" s="89" t="s">
        <v>1350</v>
      </c>
      <c r="W12981">
        <v>67944</v>
      </c>
    </row>
    <row r="12982" spans="7:23">
      <c r="G12982">
        <v>67929</v>
      </c>
      <c r="H12982" s="89" t="s">
        <v>1335</v>
      </c>
      <c r="I12982" s="89" t="s">
        <v>340</v>
      </c>
      <c r="L12982">
        <v>218100</v>
      </c>
      <c r="M12982" s="89" t="s">
        <v>2622</v>
      </c>
      <c r="N12982" s="89" t="s">
        <v>1698</v>
      </c>
      <c r="V12982" s="89" t="s">
        <v>1351</v>
      </c>
      <c r="W12982">
        <v>67945</v>
      </c>
    </row>
    <row r="12983" spans="7:23">
      <c r="G12983">
        <v>67930</v>
      </c>
      <c r="H12983" s="89" t="s">
        <v>1336</v>
      </c>
      <c r="I12983" s="89" t="s">
        <v>340</v>
      </c>
      <c r="L12983">
        <v>218102</v>
      </c>
      <c r="M12983" s="89" t="s">
        <v>2622</v>
      </c>
      <c r="N12983" s="89" t="s">
        <v>1699</v>
      </c>
      <c r="V12983" s="89" t="s">
        <v>1352</v>
      </c>
      <c r="W12983">
        <v>67948</v>
      </c>
    </row>
    <row r="12984" spans="7:23">
      <c r="G12984">
        <v>67931</v>
      </c>
      <c r="H12984" s="89" t="s">
        <v>1337</v>
      </c>
      <c r="I12984" s="89" t="s">
        <v>340</v>
      </c>
      <c r="L12984">
        <v>218103</v>
      </c>
      <c r="M12984" s="89" t="s">
        <v>2622</v>
      </c>
      <c r="N12984" s="89" t="s">
        <v>312</v>
      </c>
      <c r="V12984" s="89" t="s">
        <v>1353</v>
      </c>
      <c r="W12984">
        <v>67949</v>
      </c>
    </row>
    <row r="12985" spans="7:23">
      <c r="G12985">
        <v>67932</v>
      </c>
      <c r="H12985" s="89" t="s">
        <v>1338</v>
      </c>
      <c r="I12985" s="89" t="s">
        <v>340</v>
      </c>
      <c r="L12985">
        <v>218104</v>
      </c>
      <c r="M12985" s="89" t="s">
        <v>2622</v>
      </c>
      <c r="N12985" s="89" t="s">
        <v>1700</v>
      </c>
      <c r="V12985" s="89" t="s">
        <v>1354</v>
      </c>
      <c r="W12985">
        <v>67950</v>
      </c>
    </row>
    <row r="12986" spans="7:23">
      <c r="G12986">
        <v>67933</v>
      </c>
      <c r="H12986" s="89" t="s">
        <v>1339</v>
      </c>
      <c r="I12986" s="89" t="s">
        <v>340</v>
      </c>
      <c r="L12986">
        <v>218105</v>
      </c>
      <c r="M12986" s="89" t="s">
        <v>2622</v>
      </c>
      <c r="N12986" s="89" t="s">
        <v>337</v>
      </c>
      <c r="V12986" s="89" t="s">
        <v>1355</v>
      </c>
      <c r="W12986">
        <v>67951</v>
      </c>
    </row>
    <row r="12987" spans="7:23">
      <c r="G12987">
        <v>67934</v>
      </c>
      <c r="H12987" s="89" t="s">
        <v>1340</v>
      </c>
      <c r="I12987" s="89" t="s">
        <v>340</v>
      </c>
      <c r="L12987">
        <v>218106</v>
      </c>
      <c r="M12987" s="89" t="s">
        <v>2622</v>
      </c>
      <c r="N12987" s="89" t="s">
        <v>3595</v>
      </c>
      <c r="V12987" s="89" t="s">
        <v>1356</v>
      </c>
      <c r="W12987">
        <v>67952</v>
      </c>
    </row>
    <row r="12988" spans="7:23">
      <c r="G12988">
        <v>67935</v>
      </c>
      <c r="H12988" s="89" t="s">
        <v>1341</v>
      </c>
      <c r="I12988" s="89" t="s">
        <v>340</v>
      </c>
      <c r="L12988">
        <v>218107</v>
      </c>
      <c r="M12988" s="89" t="s">
        <v>2622</v>
      </c>
      <c r="N12988" s="89" t="s">
        <v>338</v>
      </c>
      <c r="V12988" s="89" t="s">
        <v>1357</v>
      </c>
      <c r="W12988">
        <v>67953</v>
      </c>
    </row>
    <row r="12989" spans="7:23">
      <c r="G12989">
        <v>67936</v>
      </c>
      <c r="H12989" s="89" t="s">
        <v>1342</v>
      </c>
      <c r="I12989" s="89" t="s">
        <v>340</v>
      </c>
      <c r="L12989">
        <v>218108</v>
      </c>
      <c r="M12989" s="89" t="s">
        <v>2622</v>
      </c>
      <c r="N12989" s="89" t="s">
        <v>313</v>
      </c>
      <c r="V12989" s="89" t="s">
        <v>1358</v>
      </c>
      <c r="W12989">
        <v>67954</v>
      </c>
    </row>
    <row r="12990" spans="7:23">
      <c r="G12990">
        <v>67937</v>
      </c>
      <c r="H12990" s="89" t="s">
        <v>1343</v>
      </c>
      <c r="I12990" s="89" t="s">
        <v>340</v>
      </c>
      <c r="L12990">
        <v>218109</v>
      </c>
      <c r="M12990" s="89" t="s">
        <v>2622</v>
      </c>
      <c r="N12990" s="89" t="s">
        <v>339</v>
      </c>
      <c r="V12990" s="89" t="s">
        <v>1359</v>
      </c>
      <c r="W12990">
        <v>67955</v>
      </c>
    </row>
    <row r="12991" spans="7:23">
      <c r="G12991">
        <v>67938</v>
      </c>
      <c r="H12991" s="89" t="s">
        <v>1344</v>
      </c>
      <c r="I12991" s="89" t="s">
        <v>340</v>
      </c>
      <c r="L12991">
        <v>218110</v>
      </c>
      <c r="M12991" s="89" t="s">
        <v>2620</v>
      </c>
      <c r="N12991" s="89" t="s">
        <v>1584</v>
      </c>
      <c r="V12991" s="89" t="s">
        <v>1360</v>
      </c>
      <c r="W12991">
        <v>67956</v>
      </c>
    </row>
    <row r="12992" spans="7:23">
      <c r="G12992">
        <v>67939</v>
      </c>
      <c r="H12992" s="89" t="s">
        <v>1345</v>
      </c>
      <c r="I12992" s="89" t="s">
        <v>340</v>
      </c>
      <c r="L12992">
        <v>218111</v>
      </c>
      <c r="M12992" s="89" t="s">
        <v>2620</v>
      </c>
      <c r="N12992" s="89" t="s">
        <v>1698</v>
      </c>
      <c r="V12992" s="89" t="s">
        <v>1361</v>
      </c>
      <c r="W12992">
        <v>67957</v>
      </c>
    </row>
    <row r="12993" spans="7:23">
      <c r="G12993">
        <v>67940</v>
      </c>
      <c r="H12993" s="89" t="s">
        <v>1346</v>
      </c>
      <c r="I12993" s="89" t="s">
        <v>340</v>
      </c>
      <c r="L12993">
        <v>218113</v>
      </c>
      <c r="M12993" s="89" t="s">
        <v>2620</v>
      </c>
      <c r="N12993" s="89" t="s">
        <v>1699</v>
      </c>
      <c r="V12993" s="89" t="s">
        <v>1362</v>
      </c>
      <c r="W12993">
        <v>67958</v>
      </c>
    </row>
    <row r="12994" spans="7:23">
      <c r="G12994">
        <v>67941</v>
      </c>
      <c r="H12994" s="89" t="s">
        <v>1347</v>
      </c>
      <c r="I12994" s="89" t="s">
        <v>340</v>
      </c>
      <c r="L12994">
        <v>218114</v>
      </c>
      <c r="M12994" s="89" t="s">
        <v>2620</v>
      </c>
      <c r="N12994" s="89" t="s">
        <v>312</v>
      </c>
      <c r="V12994" s="89" t="s">
        <v>1363</v>
      </c>
      <c r="W12994">
        <v>67959</v>
      </c>
    </row>
    <row r="12995" spans="7:23">
      <c r="G12995">
        <v>67942</v>
      </c>
      <c r="H12995" s="89" t="s">
        <v>1348</v>
      </c>
      <c r="I12995" s="89" t="s">
        <v>340</v>
      </c>
      <c r="L12995">
        <v>218115</v>
      </c>
      <c r="M12995" s="89" t="s">
        <v>2620</v>
      </c>
      <c r="N12995" s="89" t="s">
        <v>1700</v>
      </c>
      <c r="V12995" s="89" t="s">
        <v>1364</v>
      </c>
      <c r="W12995">
        <v>67960</v>
      </c>
    </row>
    <row r="12996" spans="7:23">
      <c r="G12996">
        <v>67943</v>
      </c>
      <c r="H12996" s="89" t="s">
        <v>1349</v>
      </c>
      <c r="I12996" s="89" t="s">
        <v>340</v>
      </c>
      <c r="L12996">
        <v>218116</v>
      </c>
      <c r="M12996" s="89" t="s">
        <v>2620</v>
      </c>
      <c r="N12996" s="89" t="s">
        <v>337</v>
      </c>
      <c r="V12996" s="89" t="s">
        <v>2400</v>
      </c>
      <c r="W12996">
        <v>173867</v>
      </c>
    </row>
    <row r="12997" spans="7:23">
      <c r="G12997">
        <v>67944</v>
      </c>
      <c r="H12997" s="89" t="s">
        <v>1350</v>
      </c>
      <c r="I12997" s="89" t="s">
        <v>340</v>
      </c>
      <c r="L12997">
        <v>218117</v>
      </c>
      <c r="M12997" s="89" t="s">
        <v>2620</v>
      </c>
      <c r="N12997" s="89" t="s">
        <v>3595</v>
      </c>
      <c r="V12997" s="89" t="s">
        <v>1365</v>
      </c>
      <c r="W12997">
        <v>67963</v>
      </c>
    </row>
    <row r="12998" spans="7:23">
      <c r="G12998">
        <v>67945</v>
      </c>
      <c r="H12998" s="89" t="s">
        <v>1351</v>
      </c>
      <c r="I12998" s="89" t="s">
        <v>340</v>
      </c>
      <c r="L12998">
        <v>218118</v>
      </c>
      <c r="M12998" s="89" t="s">
        <v>2620</v>
      </c>
      <c r="N12998" s="89" t="s">
        <v>338</v>
      </c>
      <c r="V12998" s="89" t="s">
        <v>1366</v>
      </c>
      <c r="W12998">
        <v>67964</v>
      </c>
    </row>
    <row r="12999" spans="7:23">
      <c r="G12999">
        <v>67948</v>
      </c>
      <c r="H12999" s="89" t="s">
        <v>1352</v>
      </c>
      <c r="I12999" s="89" t="s">
        <v>340</v>
      </c>
      <c r="L12999">
        <v>218119</v>
      </c>
      <c r="M12999" s="89" t="s">
        <v>2620</v>
      </c>
      <c r="N12999" s="89" t="s">
        <v>313</v>
      </c>
      <c r="V12999" s="89" t="s">
        <v>1367</v>
      </c>
      <c r="W12999">
        <v>67965</v>
      </c>
    </row>
    <row r="13000" spans="7:23">
      <c r="G13000">
        <v>67949</v>
      </c>
      <c r="H13000" s="89" t="s">
        <v>1353</v>
      </c>
      <c r="I13000" s="89" t="s">
        <v>340</v>
      </c>
      <c r="L13000">
        <v>218120</v>
      </c>
      <c r="M13000" s="89" t="s">
        <v>2620</v>
      </c>
      <c r="N13000" s="89" t="s">
        <v>339</v>
      </c>
      <c r="V13000" s="89" t="s">
        <v>1368</v>
      </c>
      <c r="W13000">
        <v>67966</v>
      </c>
    </row>
    <row r="13001" spans="7:23">
      <c r="G13001">
        <v>67950</v>
      </c>
      <c r="H13001" s="89" t="s">
        <v>1354</v>
      </c>
      <c r="I13001" s="89" t="s">
        <v>340</v>
      </c>
      <c r="L13001">
        <v>218121</v>
      </c>
      <c r="M13001" s="89" t="s">
        <v>2618</v>
      </c>
      <c r="N13001" s="89" t="s">
        <v>1584</v>
      </c>
      <c r="V13001" s="89" t="s">
        <v>1369</v>
      </c>
      <c r="W13001">
        <v>67967</v>
      </c>
    </row>
    <row r="13002" spans="7:23">
      <c r="G13002">
        <v>67951</v>
      </c>
      <c r="H13002" s="89" t="s">
        <v>1355</v>
      </c>
      <c r="I13002" s="89" t="s">
        <v>340</v>
      </c>
      <c r="L13002">
        <v>218122</v>
      </c>
      <c r="M13002" s="89" t="s">
        <v>2618</v>
      </c>
      <c r="N13002" s="89" t="s">
        <v>1698</v>
      </c>
      <c r="V13002" s="89" t="s">
        <v>1370</v>
      </c>
      <c r="W13002">
        <v>67968</v>
      </c>
    </row>
    <row r="13003" spans="7:23">
      <c r="G13003">
        <v>67952</v>
      </c>
      <c r="H13003" s="89" t="s">
        <v>1356</v>
      </c>
      <c r="I13003" s="89" t="s">
        <v>340</v>
      </c>
      <c r="L13003">
        <v>218124</v>
      </c>
      <c r="M13003" s="89" t="s">
        <v>2618</v>
      </c>
      <c r="N13003" s="89" t="s">
        <v>1699</v>
      </c>
      <c r="V13003" s="89" t="s">
        <v>1371</v>
      </c>
      <c r="W13003">
        <v>67969</v>
      </c>
    </row>
    <row r="13004" spans="7:23">
      <c r="G13004">
        <v>67953</v>
      </c>
      <c r="H13004" s="89" t="s">
        <v>1357</v>
      </c>
      <c r="I13004" s="89" t="s">
        <v>340</v>
      </c>
      <c r="L13004">
        <v>218125</v>
      </c>
      <c r="M13004" s="89" t="s">
        <v>2618</v>
      </c>
      <c r="N13004" s="89" t="s">
        <v>312</v>
      </c>
      <c r="V13004" s="89" t="s">
        <v>1372</v>
      </c>
      <c r="W13004">
        <v>67970</v>
      </c>
    </row>
    <row r="13005" spans="7:23">
      <c r="G13005">
        <v>67954</v>
      </c>
      <c r="H13005" s="89" t="s">
        <v>1358</v>
      </c>
      <c r="I13005" s="89" t="s">
        <v>340</v>
      </c>
      <c r="L13005">
        <v>218126</v>
      </c>
      <c r="M13005" s="89" t="s">
        <v>2618</v>
      </c>
      <c r="N13005" s="89" t="s">
        <v>1700</v>
      </c>
      <c r="V13005" s="89" t="s">
        <v>1373</v>
      </c>
      <c r="W13005">
        <v>67971</v>
      </c>
    </row>
    <row r="13006" spans="7:23">
      <c r="G13006">
        <v>67955</v>
      </c>
      <c r="H13006" s="89" t="s">
        <v>1359</v>
      </c>
      <c r="I13006" s="89" t="s">
        <v>340</v>
      </c>
      <c r="L13006">
        <v>218127</v>
      </c>
      <c r="M13006" s="89" t="s">
        <v>2618</v>
      </c>
      <c r="N13006" s="89" t="s">
        <v>337</v>
      </c>
      <c r="V13006" s="89" t="s">
        <v>1374</v>
      </c>
      <c r="W13006">
        <v>67972</v>
      </c>
    </row>
    <row r="13007" spans="7:23">
      <c r="G13007">
        <v>67956</v>
      </c>
      <c r="H13007" s="89" t="s">
        <v>1360</v>
      </c>
      <c r="I13007" s="89" t="s">
        <v>340</v>
      </c>
      <c r="L13007">
        <v>218128</v>
      </c>
      <c r="M13007" s="89" t="s">
        <v>2618</v>
      </c>
      <c r="N13007" s="89" t="s">
        <v>3595</v>
      </c>
      <c r="V13007" s="89" t="s">
        <v>1375</v>
      </c>
      <c r="W13007">
        <v>67973</v>
      </c>
    </row>
    <row r="13008" spans="7:23">
      <c r="G13008">
        <v>67957</v>
      </c>
      <c r="H13008" s="89" t="s">
        <v>1361</v>
      </c>
      <c r="I13008" s="89" t="s">
        <v>340</v>
      </c>
      <c r="L13008">
        <v>218129</v>
      </c>
      <c r="M13008" s="89" t="s">
        <v>2618</v>
      </c>
      <c r="N13008" s="89" t="s">
        <v>338</v>
      </c>
      <c r="V13008" s="89" t="s">
        <v>1376</v>
      </c>
      <c r="W13008">
        <v>67974</v>
      </c>
    </row>
    <row r="13009" spans="7:23">
      <c r="G13009">
        <v>67958</v>
      </c>
      <c r="H13009" s="89" t="s">
        <v>1362</v>
      </c>
      <c r="I13009" s="89" t="s">
        <v>340</v>
      </c>
      <c r="L13009">
        <v>218130</v>
      </c>
      <c r="M13009" s="89" t="s">
        <v>2618</v>
      </c>
      <c r="N13009" s="89" t="s">
        <v>313</v>
      </c>
      <c r="V13009" s="89" t="s">
        <v>1377</v>
      </c>
      <c r="W13009">
        <v>67975</v>
      </c>
    </row>
    <row r="13010" spans="7:23">
      <c r="G13010">
        <v>67959</v>
      </c>
      <c r="H13010" s="89" t="s">
        <v>1363</v>
      </c>
      <c r="I13010" s="89" t="s">
        <v>340</v>
      </c>
      <c r="L13010">
        <v>218131</v>
      </c>
      <c r="M13010" s="89" t="s">
        <v>2618</v>
      </c>
      <c r="N13010" s="89" t="s">
        <v>339</v>
      </c>
      <c r="V13010" s="89" t="s">
        <v>1378</v>
      </c>
      <c r="W13010">
        <v>67976</v>
      </c>
    </row>
    <row r="13011" spans="7:23">
      <c r="G13011">
        <v>67960</v>
      </c>
      <c r="H13011" s="89" t="s">
        <v>1364</v>
      </c>
      <c r="I13011" s="89" t="s">
        <v>340</v>
      </c>
      <c r="L13011">
        <v>218132</v>
      </c>
      <c r="M13011" s="89" t="s">
        <v>2615</v>
      </c>
      <c r="N13011" s="89" t="s">
        <v>1584</v>
      </c>
      <c r="V13011" s="89" t="s">
        <v>1379</v>
      </c>
      <c r="W13011">
        <v>67979</v>
      </c>
    </row>
    <row r="13012" spans="7:23">
      <c r="G13012">
        <v>173867</v>
      </c>
      <c r="H13012" s="89" t="s">
        <v>2400</v>
      </c>
      <c r="I13012" s="89" t="s">
        <v>340</v>
      </c>
      <c r="L13012">
        <v>218133</v>
      </c>
      <c r="M13012" s="89" t="s">
        <v>2615</v>
      </c>
      <c r="N13012" s="89" t="s">
        <v>1698</v>
      </c>
      <c r="V13012" s="89" t="s">
        <v>1380</v>
      </c>
      <c r="W13012">
        <v>67980</v>
      </c>
    </row>
    <row r="13013" spans="7:23">
      <c r="G13013">
        <v>67963</v>
      </c>
      <c r="H13013" s="89" t="s">
        <v>1365</v>
      </c>
      <c r="I13013" s="89" t="s">
        <v>340</v>
      </c>
      <c r="L13013">
        <v>218135</v>
      </c>
      <c r="M13013" s="89" t="s">
        <v>2615</v>
      </c>
      <c r="N13013" s="89" t="s">
        <v>1699</v>
      </c>
      <c r="V13013" s="89" t="s">
        <v>1381</v>
      </c>
      <c r="W13013">
        <v>67981</v>
      </c>
    </row>
    <row r="13014" spans="7:23">
      <c r="G13014">
        <v>67964</v>
      </c>
      <c r="H13014" s="89" t="s">
        <v>1366</v>
      </c>
      <c r="I13014" s="89" t="s">
        <v>340</v>
      </c>
      <c r="L13014">
        <v>218136</v>
      </c>
      <c r="M13014" s="89" t="s">
        <v>2615</v>
      </c>
      <c r="N13014" s="89" t="s">
        <v>312</v>
      </c>
      <c r="V13014" s="89" t="s">
        <v>1382</v>
      </c>
      <c r="W13014">
        <v>67982</v>
      </c>
    </row>
    <row r="13015" spans="7:23">
      <c r="G13015">
        <v>67965</v>
      </c>
      <c r="H13015" s="89" t="s">
        <v>1367</v>
      </c>
      <c r="I13015" s="89" t="s">
        <v>340</v>
      </c>
      <c r="L13015">
        <v>218137</v>
      </c>
      <c r="M13015" s="89" t="s">
        <v>2615</v>
      </c>
      <c r="N13015" s="89" t="s">
        <v>1700</v>
      </c>
      <c r="V13015" s="89" t="s">
        <v>1383</v>
      </c>
      <c r="W13015">
        <v>67983</v>
      </c>
    </row>
    <row r="13016" spans="7:23">
      <c r="G13016">
        <v>67966</v>
      </c>
      <c r="H13016" s="89" t="s">
        <v>1368</v>
      </c>
      <c r="I13016" s="89" t="s">
        <v>340</v>
      </c>
      <c r="L13016">
        <v>218138</v>
      </c>
      <c r="M13016" s="89" t="s">
        <v>2615</v>
      </c>
      <c r="N13016" s="89" t="s">
        <v>337</v>
      </c>
      <c r="V13016" s="89" t="s">
        <v>1384</v>
      </c>
      <c r="W13016">
        <v>67984</v>
      </c>
    </row>
    <row r="13017" spans="7:23">
      <c r="G13017">
        <v>67967</v>
      </c>
      <c r="H13017" s="89" t="s">
        <v>1369</v>
      </c>
      <c r="I13017" s="89" t="s">
        <v>340</v>
      </c>
      <c r="L13017">
        <v>218139</v>
      </c>
      <c r="M13017" s="89" t="s">
        <v>2615</v>
      </c>
      <c r="N13017" s="89" t="s">
        <v>3595</v>
      </c>
      <c r="V13017" s="89" t="s">
        <v>1385</v>
      </c>
      <c r="W13017">
        <v>67985</v>
      </c>
    </row>
    <row r="13018" spans="7:23">
      <c r="G13018">
        <v>67968</v>
      </c>
      <c r="H13018" s="89" t="s">
        <v>1370</v>
      </c>
      <c r="I13018" s="89" t="s">
        <v>340</v>
      </c>
      <c r="L13018">
        <v>218140</v>
      </c>
      <c r="M13018" s="89" t="s">
        <v>2615</v>
      </c>
      <c r="N13018" s="89" t="s">
        <v>338</v>
      </c>
      <c r="V13018" s="89" t="s">
        <v>1386</v>
      </c>
      <c r="W13018">
        <v>67986</v>
      </c>
    </row>
    <row r="13019" spans="7:23">
      <c r="G13019">
        <v>67969</v>
      </c>
      <c r="H13019" s="89" t="s">
        <v>1371</v>
      </c>
      <c r="I13019" s="89" t="s">
        <v>340</v>
      </c>
      <c r="L13019">
        <v>218141</v>
      </c>
      <c r="M13019" s="89" t="s">
        <v>2615</v>
      </c>
      <c r="N13019" s="89" t="s">
        <v>313</v>
      </c>
      <c r="V13019" s="89" t="s">
        <v>1387</v>
      </c>
      <c r="W13019">
        <v>67987</v>
      </c>
    </row>
    <row r="13020" spans="7:23">
      <c r="G13020">
        <v>67970</v>
      </c>
      <c r="H13020" s="89" t="s">
        <v>1372</v>
      </c>
      <c r="I13020" s="89" t="s">
        <v>340</v>
      </c>
      <c r="L13020">
        <v>218142</v>
      </c>
      <c r="M13020" s="89" t="s">
        <v>2615</v>
      </c>
      <c r="N13020" s="89" t="s">
        <v>339</v>
      </c>
      <c r="V13020" s="89" t="s">
        <v>1388</v>
      </c>
      <c r="W13020">
        <v>67988</v>
      </c>
    </row>
    <row r="13021" spans="7:23">
      <c r="G13021">
        <v>67971</v>
      </c>
      <c r="H13021" s="89" t="s">
        <v>1373</v>
      </c>
      <c r="I13021" s="89" t="s">
        <v>340</v>
      </c>
      <c r="L13021">
        <v>218143</v>
      </c>
      <c r="M13021" s="89" t="s">
        <v>2613</v>
      </c>
      <c r="N13021" s="89" t="s">
        <v>1584</v>
      </c>
      <c r="V13021" s="89" t="s">
        <v>271</v>
      </c>
      <c r="W13021">
        <v>67989</v>
      </c>
    </row>
    <row r="13022" spans="7:23">
      <c r="G13022">
        <v>67972</v>
      </c>
      <c r="H13022" s="89" t="s">
        <v>1374</v>
      </c>
      <c r="I13022" s="89" t="s">
        <v>340</v>
      </c>
      <c r="L13022">
        <v>218144</v>
      </c>
      <c r="M13022" s="89" t="s">
        <v>2613</v>
      </c>
      <c r="N13022" s="89" t="s">
        <v>1698</v>
      </c>
      <c r="V13022" s="89" t="s">
        <v>2419</v>
      </c>
      <c r="W13022">
        <v>173893</v>
      </c>
    </row>
    <row r="13023" spans="7:23">
      <c r="G13023">
        <v>67973</v>
      </c>
      <c r="H13023" s="89" t="s">
        <v>1375</v>
      </c>
      <c r="I13023" s="89" t="s">
        <v>340</v>
      </c>
      <c r="L13023">
        <v>218146</v>
      </c>
      <c r="M13023" s="89" t="s">
        <v>2613</v>
      </c>
      <c r="N13023" s="89" t="s">
        <v>1699</v>
      </c>
      <c r="V13023" s="89" t="s">
        <v>1389</v>
      </c>
      <c r="W13023">
        <v>67992</v>
      </c>
    </row>
    <row r="13024" spans="7:23">
      <c r="G13024">
        <v>67974</v>
      </c>
      <c r="H13024" s="89" t="s">
        <v>1376</v>
      </c>
      <c r="I13024" s="89" t="s">
        <v>340</v>
      </c>
      <c r="L13024">
        <v>218147</v>
      </c>
      <c r="M13024" s="89" t="s">
        <v>2613</v>
      </c>
      <c r="N13024" s="89" t="s">
        <v>312</v>
      </c>
      <c r="V13024" s="89" t="s">
        <v>1390</v>
      </c>
      <c r="W13024">
        <v>67994</v>
      </c>
    </row>
    <row r="13025" spans="7:23">
      <c r="G13025">
        <v>67975</v>
      </c>
      <c r="H13025" s="89" t="s">
        <v>1377</v>
      </c>
      <c r="I13025" s="89" t="s">
        <v>340</v>
      </c>
      <c r="L13025">
        <v>218148</v>
      </c>
      <c r="M13025" s="89" t="s">
        <v>2613</v>
      </c>
      <c r="N13025" s="89" t="s">
        <v>1700</v>
      </c>
      <c r="V13025" s="89" t="s">
        <v>1391</v>
      </c>
      <c r="W13025">
        <v>67995</v>
      </c>
    </row>
    <row r="13026" spans="7:23">
      <c r="G13026">
        <v>67976</v>
      </c>
      <c r="H13026" s="89" t="s">
        <v>1378</v>
      </c>
      <c r="I13026" s="89" t="s">
        <v>340</v>
      </c>
      <c r="L13026">
        <v>218149</v>
      </c>
      <c r="M13026" s="89" t="s">
        <v>2613</v>
      </c>
      <c r="N13026" s="89" t="s">
        <v>337</v>
      </c>
      <c r="V13026" s="89" t="s">
        <v>1392</v>
      </c>
      <c r="W13026">
        <v>67996</v>
      </c>
    </row>
    <row r="13027" spans="7:23">
      <c r="G13027">
        <v>67979</v>
      </c>
      <c r="H13027" s="89" t="s">
        <v>1379</v>
      </c>
      <c r="I13027" s="89" t="s">
        <v>340</v>
      </c>
      <c r="L13027">
        <v>218150</v>
      </c>
      <c r="M13027" s="89" t="s">
        <v>2613</v>
      </c>
      <c r="N13027" s="89" t="s">
        <v>3595</v>
      </c>
      <c r="V13027" s="89" t="s">
        <v>1393</v>
      </c>
      <c r="W13027">
        <v>68000</v>
      </c>
    </row>
    <row r="13028" spans="7:23">
      <c r="G13028">
        <v>67980</v>
      </c>
      <c r="H13028" s="89" t="s">
        <v>1380</v>
      </c>
      <c r="I13028" s="89" t="s">
        <v>340</v>
      </c>
      <c r="L13028">
        <v>218151</v>
      </c>
      <c r="M13028" s="89" t="s">
        <v>2613</v>
      </c>
      <c r="N13028" s="89" t="s">
        <v>338</v>
      </c>
      <c r="V13028" s="89" t="s">
        <v>1394</v>
      </c>
      <c r="W13028">
        <v>68001</v>
      </c>
    </row>
    <row r="13029" spans="7:23">
      <c r="G13029">
        <v>67981</v>
      </c>
      <c r="H13029" s="89" t="s">
        <v>1381</v>
      </c>
      <c r="I13029" s="89" t="s">
        <v>340</v>
      </c>
      <c r="L13029">
        <v>218152</v>
      </c>
      <c r="M13029" s="89" t="s">
        <v>2613</v>
      </c>
      <c r="N13029" s="89" t="s">
        <v>313</v>
      </c>
      <c r="V13029" s="89" t="s">
        <v>2429</v>
      </c>
      <c r="W13029">
        <v>83880</v>
      </c>
    </row>
    <row r="13030" spans="7:23">
      <c r="G13030">
        <v>67982</v>
      </c>
      <c r="H13030" s="89" t="s">
        <v>1382</v>
      </c>
      <c r="I13030" s="89" t="s">
        <v>340</v>
      </c>
      <c r="L13030">
        <v>218153</v>
      </c>
      <c r="M13030" s="89" t="s">
        <v>2613</v>
      </c>
      <c r="N13030" s="89" t="s">
        <v>339</v>
      </c>
      <c r="V13030" s="89" t="s">
        <v>2431</v>
      </c>
      <c r="W13030">
        <v>190080</v>
      </c>
    </row>
    <row r="13031" spans="7:23">
      <c r="G13031">
        <v>67983</v>
      </c>
      <c r="H13031" s="89" t="s">
        <v>1383</v>
      </c>
      <c r="I13031" s="89" t="s">
        <v>340</v>
      </c>
      <c r="L13031">
        <v>218277</v>
      </c>
      <c r="M13031" s="89" t="s">
        <v>2612</v>
      </c>
      <c r="N13031" s="89" t="s">
        <v>1584</v>
      </c>
      <c r="V13031" s="89" t="s">
        <v>2433</v>
      </c>
      <c r="W13031">
        <v>200680</v>
      </c>
    </row>
    <row r="13032" spans="7:23">
      <c r="G13032">
        <v>67984</v>
      </c>
      <c r="H13032" s="89" t="s">
        <v>1384</v>
      </c>
      <c r="I13032" s="89" t="s">
        <v>340</v>
      </c>
      <c r="L13032">
        <v>218278</v>
      </c>
      <c r="M13032" s="89" t="s">
        <v>2612</v>
      </c>
      <c r="N13032" s="89" t="s">
        <v>1698</v>
      </c>
      <c r="V13032" s="89" t="s">
        <v>2434</v>
      </c>
      <c r="W13032">
        <v>68002</v>
      </c>
    </row>
    <row r="13033" spans="7:23">
      <c r="G13033">
        <v>67985</v>
      </c>
      <c r="H13033" s="89" t="s">
        <v>1385</v>
      </c>
      <c r="I13033" s="89" t="s">
        <v>340</v>
      </c>
      <c r="L13033">
        <v>218280</v>
      </c>
      <c r="M13033" s="89" t="s">
        <v>2612</v>
      </c>
      <c r="N13033" s="89" t="s">
        <v>1699</v>
      </c>
      <c r="V13033" s="89" t="s">
        <v>2437</v>
      </c>
      <c r="W13033">
        <v>68003</v>
      </c>
    </row>
    <row r="13034" spans="7:23">
      <c r="G13034">
        <v>67986</v>
      </c>
      <c r="H13034" s="89" t="s">
        <v>1386</v>
      </c>
      <c r="I13034" s="89" t="s">
        <v>340</v>
      </c>
      <c r="L13034">
        <v>218281</v>
      </c>
      <c r="M13034" s="89" t="s">
        <v>2612</v>
      </c>
      <c r="N13034" s="89" t="s">
        <v>312</v>
      </c>
      <c r="V13034" s="89" t="s">
        <v>2439</v>
      </c>
      <c r="W13034">
        <v>68004</v>
      </c>
    </row>
    <row r="13035" spans="7:23">
      <c r="G13035">
        <v>67987</v>
      </c>
      <c r="H13035" s="89" t="s">
        <v>1387</v>
      </c>
      <c r="I13035" s="89" t="s">
        <v>340</v>
      </c>
      <c r="L13035">
        <v>218282</v>
      </c>
      <c r="M13035" s="89" t="s">
        <v>2612</v>
      </c>
      <c r="N13035" s="89" t="s">
        <v>1700</v>
      </c>
      <c r="V13035" s="89" t="s">
        <v>1303</v>
      </c>
      <c r="W13035">
        <v>68005</v>
      </c>
    </row>
    <row r="13036" spans="7:23">
      <c r="G13036">
        <v>67988</v>
      </c>
      <c r="H13036" s="89" t="s">
        <v>1388</v>
      </c>
      <c r="I13036" s="89" t="s">
        <v>340</v>
      </c>
      <c r="L13036">
        <v>218283</v>
      </c>
      <c r="M13036" s="89" t="s">
        <v>2612</v>
      </c>
      <c r="N13036" s="89" t="s">
        <v>337</v>
      </c>
      <c r="V13036" s="89" t="s">
        <v>1395</v>
      </c>
      <c r="W13036">
        <v>68009</v>
      </c>
    </row>
    <row r="13037" spans="7:23">
      <c r="G13037">
        <v>67989</v>
      </c>
      <c r="H13037" s="89" t="s">
        <v>271</v>
      </c>
      <c r="I13037" s="89" t="s">
        <v>340</v>
      </c>
      <c r="L13037">
        <v>218284</v>
      </c>
      <c r="M13037" s="89" t="s">
        <v>2612</v>
      </c>
      <c r="N13037" s="89" t="s">
        <v>3595</v>
      </c>
      <c r="V13037" s="89" t="s">
        <v>1396</v>
      </c>
      <c r="W13037">
        <v>68010</v>
      </c>
    </row>
    <row r="13038" spans="7:23">
      <c r="G13038">
        <v>173893</v>
      </c>
      <c r="H13038" s="89" t="s">
        <v>2419</v>
      </c>
      <c r="I13038" s="89" t="s">
        <v>340</v>
      </c>
      <c r="L13038">
        <v>218285</v>
      </c>
      <c r="M13038" s="89" t="s">
        <v>2612</v>
      </c>
      <c r="N13038" s="89" t="s">
        <v>338</v>
      </c>
      <c r="V13038" s="89" t="s">
        <v>1397</v>
      </c>
      <c r="W13038">
        <v>68011</v>
      </c>
    </row>
    <row r="13039" spans="7:23">
      <c r="G13039">
        <v>67992</v>
      </c>
      <c r="H13039" s="89" t="s">
        <v>1389</v>
      </c>
      <c r="I13039" s="89" t="s">
        <v>340</v>
      </c>
      <c r="L13039">
        <v>218286</v>
      </c>
      <c r="M13039" s="89" t="s">
        <v>2612</v>
      </c>
      <c r="N13039" s="89" t="s">
        <v>313</v>
      </c>
      <c r="V13039" s="89" t="s">
        <v>2442</v>
      </c>
      <c r="W13039">
        <v>205884</v>
      </c>
    </row>
    <row r="13040" spans="7:23">
      <c r="G13040">
        <v>67994</v>
      </c>
      <c r="H13040" s="89" t="s">
        <v>1390</v>
      </c>
      <c r="I13040" s="89" t="s">
        <v>340</v>
      </c>
      <c r="L13040">
        <v>218287</v>
      </c>
      <c r="M13040" s="89" t="s">
        <v>2612</v>
      </c>
      <c r="N13040" s="89" t="s">
        <v>339</v>
      </c>
      <c r="V13040" s="89" t="s">
        <v>1398</v>
      </c>
      <c r="W13040">
        <v>68012</v>
      </c>
    </row>
    <row r="13041" spans="7:23">
      <c r="G13041">
        <v>67995</v>
      </c>
      <c r="H13041" s="89" t="s">
        <v>1391</v>
      </c>
      <c r="I13041" s="89" t="s">
        <v>340</v>
      </c>
      <c r="L13041">
        <v>218288</v>
      </c>
      <c r="M13041" s="89" t="s">
        <v>2610</v>
      </c>
      <c r="N13041" s="89" t="s">
        <v>1584</v>
      </c>
      <c r="V13041" s="89" t="s">
        <v>1399</v>
      </c>
      <c r="W13041">
        <v>68013</v>
      </c>
    </row>
    <row r="13042" spans="7:23">
      <c r="G13042">
        <v>67996</v>
      </c>
      <c r="H13042" s="89" t="s">
        <v>1392</v>
      </c>
      <c r="I13042" s="89" t="s">
        <v>340</v>
      </c>
      <c r="L13042">
        <v>218289</v>
      </c>
      <c r="M13042" s="89" t="s">
        <v>2610</v>
      </c>
      <c r="N13042" s="89" t="s">
        <v>1698</v>
      </c>
      <c r="V13042" s="89" t="s">
        <v>1400</v>
      </c>
      <c r="W13042">
        <v>68014</v>
      </c>
    </row>
    <row r="13043" spans="7:23">
      <c r="G13043">
        <v>68000</v>
      </c>
      <c r="H13043" s="89" t="s">
        <v>1393</v>
      </c>
      <c r="I13043" s="89" t="s">
        <v>340</v>
      </c>
      <c r="L13043">
        <v>218291</v>
      </c>
      <c r="M13043" s="89" t="s">
        <v>2610</v>
      </c>
      <c r="N13043" s="89" t="s">
        <v>1699</v>
      </c>
      <c r="V13043" s="89" t="s">
        <v>1310</v>
      </c>
      <c r="W13043">
        <v>68015</v>
      </c>
    </row>
    <row r="13044" spans="7:23">
      <c r="G13044">
        <v>68001</v>
      </c>
      <c r="H13044" s="89" t="s">
        <v>1394</v>
      </c>
      <c r="I13044" s="89" t="s">
        <v>340</v>
      </c>
      <c r="L13044">
        <v>218292</v>
      </c>
      <c r="M13044" s="89" t="s">
        <v>2610</v>
      </c>
      <c r="N13044" s="89" t="s">
        <v>312</v>
      </c>
      <c r="V13044" s="89" t="s">
        <v>2444</v>
      </c>
      <c r="W13044">
        <v>102867</v>
      </c>
    </row>
    <row r="13045" spans="7:23">
      <c r="G13045">
        <v>83880</v>
      </c>
      <c r="H13045" s="89" t="s">
        <v>2429</v>
      </c>
      <c r="I13045" s="89" t="s">
        <v>340</v>
      </c>
      <c r="L13045">
        <v>218293</v>
      </c>
      <c r="M13045" s="89" t="s">
        <v>2610</v>
      </c>
      <c r="N13045" s="89" t="s">
        <v>1700</v>
      </c>
      <c r="V13045" s="89" t="s">
        <v>2446</v>
      </c>
      <c r="W13045">
        <v>102893</v>
      </c>
    </row>
    <row r="13046" spans="7:23">
      <c r="G13046">
        <v>190080</v>
      </c>
      <c r="H13046" s="89" t="s">
        <v>2431</v>
      </c>
      <c r="I13046" s="89" t="s">
        <v>340</v>
      </c>
      <c r="L13046">
        <v>218294</v>
      </c>
      <c r="M13046" s="89" t="s">
        <v>2610</v>
      </c>
      <c r="N13046" s="89" t="s">
        <v>337</v>
      </c>
      <c r="V13046" s="89" t="s">
        <v>1401</v>
      </c>
      <c r="W13046">
        <v>68018</v>
      </c>
    </row>
    <row r="13047" spans="7:23">
      <c r="G13047">
        <v>200680</v>
      </c>
      <c r="H13047" s="89" t="s">
        <v>2433</v>
      </c>
      <c r="I13047" s="89" t="s">
        <v>340</v>
      </c>
      <c r="L13047">
        <v>218295</v>
      </c>
      <c r="M13047" s="89" t="s">
        <v>2610</v>
      </c>
      <c r="N13047" s="89" t="s">
        <v>3595</v>
      </c>
      <c r="V13047" s="89" t="s">
        <v>1402</v>
      </c>
      <c r="W13047">
        <v>68019</v>
      </c>
    </row>
    <row r="13048" spans="7:23">
      <c r="G13048">
        <v>68002</v>
      </c>
      <c r="H13048" s="89" t="s">
        <v>2434</v>
      </c>
      <c r="I13048" s="89" t="s">
        <v>340</v>
      </c>
      <c r="L13048">
        <v>218296</v>
      </c>
      <c r="M13048" s="89" t="s">
        <v>2610</v>
      </c>
      <c r="N13048" s="89" t="s">
        <v>338</v>
      </c>
      <c r="V13048" s="89" t="s">
        <v>1403</v>
      </c>
      <c r="W13048">
        <v>68020</v>
      </c>
    </row>
    <row r="13049" spans="7:23">
      <c r="G13049">
        <v>68003</v>
      </c>
      <c r="H13049" s="89" t="s">
        <v>2437</v>
      </c>
      <c r="I13049" s="89" t="s">
        <v>340</v>
      </c>
      <c r="L13049">
        <v>218297</v>
      </c>
      <c r="M13049" s="89" t="s">
        <v>2610</v>
      </c>
      <c r="N13049" s="89" t="s">
        <v>313</v>
      </c>
      <c r="V13049" s="89" t="s">
        <v>1404</v>
      </c>
      <c r="W13049">
        <v>68021</v>
      </c>
    </row>
    <row r="13050" spans="7:23">
      <c r="G13050">
        <v>68004</v>
      </c>
      <c r="H13050" s="89" t="s">
        <v>2439</v>
      </c>
      <c r="I13050" s="89" t="s">
        <v>340</v>
      </c>
      <c r="L13050">
        <v>218298</v>
      </c>
      <c r="M13050" s="89" t="s">
        <v>2610</v>
      </c>
      <c r="N13050" s="89" t="s">
        <v>339</v>
      </c>
      <c r="V13050" s="89" t="s">
        <v>1405</v>
      </c>
      <c r="W13050">
        <v>68022</v>
      </c>
    </row>
    <row r="13051" spans="7:23">
      <c r="G13051">
        <v>68005</v>
      </c>
      <c r="H13051" s="89" t="s">
        <v>1303</v>
      </c>
      <c r="I13051" s="89" t="s">
        <v>340</v>
      </c>
      <c r="L13051">
        <v>218332</v>
      </c>
      <c r="M13051" s="89" t="s">
        <v>2611</v>
      </c>
      <c r="N13051" s="89" t="s">
        <v>1584</v>
      </c>
      <c r="V13051" s="89" t="s">
        <v>1406</v>
      </c>
      <c r="W13051">
        <v>68023</v>
      </c>
    </row>
    <row r="13052" spans="7:23">
      <c r="G13052">
        <v>68009</v>
      </c>
      <c r="H13052" s="89" t="s">
        <v>1395</v>
      </c>
      <c r="I13052" s="89" t="s">
        <v>340</v>
      </c>
      <c r="L13052">
        <v>218333</v>
      </c>
      <c r="M13052" s="89" t="s">
        <v>2611</v>
      </c>
      <c r="N13052" s="89" t="s">
        <v>1698</v>
      </c>
      <c r="V13052" s="89" t="s">
        <v>1407</v>
      </c>
      <c r="W13052">
        <v>68024</v>
      </c>
    </row>
    <row r="13053" spans="7:23">
      <c r="G13053">
        <v>68010</v>
      </c>
      <c r="H13053" s="89" t="s">
        <v>1396</v>
      </c>
      <c r="I13053" s="89" t="s">
        <v>340</v>
      </c>
      <c r="L13053">
        <v>218335</v>
      </c>
      <c r="M13053" s="89" t="s">
        <v>2611</v>
      </c>
      <c r="N13053" s="89" t="s">
        <v>1699</v>
      </c>
      <c r="V13053" s="89" t="s">
        <v>1318</v>
      </c>
      <c r="W13053">
        <v>68025</v>
      </c>
    </row>
    <row r="13054" spans="7:23">
      <c r="G13054">
        <v>68011</v>
      </c>
      <c r="H13054" s="89" t="s">
        <v>1397</v>
      </c>
      <c r="I13054" s="89" t="s">
        <v>340</v>
      </c>
      <c r="L13054">
        <v>218336</v>
      </c>
      <c r="M13054" s="89" t="s">
        <v>2611</v>
      </c>
      <c r="N13054" s="89" t="s">
        <v>312</v>
      </c>
      <c r="V13054" s="89" t="s">
        <v>1408</v>
      </c>
      <c r="W13054">
        <v>68028</v>
      </c>
    </row>
    <row r="13055" spans="7:23">
      <c r="G13055">
        <v>205884</v>
      </c>
      <c r="H13055" s="89" t="s">
        <v>2442</v>
      </c>
      <c r="I13055" s="89" t="s">
        <v>340</v>
      </c>
      <c r="L13055">
        <v>218337</v>
      </c>
      <c r="M13055" s="89" t="s">
        <v>2611</v>
      </c>
      <c r="N13055" s="89" t="s">
        <v>1700</v>
      </c>
      <c r="V13055" s="89" t="s">
        <v>1409</v>
      </c>
      <c r="W13055">
        <v>68029</v>
      </c>
    </row>
    <row r="13056" spans="7:23">
      <c r="G13056">
        <v>68012</v>
      </c>
      <c r="H13056" s="89" t="s">
        <v>1398</v>
      </c>
      <c r="I13056" s="89" t="s">
        <v>340</v>
      </c>
      <c r="L13056">
        <v>218338</v>
      </c>
      <c r="M13056" s="89" t="s">
        <v>2611</v>
      </c>
      <c r="N13056" s="89" t="s">
        <v>337</v>
      </c>
      <c r="V13056" s="89" t="s">
        <v>1410</v>
      </c>
      <c r="W13056">
        <v>68030</v>
      </c>
    </row>
    <row r="13057" spans="7:23">
      <c r="G13057">
        <v>68013</v>
      </c>
      <c r="H13057" s="89" t="s">
        <v>1399</v>
      </c>
      <c r="I13057" s="89" t="s">
        <v>340</v>
      </c>
      <c r="L13057">
        <v>218339</v>
      </c>
      <c r="M13057" s="89" t="s">
        <v>2611</v>
      </c>
      <c r="N13057" s="89" t="s">
        <v>3595</v>
      </c>
      <c r="V13057" s="89" t="s">
        <v>1411</v>
      </c>
      <c r="W13057">
        <v>68031</v>
      </c>
    </row>
    <row r="13058" spans="7:23">
      <c r="G13058">
        <v>68014</v>
      </c>
      <c r="H13058" s="89" t="s">
        <v>1400</v>
      </c>
      <c r="I13058" s="89" t="s">
        <v>340</v>
      </c>
      <c r="L13058">
        <v>218340</v>
      </c>
      <c r="M13058" s="89" t="s">
        <v>2611</v>
      </c>
      <c r="N13058" s="89" t="s">
        <v>338</v>
      </c>
      <c r="V13058" s="89" t="s">
        <v>1412</v>
      </c>
      <c r="W13058">
        <v>68032</v>
      </c>
    </row>
    <row r="13059" spans="7:23">
      <c r="G13059">
        <v>68015</v>
      </c>
      <c r="H13059" s="89" t="s">
        <v>1310</v>
      </c>
      <c r="I13059" s="89" t="s">
        <v>340</v>
      </c>
      <c r="L13059">
        <v>218341</v>
      </c>
      <c r="M13059" s="89" t="s">
        <v>2611</v>
      </c>
      <c r="N13059" s="89" t="s">
        <v>313</v>
      </c>
      <c r="V13059" s="89" t="s">
        <v>1413</v>
      </c>
      <c r="W13059">
        <v>68033</v>
      </c>
    </row>
    <row r="13060" spans="7:23">
      <c r="G13060">
        <v>102867</v>
      </c>
      <c r="H13060" s="89" t="s">
        <v>2444</v>
      </c>
      <c r="I13060" s="89" t="s">
        <v>340</v>
      </c>
      <c r="L13060">
        <v>218342</v>
      </c>
      <c r="M13060" s="89" t="s">
        <v>2611</v>
      </c>
      <c r="N13060" s="89" t="s">
        <v>339</v>
      </c>
      <c r="V13060" s="89" t="s">
        <v>1414</v>
      </c>
      <c r="W13060">
        <v>68034</v>
      </c>
    </row>
    <row r="13061" spans="7:23">
      <c r="G13061">
        <v>102893</v>
      </c>
      <c r="H13061" s="89" t="s">
        <v>2446</v>
      </c>
      <c r="I13061" s="89" t="s">
        <v>340</v>
      </c>
      <c r="L13061">
        <v>218343</v>
      </c>
      <c r="M13061" s="89" t="s">
        <v>2614</v>
      </c>
      <c r="N13061" s="89" t="s">
        <v>1584</v>
      </c>
      <c r="V13061" s="89" t="s">
        <v>1415</v>
      </c>
      <c r="W13061">
        <v>68035</v>
      </c>
    </row>
    <row r="13062" spans="7:23">
      <c r="G13062">
        <v>68018</v>
      </c>
      <c r="H13062" s="89" t="s">
        <v>1401</v>
      </c>
      <c r="I13062" s="89" t="s">
        <v>340</v>
      </c>
      <c r="L13062">
        <v>218344</v>
      </c>
      <c r="M13062" s="89" t="s">
        <v>2614</v>
      </c>
      <c r="N13062" s="89" t="s">
        <v>1698</v>
      </c>
      <c r="V13062" s="89" t="s">
        <v>1327</v>
      </c>
      <c r="W13062">
        <v>68036</v>
      </c>
    </row>
    <row r="13063" spans="7:23">
      <c r="G13063">
        <v>68019</v>
      </c>
      <c r="H13063" s="89" t="s">
        <v>1402</v>
      </c>
      <c r="I13063" s="89" t="s">
        <v>340</v>
      </c>
      <c r="L13063">
        <v>218346</v>
      </c>
      <c r="M13063" s="89" t="s">
        <v>2614</v>
      </c>
      <c r="N13063" s="89" t="s">
        <v>1699</v>
      </c>
      <c r="V13063" s="89" t="s">
        <v>2453</v>
      </c>
      <c r="W13063">
        <v>102906</v>
      </c>
    </row>
    <row r="13064" spans="7:23">
      <c r="G13064">
        <v>68020</v>
      </c>
      <c r="H13064" s="89" t="s">
        <v>1403</v>
      </c>
      <c r="I13064" s="89" t="s">
        <v>340</v>
      </c>
      <c r="L13064">
        <v>218347</v>
      </c>
      <c r="M13064" s="89" t="s">
        <v>2614</v>
      </c>
      <c r="N13064" s="89" t="s">
        <v>312</v>
      </c>
      <c r="V13064" s="89" t="s">
        <v>2454</v>
      </c>
      <c r="W13064">
        <v>172280</v>
      </c>
    </row>
    <row r="13065" spans="7:23">
      <c r="G13065">
        <v>68021</v>
      </c>
      <c r="H13065" s="89" t="s">
        <v>1404</v>
      </c>
      <c r="I13065" s="89" t="s">
        <v>340</v>
      </c>
      <c r="L13065">
        <v>218348</v>
      </c>
      <c r="M13065" s="89" t="s">
        <v>2614</v>
      </c>
      <c r="N13065" s="89" t="s">
        <v>1700</v>
      </c>
      <c r="V13065" s="89" t="s">
        <v>232</v>
      </c>
      <c r="W13065">
        <v>68037</v>
      </c>
    </row>
    <row r="13066" spans="7:23">
      <c r="G13066">
        <v>68022</v>
      </c>
      <c r="H13066" s="89" t="s">
        <v>1405</v>
      </c>
      <c r="I13066" s="89" t="s">
        <v>340</v>
      </c>
      <c r="L13066">
        <v>218349</v>
      </c>
      <c r="M13066" s="89" t="s">
        <v>2614</v>
      </c>
      <c r="N13066" s="89" t="s">
        <v>337</v>
      </c>
      <c r="V13066" s="89" t="s">
        <v>2457</v>
      </c>
      <c r="W13066">
        <v>102932</v>
      </c>
    </row>
    <row r="13067" spans="7:23">
      <c r="G13067">
        <v>68023</v>
      </c>
      <c r="H13067" s="89" t="s">
        <v>1406</v>
      </c>
      <c r="I13067" s="89" t="s">
        <v>340</v>
      </c>
      <c r="L13067">
        <v>218350</v>
      </c>
      <c r="M13067" s="89" t="s">
        <v>2614</v>
      </c>
      <c r="N13067" s="89" t="s">
        <v>3595</v>
      </c>
      <c r="V13067" s="89" t="s">
        <v>1416</v>
      </c>
      <c r="W13067">
        <v>68040</v>
      </c>
    </row>
    <row r="13068" spans="7:23">
      <c r="G13068">
        <v>68024</v>
      </c>
      <c r="H13068" s="89" t="s">
        <v>1407</v>
      </c>
      <c r="I13068" s="89" t="s">
        <v>340</v>
      </c>
      <c r="L13068">
        <v>218351</v>
      </c>
      <c r="M13068" s="89" t="s">
        <v>2614</v>
      </c>
      <c r="N13068" s="89" t="s">
        <v>338</v>
      </c>
      <c r="V13068" s="89" t="s">
        <v>1417</v>
      </c>
      <c r="W13068">
        <v>68041</v>
      </c>
    </row>
    <row r="13069" spans="7:23">
      <c r="G13069">
        <v>68025</v>
      </c>
      <c r="H13069" s="89" t="s">
        <v>1318</v>
      </c>
      <c r="I13069" s="89" t="s">
        <v>340</v>
      </c>
      <c r="L13069">
        <v>218352</v>
      </c>
      <c r="M13069" s="89" t="s">
        <v>2614</v>
      </c>
      <c r="N13069" s="89" t="s">
        <v>313</v>
      </c>
      <c r="V13069" s="89" t="s">
        <v>1418</v>
      </c>
      <c r="W13069">
        <v>68042</v>
      </c>
    </row>
    <row r="13070" spans="7:23">
      <c r="G13070">
        <v>68028</v>
      </c>
      <c r="H13070" s="89" t="s">
        <v>1408</v>
      </c>
      <c r="I13070" s="89" t="s">
        <v>340</v>
      </c>
      <c r="L13070">
        <v>218353</v>
      </c>
      <c r="M13070" s="89" t="s">
        <v>2614</v>
      </c>
      <c r="N13070" s="89" t="s">
        <v>339</v>
      </c>
      <c r="V13070" s="89" t="s">
        <v>1419</v>
      </c>
      <c r="W13070">
        <v>68043</v>
      </c>
    </row>
    <row r="13071" spans="7:23">
      <c r="G13071">
        <v>68029</v>
      </c>
      <c r="H13071" s="89" t="s">
        <v>1409</v>
      </c>
      <c r="I13071" s="89" t="s">
        <v>340</v>
      </c>
      <c r="L13071">
        <v>218354</v>
      </c>
      <c r="M13071" s="89" t="s">
        <v>2134</v>
      </c>
      <c r="N13071" s="89" t="s">
        <v>1584</v>
      </c>
      <c r="V13071" s="89" t="s">
        <v>1420</v>
      </c>
      <c r="W13071">
        <v>68044</v>
      </c>
    </row>
    <row r="13072" spans="7:23">
      <c r="G13072">
        <v>68030</v>
      </c>
      <c r="H13072" s="89" t="s">
        <v>1410</v>
      </c>
      <c r="I13072" s="89" t="s">
        <v>340</v>
      </c>
      <c r="L13072">
        <v>218355</v>
      </c>
      <c r="M13072" s="89" t="s">
        <v>2134</v>
      </c>
      <c r="N13072" s="89" t="s">
        <v>1698</v>
      </c>
      <c r="V13072" s="89" t="s">
        <v>1421</v>
      </c>
      <c r="W13072">
        <v>68045</v>
      </c>
    </row>
    <row r="13073" spans="7:23">
      <c r="G13073">
        <v>68031</v>
      </c>
      <c r="H13073" s="89" t="s">
        <v>1411</v>
      </c>
      <c r="I13073" s="89" t="s">
        <v>340</v>
      </c>
      <c r="L13073">
        <v>218357</v>
      </c>
      <c r="M13073" s="89" t="s">
        <v>2134</v>
      </c>
      <c r="N13073" s="89" t="s">
        <v>1699</v>
      </c>
      <c r="V13073" s="89" t="s">
        <v>1422</v>
      </c>
      <c r="W13073">
        <v>68046</v>
      </c>
    </row>
    <row r="13074" spans="7:23">
      <c r="G13074">
        <v>68032</v>
      </c>
      <c r="H13074" s="89" t="s">
        <v>1412</v>
      </c>
      <c r="I13074" s="89" t="s">
        <v>340</v>
      </c>
      <c r="L13074">
        <v>218358</v>
      </c>
      <c r="M13074" s="89" t="s">
        <v>2134</v>
      </c>
      <c r="N13074" s="89" t="s">
        <v>312</v>
      </c>
      <c r="V13074" s="89" t="s">
        <v>1423</v>
      </c>
      <c r="W13074">
        <v>68047</v>
      </c>
    </row>
    <row r="13075" spans="7:23">
      <c r="G13075">
        <v>68033</v>
      </c>
      <c r="H13075" s="89" t="s">
        <v>1413</v>
      </c>
      <c r="I13075" s="89" t="s">
        <v>340</v>
      </c>
      <c r="L13075">
        <v>218359</v>
      </c>
      <c r="M13075" s="89" t="s">
        <v>2134</v>
      </c>
      <c r="N13075" s="89" t="s">
        <v>1700</v>
      </c>
      <c r="V13075" s="89" t="s">
        <v>1424</v>
      </c>
      <c r="W13075">
        <v>68048</v>
      </c>
    </row>
    <row r="13076" spans="7:23">
      <c r="G13076">
        <v>68034</v>
      </c>
      <c r="H13076" s="89" t="s">
        <v>1414</v>
      </c>
      <c r="I13076" s="89" t="s">
        <v>340</v>
      </c>
      <c r="L13076">
        <v>218360</v>
      </c>
      <c r="M13076" s="89" t="s">
        <v>2134</v>
      </c>
      <c r="N13076" s="89" t="s">
        <v>337</v>
      </c>
      <c r="V13076" s="89" t="s">
        <v>1425</v>
      </c>
      <c r="W13076">
        <v>68049</v>
      </c>
    </row>
    <row r="13077" spans="7:23">
      <c r="G13077">
        <v>68035</v>
      </c>
      <c r="H13077" s="89" t="s">
        <v>1415</v>
      </c>
      <c r="I13077" s="89" t="s">
        <v>340</v>
      </c>
      <c r="L13077">
        <v>218361</v>
      </c>
      <c r="M13077" s="89" t="s">
        <v>2134</v>
      </c>
      <c r="N13077" s="89" t="s">
        <v>3595</v>
      </c>
      <c r="V13077" s="89" t="s">
        <v>1426</v>
      </c>
      <c r="W13077">
        <v>68050</v>
      </c>
    </row>
    <row r="13078" spans="7:23">
      <c r="G13078">
        <v>68036</v>
      </c>
      <c r="H13078" s="89" t="s">
        <v>1327</v>
      </c>
      <c r="I13078" s="89" t="s">
        <v>340</v>
      </c>
      <c r="L13078">
        <v>218362</v>
      </c>
      <c r="M13078" s="89" t="s">
        <v>2134</v>
      </c>
      <c r="N13078" s="89" t="s">
        <v>338</v>
      </c>
      <c r="V13078" s="89" t="s">
        <v>1427</v>
      </c>
      <c r="W13078">
        <v>68051</v>
      </c>
    </row>
    <row r="13079" spans="7:23">
      <c r="G13079">
        <v>102906</v>
      </c>
      <c r="H13079" s="89" t="s">
        <v>2453</v>
      </c>
      <c r="I13079" s="89" t="s">
        <v>340</v>
      </c>
      <c r="L13079">
        <v>218363</v>
      </c>
      <c r="M13079" s="89" t="s">
        <v>2134</v>
      </c>
      <c r="N13079" s="89" t="s">
        <v>313</v>
      </c>
      <c r="V13079" s="89" t="s">
        <v>1429</v>
      </c>
      <c r="W13079">
        <v>68053</v>
      </c>
    </row>
    <row r="13080" spans="7:23">
      <c r="G13080">
        <v>172280</v>
      </c>
      <c r="H13080" s="89" t="s">
        <v>2454</v>
      </c>
      <c r="I13080" s="89" t="s">
        <v>340</v>
      </c>
      <c r="L13080">
        <v>218364</v>
      </c>
      <c r="M13080" s="89" t="s">
        <v>2134</v>
      </c>
      <c r="N13080" s="89" t="s">
        <v>339</v>
      </c>
      <c r="V13080" s="89" t="s">
        <v>1430</v>
      </c>
      <c r="W13080">
        <v>68054</v>
      </c>
    </row>
    <row r="13081" spans="7:23">
      <c r="G13081">
        <v>68037</v>
      </c>
      <c r="H13081" s="89" t="s">
        <v>232</v>
      </c>
      <c r="I13081" s="89" t="s">
        <v>340</v>
      </c>
      <c r="L13081">
        <v>218666</v>
      </c>
      <c r="M13081" s="89" t="s">
        <v>2616</v>
      </c>
      <c r="N13081" s="89" t="s">
        <v>1584</v>
      </c>
      <c r="V13081" s="89" t="s">
        <v>1431</v>
      </c>
      <c r="W13081">
        <v>68055</v>
      </c>
    </row>
    <row r="13082" spans="7:23">
      <c r="G13082">
        <v>102932</v>
      </c>
      <c r="H13082" s="89" t="s">
        <v>2457</v>
      </c>
      <c r="I13082" s="89" t="s">
        <v>340</v>
      </c>
      <c r="L13082">
        <v>218667</v>
      </c>
      <c r="M13082" s="89" t="s">
        <v>2616</v>
      </c>
      <c r="N13082" s="89" t="s">
        <v>1698</v>
      </c>
      <c r="V13082" s="89" t="s">
        <v>1432</v>
      </c>
      <c r="W13082">
        <v>68056</v>
      </c>
    </row>
    <row r="13083" spans="7:23">
      <c r="G13083">
        <v>68040</v>
      </c>
      <c r="H13083" s="89" t="s">
        <v>1416</v>
      </c>
      <c r="I13083" s="89" t="s">
        <v>340</v>
      </c>
      <c r="L13083">
        <v>218669</v>
      </c>
      <c r="M13083" s="89" t="s">
        <v>2616</v>
      </c>
      <c r="N13083" s="89" t="s">
        <v>1699</v>
      </c>
      <c r="V13083" s="89" t="s">
        <v>1433</v>
      </c>
      <c r="W13083">
        <v>68057</v>
      </c>
    </row>
    <row r="13084" spans="7:23">
      <c r="G13084">
        <v>68041</v>
      </c>
      <c r="H13084" s="89" t="s">
        <v>1417</v>
      </c>
      <c r="I13084" s="89" t="s">
        <v>340</v>
      </c>
      <c r="L13084">
        <v>218670</v>
      </c>
      <c r="M13084" s="89" t="s">
        <v>2616</v>
      </c>
      <c r="N13084" s="89" t="s">
        <v>312</v>
      </c>
      <c r="V13084" s="89" t="s">
        <v>1434</v>
      </c>
      <c r="W13084">
        <v>68058</v>
      </c>
    </row>
    <row r="13085" spans="7:23">
      <c r="G13085">
        <v>68042</v>
      </c>
      <c r="H13085" s="89" t="s">
        <v>1418</v>
      </c>
      <c r="I13085" s="89" t="s">
        <v>340</v>
      </c>
      <c r="L13085">
        <v>218671</v>
      </c>
      <c r="M13085" s="89" t="s">
        <v>2616</v>
      </c>
      <c r="N13085" s="89" t="s">
        <v>1700</v>
      </c>
      <c r="V13085" s="89" t="s">
        <v>1435</v>
      </c>
      <c r="W13085">
        <v>68059</v>
      </c>
    </row>
    <row r="13086" spans="7:23">
      <c r="G13086">
        <v>68043</v>
      </c>
      <c r="H13086" s="89" t="s">
        <v>1419</v>
      </c>
      <c r="I13086" s="89" t="s">
        <v>340</v>
      </c>
      <c r="L13086">
        <v>218672</v>
      </c>
      <c r="M13086" s="89" t="s">
        <v>2616</v>
      </c>
      <c r="N13086" s="89" t="s">
        <v>337</v>
      </c>
      <c r="V13086" s="89" t="s">
        <v>1436</v>
      </c>
      <c r="W13086">
        <v>68060</v>
      </c>
    </row>
    <row r="13087" spans="7:23">
      <c r="G13087">
        <v>68044</v>
      </c>
      <c r="H13087" s="89" t="s">
        <v>1420</v>
      </c>
      <c r="I13087" s="89" t="s">
        <v>340</v>
      </c>
      <c r="L13087">
        <v>218673</v>
      </c>
      <c r="M13087" s="89" t="s">
        <v>2616</v>
      </c>
      <c r="N13087" s="89" t="s">
        <v>3595</v>
      </c>
      <c r="V13087" s="89" t="s">
        <v>1437</v>
      </c>
      <c r="W13087">
        <v>68061</v>
      </c>
    </row>
    <row r="13088" spans="7:23">
      <c r="G13088">
        <v>68045</v>
      </c>
      <c r="H13088" s="89" t="s">
        <v>1421</v>
      </c>
      <c r="I13088" s="89" t="s">
        <v>340</v>
      </c>
      <c r="L13088">
        <v>218674</v>
      </c>
      <c r="M13088" s="89" t="s">
        <v>2616</v>
      </c>
      <c r="N13088" s="89" t="s">
        <v>338</v>
      </c>
      <c r="V13088" s="89" t="s">
        <v>1438</v>
      </c>
      <c r="W13088">
        <v>68062</v>
      </c>
    </row>
    <row r="13089" spans="7:23">
      <c r="G13089">
        <v>68046</v>
      </c>
      <c r="H13089" s="89" t="s">
        <v>1422</v>
      </c>
      <c r="I13089" s="89" t="s">
        <v>340</v>
      </c>
      <c r="L13089">
        <v>218675</v>
      </c>
      <c r="M13089" s="89" t="s">
        <v>2616</v>
      </c>
      <c r="N13089" s="89" t="s">
        <v>313</v>
      </c>
      <c r="V13089" s="89" t="s">
        <v>2469</v>
      </c>
      <c r="W13089">
        <v>68063</v>
      </c>
    </row>
    <row r="13090" spans="7:23">
      <c r="G13090">
        <v>68047</v>
      </c>
      <c r="H13090" s="89" t="s">
        <v>1423</v>
      </c>
      <c r="I13090" s="89" t="s">
        <v>340</v>
      </c>
      <c r="L13090">
        <v>218676</v>
      </c>
      <c r="M13090" s="89" t="s">
        <v>2616</v>
      </c>
      <c r="N13090" s="89" t="s">
        <v>339</v>
      </c>
      <c r="V13090" s="89" t="s">
        <v>1428</v>
      </c>
      <c r="W13090">
        <v>68052</v>
      </c>
    </row>
    <row r="13091" spans="7:23">
      <c r="G13091">
        <v>68048</v>
      </c>
      <c r="H13091" s="89" t="s">
        <v>1424</v>
      </c>
      <c r="I13091" s="89" t="s">
        <v>340</v>
      </c>
      <c r="L13091">
        <v>218699</v>
      </c>
      <c r="M13091" s="89" t="s">
        <v>2617</v>
      </c>
      <c r="N13091" s="89" t="s">
        <v>1584</v>
      </c>
      <c r="V13091" s="89" t="s">
        <v>2471</v>
      </c>
      <c r="W13091">
        <v>220306</v>
      </c>
    </row>
    <row r="13092" spans="7:23">
      <c r="G13092">
        <v>68049</v>
      </c>
      <c r="H13092" s="89" t="s">
        <v>1425</v>
      </c>
      <c r="I13092" s="89" t="s">
        <v>340</v>
      </c>
      <c r="L13092">
        <v>218700</v>
      </c>
      <c r="M13092" s="89" t="s">
        <v>2617</v>
      </c>
      <c r="N13092" s="89" t="s">
        <v>1698</v>
      </c>
      <c r="V13092" s="89" t="s">
        <v>1439</v>
      </c>
      <c r="W13092">
        <v>68066</v>
      </c>
    </row>
    <row r="13093" spans="7:23">
      <c r="G13093">
        <v>68050</v>
      </c>
      <c r="H13093" s="89" t="s">
        <v>1426</v>
      </c>
      <c r="I13093" s="89" t="s">
        <v>340</v>
      </c>
      <c r="L13093">
        <v>218702</v>
      </c>
      <c r="M13093" s="89" t="s">
        <v>2617</v>
      </c>
      <c r="N13093" s="89" t="s">
        <v>1699</v>
      </c>
      <c r="V13093" s="89" t="s">
        <v>1440</v>
      </c>
      <c r="W13093">
        <v>68067</v>
      </c>
    </row>
    <row r="13094" spans="7:23">
      <c r="G13094">
        <v>68051</v>
      </c>
      <c r="H13094" s="89" t="s">
        <v>1427</v>
      </c>
      <c r="I13094" s="89" t="s">
        <v>340</v>
      </c>
      <c r="L13094">
        <v>218703</v>
      </c>
      <c r="M13094" s="89" t="s">
        <v>2617</v>
      </c>
      <c r="N13094" s="89" t="s">
        <v>312</v>
      </c>
      <c r="V13094" s="89" t="s">
        <v>1441</v>
      </c>
      <c r="W13094">
        <v>68068</v>
      </c>
    </row>
    <row r="13095" spans="7:23">
      <c r="G13095">
        <v>68053</v>
      </c>
      <c r="H13095" s="89" t="s">
        <v>1429</v>
      </c>
      <c r="I13095" s="89" t="s">
        <v>340</v>
      </c>
      <c r="L13095">
        <v>218704</v>
      </c>
      <c r="M13095" s="89" t="s">
        <v>2617</v>
      </c>
      <c r="N13095" s="89" t="s">
        <v>1700</v>
      </c>
      <c r="V13095" s="89" t="s">
        <v>1442</v>
      </c>
      <c r="W13095">
        <v>68069</v>
      </c>
    </row>
    <row r="13096" spans="7:23">
      <c r="G13096">
        <v>68054</v>
      </c>
      <c r="H13096" s="89" t="s">
        <v>1430</v>
      </c>
      <c r="I13096" s="89" t="s">
        <v>340</v>
      </c>
      <c r="L13096">
        <v>218705</v>
      </c>
      <c r="M13096" s="89" t="s">
        <v>2617</v>
      </c>
      <c r="N13096" s="89" t="s">
        <v>337</v>
      </c>
      <c r="V13096" s="89" t="s">
        <v>1443</v>
      </c>
      <c r="W13096">
        <v>68070</v>
      </c>
    </row>
    <row r="13097" spans="7:23">
      <c r="G13097">
        <v>68055</v>
      </c>
      <c r="H13097" s="89" t="s">
        <v>1431</v>
      </c>
      <c r="I13097" s="89" t="s">
        <v>340</v>
      </c>
      <c r="L13097">
        <v>218706</v>
      </c>
      <c r="M13097" s="89" t="s">
        <v>2617</v>
      </c>
      <c r="N13097" s="89" t="s">
        <v>3595</v>
      </c>
      <c r="V13097" s="89" t="s">
        <v>1444</v>
      </c>
      <c r="W13097">
        <v>68071</v>
      </c>
    </row>
    <row r="13098" spans="7:23">
      <c r="G13098">
        <v>68056</v>
      </c>
      <c r="H13098" s="89" t="s">
        <v>1432</v>
      </c>
      <c r="I13098" s="89" t="s">
        <v>340</v>
      </c>
      <c r="L13098">
        <v>218707</v>
      </c>
      <c r="M13098" s="89" t="s">
        <v>2617</v>
      </c>
      <c r="N13098" s="89" t="s">
        <v>338</v>
      </c>
      <c r="V13098" s="89" t="s">
        <v>1445</v>
      </c>
      <c r="W13098">
        <v>68072</v>
      </c>
    </row>
    <row r="13099" spans="7:23">
      <c r="G13099">
        <v>68057</v>
      </c>
      <c r="H13099" s="89" t="s">
        <v>1433</v>
      </c>
      <c r="I13099" s="89" t="s">
        <v>340</v>
      </c>
      <c r="L13099">
        <v>218708</v>
      </c>
      <c r="M13099" s="89" t="s">
        <v>2617</v>
      </c>
      <c r="N13099" s="89" t="s">
        <v>313</v>
      </c>
      <c r="V13099" s="89" t="s">
        <v>1446</v>
      </c>
      <c r="W13099">
        <v>68073</v>
      </c>
    </row>
    <row r="13100" spans="7:23">
      <c r="G13100">
        <v>68058</v>
      </c>
      <c r="H13100" s="89" t="s">
        <v>1434</v>
      </c>
      <c r="I13100" s="89" t="s">
        <v>340</v>
      </c>
      <c r="L13100">
        <v>218709</v>
      </c>
      <c r="M13100" s="89" t="s">
        <v>2617</v>
      </c>
      <c r="N13100" s="89" t="s">
        <v>339</v>
      </c>
      <c r="V13100" s="89" t="s">
        <v>1447</v>
      </c>
      <c r="W13100">
        <v>68074</v>
      </c>
    </row>
    <row r="13101" spans="7:23">
      <c r="G13101">
        <v>68059</v>
      </c>
      <c r="H13101" s="89" t="s">
        <v>1435</v>
      </c>
      <c r="I13101" s="89" t="s">
        <v>340</v>
      </c>
      <c r="L13101">
        <v>218710</v>
      </c>
      <c r="M13101" s="89" t="s">
        <v>2621</v>
      </c>
      <c r="N13101" s="89" t="s">
        <v>1584</v>
      </c>
      <c r="V13101" s="89" t="s">
        <v>1448</v>
      </c>
      <c r="W13101">
        <v>68075</v>
      </c>
    </row>
    <row r="13102" spans="7:23">
      <c r="G13102">
        <v>68060</v>
      </c>
      <c r="H13102" s="89" t="s">
        <v>1436</v>
      </c>
      <c r="I13102" s="89" t="s">
        <v>340</v>
      </c>
      <c r="L13102">
        <v>218711</v>
      </c>
      <c r="M13102" s="89" t="s">
        <v>2621</v>
      </c>
      <c r="N13102" s="89" t="s">
        <v>1698</v>
      </c>
      <c r="V13102" s="89" t="s">
        <v>1449</v>
      </c>
      <c r="W13102">
        <v>68076</v>
      </c>
    </row>
    <row r="13103" spans="7:23">
      <c r="G13103">
        <v>68061</v>
      </c>
      <c r="H13103" s="89" t="s">
        <v>1437</v>
      </c>
      <c r="I13103" s="89" t="s">
        <v>340</v>
      </c>
      <c r="L13103">
        <v>218713</v>
      </c>
      <c r="M13103" s="89" t="s">
        <v>2621</v>
      </c>
      <c r="N13103" s="89" t="s">
        <v>1699</v>
      </c>
      <c r="V13103" s="89" t="s">
        <v>1450</v>
      </c>
      <c r="W13103">
        <v>68077</v>
      </c>
    </row>
    <row r="13104" spans="7:23">
      <c r="G13104">
        <v>68062</v>
      </c>
      <c r="H13104" s="89" t="s">
        <v>1438</v>
      </c>
      <c r="I13104" s="89" t="s">
        <v>340</v>
      </c>
      <c r="L13104">
        <v>218714</v>
      </c>
      <c r="M13104" s="89" t="s">
        <v>2621</v>
      </c>
      <c r="N13104" s="89" t="s">
        <v>312</v>
      </c>
      <c r="V13104" s="89" t="s">
        <v>2480</v>
      </c>
      <c r="W13104">
        <v>68078</v>
      </c>
    </row>
    <row r="13105" spans="7:23">
      <c r="G13105">
        <v>68063</v>
      </c>
      <c r="H13105" s="89" t="s">
        <v>2469</v>
      </c>
      <c r="I13105" s="89" t="s">
        <v>340</v>
      </c>
      <c r="L13105">
        <v>218715</v>
      </c>
      <c r="M13105" s="89" t="s">
        <v>2621</v>
      </c>
      <c r="N13105" s="89" t="s">
        <v>1700</v>
      </c>
      <c r="V13105" s="89" t="s">
        <v>2481</v>
      </c>
      <c r="W13105">
        <v>102880</v>
      </c>
    </row>
    <row r="13106" spans="7:23">
      <c r="G13106">
        <v>68052</v>
      </c>
      <c r="H13106" s="89" t="s">
        <v>1428</v>
      </c>
      <c r="I13106" s="89" t="s">
        <v>340</v>
      </c>
      <c r="L13106">
        <v>218716</v>
      </c>
      <c r="M13106" s="89" t="s">
        <v>2621</v>
      </c>
      <c r="N13106" s="89" t="s">
        <v>337</v>
      </c>
      <c r="V13106" s="89" t="s">
        <v>2482</v>
      </c>
      <c r="W13106">
        <v>102919</v>
      </c>
    </row>
    <row r="13107" spans="7:23">
      <c r="G13107">
        <v>220306</v>
      </c>
      <c r="H13107" s="89" t="s">
        <v>2471</v>
      </c>
      <c r="I13107" s="89" t="s">
        <v>340</v>
      </c>
      <c r="L13107">
        <v>218717</v>
      </c>
      <c r="M13107" s="89" t="s">
        <v>2621</v>
      </c>
      <c r="N13107" s="89" t="s">
        <v>3595</v>
      </c>
      <c r="V13107" s="89" t="s">
        <v>1451</v>
      </c>
      <c r="W13107">
        <v>68081</v>
      </c>
    </row>
    <row r="13108" spans="7:23">
      <c r="G13108">
        <v>68066</v>
      </c>
      <c r="H13108" s="89" t="s">
        <v>1439</v>
      </c>
      <c r="I13108" s="89" t="s">
        <v>340</v>
      </c>
      <c r="L13108">
        <v>218718</v>
      </c>
      <c r="M13108" s="89" t="s">
        <v>2621</v>
      </c>
      <c r="N13108" s="89" t="s">
        <v>338</v>
      </c>
      <c r="V13108" s="89" t="s">
        <v>1452</v>
      </c>
      <c r="W13108">
        <v>68082</v>
      </c>
    </row>
    <row r="13109" spans="7:23">
      <c r="G13109">
        <v>68067</v>
      </c>
      <c r="H13109" s="89" t="s">
        <v>1440</v>
      </c>
      <c r="I13109" s="89" t="s">
        <v>340</v>
      </c>
      <c r="L13109">
        <v>218719</v>
      </c>
      <c r="M13109" s="89" t="s">
        <v>2621</v>
      </c>
      <c r="N13109" s="89" t="s">
        <v>313</v>
      </c>
      <c r="V13109" s="89" t="s">
        <v>1453</v>
      </c>
      <c r="W13109">
        <v>68083</v>
      </c>
    </row>
    <row r="13110" spans="7:23">
      <c r="G13110">
        <v>68068</v>
      </c>
      <c r="H13110" s="89" t="s">
        <v>1441</v>
      </c>
      <c r="I13110" s="89" t="s">
        <v>340</v>
      </c>
      <c r="L13110">
        <v>218720</v>
      </c>
      <c r="M13110" s="89" t="s">
        <v>2621</v>
      </c>
      <c r="N13110" s="89" t="s">
        <v>339</v>
      </c>
      <c r="V13110" s="89" t="s">
        <v>1454</v>
      </c>
      <c r="W13110">
        <v>68084</v>
      </c>
    </row>
    <row r="13111" spans="7:23">
      <c r="G13111">
        <v>68069</v>
      </c>
      <c r="H13111" s="89" t="s">
        <v>1442</v>
      </c>
      <c r="I13111" s="89" t="s">
        <v>340</v>
      </c>
      <c r="L13111">
        <v>218721</v>
      </c>
      <c r="M13111" s="89" t="s">
        <v>2136</v>
      </c>
      <c r="N13111" s="89" t="s">
        <v>1584</v>
      </c>
      <c r="V13111" s="89" t="s">
        <v>1455</v>
      </c>
      <c r="W13111">
        <v>68085</v>
      </c>
    </row>
    <row r="13112" spans="7:23">
      <c r="G13112">
        <v>68070</v>
      </c>
      <c r="H13112" s="89" t="s">
        <v>1443</v>
      </c>
      <c r="I13112" s="89" t="s">
        <v>340</v>
      </c>
      <c r="L13112">
        <v>218722</v>
      </c>
      <c r="M13112" s="89" t="s">
        <v>2136</v>
      </c>
      <c r="N13112" s="89" t="s">
        <v>1698</v>
      </c>
      <c r="V13112" s="89" t="s">
        <v>1456</v>
      </c>
      <c r="W13112">
        <v>68086</v>
      </c>
    </row>
    <row r="13113" spans="7:23">
      <c r="G13113">
        <v>68071</v>
      </c>
      <c r="H13113" s="89" t="s">
        <v>1444</v>
      </c>
      <c r="I13113" s="89" t="s">
        <v>340</v>
      </c>
      <c r="L13113">
        <v>218724</v>
      </c>
      <c r="M13113" s="89" t="s">
        <v>2136</v>
      </c>
      <c r="N13113" s="89" t="s">
        <v>1699</v>
      </c>
      <c r="V13113" s="89" t="s">
        <v>1457</v>
      </c>
      <c r="W13113">
        <v>68087</v>
      </c>
    </row>
    <row r="13114" spans="7:23">
      <c r="G13114">
        <v>68072</v>
      </c>
      <c r="H13114" s="89" t="s">
        <v>1445</v>
      </c>
      <c r="I13114" s="89" t="s">
        <v>340</v>
      </c>
      <c r="L13114">
        <v>218725</v>
      </c>
      <c r="M13114" s="89" t="s">
        <v>2136</v>
      </c>
      <c r="N13114" s="89" t="s">
        <v>312</v>
      </c>
      <c r="V13114" s="89" t="s">
        <v>1458</v>
      </c>
      <c r="W13114">
        <v>68088</v>
      </c>
    </row>
    <row r="13115" spans="7:23">
      <c r="G13115">
        <v>68073</v>
      </c>
      <c r="H13115" s="89" t="s">
        <v>1446</v>
      </c>
      <c r="I13115" s="89" t="s">
        <v>340</v>
      </c>
      <c r="L13115">
        <v>218726</v>
      </c>
      <c r="M13115" s="89" t="s">
        <v>2136</v>
      </c>
      <c r="N13115" s="89" t="s">
        <v>1700</v>
      </c>
      <c r="V13115" s="89" t="s">
        <v>1459</v>
      </c>
      <c r="W13115">
        <v>68089</v>
      </c>
    </row>
    <row r="13116" spans="7:23">
      <c r="G13116">
        <v>68074</v>
      </c>
      <c r="H13116" s="89" t="s">
        <v>1447</v>
      </c>
      <c r="I13116" s="89" t="s">
        <v>340</v>
      </c>
      <c r="L13116">
        <v>218727</v>
      </c>
      <c r="M13116" s="89" t="s">
        <v>2136</v>
      </c>
      <c r="N13116" s="89" t="s">
        <v>337</v>
      </c>
      <c r="V13116" s="89" t="s">
        <v>1460</v>
      </c>
      <c r="W13116">
        <v>68090</v>
      </c>
    </row>
    <row r="13117" spans="7:23">
      <c r="G13117">
        <v>68075</v>
      </c>
      <c r="H13117" s="89" t="s">
        <v>1448</v>
      </c>
      <c r="I13117" s="89" t="s">
        <v>340</v>
      </c>
      <c r="L13117">
        <v>218728</v>
      </c>
      <c r="M13117" s="89" t="s">
        <v>2136</v>
      </c>
      <c r="N13117" s="89" t="s">
        <v>3595</v>
      </c>
      <c r="V13117" s="89" t="s">
        <v>1461</v>
      </c>
      <c r="W13117">
        <v>68091</v>
      </c>
    </row>
    <row r="13118" spans="7:23">
      <c r="G13118">
        <v>68076</v>
      </c>
      <c r="H13118" s="89" t="s">
        <v>1449</v>
      </c>
      <c r="I13118" s="89" t="s">
        <v>340</v>
      </c>
      <c r="L13118">
        <v>218729</v>
      </c>
      <c r="M13118" s="89" t="s">
        <v>2136</v>
      </c>
      <c r="N13118" s="89" t="s">
        <v>338</v>
      </c>
      <c r="V13118" s="89" t="s">
        <v>1462</v>
      </c>
      <c r="W13118">
        <v>68092</v>
      </c>
    </row>
    <row r="13119" spans="7:23">
      <c r="G13119">
        <v>68077</v>
      </c>
      <c r="H13119" s="89" t="s">
        <v>1450</v>
      </c>
      <c r="I13119" s="89" t="s">
        <v>340</v>
      </c>
      <c r="L13119">
        <v>218730</v>
      </c>
      <c r="M13119" s="89" t="s">
        <v>2136</v>
      </c>
      <c r="N13119" s="89" t="s">
        <v>313</v>
      </c>
      <c r="V13119" s="89" t="s">
        <v>1463</v>
      </c>
      <c r="W13119">
        <v>68093</v>
      </c>
    </row>
    <row r="13120" spans="7:23">
      <c r="G13120">
        <v>68078</v>
      </c>
      <c r="H13120" s="89" t="s">
        <v>2480</v>
      </c>
      <c r="I13120" s="89" t="s">
        <v>340</v>
      </c>
      <c r="L13120">
        <v>218731</v>
      </c>
      <c r="M13120" s="89" t="s">
        <v>2136</v>
      </c>
      <c r="N13120" s="89" t="s">
        <v>339</v>
      </c>
      <c r="V13120" s="89" t="s">
        <v>1378</v>
      </c>
      <c r="W13120">
        <v>68094</v>
      </c>
    </row>
    <row r="13121" spans="7:23">
      <c r="G13121">
        <v>102880</v>
      </c>
      <c r="H13121" s="89" t="s">
        <v>2481</v>
      </c>
      <c r="I13121" s="89" t="s">
        <v>340</v>
      </c>
      <c r="L13121">
        <v>218754</v>
      </c>
      <c r="M13121" s="89" t="s">
        <v>2619</v>
      </c>
      <c r="N13121" s="89" t="s">
        <v>1584</v>
      </c>
      <c r="V13121" s="89" t="s">
        <v>1464</v>
      </c>
      <c r="W13121">
        <v>68097</v>
      </c>
    </row>
    <row r="13122" spans="7:23">
      <c r="G13122">
        <v>102919</v>
      </c>
      <c r="H13122" s="89" t="s">
        <v>2482</v>
      </c>
      <c r="I13122" s="89" t="s">
        <v>340</v>
      </c>
      <c r="L13122">
        <v>218755</v>
      </c>
      <c r="M13122" s="89" t="s">
        <v>2619</v>
      </c>
      <c r="N13122" s="89" t="s">
        <v>1698</v>
      </c>
      <c r="V13122" s="89" t="s">
        <v>1465</v>
      </c>
      <c r="W13122">
        <v>68098</v>
      </c>
    </row>
    <row r="13123" spans="7:23">
      <c r="G13123">
        <v>68081</v>
      </c>
      <c r="H13123" s="89" t="s">
        <v>1451</v>
      </c>
      <c r="I13123" s="89" t="s">
        <v>340</v>
      </c>
      <c r="L13123">
        <v>218757</v>
      </c>
      <c r="M13123" s="89" t="s">
        <v>2619</v>
      </c>
      <c r="N13123" s="89" t="s">
        <v>1699</v>
      </c>
      <c r="V13123" s="89" t="s">
        <v>1466</v>
      </c>
      <c r="W13123">
        <v>68099</v>
      </c>
    </row>
    <row r="13124" spans="7:23">
      <c r="G13124">
        <v>68082</v>
      </c>
      <c r="H13124" s="89" t="s">
        <v>1452</v>
      </c>
      <c r="I13124" s="89" t="s">
        <v>340</v>
      </c>
      <c r="L13124">
        <v>218758</v>
      </c>
      <c r="M13124" s="89" t="s">
        <v>2619</v>
      </c>
      <c r="N13124" s="89" t="s">
        <v>312</v>
      </c>
      <c r="V13124" s="89" t="s">
        <v>1467</v>
      </c>
      <c r="W13124">
        <v>68100</v>
      </c>
    </row>
    <row r="13125" spans="7:23">
      <c r="G13125">
        <v>68083</v>
      </c>
      <c r="H13125" s="89" t="s">
        <v>1453</v>
      </c>
      <c r="I13125" s="89" t="s">
        <v>340</v>
      </c>
      <c r="L13125">
        <v>218759</v>
      </c>
      <c r="M13125" s="89" t="s">
        <v>2619</v>
      </c>
      <c r="N13125" s="89" t="s">
        <v>1700</v>
      </c>
      <c r="V13125" s="89" t="s">
        <v>1468</v>
      </c>
      <c r="W13125">
        <v>68101</v>
      </c>
    </row>
    <row r="13126" spans="7:23">
      <c r="G13126">
        <v>68084</v>
      </c>
      <c r="H13126" s="89" t="s">
        <v>1454</v>
      </c>
      <c r="I13126" s="89" t="s">
        <v>340</v>
      </c>
      <c r="L13126">
        <v>218760</v>
      </c>
      <c r="M13126" s="89" t="s">
        <v>2619</v>
      </c>
      <c r="N13126" s="89" t="s">
        <v>337</v>
      </c>
      <c r="V13126" s="89" t="s">
        <v>1469</v>
      </c>
      <c r="W13126">
        <v>68102</v>
      </c>
    </row>
    <row r="13127" spans="7:23">
      <c r="G13127">
        <v>68085</v>
      </c>
      <c r="H13127" s="89" t="s">
        <v>1455</v>
      </c>
      <c r="I13127" s="89" t="s">
        <v>340</v>
      </c>
      <c r="L13127">
        <v>218761</v>
      </c>
      <c r="M13127" s="89" t="s">
        <v>2619</v>
      </c>
      <c r="N13127" s="89" t="s">
        <v>3595</v>
      </c>
      <c r="V13127" s="89" t="s">
        <v>1470</v>
      </c>
      <c r="W13127">
        <v>68103</v>
      </c>
    </row>
    <row r="13128" spans="7:23">
      <c r="G13128">
        <v>68086</v>
      </c>
      <c r="H13128" s="89" t="s">
        <v>1456</v>
      </c>
      <c r="I13128" s="89" t="s">
        <v>340</v>
      </c>
      <c r="L13128">
        <v>218762</v>
      </c>
      <c r="M13128" s="89" t="s">
        <v>2619</v>
      </c>
      <c r="N13128" s="89" t="s">
        <v>338</v>
      </c>
      <c r="V13128" s="89" t="s">
        <v>1471</v>
      </c>
      <c r="W13128">
        <v>68104</v>
      </c>
    </row>
    <row r="13129" spans="7:23">
      <c r="G13129">
        <v>68087</v>
      </c>
      <c r="H13129" s="89" t="s">
        <v>1457</v>
      </c>
      <c r="I13129" s="89" t="s">
        <v>340</v>
      </c>
      <c r="L13129">
        <v>218763</v>
      </c>
      <c r="M13129" s="89" t="s">
        <v>2619</v>
      </c>
      <c r="N13129" s="89" t="s">
        <v>313</v>
      </c>
      <c r="V13129" s="89" t="s">
        <v>1472</v>
      </c>
      <c r="W13129">
        <v>68105</v>
      </c>
    </row>
    <row r="13130" spans="7:23">
      <c r="G13130">
        <v>68088</v>
      </c>
      <c r="H13130" s="89" t="s">
        <v>1458</v>
      </c>
      <c r="I13130" s="89" t="s">
        <v>340</v>
      </c>
      <c r="L13130">
        <v>218764</v>
      </c>
      <c r="M13130" s="89" t="s">
        <v>2619</v>
      </c>
      <c r="N13130" s="89" t="s">
        <v>339</v>
      </c>
      <c r="V13130" s="89" t="s">
        <v>1473</v>
      </c>
      <c r="W13130">
        <v>68106</v>
      </c>
    </row>
    <row r="13131" spans="7:23">
      <c r="G13131">
        <v>68089</v>
      </c>
      <c r="H13131" s="89" t="s">
        <v>1459</v>
      </c>
      <c r="I13131" s="89" t="s">
        <v>340</v>
      </c>
      <c r="L13131">
        <v>218765</v>
      </c>
      <c r="M13131" s="89" t="s">
        <v>2137</v>
      </c>
      <c r="N13131" s="89" t="s">
        <v>1584</v>
      </c>
      <c r="V13131" s="89" t="s">
        <v>271</v>
      </c>
      <c r="W13131">
        <v>68107</v>
      </c>
    </row>
    <row r="13132" spans="7:23">
      <c r="G13132">
        <v>68090</v>
      </c>
      <c r="H13132" s="89" t="s">
        <v>1460</v>
      </c>
      <c r="I13132" s="89" t="s">
        <v>340</v>
      </c>
      <c r="L13132">
        <v>218766</v>
      </c>
      <c r="M13132" s="89" t="s">
        <v>2137</v>
      </c>
      <c r="N13132" s="89" t="s">
        <v>1698</v>
      </c>
      <c r="V13132" s="89" t="s">
        <v>2489</v>
      </c>
      <c r="W13132">
        <v>108467</v>
      </c>
    </row>
    <row r="13133" spans="7:23">
      <c r="G13133">
        <v>68091</v>
      </c>
      <c r="H13133" s="89" t="s">
        <v>1461</v>
      </c>
      <c r="I13133" s="89" t="s">
        <v>340</v>
      </c>
      <c r="L13133">
        <v>218768</v>
      </c>
      <c r="M13133" s="89" t="s">
        <v>2137</v>
      </c>
      <c r="N13133" s="89" t="s">
        <v>1699</v>
      </c>
      <c r="V13133" s="89" t="s">
        <v>2490</v>
      </c>
      <c r="W13133">
        <v>108480</v>
      </c>
    </row>
    <row r="13134" spans="7:23">
      <c r="G13134">
        <v>68092</v>
      </c>
      <c r="H13134" s="89" t="s">
        <v>1462</v>
      </c>
      <c r="I13134" s="89" t="s">
        <v>340</v>
      </c>
      <c r="L13134">
        <v>218769</v>
      </c>
      <c r="M13134" s="89" t="s">
        <v>2137</v>
      </c>
      <c r="N13134" s="89" t="s">
        <v>312</v>
      </c>
      <c r="V13134" s="89" t="s">
        <v>2491</v>
      </c>
      <c r="W13134">
        <v>175267</v>
      </c>
    </row>
    <row r="13135" spans="7:23">
      <c r="G13135">
        <v>68093</v>
      </c>
      <c r="H13135" s="89" t="s">
        <v>1463</v>
      </c>
      <c r="I13135" s="89" t="s">
        <v>340</v>
      </c>
      <c r="L13135">
        <v>218770</v>
      </c>
      <c r="M13135" s="89" t="s">
        <v>2137</v>
      </c>
      <c r="N13135" s="89" t="s">
        <v>1700</v>
      </c>
      <c r="V13135" s="89" t="s">
        <v>1474</v>
      </c>
      <c r="W13135">
        <v>68108</v>
      </c>
    </row>
    <row r="13136" spans="7:23">
      <c r="G13136">
        <v>68094</v>
      </c>
      <c r="H13136" s="89" t="s">
        <v>1378</v>
      </c>
      <c r="I13136" s="89" t="s">
        <v>340</v>
      </c>
      <c r="L13136">
        <v>218771</v>
      </c>
      <c r="M13136" s="89" t="s">
        <v>2137</v>
      </c>
      <c r="N13136" s="89" t="s">
        <v>337</v>
      </c>
      <c r="V13136" s="89" t="s">
        <v>1475</v>
      </c>
      <c r="W13136">
        <v>68109</v>
      </c>
    </row>
    <row r="13137" spans="7:23">
      <c r="G13137">
        <v>68097</v>
      </c>
      <c r="H13137" s="89" t="s">
        <v>1464</v>
      </c>
      <c r="I13137" s="89" t="s">
        <v>340</v>
      </c>
      <c r="L13137">
        <v>218772</v>
      </c>
      <c r="M13137" s="89" t="s">
        <v>2137</v>
      </c>
      <c r="N13137" s="89" t="s">
        <v>3595</v>
      </c>
      <c r="V13137" s="89" t="s">
        <v>1389</v>
      </c>
      <c r="W13137">
        <v>68112</v>
      </c>
    </row>
    <row r="13138" spans="7:23">
      <c r="G13138">
        <v>68098</v>
      </c>
      <c r="H13138" s="89" t="s">
        <v>1465</v>
      </c>
      <c r="I13138" s="89" t="s">
        <v>340</v>
      </c>
      <c r="L13138">
        <v>218773</v>
      </c>
      <c r="M13138" s="89" t="s">
        <v>2137</v>
      </c>
      <c r="N13138" s="89" t="s">
        <v>338</v>
      </c>
      <c r="V13138" s="89" t="s">
        <v>1476</v>
      </c>
      <c r="W13138">
        <v>68115</v>
      </c>
    </row>
    <row r="13139" spans="7:23">
      <c r="G13139">
        <v>68099</v>
      </c>
      <c r="H13139" s="89" t="s">
        <v>1466</v>
      </c>
      <c r="I13139" s="89" t="s">
        <v>340</v>
      </c>
      <c r="L13139">
        <v>218774</v>
      </c>
      <c r="M13139" s="89" t="s">
        <v>2137</v>
      </c>
      <c r="N13139" s="89" t="s">
        <v>313</v>
      </c>
      <c r="V13139" s="89" t="s">
        <v>1477</v>
      </c>
      <c r="W13139">
        <v>68116</v>
      </c>
    </row>
    <row r="13140" spans="7:23">
      <c r="G13140">
        <v>68100</v>
      </c>
      <c r="H13140" s="89" t="s">
        <v>1467</v>
      </c>
      <c r="I13140" s="89" t="s">
        <v>340</v>
      </c>
      <c r="L13140">
        <v>218775</v>
      </c>
      <c r="M13140" s="89" t="s">
        <v>2137</v>
      </c>
      <c r="N13140" s="89" t="s">
        <v>339</v>
      </c>
      <c r="V13140" s="89" t="s">
        <v>1478</v>
      </c>
      <c r="W13140">
        <v>68117</v>
      </c>
    </row>
    <row r="13141" spans="7:23">
      <c r="G13141">
        <v>68101</v>
      </c>
      <c r="H13141" s="89" t="s">
        <v>1468</v>
      </c>
      <c r="I13141" s="89" t="s">
        <v>340</v>
      </c>
      <c r="L13141">
        <v>218798</v>
      </c>
      <c r="M13141" s="89" t="s">
        <v>2625</v>
      </c>
      <c r="N13141" s="89" t="s">
        <v>1584</v>
      </c>
      <c r="V13141" s="89" t="s">
        <v>2496</v>
      </c>
      <c r="W13141">
        <v>68118</v>
      </c>
    </row>
    <row r="13142" spans="7:23">
      <c r="G13142">
        <v>68102</v>
      </c>
      <c r="H13142" s="89" t="s">
        <v>1469</v>
      </c>
      <c r="I13142" s="89" t="s">
        <v>340</v>
      </c>
      <c r="L13142">
        <v>218799</v>
      </c>
      <c r="M13142" s="89" t="s">
        <v>2625</v>
      </c>
      <c r="N13142" s="89" t="s">
        <v>1698</v>
      </c>
      <c r="V13142" s="89" t="s">
        <v>1479</v>
      </c>
      <c r="W13142">
        <v>68119</v>
      </c>
    </row>
    <row r="13143" spans="7:23">
      <c r="G13143">
        <v>68103</v>
      </c>
      <c r="H13143" s="89" t="s">
        <v>1470</v>
      </c>
      <c r="I13143" s="89" t="s">
        <v>340</v>
      </c>
      <c r="L13143">
        <v>218801</v>
      </c>
      <c r="M13143" s="89" t="s">
        <v>2625</v>
      </c>
      <c r="N13143" s="89" t="s">
        <v>1699</v>
      </c>
      <c r="V13143" s="89" t="s">
        <v>2497</v>
      </c>
      <c r="W13143">
        <v>68120</v>
      </c>
    </row>
    <row r="13144" spans="7:23">
      <c r="G13144">
        <v>68104</v>
      </c>
      <c r="H13144" s="89" t="s">
        <v>1471</v>
      </c>
      <c r="I13144" s="89" t="s">
        <v>340</v>
      </c>
      <c r="L13144">
        <v>218802</v>
      </c>
      <c r="M13144" s="89" t="s">
        <v>2625</v>
      </c>
      <c r="N13144" s="89" t="s">
        <v>312</v>
      </c>
      <c r="V13144" s="89" t="s">
        <v>1480</v>
      </c>
      <c r="W13144">
        <v>68121</v>
      </c>
    </row>
    <row r="13145" spans="7:23">
      <c r="G13145">
        <v>68105</v>
      </c>
      <c r="H13145" s="89" t="s">
        <v>1472</v>
      </c>
      <c r="I13145" s="89" t="s">
        <v>340</v>
      </c>
      <c r="L13145">
        <v>218803</v>
      </c>
      <c r="M13145" s="89" t="s">
        <v>2625</v>
      </c>
      <c r="N13145" s="89" t="s">
        <v>1700</v>
      </c>
      <c r="V13145" s="89" t="s">
        <v>2498</v>
      </c>
      <c r="W13145">
        <v>174867</v>
      </c>
    </row>
    <row r="13146" spans="7:23">
      <c r="G13146">
        <v>68106</v>
      </c>
      <c r="H13146" s="89" t="s">
        <v>1473</v>
      </c>
      <c r="I13146" s="89" t="s">
        <v>340</v>
      </c>
      <c r="L13146">
        <v>218804</v>
      </c>
      <c r="M13146" s="89" t="s">
        <v>2625</v>
      </c>
      <c r="N13146" s="89" t="s">
        <v>337</v>
      </c>
      <c r="V13146" s="89" t="s">
        <v>1481</v>
      </c>
      <c r="W13146">
        <v>68122</v>
      </c>
    </row>
    <row r="13147" spans="7:23">
      <c r="G13147">
        <v>68107</v>
      </c>
      <c r="H13147" s="89" t="s">
        <v>271</v>
      </c>
      <c r="I13147" s="89" t="s">
        <v>340</v>
      </c>
      <c r="L13147">
        <v>218805</v>
      </c>
      <c r="M13147" s="89" t="s">
        <v>2625</v>
      </c>
      <c r="N13147" s="89" t="s">
        <v>3595</v>
      </c>
      <c r="V13147" s="89" t="s">
        <v>1482</v>
      </c>
      <c r="W13147">
        <v>68124</v>
      </c>
    </row>
    <row r="13148" spans="7:23">
      <c r="G13148">
        <v>108467</v>
      </c>
      <c r="H13148" s="89" t="s">
        <v>2489</v>
      </c>
      <c r="I13148" s="89" t="s">
        <v>340</v>
      </c>
      <c r="L13148">
        <v>218806</v>
      </c>
      <c r="M13148" s="89" t="s">
        <v>2625</v>
      </c>
      <c r="N13148" s="89" t="s">
        <v>338</v>
      </c>
      <c r="V13148" s="89" t="s">
        <v>2501</v>
      </c>
      <c r="W13148">
        <v>172067</v>
      </c>
    </row>
    <row r="13149" spans="7:23">
      <c r="G13149">
        <v>108480</v>
      </c>
      <c r="H13149" s="89" t="s">
        <v>2490</v>
      </c>
      <c r="I13149" s="89" t="s">
        <v>340</v>
      </c>
      <c r="L13149">
        <v>218807</v>
      </c>
      <c r="M13149" s="89" t="s">
        <v>2625</v>
      </c>
      <c r="N13149" s="89" t="s">
        <v>313</v>
      </c>
      <c r="V13149" s="89" t="s">
        <v>2502</v>
      </c>
      <c r="W13149">
        <v>172080</v>
      </c>
    </row>
    <row r="13150" spans="7:23">
      <c r="G13150">
        <v>175267</v>
      </c>
      <c r="H13150" s="89" t="s">
        <v>2491</v>
      </c>
      <c r="I13150" s="89" t="s">
        <v>340</v>
      </c>
      <c r="L13150">
        <v>218808</v>
      </c>
      <c r="M13150" s="89" t="s">
        <v>2625</v>
      </c>
      <c r="N13150" s="89" t="s">
        <v>339</v>
      </c>
      <c r="V13150" s="89" t="s">
        <v>2503</v>
      </c>
      <c r="W13150">
        <v>172306</v>
      </c>
    </row>
    <row r="13151" spans="7:23">
      <c r="G13151">
        <v>68108</v>
      </c>
      <c r="H13151" s="89" t="s">
        <v>1474</v>
      </c>
      <c r="I13151" s="89" t="s">
        <v>340</v>
      </c>
      <c r="L13151">
        <v>218809</v>
      </c>
      <c r="M13151" s="89" t="s">
        <v>2138</v>
      </c>
      <c r="N13151" s="89" t="s">
        <v>1584</v>
      </c>
      <c r="V13151" s="89" t="s">
        <v>2504</v>
      </c>
      <c r="W13151">
        <v>172293</v>
      </c>
    </row>
    <row r="13152" spans="7:23">
      <c r="G13152">
        <v>68109</v>
      </c>
      <c r="H13152" s="89" t="s">
        <v>1475</v>
      </c>
      <c r="I13152" s="89" t="s">
        <v>340</v>
      </c>
      <c r="L13152">
        <v>218810</v>
      </c>
      <c r="M13152" s="89" t="s">
        <v>2138</v>
      </c>
      <c r="N13152" s="89" t="s">
        <v>1698</v>
      </c>
      <c r="V13152" s="89" t="s">
        <v>2505</v>
      </c>
      <c r="W13152">
        <v>172093</v>
      </c>
    </row>
    <row r="13153" spans="7:23">
      <c r="G13153">
        <v>68112</v>
      </c>
      <c r="H13153" s="89" t="s">
        <v>1389</v>
      </c>
      <c r="I13153" s="89" t="s">
        <v>340</v>
      </c>
      <c r="L13153">
        <v>218812</v>
      </c>
      <c r="M13153" s="89" t="s">
        <v>2138</v>
      </c>
      <c r="N13153" s="89" t="s">
        <v>1699</v>
      </c>
      <c r="V13153" s="89" t="s">
        <v>2506</v>
      </c>
      <c r="W13153">
        <v>174467</v>
      </c>
    </row>
    <row r="13154" spans="7:23">
      <c r="G13154">
        <v>68115</v>
      </c>
      <c r="H13154" s="89" t="s">
        <v>1476</v>
      </c>
      <c r="I13154" s="89" t="s">
        <v>340</v>
      </c>
      <c r="L13154">
        <v>218813</v>
      </c>
      <c r="M13154" s="89" t="s">
        <v>2138</v>
      </c>
      <c r="N13154" s="89" t="s">
        <v>312</v>
      </c>
      <c r="V13154" s="89" t="s">
        <v>2507</v>
      </c>
      <c r="W13154">
        <v>172119</v>
      </c>
    </row>
    <row r="13155" spans="7:23">
      <c r="G13155">
        <v>68116</v>
      </c>
      <c r="H13155" s="89" t="s">
        <v>1477</v>
      </c>
      <c r="I13155" s="89" t="s">
        <v>340</v>
      </c>
      <c r="L13155">
        <v>218814</v>
      </c>
      <c r="M13155" s="89" t="s">
        <v>2138</v>
      </c>
      <c r="N13155" s="89" t="s">
        <v>1700</v>
      </c>
      <c r="V13155" s="89" t="s">
        <v>2509</v>
      </c>
      <c r="W13155">
        <v>171867</v>
      </c>
    </row>
    <row r="13156" spans="7:23">
      <c r="G13156">
        <v>68117</v>
      </c>
      <c r="H13156" s="89" t="s">
        <v>1478</v>
      </c>
      <c r="I13156" s="89" t="s">
        <v>340</v>
      </c>
      <c r="L13156">
        <v>218815</v>
      </c>
      <c r="M13156" s="89" t="s">
        <v>2138</v>
      </c>
      <c r="N13156" s="89" t="s">
        <v>337</v>
      </c>
      <c r="V13156" s="89" t="s">
        <v>2511</v>
      </c>
      <c r="W13156">
        <v>174667</v>
      </c>
    </row>
    <row r="13157" spans="7:23">
      <c r="G13157">
        <v>68118</v>
      </c>
      <c r="H13157" s="89" t="s">
        <v>2496</v>
      </c>
      <c r="I13157" s="89" t="s">
        <v>340</v>
      </c>
      <c r="L13157">
        <v>218816</v>
      </c>
      <c r="M13157" s="89" t="s">
        <v>2138</v>
      </c>
      <c r="N13157" s="89" t="s">
        <v>3595</v>
      </c>
      <c r="V13157" s="89" t="s">
        <v>2512</v>
      </c>
      <c r="W13157">
        <v>68123</v>
      </c>
    </row>
    <row r="13158" spans="7:23">
      <c r="G13158">
        <v>68119</v>
      </c>
      <c r="H13158" s="89" t="s">
        <v>1479</v>
      </c>
      <c r="I13158" s="89" t="s">
        <v>340</v>
      </c>
      <c r="L13158">
        <v>218817</v>
      </c>
      <c r="M13158" s="89" t="s">
        <v>2138</v>
      </c>
      <c r="N13158" s="89" t="s">
        <v>338</v>
      </c>
      <c r="V13158" s="89" t="s">
        <v>2516</v>
      </c>
      <c r="W13158">
        <v>202267</v>
      </c>
    </row>
    <row r="13159" spans="7:23">
      <c r="G13159">
        <v>68120</v>
      </c>
      <c r="H13159" s="89" t="s">
        <v>2497</v>
      </c>
      <c r="I13159" s="89" t="s">
        <v>340</v>
      </c>
      <c r="L13159">
        <v>218818</v>
      </c>
      <c r="M13159" s="89" t="s">
        <v>2138</v>
      </c>
      <c r="N13159" s="89" t="s">
        <v>313</v>
      </c>
      <c r="V13159" s="89" t="s">
        <v>2517</v>
      </c>
      <c r="W13159">
        <v>202280</v>
      </c>
    </row>
    <row r="13160" spans="7:23">
      <c r="G13160">
        <v>68121</v>
      </c>
      <c r="H13160" s="89" t="s">
        <v>1480</v>
      </c>
      <c r="I13160" s="89" t="s">
        <v>340</v>
      </c>
      <c r="L13160">
        <v>218819</v>
      </c>
      <c r="M13160" s="89" t="s">
        <v>2138</v>
      </c>
      <c r="N13160" s="89" t="s">
        <v>339</v>
      </c>
      <c r="V13160" s="89" t="s">
        <v>2518</v>
      </c>
      <c r="W13160">
        <v>202293</v>
      </c>
    </row>
    <row r="13161" spans="7:23">
      <c r="G13161">
        <v>174867</v>
      </c>
      <c r="H13161" s="89" t="s">
        <v>2498</v>
      </c>
      <c r="I13161" s="89" t="s">
        <v>340</v>
      </c>
      <c r="L13161">
        <v>218842</v>
      </c>
      <c r="M13161" s="89" t="s">
        <v>2623</v>
      </c>
      <c r="N13161" s="89" t="s">
        <v>1584</v>
      </c>
      <c r="V13161" s="89" t="s">
        <v>2519</v>
      </c>
      <c r="W13161">
        <v>202306</v>
      </c>
    </row>
    <row r="13162" spans="7:23">
      <c r="G13162">
        <v>68122</v>
      </c>
      <c r="H13162" s="89" t="s">
        <v>1481</v>
      </c>
      <c r="I13162" s="89" t="s">
        <v>340</v>
      </c>
      <c r="L13162">
        <v>218843</v>
      </c>
      <c r="M13162" s="89" t="s">
        <v>2623</v>
      </c>
      <c r="N13162" s="89" t="s">
        <v>1698</v>
      </c>
      <c r="V13162" s="89" t="s">
        <v>2520</v>
      </c>
      <c r="W13162">
        <v>220319</v>
      </c>
    </row>
    <row r="13163" spans="7:23">
      <c r="G13163">
        <v>68124</v>
      </c>
      <c r="H13163" s="89" t="s">
        <v>1482</v>
      </c>
      <c r="I13163" s="89" t="s">
        <v>340</v>
      </c>
      <c r="L13163">
        <v>218845</v>
      </c>
      <c r="M13163" s="89" t="s">
        <v>2623</v>
      </c>
      <c r="N13163" s="89" t="s">
        <v>1699</v>
      </c>
      <c r="V13163" s="89" t="s">
        <v>2521</v>
      </c>
      <c r="W13163">
        <v>68129</v>
      </c>
    </row>
    <row r="13164" spans="7:23">
      <c r="G13164">
        <v>172067</v>
      </c>
      <c r="H13164" s="89" t="s">
        <v>2501</v>
      </c>
      <c r="I13164" s="89" t="s">
        <v>340</v>
      </c>
      <c r="L13164">
        <v>218846</v>
      </c>
      <c r="M13164" s="89" t="s">
        <v>2623</v>
      </c>
      <c r="N13164" s="89" t="s">
        <v>312</v>
      </c>
      <c r="V13164" s="89" t="s">
        <v>2522</v>
      </c>
      <c r="W13164">
        <v>202468</v>
      </c>
    </row>
    <row r="13165" spans="7:23">
      <c r="G13165">
        <v>172080</v>
      </c>
      <c r="H13165" s="89" t="s">
        <v>2502</v>
      </c>
      <c r="I13165" s="89" t="s">
        <v>340</v>
      </c>
      <c r="L13165">
        <v>218847</v>
      </c>
      <c r="M13165" s="89" t="s">
        <v>2623</v>
      </c>
      <c r="N13165" s="89" t="s">
        <v>1700</v>
      </c>
      <c r="V13165" s="89" t="s">
        <v>1484</v>
      </c>
      <c r="W13165">
        <v>68128</v>
      </c>
    </row>
    <row r="13166" spans="7:23">
      <c r="G13166">
        <v>172306</v>
      </c>
      <c r="H13166" s="89" t="s">
        <v>2503</v>
      </c>
      <c r="I13166" s="89" t="s">
        <v>340</v>
      </c>
      <c r="L13166">
        <v>218848</v>
      </c>
      <c r="M13166" s="89" t="s">
        <v>2623</v>
      </c>
      <c r="N13166" s="89" t="s">
        <v>337</v>
      </c>
      <c r="V13166" s="89" t="s">
        <v>1486</v>
      </c>
      <c r="W13166">
        <v>68131</v>
      </c>
    </row>
    <row r="13167" spans="7:23">
      <c r="G13167">
        <v>172293</v>
      </c>
      <c r="H13167" s="89" t="s">
        <v>2504</v>
      </c>
      <c r="I13167" s="89" t="s">
        <v>340</v>
      </c>
      <c r="L13167">
        <v>218849</v>
      </c>
      <c r="M13167" s="89" t="s">
        <v>2623</v>
      </c>
      <c r="N13167" s="89" t="s">
        <v>3595</v>
      </c>
      <c r="V13167" s="89" t="s">
        <v>1485</v>
      </c>
      <c r="W13167">
        <v>68130</v>
      </c>
    </row>
    <row r="13168" spans="7:23">
      <c r="G13168">
        <v>172093</v>
      </c>
      <c r="H13168" s="89" t="s">
        <v>2505</v>
      </c>
      <c r="I13168" s="89" t="s">
        <v>340</v>
      </c>
      <c r="L13168">
        <v>218850</v>
      </c>
      <c r="M13168" s="89" t="s">
        <v>2623</v>
      </c>
      <c r="N13168" s="89" t="s">
        <v>338</v>
      </c>
      <c r="V13168" s="89" t="s">
        <v>1483</v>
      </c>
      <c r="W13168">
        <v>68127</v>
      </c>
    </row>
    <row r="13169" spans="7:23">
      <c r="G13169">
        <v>174467</v>
      </c>
      <c r="H13169" s="89" t="s">
        <v>2506</v>
      </c>
      <c r="I13169" s="89" t="s">
        <v>340</v>
      </c>
      <c r="L13169">
        <v>218851</v>
      </c>
      <c r="M13169" s="89" t="s">
        <v>2623</v>
      </c>
      <c r="N13169" s="89" t="s">
        <v>313</v>
      </c>
      <c r="V13169" s="89" t="s">
        <v>1487</v>
      </c>
      <c r="W13169">
        <v>68133</v>
      </c>
    </row>
    <row r="13170" spans="7:23">
      <c r="G13170">
        <v>172119</v>
      </c>
      <c r="H13170" s="89" t="s">
        <v>2507</v>
      </c>
      <c r="I13170" s="89" t="s">
        <v>340</v>
      </c>
      <c r="L13170">
        <v>218852</v>
      </c>
      <c r="M13170" s="89" t="s">
        <v>2623</v>
      </c>
      <c r="N13170" s="89" t="s">
        <v>339</v>
      </c>
      <c r="V13170" s="89" t="s">
        <v>1488</v>
      </c>
      <c r="W13170">
        <v>68137</v>
      </c>
    </row>
    <row r="13171" spans="7:23">
      <c r="G13171">
        <v>171867</v>
      </c>
      <c r="H13171" s="89" t="s">
        <v>2509</v>
      </c>
      <c r="I13171" s="89" t="s">
        <v>340</v>
      </c>
      <c r="L13171">
        <v>218853</v>
      </c>
      <c r="M13171" s="89" t="s">
        <v>2139</v>
      </c>
      <c r="N13171" s="89" t="s">
        <v>1584</v>
      </c>
      <c r="V13171" s="89" t="s">
        <v>2524</v>
      </c>
      <c r="W13171">
        <v>83893</v>
      </c>
    </row>
    <row r="13172" spans="7:23">
      <c r="G13172">
        <v>174667</v>
      </c>
      <c r="H13172" s="89" t="s">
        <v>2511</v>
      </c>
      <c r="I13172" s="89" t="s">
        <v>340</v>
      </c>
      <c r="L13172">
        <v>218854</v>
      </c>
      <c r="M13172" s="89" t="s">
        <v>2139</v>
      </c>
      <c r="N13172" s="89" t="s">
        <v>1698</v>
      </c>
      <c r="V13172" s="89" t="s">
        <v>2525</v>
      </c>
      <c r="W13172">
        <v>190093</v>
      </c>
    </row>
    <row r="13173" spans="7:23">
      <c r="G13173">
        <v>68123</v>
      </c>
      <c r="H13173" s="89" t="s">
        <v>2512</v>
      </c>
      <c r="I13173" s="89" t="s">
        <v>340</v>
      </c>
      <c r="L13173">
        <v>218856</v>
      </c>
      <c r="M13173" s="89" t="s">
        <v>2139</v>
      </c>
      <c r="N13173" s="89" t="s">
        <v>1699</v>
      </c>
      <c r="V13173" s="89" t="s">
        <v>2526</v>
      </c>
      <c r="W13173">
        <v>200694</v>
      </c>
    </row>
    <row r="13174" spans="7:23">
      <c r="G13174">
        <v>202267</v>
      </c>
      <c r="H13174" s="89" t="s">
        <v>2516</v>
      </c>
      <c r="I13174" s="89" t="s">
        <v>340</v>
      </c>
      <c r="L13174">
        <v>218857</v>
      </c>
      <c r="M13174" s="89" t="s">
        <v>2139</v>
      </c>
      <c r="N13174" s="89" t="s">
        <v>312</v>
      </c>
      <c r="V13174" s="89" t="s">
        <v>1489</v>
      </c>
      <c r="W13174">
        <v>68138</v>
      </c>
    </row>
    <row r="13175" spans="7:23">
      <c r="G13175">
        <v>202280</v>
      </c>
      <c r="H13175" s="89" t="s">
        <v>2517</v>
      </c>
      <c r="I13175" s="89" t="s">
        <v>340</v>
      </c>
      <c r="L13175">
        <v>218858</v>
      </c>
      <c r="M13175" s="89" t="s">
        <v>2139</v>
      </c>
      <c r="N13175" s="89" t="s">
        <v>1700</v>
      </c>
      <c r="V13175" s="89" t="s">
        <v>2528</v>
      </c>
      <c r="W13175">
        <v>68139</v>
      </c>
    </row>
    <row r="13176" spans="7:23">
      <c r="G13176">
        <v>202293</v>
      </c>
      <c r="H13176" s="89" t="s">
        <v>2518</v>
      </c>
      <c r="I13176" s="89" t="s">
        <v>340</v>
      </c>
      <c r="L13176">
        <v>218859</v>
      </c>
      <c r="M13176" s="89" t="s">
        <v>2139</v>
      </c>
      <c r="N13176" s="89" t="s">
        <v>337</v>
      </c>
      <c r="V13176" s="89" t="s">
        <v>2529</v>
      </c>
      <c r="W13176">
        <v>68140</v>
      </c>
    </row>
    <row r="13177" spans="7:23">
      <c r="G13177">
        <v>202306</v>
      </c>
      <c r="H13177" s="89" t="s">
        <v>2519</v>
      </c>
      <c r="I13177" s="89" t="s">
        <v>340</v>
      </c>
      <c r="L13177">
        <v>218860</v>
      </c>
      <c r="M13177" s="89" t="s">
        <v>2139</v>
      </c>
      <c r="N13177" s="89" t="s">
        <v>3595</v>
      </c>
      <c r="V13177" s="89" t="s">
        <v>2530</v>
      </c>
      <c r="W13177">
        <v>68141</v>
      </c>
    </row>
    <row r="13178" spans="7:23">
      <c r="G13178">
        <v>220319</v>
      </c>
      <c r="H13178" s="89" t="s">
        <v>2520</v>
      </c>
      <c r="I13178" s="89" t="s">
        <v>340</v>
      </c>
      <c r="L13178">
        <v>218861</v>
      </c>
      <c r="M13178" s="89" t="s">
        <v>2139</v>
      </c>
      <c r="N13178" s="89" t="s">
        <v>338</v>
      </c>
      <c r="V13178" s="89" t="s">
        <v>1303</v>
      </c>
      <c r="W13178">
        <v>68142</v>
      </c>
    </row>
    <row r="13179" spans="7:23">
      <c r="G13179">
        <v>68129</v>
      </c>
      <c r="H13179" s="89" t="s">
        <v>2521</v>
      </c>
      <c r="I13179" s="89" t="s">
        <v>340</v>
      </c>
      <c r="L13179">
        <v>218862</v>
      </c>
      <c r="M13179" s="89" t="s">
        <v>2139</v>
      </c>
      <c r="N13179" s="89" t="s">
        <v>313</v>
      </c>
      <c r="V13179" s="89" t="s">
        <v>1490</v>
      </c>
      <c r="W13179">
        <v>68146</v>
      </c>
    </row>
    <row r="13180" spans="7:23">
      <c r="G13180">
        <v>202468</v>
      </c>
      <c r="H13180" s="89" t="s">
        <v>2522</v>
      </c>
      <c r="I13180" s="89" t="s">
        <v>340</v>
      </c>
      <c r="L13180">
        <v>218863</v>
      </c>
      <c r="M13180" s="89" t="s">
        <v>2139</v>
      </c>
      <c r="N13180" s="89" t="s">
        <v>339</v>
      </c>
      <c r="V13180" s="89" t="s">
        <v>1491</v>
      </c>
      <c r="W13180">
        <v>68147</v>
      </c>
    </row>
    <row r="13181" spans="7:23">
      <c r="G13181">
        <v>68128</v>
      </c>
      <c r="H13181" s="89" t="s">
        <v>1484</v>
      </c>
      <c r="I13181" s="89" t="s">
        <v>340</v>
      </c>
      <c r="L13181">
        <v>218886</v>
      </c>
      <c r="M13181" s="89" t="s">
        <v>2627</v>
      </c>
      <c r="N13181" s="89" t="s">
        <v>1584</v>
      </c>
      <c r="V13181" s="89" t="s">
        <v>1492</v>
      </c>
      <c r="W13181">
        <v>68148</v>
      </c>
    </row>
    <row r="13182" spans="7:23">
      <c r="G13182">
        <v>68131</v>
      </c>
      <c r="H13182" s="89" t="s">
        <v>1486</v>
      </c>
      <c r="I13182" s="89" t="s">
        <v>340</v>
      </c>
      <c r="L13182">
        <v>218887</v>
      </c>
      <c r="M13182" s="89" t="s">
        <v>2627</v>
      </c>
      <c r="N13182" s="89" t="s">
        <v>1698</v>
      </c>
      <c r="V13182" s="89" t="s">
        <v>2538</v>
      </c>
      <c r="W13182">
        <v>205897</v>
      </c>
    </row>
    <row r="13183" spans="7:23">
      <c r="G13183">
        <v>68130</v>
      </c>
      <c r="H13183" s="89" t="s">
        <v>1485</v>
      </c>
      <c r="I13183" s="89" t="s">
        <v>340</v>
      </c>
      <c r="L13183">
        <v>218889</v>
      </c>
      <c r="M13183" s="89" t="s">
        <v>2627</v>
      </c>
      <c r="N13183" s="89" t="s">
        <v>1699</v>
      </c>
      <c r="V13183" s="89" t="s">
        <v>1493</v>
      </c>
      <c r="W13183">
        <v>68149</v>
      </c>
    </row>
    <row r="13184" spans="7:23">
      <c r="G13184">
        <v>68127</v>
      </c>
      <c r="H13184" s="89" t="s">
        <v>1483</v>
      </c>
      <c r="I13184" s="89" t="s">
        <v>340</v>
      </c>
      <c r="L13184">
        <v>218890</v>
      </c>
      <c r="M13184" s="89" t="s">
        <v>2627</v>
      </c>
      <c r="N13184" s="89" t="s">
        <v>312</v>
      </c>
      <c r="V13184" s="89" t="s">
        <v>1494</v>
      </c>
      <c r="W13184">
        <v>68150</v>
      </c>
    </row>
    <row r="13185" spans="7:23">
      <c r="G13185">
        <v>68133</v>
      </c>
      <c r="H13185" s="89" t="s">
        <v>1487</v>
      </c>
      <c r="I13185" s="89" t="s">
        <v>340</v>
      </c>
      <c r="L13185">
        <v>218891</v>
      </c>
      <c r="M13185" s="89" t="s">
        <v>2627</v>
      </c>
      <c r="N13185" s="89" t="s">
        <v>1700</v>
      </c>
      <c r="V13185" s="89" t="s">
        <v>1495</v>
      </c>
      <c r="W13185">
        <v>68151</v>
      </c>
    </row>
    <row r="13186" spans="7:23">
      <c r="G13186">
        <v>68137</v>
      </c>
      <c r="H13186" s="89" t="s">
        <v>1488</v>
      </c>
      <c r="I13186" s="89" t="s">
        <v>340</v>
      </c>
      <c r="L13186">
        <v>218892</v>
      </c>
      <c r="M13186" s="89" t="s">
        <v>2627</v>
      </c>
      <c r="N13186" s="89" t="s">
        <v>337</v>
      </c>
      <c r="V13186" s="89" t="s">
        <v>1310</v>
      </c>
      <c r="W13186">
        <v>68152</v>
      </c>
    </row>
    <row r="13187" spans="7:23">
      <c r="G13187">
        <v>83893</v>
      </c>
      <c r="H13187" s="89" t="s">
        <v>2524</v>
      </c>
      <c r="I13187" s="89" t="s">
        <v>340</v>
      </c>
      <c r="L13187">
        <v>218893</v>
      </c>
      <c r="M13187" s="89" t="s">
        <v>2627</v>
      </c>
      <c r="N13187" s="89" t="s">
        <v>3595</v>
      </c>
      <c r="V13187" s="89" t="s">
        <v>1496</v>
      </c>
      <c r="W13187">
        <v>68155</v>
      </c>
    </row>
    <row r="13188" spans="7:23">
      <c r="G13188">
        <v>190093</v>
      </c>
      <c r="H13188" s="89" t="s">
        <v>2525</v>
      </c>
      <c r="I13188" s="89" t="s">
        <v>340</v>
      </c>
      <c r="L13188">
        <v>218894</v>
      </c>
      <c r="M13188" s="89" t="s">
        <v>2627</v>
      </c>
      <c r="N13188" s="89" t="s">
        <v>338</v>
      </c>
      <c r="V13188" s="89" t="s">
        <v>1497</v>
      </c>
      <c r="W13188">
        <v>68156</v>
      </c>
    </row>
    <row r="13189" spans="7:23">
      <c r="G13189">
        <v>200694</v>
      </c>
      <c r="H13189" s="89" t="s">
        <v>2526</v>
      </c>
      <c r="I13189" s="89" t="s">
        <v>340</v>
      </c>
      <c r="L13189">
        <v>218895</v>
      </c>
      <c r="M13189" s="89" t="s">
        <v>2627</v>
      </c>
      <c r="N13189" s="89" t="s">
        <v>313</v>
      </c>
      <c r="V13189" s="89" t="s">
        <v>1498</v>
      </c>
      <c r="W13189">
        <v>68157</v>
      </c>
    </row>
    <row r="13190" spans="7:23">
      <c r="G13190">
        <v>68138</v>
      </c>
      <c r="H13190" s="89" t="s">
        <v>1489</v>
      </c>
      <c r="I13190" s="89" t="s">
        <v>340</v>
      </c>
      <c r="L13190">
        <v>218896</v>
      </c>
      <c r="M13190" s="89" t="s">
        <v>2627</v>
      </c>
      <c r="N13190" s="89" t="s">
        <v>339</v>
      </c>
      <c r="V13190" s="89" t="s">
        <v>1499</v>
      </c>
      <c r="W13190">
        <v>68158</v>
      </c>
    </row>
    <row r="13191" spans="7:23">
      <c r="G13191">
        <v>68139</v>
      </c>
      <c r="H13191" s="89" t="s">
        <v>2528</v>
      </c>
      <c r="I13191" s="89" t="s">
        <v>340</v>
      </c>
      <c r="L13191">
        <v>218897</v>
      </c>
      <c r="M13191" s="89" t="s">
        <v>2140</v>
      </c>
      <c r="N13191" s="89" t="s">
        <v>1584</v>
      </c>
      <c r="V13191" s="89" t="s">
        <v>1500</v>
      </c>
      <c r="W13191">
        <v>68159</v>
      </c>
    </row>
    <row r="13192" spans="7:23">
      <c r="G13192">
        <v>68140</v>
      </c>
      <c r="H13192" s="89" t="s">
        <v>2529</v>
      </c>
      <c r="I13192" s="89" t="s">
        <v>340</v>
      </c>
      <c r="L13192">
        <v>218898</v>
      </c>
      <c r="M13192" s="89" t="s">
        <v>2140</v>
      </c>
      <c r="N13192" s="89" t="s">
        <v>1698</v>
      </c>
      <c r="V13192" s="89" t="s">
        <v>1501</v>
      </c>
      <c r="W13192">
        <v>68160</v>
      </c>
    </row>
    <row r="13193" spans="7:23">
      <c r="G13193">
        <v>68141</v>
      </c>
      <c r="H13193" s="89" t="s">
        <v>2530</v>
      </c>
      <c r="I13193" s="89" t="s">
        <v>340</v>
      </c>
      <c r="L13193">
        <v>218900</v>
      </c>
      <c r="M13193" s="89" t="s">
        <v>2140</v>
      </c>
      <c r="N13193" s="89" t="s">
        <v>1699</v>
      </c>
      <c r="V13193" s="89" t="s">
        <v>1502</v>
      </c>
      <c r="W13193">
        <v>68161</v>
      </c>
    </row>
    <row r="13194" spans="7:23">
      <c r="G13194">
        <v>68142</v>
      </c>
      <c r="H13194" s="89" t="s">
        <v>1303</v>
      </c>
      <c r="I13194" s="89" t="s">
        <v>340</v>
      </c>
      <c r="L13194">
        <v>218901</v>
      </c>
      <c r="M13194" s="89" t="s">
        <v>2140</v>
      </c>
      <c r="N13194" s="89" t="s">
        <v>312</v>
      </c>
      <c r="V13194" s="89" t="s">
        <v>1318</v>
      </c>
      <c r="W13194">
        <v>68162</v>
      </c>
    </row>
    <row r="13195" spans="7:23">
      <c r="G13195">
        <v>68146</v>
      </c>
      <c r="H13195" s="89" t="s">
        <v>1490</v>
      </c>
      <c r="I13195" s="89" t="s">
        <v>340</v>
      </c>
      <c r="L13195">
        <v>218902</v>
      </c>
      <c r="M13195" s="89" t="s">
        <v>2140</v>
      </c>
      <c r="N13195" s="89" t="s">
        <v>1700</v>
      </c>
      <c r="V13195" s="89" t="s">
        <v>1503</v>
      </c>
      <c r="W13195">
        <v>68165</v>
      </c>
    </row>
    <row r="13196" spans="7:23">
      <c r="G13196">
        <v>68147</v>
      </c>
      <c r="H13196" s="89" t="s">
        <v>1491</v>
      </c>
      <c r="I13196" s="89" t="s">
        <v>340</v>
      </c>
      <c r="L13196">
        <v>218903</v>
      </c>
      <c r="M13196" s="89" t="s">
        <v>2140</v>
      </c>
      <c r="N13196" s="89" t="s">
        <v>337</v>
      </c>
      <c r="V13196" s="89" t="s">
        <v>1504</v>
      </c>
      <c r="W13196">
        <v>68166</v>
      </c>
    </row>
    <row r="13197" spans="7:23">
      <c r="G13197">
        <v>68148</v>
      </c>
      <c r="H13197" s="89" t="s">
        <v>1492</v>
      </c>
      <c r="I13197" s="89" t="s">
        <v>340</v>
      </c>
      <c r="L13197">
        <v>218904</v>
      </c>
      <c r="M13197" s="89" t="s">
        <v>2140</v>
      </c>
      <c r="N13197" s="89" t="s">
        <v>3595</v>
      </c>
      <c r="V13197" s="89" t="s">
        <v>1505</v>
      </c>
      <c r="W13197">
        <v>68167</v>
      </c>
    </row>
    <row r="13198" spans="7:23">
      <c r="G13198">
        <v>205897</v>
      </c>
      <c r="H13198" s="89" t="s">
        <v>2538</v>
      </c>
      <c r="I13198" s="89" t="s">
        <v>340</v>
      </c>
      <c r="L13198">
        <v>218905</v>
      </c>
      <c r="M13198" s="89" t="s">
        <v>2140</v>
      </c>
      <c r="N13198" s="89" t="s">
        <v>338</v>
      </c>
      <c r="V13198" s="89" t="s">
        <v>1506</v>
      </c>
      <c r="W13198">
        <v>68168</v>
      </c>
    </row>
    <row r="13199" spans="7:23">
      <c r="G13199">
        <v>68149</v>
      </c>
      <c r="H13199" s="89" t="s">
        <v>1493</v>
      </c>
      <c r="I13199" s="89" t="s">
        <v>340</v>
      </c>
      <c r="L13199">
        <v>218906</v>
      </c>
      <c r="M13199" s="89" t="s">
        <v>2140</v>
      </c>
      <c r="N13199" s="89" t="s">
        <v>313</v>
      </c>
      <c r="V13199" s="89" t="s">
        <v>1507</v>
      </c>
      <c r="W13199">
        <v>68169</v>
      </c>
    </row>
    <row r="13200" spans="7:23">
      <c r="G13200">
        <v>68150</v>
      </c>
      <c r="H13200" s="89" t="s">
        <v>1494</v>
      </c>
      <c r="I13200" s="89" t="s">
        <v>340</v>
      </c>
      <c r="L13200">
        <v>218907</v>
      </c>
      <c r="M13200" s="89" t="s">
        <v>2140</v>
      </c>
      <c r="N13200" s="89" t="s">
        <v>339</v>
      </c>
      <c r="V13200" s="89" t="s">
        <v>1508</v>
      </c>
      <c r="W13200">
        <v>68170</v>
      </c>
    </row>
    <row r="13201" spans="7:23">
      <c r="G13201">
        <v>68151</v>
      </c>
      <c r="H13201" s="89" t="s">
        <v>1495</v>
      </c>
      <c r="I13201" s="89" t="s">
        <v>340</v>
      </c>
      <c r="L13201">
        <v>218985</v>
      </c>
      <c r="M13201" s="89" t="s">
        <v>2141</v>
      </c>
      <c r="N13201" s="89" t="s">
        <v>1584</v>
      </c>
      <c r="V13201" s="89" t="s">
        <v>1509</v>
      </c>
      <c r="W13201">
        <v>68171</v>
      </c>
    </row>
    <row r="13202" spans="7:23">
      <c r="G13202">
        <v>68152</v>
      </c>
      <c r="H13202" s="89" t="s">
        <v>1310</v>
      </c>
      <c r="I13202" s="89" t="s">
        <v>340</v>
      </c>
      <c r="L13202">
        <v>218986</v>
      </c>
      <c r="M13202" s="89" t="s">
        <v>2141</v>
      </c>
      <c r="N13202" s="89" t="s">
        <v>1698</v>
      </c>
      <c r="V13202" s="89" t="s">
        <v>1510</v>
      </c>
      <c r="W13202">
        <v>68172</v>
      </c>
    </row>
    <row r="13203" spans="7:23">
      <c r="G13203">
        <v>68155</v>
      </c>
      <c r="H13203" s="89" t="s">
        <v>1496</v>
      </c>
      <c r="I13203" s="89" t="s">
        <v>340</v>
      </c>
      <c r="L13203">
        <v>218988</v>
      </c>
      <c r="M13203" s="89" t="s">
        <v>2141</v>
      </c>
      <c r="N13203" s="89" t="s">
        <v>1699</v>
      </c>
      <c r="V13203" s="89" t="s">
        <v>1327</v>
      </c>
      <c r="W13203">
        <v>68173</v>
      </c>
    </row>
    <row r="13204" spans="7:23">
      <c r="G13204">
        <v>68156</v>
      </c>
      <c r="H13204" s="89" t="s">
        <v>1497</v>
      </c>
      <c r="I13204" s="89" t="s">
        <v>340</v>
      </c>
      <c r="L13204">
        <v>218989</v>
      </c>
      <c r="M13204" s="89" t="s">
        <v>2141</v>
      </c>
      <c r="N13204" s="89" t="s">
        <v>312</v>
      </c>
      <c r="V13204" s="89" t="s">
        <v>232</v>
      </c>
      <c r="W13204">
        <v>68174</v>
      </c>
    </row>
    <row r="13205" spans="7:23">
      <c r="G13205">
        <v>68157</v>
      </c>
      <c r="H13205" s="89" t="s">
        <v>1498</v>
      </c>
      <c r="I13205" s="89" t="s">
        <v>340</v>
      </c>
      <c r="L13205">
        <v>218990</v>
      </c>
      <c r="M13205" s="89" t="s">
        <v>2141</v>
      </c>
      <c r="N13205" s="89" t="s">
        <v>1700</v>
      </c>
      <c r="V13205" s="89" t="s">
        <v>1511</v>
      </c>
      <c r="W13205">
        <v>68177</v>
      </c>
    </row>
    <row r="13206" spans="7:23">
      <c r="G13206">
        <v>68158</v>
      </c>
      <c r="H13206" s="89" t="s">
        <v>1499</v>
      </c>
      <c r="I13206" s="89" t="s">
        <v>340</v>
      </c>
      <c r="L13206">
        <v>218991</v>
      </c>
      <c r="M13206" s="89" t="s">
        <v>2141</v>
      </c>
      <c r="N13206" s="89" t="s">
        <v>337</v>
      </c>
      <c r="V13206" s="89" t="s">
        <v>1512</v>
      </c>
      <c r="W13206">
        <v>68178</v>
      </c>
    </row>
    <row r="13207" spans="7:23">
      <c r="G13207">
        <v>68159</v>
      </c>
      <c r="H13207" s="89" t="s">
        <v>1500</v>
      </c>
      <c r="I13207" s="89" t="s">
        <v>340</v>
      </c>
      <c r="L13207">
        <v>218992</v>
      </c>
      <c r="M13207" s="89" t="s">
        <v>2141</v>
      </c>
      <c r="N13207" s="89" t="s">
        <v>3595</v>
      </c>
      <c r="V13207" s="89" t="s">
        <v>1513</v>
      </c>
      <c r="W13207">
        <v>68179</v>
      </c>
    </row>
    <row r="13208" spans="7:23">
      <c r="G13208">
        <v>68160</v>
      </c>
      <c r="H13208" s="89" t="s">
        <v>1501</v>
      </c>
      <c r="I13208" s="89" t="s">
        <v>340</v>
      </c>
      <c r="L13208">
        <v>218993</v>
      </c>
      <c r="M13208" s="89" t="s">
        <v>2141</v>
      </c>
      <c r="N13208" s="89" t="s">
        <v>338</v>
      </c>
      <c r="V13208" s="89" t="s">
        <v>1514</v>
      </c>
      <c r="W13208">
        <v>68180</v>
      </c>
    </row>
    <row r="13209" spans="7:23">
      <c r="G13209">
        <v>68161</v>
      </c>
      <c r="H13209" s="89" t="s">
        <v>1502</v>
      </c>
      <c r="I13209" s="89" t="s">
        <v>340</v>
      </c>
      <c r="L13209">
        <v>218994</v>
      </c>
      <c r="M13209" s="89" t="s">
        <v>2141</v>
      </c>
      <c r="N13209" s="89" t="s">
        <v>313</v>
      </c>
      <c r="V13209" s="89" t="s">
        <v>1515</v>
      </c>
      <c r="W13209">
        <v>68181</v>
      </c>
    </row>
    <row r="13210" spans="7:23">
      <c r="G13210">
        <v>68162</v>
      </c>
      <c r="H13210" s="89" t="s">
        <v>1318</v>
      </c>
      <c r="I13210" s="89" t="s">
        <v>340</v>
      </c>
      <c r="L13210">
        <v>218995</v>
      </c>
      <c r="M13210" s="89" t="s">
        <v>2141</v>
      </c>
      <c r="N13210" s="89" t="s">
        <v>339</v>
      </c>
      <c r="V13210" s="89" t="s">
        <v>1516</v>
      </c>
      <c r="W13210">
        <v>68182</v>
      </c>
    </row>
    <row r="13211" spans="7:23">
      <c r="G13211">
        <v>68165</v>
      </c>
      <c r="H13211" s="89" t="s">
        <v>1503</v>
      </c>
      <c r="I13211" s="89" t="s">
        <v>340</v>
      </c>
      <c r="L13211">
        <v>219018</v>
      </c>
      <c r="M13211" s="89" t="s">
        <v>2629</v>
      </c>
      <c r="N13211" s="89" t="s">
        <v>1584</v>
      </c>
      <c r="V13211" s="89" t="s">
        <v>1517</v>
      </c>
      <c r="W13211">
        <v>68183</v>
      </c>
    </row>
    <row r="13212" spans="7:23">
      <c r="G13212">
        <v>68166</v>
      </c>
      <c r="H13212" s="89" t="s">
        <v>1504</v>
      </c>
      <c r="I13212" s="89" t="s">
        <v>340</v>
      </c>
      <c r="L13212">
        <v>219019</v>
      </c>
      <c r="M13212" s="89" t="s">
        <v>2629</v>
      </c>
      <c r="N13212" s="89" t="s">
        <v>1698</v>
      </c>
      <c r="V13212" s="89" t="s">
        <v>1518</v>
      </c>
      <c r="W13212">
        <v>68184</v>
      </c>
    </row>
    <row r="13213" spans="7:23">
      <c r="G13213">
        <v>68167</v>
      </c>
      <c r="H13213" s="89" t="s">
        <v>1505</v>
      </c>
      <c r="I13213" s="89" t="s">
        <v>340</v>
      </c>
      <c r="L13213">
        <v>219021</v>
      </c>
      <c r="M13213" s="89" t="s">
        <v>2629</v>
      </c>
      <c r="N13213" s="89" t="s">
        <v>1699</v>
      </c>
      <c r="V13213" s="89" t="s">
        <v>1519</v>
      </c>
      <c r="W13213">
        <v>68185</v>
      </c>
    </row>
    <row r="13214" spans="7:23">
      <c r="G13214">
        <v>68168</v>
      </c>
      <c r="H13214" s="89" t="s">
        <v>1506</v>
      </c>
      <c r="I13214" s="89" t="s">
        <v>340</v>
      </c>
      <c r="L13214">
        <v>219022</v>
      </c>
      <c r="M13214" s="89" t="s">
        <v>2629</v>
      </c>
      <c r="N13214" s="89" t="s">
        <v>312</v>
      </c>
      <c r="V13214" s="89" t="s">
        <v>1520</v>
      </c>
      <c r="W13214">
        <v>68186</v>
      </c>
    </row>
    <row r="13215" spans="7:23">
      <c r="G13215">
        <v>68169</v>
      </c>
      <c r="H13215" s="89" t="s">
        <v>1507</v>
      </c>
      <c r="I13215" s="89" t="s">
        <v>340</v>
      </c>
      <c r="L13215">
        <v>219023</v>
      </c>
      <c r="M13215" s="89" t="s">
        <v>2629</v>
      </c>
      <c r="N13215" s="89" t="s">
        <v>1700</v>
      </c>
      <c r="V13215" s="89" t="s">
        <v>1521</v>
      </c>
      <c r="W13215">
        <v>68187</v>
      </c>
    </row>
    <row r="13216" spans="7:23">
      <c r="G13216">
        <v>68170</v>
      </c>
      <c r="H13216" s="89" t="s">
        <v>1508</v>
      </c>
      <c r="I13216" s="89" t="s">
        <v>340</v>
      </c>
      <c r="L13216">
        <v>219024</v>
      </c>
      <c r="M13216" s="89" t="s">
        <v>2629</v>
      </c>
      <c r="N13216" s="89" t="s">
        <v>337</v>
      </c>
      <c r="V13216" s="89" t="s">
        <v>1522</v>
      </c>
      <c r="W13216">
        <v>68188</v>
      </c>
    </row>
    <row r="13217" spans="7:23">
      <c r="G13217">
        <v>68171</v>
      </c>
      <c r="H13217" s="89" t="s">
        <v>1509</v>
      </c>
      <c r="I13217" s="89" t="s">
        <v>340</v>
      </c>
      <c r="L13217">
        <v>219025</v>
      </c>
      <c r="M13217" s="89" t="s">
        <v>2629</v>
      </c>
      <c r="N13217" s="89" t="s">
        <v>3595</v>
      </c>
      <c r="V13217" s="89" t="s">
        <v>1524</v>
      </c>
      <c r="W13217">
        <v>68190</v>
      </c>
    </row>
    <row r="13218" spans="7:23">
      <c r="G13218">
        <v>68172</v>
      </c>
      <c r="H13218" s="89" t="s">
        <v>1510</v>
      </c>
      <c r="I13218" s="89" t="s">
        <v>340</v>
      </c>
      <c r="L13218">
        <v>219026</v>
      </c>
      <c r="M13218" s="89" t="s">
        <v>2629</v>
      </c>
      <c r="N13218" s="89" t="s">
        <v>338</v>
      </c>
      <c r="V13218" s="89" t="s">
        <v>1525</v>
      </c>
      <c r="W13218">
        <v>68191</v>
      </c>
    </row>
    <row r="13219" spans="7:23">
      <c r="G13219">
        <v>68173</v>
      </c>
      <c r="H13219" s="89" t="s">
        <v>1327</v>
      </c>
      <c r="I13219" s="89" t="s">
        <v>340</v>
      </c>
      <c r="L13219">
        <v>219027</v>
      </c>
      <c r="M13219" s="89" t="s">
        <v>2629</v>
      </c>
      <c r="N13219" s="89" t="s">
        <v>313</v>
      </c>
      <c r="V13219" s="89" t="s">
        <v>2541</v>
      </c>
      <c r="W13219">
        <v>68192</v>
      </c>
    </row>
    <row r="13220" spans="7:23">
      <c r="G13220">
        <v>68174</v>
      </c>
      <c r="H13220" s="89" t="s">
        <v>232</v>
      </c>
      <c r="I13220" s="89" t="s">
        <v>340</v>
      </c>
      <c r="L13220">
        <v>219028</v>
      </c>
      <c r="M13220" s="89" t="s">
        <v>2629</v>
      </c>
      <c r="N13220" s="89" t="s">
        <v>339</v>
      </c>
      <c r="V13220" s="89" t="s">
        <v>1526</v>
      </c>
      <c r="W13220">
        <v>68193</v>
      </c>
    </row>
    <row r="13221" spans="7:23">
      <c r="G13221">
        <v>68177</v>
      </c>
      <c r="H13221" s="89" t="s">
        <v>1511</v>
      </c>
      <c r="I13221" s="89" t="s">
        <v>340</v>
      </c>
      <c r="L13221">
        <v>219141</v>
      </c>
      <c r="M13221" s="89" t="s">
        <v>2734</v>
      </c>
      <c r="N13221" s="89" t="s">
        <v>336</v>
      </c>
      <c r="V13221" s="89" t="s">
        <v>1527</v>
      </c>
      <c r="W13221">
        <v>68194</v>
      </c>
    </row>
    <row r="13222" spans="7:23">
      <c r="G13222">
        <v>68178</v>
      </c>
      <c r="H13222" s="89" t="s">
        <v>1512</v>
      </c>
      <c r="I13222" s="89" t="s">
        <v>340</v>
      </c>
      <c r="L13222">
        <v>219144</v>
      </c>
      <c r="M13222" s="89" t="s">
        <v>2142</v>
      </c>
      <c r="N13222" s="89" t="s">
        <v>381</v>
      </c>
      <c r="V13222" s="89" t="s">
        <v>1528</v>
      </c>
      <c r="W13222">
        <v>68195</v>
      </c>
    </row>
    <row r="13223" spans="7:23">
      <c r="G13223">
        <v>68179</v>
      </c>
      <c r="H13223" s="89" t="s">
        <v>1513</v>
      </c>
      <c r="I13223" s="89" t="s">
        <v>340</v>
      </c>
      <c r="L13223">
        <v>219145</v>
      </c>
      <c r="M13223" s="89" t="s">
        <v>2735</v>
      </c>
      <c r="N13223" s="89" t="s">
        <v>336</v>
      </c>
      <c r="V13223" s="89" t="s">
        <v>1529</v>
      </c>
      <c r="W13223">
        <v>68196</v>
      </c>
    </row>
    <row r="13224" spans="7:23">
      <c r="G13224">
        <v>68180</v>
      </c>
      <c r="H13224" s="89" t="s">
        <v>1514</v>
      </c>
      <c r="I13224" s="89" t="s">
        <v>340</v>
      </c>
      <c r="L13224">
        <v>219148</v>
      </c>
      <c r="M13224" s="89" t="s">
        <v>2143</v>
      </c>
      <c r="N13224" s="89" t="s">
        <v>381</v>
      </c>
      <c r="V13224" s="89" t="s">
        <v>1530</v>
      </c>
      <c r="W13224">
        <v>68197</v>
      </c>
    </row>
    <row r="13225" spans="7:23">
      <c r="G13225">
        <v>68181</v>
      </c>
      <c r="H13225" s="89" t="s">
        <v>1515</v>
      </c>
      <c r="I13225" s="89" t="s">
        <v>340</v>
      </c>
      <c r="L13225">
        <v>219270</v>
      </c>
      <c r="M13225" s="89" t="s">
        <v>2736</v>
      </c>
      <c r="N13225" s="89" t="s">
        <v>336</v>
      </c>
      <c r="V13225" s="89" t="s">
        <v>1531</v>
      </c>
      <c r="W13225">
        <v>68198</v>
      </c>
    </row>
    <row r="13226" spans="7:23">
      <c r="G13226">
        <v>68182</v>
      </c>
      <c r="H13226" s="89" t="s">
        <v>1516</v>
      </c>
      <c r="I13226" s="89" t="s">
        <v>340</v>
      </c>
      <c r="L13226">
        <v>219273</v>
      </c>
      <c r="M13226" s="89" t="s">
        <v>2144</v>
      </c>
      <c r="N13226" s="89" t="s">
        <v>381</v>
      </c>
      <c r="V13226" s="89" t="s">
        <v>1532</v>
      </c>
      <c r="W13226">
        <v>68199</v>
      </c>
    </row>
    <row r="13227" spans="7:23">
      <c r="G13227">
        <v>68183</v>
      </c>
      <c r="H13227" s="89" t="s">
        <v>1517</v>
      </c>
      <c r="I13227" s="89" t="s">
        <v>340</v>
      </c>
      <c r="L13227">
        <v>219274</v>
      </c>
      <c r="M13227" s="89" t="s">
        <v>2773</v>
      </c>
      <c r="N13227" s="89" t="s">
        <v>336</v>
      </c>
      <c r="V13227" s="89" t="s">
        <v>2542</v>
      </c>
      <c r="W13227">
        <v>68200</v>
      </c>
    </row>
    <row r="13228" spans="7:23">
      <c r="G13228">
        <v>68184</v>
      </c>
      <c r="H13228" s="89" t="s">
        <v>1518</v>
      </c>
      <c r="I13228" s="89" t="s">
        <v>340</v>
      </c>
      <c r="L13228">
        <v>219277</v>
      </c>
      <c r="M13228" s="89" t="s">
        <v>2148</v>
      </c>
      <c r="N13228" s="89" t="s">
        <v>381</v>
      </c>
      <c r="V13228" s="89" t="s">
        <v>1523</v>
      </c>
      <c r="W13228">
        <v>220280</v>
      </c>
    </row>
    <row r="13229" spans="7:23">
      <c r="G13229">
        <v>68185</v>
      </c>
      <c r="H13229" s="89" t="s">
        <v>1519</v>
      </c>
      <c r="I13229" s="89" t="s">
        <v>340</v>
      </c>
      <c r="L13229">
        <v>219278</v>
      </c>
      <c r="M13229" s="89" t="s">
        <v>2144</v>
      </c>
      <c r="N13229" s="89" t="s">
        <v>1584</v>
      </c>
      <c r="V13229" s="89" t="s">
        <v>2543</v>
      </c>
      <c r="W13229">
        <v>68189</v>
      </c>
    </row>
    <row r="13230" spans="7:23">
      <c r="G13230">
        <v>68186</v>
      </c>
      <c r="H13230" s="89" t="s">
        <v>1520</v>
      </c>
      <c r="I13230" s="89" t="s">
        <v>340</v>
      </c>
      <c r="L13230">
        <v>219279</v>
      </c>
      <c r="M13230" s="89" t="s">
        <v>2144</v>
      </c>
      <c r="N13230" s="89" t="s">
        <v>1698</v>
      </c>
      <c r="V13230" s="89" t="s">
        <v>1533</v>
      </c>
      <c r="W13230">
        <v>68203</v>
      </c>
    </row>
    <row r="13231" spans="7:23">
      <c r="G13231">
        <v>68187</v>
      </c>
      <c r="H13231" s="89" t="s">
        <v>1521</v>
      </c>
      <c r="I13231" s="89" t="s">
        <v>340</v>
      </c>
      <c r="L13231">
        <v>219281</v>
      </c>
      <c r="M13231" s="89" t="s">
        <v>2144</v>
      </c>
      <c r="N13231" s="89" t="s">
        <v>1699</v>
      </c>
      <c r="V13231" s="89" t="s">
        <v>1534</v>
      </c>
      <c r="W13231">
        <v>68204</v>
      </c>
    </row>
    <row r="13232" spans="7:23">
      <c r="G13232">
        <v>68188</v>
      </c>
      <c r="H13232" s="89" t="s">
        <v>1522</v>
      </c>
      <c r="I13232" s="89" t="s">
        <v>340</v>
      </c>
      <c r="L13232">
        <v>219282</v>
      </c>
      <c r="M13232" s="89" t="s">
        <v>2144</v>
      </c>
      <c r="N13232" s="89" t="s">
        <v>312</v>
      </c>
      <c r="V13232" s="89" t="s">
        <v>1535</v>
      </c>
      <c r="W13232">
        <v>68205</v>
      </c>
    </row>
    <row r="13233" spans="7:23">
      <c r="G13233">
        <v>68190</v>
      </c>
      <c r="H13233" s="89" t="s">
        <v>1524</v>
      </c>
      <c r="I13233" s="89" t="s">
        <v>340</v>
      </c>
      <c r="L13233">
        <v>219283</v>
      </c>
      <c r="M13233" s="89" t="s">
        <v>2144</v>
      </c>
      <c r="N13233" s="89" t="s">
        <v>1700</v>
      </c>
      <c r="V13233" s="89" t="s">
        <v>1536</v>
      </c>
      <c r="W13233">
        <v>68206</v>
      </c>
    </row>
    <row r="13234" spans="7:23">
      <c r="G13234">
        <v>68191</v>
      </c>
      <c r="H13234" s="89" t="s">
        <v>1525</v>
      </c>
      <c r="I13234" s="89" t="s">
        <v>340</v>
      </c>
      <c r="L13234">
        <v>219284</v>
      </c>
      <c r="M13234" s="89" t="s">
        <v>2144</v>
      </c>
      <c r="N13234" s="89" t="s">
        <v>337</v>
      </c>
      <c r="V13234" s="89" t="s">
        <v>1537</v>
      </c>
      <c r="W13234">
        <v>68207</v>
      </c>
    </row>
    <row r="13235" spans="7:23">
      <c r="G13235">
        <v>68192</v>
      </c>
      <c r="H13235" s="89" t="s">
        <v>2541</v>
      </c>
      <c r="I13235" s="89" t="s">
        <v>340</v>
      </c>
      <c r="L13235">
        <v>219285</v>
      </c>
      <c r="M13235" s="89" t="s">
        <v>2144</v>
      </c>
      <c r="N13235" s="89" t="s">
        <v>3595</v>
      </c>
      <c r="V13235" s="89" t="s">
        <v>1538</v>
      </c>
      <c r="W13235">
        <v>68208</v>
      </c>
    </row>
    <row r="13236" spans="7:23">
      <c r="G13236">
        <v>68193</v>
      </c>
      <c r="H13236" s="89" t="s">
        <v>1526</v>
      </c>
      <c r="I13236" s="89" t="s">
        <v>340</v>
      </c>
      <c r="L13236">
        <v>219286</v>
      </c>
      <c r="M13236" s="89" t="s">
        <v>2144</v>
      </c>
      <c r="N13236" s="89" t="s">
        <v>338</v>
      </c>
      <c r="V13236" s="89" t="s">
        <v>1539</v>
      </c>
      <c r="W13236">
        <v>68209</v>
      </c>
    </row>
    <row r="13237" spans="7:23">
      <c r="G13237">
        <v>68194</v>
      </c>
      <c r="H13237" s="89" t="s">
        <v>1527</v>
      </c>
      <c r="I13237" s="89" t="s">
        <v>340</v>
      </c>
      <c r="L13237">
        <v>219287</v>
      </c>
      <c r="M13237" s="89" t="s">
        <v>2144</v>
      </c>
      <c r="N13237" s="89" t="s">
        <v>313</v>
      </c>
      <c r="V13237" s="89" t="s">
        <v>1540</v>
      </c>
      <c r="W13237">
        <v>68210</v>
      </c>
    </row>
    <row r="13238" spans="7:23">
      <c r="G13238">
        <v>68195</v>
      </c>
      <c r="H13238" s="89" t="s">
        <v>1528</v>
      </c>
      <c r="I13238" s="89" t="s">
        <v>340</v>
      </c>
      <c r="L13238">
        <v>219288</v>
      </c>
      <c r="M13238" s="89" t="s">
        <v>2144</v>
      </c>
      <c r="N13238" s="89" t="s">
        <v>339</v>
      </c>
      <c r="V13238" s="89" t="s">
        <v>1541</v>
      </c>
      <c r="W13238">
        <v>68211</v>
      </c>
    </row>
    <row r="13239" spans="7:23">
      <c r="G13239">
        <v>68196</v>
      </c>
      <c r="H13239" s="89" t="s">
        <v>1529</v>
      </c>
      <c r="I13239" s="89" t="s">
        <v>340</v>
      </c>
      <c r="L13239">
        <v>219466</v>
      </c>
      <c r="M13239" s="89" t="s">
        <v>2594</v>
      </c>
      <c r="N13239" s="89" t="s">
        <v>1584</v>
      </c>
      <c r="V13239" s="89" t="s">
        <v>1542</v>
      </c>
      <c r="W13239">
        <v>68212</v>
      </c>
    </row>
    <row r="13240" spans="7:23">
      <c r="G13240">
        <v>68197</v>
      </c>
      <c r="H13240" s="89" t="s">
        <v>1530</v>
      </c>
      <c r="I13240" s="89" t="s">
        <v>340</v>
      </c>
      <c r="L13240">
        <v>219467</v>
      </c>
      <c r="M13240" s="89" t="s">
        <v>2594</v>
      </c>
      <c r="N13240" s="89" t="s">
        <v>1698</v>
      </c>
      <c r="V13240" s="89" t="s">
        <v>1543</v>
      </c>
      <c r="W13240">
        <v>68213</v>
      </c>
    </row>
    <row r="13241" spans="7:23">
      <c r="G13241">
        <v>68198</v>
      </c>
      <c r="H13241" s="89" t="s">
        <v>1531</v>
      </c>
      <c r="I13241" s="89" t="s">
        <v>340</v>
      </c>
      <c r="L13241">
        <v>219469</v>
      </c>
      <c r="M13241" s="89" t="s">
        <v>2594</v>
      </c>
      <c r="N13241" s="89" t="s">
        <v>1699</v>
      </c>
      <c r="V13241" s="89" t="s">
        <v>1544</v>
      </c>
      <c r="W13241">
        <v>68214</v>
      </c>
    </row>
    <row r="13242" spans="7:23">
      <c r="G13242">
        <v>68199</v>
      </c>
      <c r="H13242" s="89" t="s">
        <v>1532</v>
      </c>
      <c r="I13242" s="89" t="s">
        <v>340</v>
      </c>
      <c r="L13242">
        <v>219470</v>
      </c>
      <c r="M13242" s="89" t="s">
        <v>2594</v>
      </c>
      <c r="N13242" s="89" t="s">
        <v>312</v>
      </c>
      <c r="V13242" s="89" t="s">
        <v>1364</v>
      </c>
      <c r="W13242">
        <v>68215</v>
      </c>
    </row>
    <row r="13243" spans="7:23">
      <c r="G13243">
        <v>68200</v>
      </c>
      <c r="H13243" s="89" t="s">
        <v>2542</v>
      </c>
      <c r="I13243" s="89" t="s">
        <v>340</v>
      </c>
      <c r="L13243">
        <v>219471</v>
      </c>
      <c r="M13243" s="89" t="s">
        <v>2594</v>
      </c>
      <c r="N13243" s="89" t="s">
        <v>1700</v>
      </c>
      <c r="V13243" s="89" t="s">
        <v>1545</v>
      </c>
      <c r="W13243">
        <v>68218</v>
      </c>
    </row>
    <row r="13244" spans="7:23">
      <c r="G13244">
        <v>220280</v>
      </c>
      <c r="H13244" s="89" t="s">
        <v>1523</v>
      </c>
      <c r="I13244" s="89" t="s">
        <v>340</v>
      </c>
      <c r="L13244">
        <v>219472</v>
      </c>
      <c r="M13244" s="89" t="s">
        <v>2594</v>
      </c>
      <c r="N13244" s="89" t="s">
        <v>337</v>
      </c>
      <c r="V13244" s="89" t="s">
        <v>1546</v>
      </c>
      <c r="W13244">
        <v>68219</v>
      </c>
    </row>
    <row r="13245" spans="7:23">
      <c r="G13245">
        <v>68189</v>
      </c>
      <c r="H13245" s="89" t="s">
        <v>2543</v>
      </c>
      <c r="I13245" s="89" t="s">
        <v>340</v>
      </c>
      <c r="L13245">
        <v>219473</v>
      </c>
      <c r="M13245" s="89" t="s">
        <v>2594</v>
      </c>
      <c r="N13245" s="89" t="s">
        <v>3595</v>
      </c>
      <c r="V13245" s="89" t="s">
        <v>1547</v>
      </c>
      <c r="W13245">
        <v>68220</v>
      </c>
    </row>
    <row r="13246" spans="7:23">
      <c r="G13246">
        <v>68203</v>
      </c>
      <c r="H13246" s="89" t="s">
        <v>1533</v>
      </c>
      <c r="I13246" s="89" t="s">
        <v>340</v>
      </c>
      <c r="L13246">
        <v>219474</v>
      </c>
      <c r="M13246" s="89" t="s">
        <v>2594</v>
      </c>
      <c r="N13246" s="89" t="s">
        <v>338</v>
      </c>
      <c r="V13246" s="89" t="s">
        <v>1548</v>
      </c>
      <c r="W13246">
        <v>68221</v>
      </c>
    </row>
    <row r="13247" spans="7:23">
      <c r="G13247">
        <v>68204</v>
      </c>
      <c r="H13247" s="89" t="s">
        <v>1534</v>
      </c>
      <c r="I13247" s="89" t="s">
        <v>340</v>
      </c>
      <c r="L13247">
        <v>219475</v>
      </c>
      <c r="M13247" s="89" t="s">
        <v>2594</v>
      </c>
      <c r="N13247" s="89" t="s">
        <v>313</v>
      </c>
      <c r="V13247" s="89" t="s">
        <v>1549</v>
      </c>
      <c r="W13247">
        <v>68222</v>
      </c>
    </row>
    <row r="13248" spans="7:23">
      <c r="G13248">
        <v>68205</v>
      </c>
      <c r="H13248" s="89" t="s">
        <v>1535</v>
      </c>
      <c r="I13248" s="89" t="s">
        <v>340</v>
      </c>
      <c r="L13248">
        <v>219476</v>
      </c>
      <c r="M13248" s="89" t="s">
        <v>2594</v>
      </c>
      <c r="N13248" s="89" t="s">
        <v>339</v>
      </c>
      <c r="V13248" s="89" t="s">
        <v>1550</v>
      </c>
      <c r="W13248">
        <v>68223</v>
      </c>
    </row>
    <row r="13249" spans="7:23">
      <c r="G13249">
        <v>68206</v>
      </c>
      <c r="H13249" s="89" t="s">
        <v>1536</v>
      </c>
      <c r="I13249" s="89" t="s">
        <v>340</v>
      </c>
      <c r="L13249">
        <v>219477</v>
      </c>
      <c r="M13249" s="89" t="s">
        <v>2462</v>
      </c>
      <c r="N13249" s="89" t="s">
        <v>326</v>
      </c>
      <c r="V13249" s="89" t="s">
        <v>1551</v>
      </c>
      <c r="W13249">
        <v>68224</v>
      </c>
    </row>
    <row r="13250" spans="7:23">
      <c r="G13250">
        <v>68207</v>
      </c>
      <c r="H13250" s="89" t="s">
        <v>1537</v>
      </c>
      <c r="I13250" s="89" t="s">
        <v>340</v>
      </c>
      <c r="L13250">
        <v>219480</v>
      </c>
      <c r="M13250" s="89" t="s">
        <v>2463</v>
      </c>
      <c r="N13250" s="89" t="s">
        <v>326</v>
      </c>
      <c r="V13250" s="89" t="s">
        <v>1552</v>
      </c>
      <c r="W13250">
        <v>68225</v>
      </c>
    </row>
    <row r="13251" spans="7:23">
      <c r="G13251">
        <v>68208</v>
      </c>
      <c r="H13251" s="89" t="s">
        <v>1538</v>
      </c>
      <c r="I13251" s="89" t="s">
        <v>340</v>
      </c>
      <c r="L13251">
        <v>219481</v>
      </c>
      <c r="M13251" s="89" t="s">
        <v>2540</v>
      </c>
      <c r="N13251" s="89" t="s">
        <v>326</v>
      </c>
      <c r="V13251" s="89" t="s">
        <v>1553</v>
      </c>
      <c r="W13251">
        <v>68226</v>
      </c>
    </row>
    <row r="13252" spans="7:23">
      <c r="G13252">
        <v>68209</v>
      </c>
      <c r="H13252" s="89" t="s">
        <v>1539</v>
      </c>
      <c r="I13252" s="89" t="s">
        <v>340</v>
      </c>
      <c r="L13252">
        <v>219482</v>
      </c>
      <c r="M13252" s="89" t="s">
        <v>2464</v>
      </c>
      <c r="N13252" s="89" t="s">
        <v>326</v>
      </c>
      <c r="V13252" s="89" t="s">
        <v>1554</v>
      </c>
      <c r="W13252">
        <v>68227</v>
      </c>
    </row>
    <row r="13253" spans="7:23">
      <c r="G13253">
        <v>68210</v>
      </c>
      <c r="H13253" s="89" t="s">
        <v>1540</v>
      </c>
      <c r="I13253" s="89" t="s">
        <v>340</v>
      </c>
      <c r="L13253">
        <v>219485</v>
      </c>
      <c r="M13253" s="89" t="s">
        <v>2465</v>
      </c>
      <c r="N13253" s="89" t="s">
        <v>326</v>
      </c>
      <c r="V13253" s="89" t="s">
        <v>1555</v>
      </c>
      <c r="W13253">
        <v>68228</v>
      </c>
    </row>
    <row r="13254" spans="7:23">
      <c r="G13254">
        <v>68211</v>
      </c>
      <c r="H13254" s="89" t="s">
        <v>1541</v>
      </c>
      <c r="I13254" s="89" t="s">
        <v>340</v>
      </c>
      <c r="L13254">
        <v>219487</v>
      </c>
      <c r="M13254" s="89" t="s">
        <v>2466</v>
      </c>
      <c r="N13254" s="89" t="s">
        <v>326</v>
      </c>
      <c r="V13254" s="89" t="s">
        <v>1556</v>
      </c>
      <c r="W13254">
        <v>68229</v>
      </c>
    </row>
    <row r="13255" spans="7:23">
      <c r="G13255">
        <v>68212</v>
      </c>
      <c r="H13255" s="89" t="s">
        <v>1542</v>
      </c>
      <c r="I13255" s="89" t="s">
        <v>340</v>
      </c>
      <c r="L13255">
        <v>219488</v>
      </c>
      <c r="M13255" s="89" t="s">
        <v>2467</v>
      </c>
      <c r="N13255" s="89" t="s">
        <v>326</v>
      </c>
      <c r="V13255" s="89" t="s">
        <v>1557</v>
      </c>
      <c r="W13255">
        <v>68230</v>
      </c>
    </row>
    <row r="13256" spans="7:23">
      <c r="G13256">
        <v>68213</v>
      </c>
      <c r="H13256" s="89" t="s">
        <v>1543</v>
      </c>
      <c r="I13256" s="89" t="s">
        <v>340</v>
      </c>
      <c r="L13256">
        <v>219676</v>
      </c>
      <c r="M13256" s="89" t="s">
        <v>2634</v>
      </c>
      <c r="N13256" s="89" t="s">
        <v>339</v>
      </c>
      <c r="V13256" s="89" t="s">
        <v>1378</v>
      </c>
      <c r="W13256">
        <v>68231</v>
      </c>
    </row>
    <row r="13257" spans="7:23">
      <c r="G13257">
        <v>68214</v>
      </c>
      <c r="H13257" s="89" t="s">
        <v>1544</v>
      </c>
      <c r="I13257" s="89" t="s">
        <v>340</v>
      </c>
      <c r="L13257">
        <v>219877</v>
      </c>
      <c r="M13257" s="89" t="s">
        <v>2672</v>
      </c>
      <c r="N13257" s="89" t="s">
        <v>1710</v>
      </c>
      <c r="V13257" s="89" t="s">
        <v>1558</v>
      </c>
      <c r="W13257">
        <v>68234</v>
      </c>
    </row>
    <row r="13258" spans="7:23">
      <c r="G13258">
        <v>68215</v>
      </c>
      <c r="H13258" s="89" t="s">
        <v>1364</v>
      </c>
      <c r="I13258" s="89" t="s">
        <v>340</v>
      </c>
      <c r="L13258">
        <v>219878</v>
      </c>
      <c r="M13258" s="89" t="s">
        <v>2672</v>
      </c>
      <c r="N13258" s="89" t="s">
        <v>1940</v>
      </c>
      <c r="V13258" s="89" t="s">
        <v>1559</v>
      </c>
      <c r="W13258">
        <v>68235</v>
      </c>
    </row>
    <row r="13259" spans="7:23">
      <c r="G13259">
        <v>68218</v>
      </c>
      <c r="H13259" s="89" t="s">
        <v>1545</v>
      </c>
      <c r="I13259" s="89" t="s">
        <v>340</v>
      </c>
      <c r="L13259">
        <v>219879</v>
      </c>
      <c r="M13259" s="89" t="s">
        <v>2672</v>
      </c>
      <c r="N13259" s="89" t="s">
        <v>1941</v>
      </c>
      <c r="V13259" s="89" t="s">
        <v>1560</v>
      </c>
      <c r="W13259">
        <v>68236</v>
      </c>
    </row>
    <row r="13260" spans="7:23">
      <c r="G13260">
        <v>68219</v>
      </c>
      <c r="H13260" s="89" t="s">
        <v>1546</v>
      </c>
      <c r="I13260" s="89" t="s">
        <v>340</v>
      </c>
      <c r="L13260">
        <v>219880</v>
      </c>
      <c r="M13260" s="89" t="s">
        <v>2672</v>
      </c>
      <c r="N13260" s="89" t="s">
        <v>1942</v>
      </c>
      <c r="V13260" s="89" t="s">
        <v>2544</v>
      </c>
      <c r="W13260">
        <v>68237</v>
      </c>
    </row>
    <row r="13261" spans="7:23">
      <c r="G13261">
        <v>68220</v>
      </c>
      <c r="H13261" s="89" t="s">
        <v>1547</v>
      </c>
      <c r="I13261" s="89" t="s">
        <v>340</v>
      </c>
      <c r="L13261">
        <v>219881</v>
      </c>
      <c r="M13261" s="89" t="s">
        <v>2672</v>
      </c>
      <c r="N13261" s="89" t="s">
        <v>314</v>
      </c>
      <c r="V13261" s="89" t="s">
        <v>1561</v>
      </c>
      <c r="W13261">
        <v>68238</v>
      </c>
    </row>
    <row r="13262" spans="7:23">
      <c r="G13262">
        <v>68221</v>
      </c>
      <c r="H13262" s="89" t="s">
        <v>1548</v>
      </c>
      <c r="I13262" s="89" t="s">
        <v>340</v>
      </c>
      <c r="L13262">
        <v>219882</v>
      </c>
      <c r="M13262" s="89" t="s">
        <v>2672</v>
      </c>
      <c r="N13262" s="89" t="s">
        <v>1943</v>
      </c>
      <c r="V13262" s="89" t="s">
        <v>1562</v>
      </c>
      <c r="W13262">
        <v>68239</v>
      </c>
    </row>
    <row r="13263" spans="7:23">
      <c r="G13263">
        <v>68222</v>
      </c>
      <c r="H13263" s="89" t="s">
        <v>1549</v>
      </c>
      <c r="I13263" s="89" t="s">
        <v>340</v>
      </c>
      <c r="L13263">
        <v>219883</v>
      </c>
      <c r="M13263" s="89" t="s">
        <v>2672</v>
      </c>
      <c r="N13263" s="89" t="s">
        <v>1944</v>
      </c>
      <c r="V13263" s="89" t="s">
        <v>1563</v>
      </c>
      <c r="W13263">
        <v>68240</v>
      </c>
    </row>
    <row r="13264" spans="7:23">
      <c r="G13264">
        <v>68223</v>
      </c>
      <c r="H13264" s="89" t="s">
        <v>1550</v>
      </c>
      <c r="I13264" s="89" t="s">
        <v>340</v>
      </c>
      <c r="L13264">
        <v>219884</v>
      </c>
      <c r="M13264" s="89" t="s">
        <v>2672</v>
      </c>
      <c r="N13264" s="89" t="s">
        <v>1945</v>
      </c>
      <c r="V13264" s="89" t="s">
        <v>1564</v>
      </c>
      <c r="W13264">
        <v>68241</v>
      </c>
    </row>
    <row r="13265" spans="7:23">
      <c r="G13265">
        <v>68224</v>
      </c>
      <c r="H13265" s="89" t="s">
        <v>1551</v>
      </c>
      <c r="I13265" s="89" t="s">
        <v>340</v>
      </c>
      <c r="L13265">
        <v>219885</v>
      </c>
      <c r="M13265" s="89" t="s">
        <v>2672</v>
      </c>
      <c r="N13265" s="89" t="s">
        <v>1946</v>
      </c>
      <c r="V13265" s="89" t="s">
        <v>1565</v>
      </c>
      <c r="W13265">
        <v>68242</v>
      </c>
    </row>
    <row r="13266" spans="7:23">
      <c r="G13266">
        <v>68225</v>
      </c>
      <c r="H13266" s="89" t="s">
        <v>1552</v>
      </c>
      <c r="I13266" s="89" t="s">
        <v>340</v>
      </c>
      <c r="L13266">
        <v>219886</v>
      </c>
      <c r="M13266" s="89" t="s">
        <v>2672</v>
      </c>
      <c r="N13266" s="89" t="s">
        <v>315</v>
      </c>
      <c r="V13266" s="89" t="s">
        <v>1566</v>
      </c>
      <c r="W13266">
        <v>68243</v>
      </c>
    </row>
    <row r="13267" spans="7:23">
      <c r="G13267">
        <v>68226</v>
      </c>
      <c r="H13267" s="89" t="s">
        <v>1553</v>
      </c>
      <c r="I13267" s="89" t="s">
        <v>340</v>
      </c>
      <c r="L13267">
        <v>219887</v>
      </c>
      <c r="M13267" s="89" t="s">
        <v>2672</v>
      </c>
      <c r="N13267" s="89" t="s">
        <v>1947</v>
      </c>
      <c r="V13267" s="89" t="s">
        <v>271</v>
      </c>
      <c r="W13267">
        <v>68244</v>
      </c>
    </row>
    <row r="13268" spans="7:23">
      <c r="G13268">
        <v>68227</v>
      </c>
      <c r="H13268" s="89" t="s">
        <v>1554</v>
      </c>
      <c r="I13268" s="89" t="s">
        <v>340</v>
      </c>
      <c r="L13268">
        <v>219892</v>
      </c>
      <c r="M13268" s="89" t="s">
        <v>2673</v>
      </c>
      <c r="N13268" s="89" t="s">
        <v>314</v>
      </c>
      <c r="V13268" s="89" t="s">
        <v>1567</v>
      </c>
      <c r="W13268">
        <v>68245</v>
      </c>
    </row>
    <row r="13269" spans="7:23">
      <c r="G13269">
        <v>68228</v>
      </c>
      <c r="H13269" s="89" t="s">
        <v>1555</v>
      </c>
      <c r="I13269" s="89" t="s">
        <v>340</v>
      </c>
      <c r="L13269">
        <v>219897</v>
      </c>
      <c r="M13269" s="89" t="s">
        <v>2673</v>
      </c>
      <c r="N13269" s="89" t="s">
        <v>315</v>
      </c>
      <c r="V13269" s="89" t="s">
        <v>2545</v>
      </c>
      <c r="W13269">
        <v>141067</v>
      </c>
    </row>
    <row r="13270" spans="7:23">
      <c r="G13270">
        <v>68229</v>
      </c>
      <c r="H13270" s="89" t="s">
        <v>1556</v>
      </c>
      <c r="I13270" s="89" t="s">
        <v>340</v>
      </c>
      <c r="L13270">
        <v>219898</v>
      </c>
      <c r="M13270" s="89" t="s">
        <v>2673</v>
      </c>
      <c r="N13270" s="89" t="s">
        <v>1947</v>
      </c>
      <c r="V13270" s="89" t="s">
        <v>2546</v>
      </c>
      <c r="W13270">
        <v>68246</v>
      </c>
    </row>
    <row r="13271" spans="7:23">
      <c r="G13271">
        <v>68230</v>
      </c>
      <c r="H13271" s="89" t="s">
        <v>1557</v>
      </c>
      <c r="I13271" s="89" t="s">
        <v>340</v>
      </c>
      <c r="L13271">
        <v>220279</v>
      </c>
      <c r="M13271" s="89" t="s">
        <v>1523</v>
      </c>
      <c r="N13271" s="89" t="s">
        <v>1290</v>
      </c>
      <c r="V13271" s="89" t="s">
        <v>1389</v>
      </c>
      <c r="W13271">
        <v>68249</v>
      </c>
    </row>
    <row r="13272" spans="7:23">
      <c r="G13272">
        <v>68231</v>
      </c>
      <c r="H13272" s="89" t="s">
        <v>1378</v>
      </c>
      <c r="I13272" s="89" t="s">
        <v>340</v>
      </c>
      <c r="L13272">
        <v>220280</v>
      </c>
      <c r="M13272" s="89" t="s">
        <v>1523</v>
      </c>
      <c r="N13272" s="89" t="s">
        <v>340</v>
      </c>
      <c r="V13272" s="89" t="s">
        <v>1568</v>
      </c>
      <c r="W13272">
        <v>68251</v>
      </c>
    </row>
    <row r="13273" spans="7:23">
      <c r="G13273">
        <v>68234</v>
      </c>
      <c r="H13273" s="89" t="s">
        <v>1558</v>
      </c>
      <c r="I13273" s="89" t="s">
        <v>340</v>
      </c>
      <c r="L13273">
        <v>220281</v>
      </c>
      <c r="M13273" s="89" t="s">
        <v>1523</v>
      </c>
      <c r="N13273" s="89" t="s">
        <v>320</v>
      </c>
      <c r="V13273" s="89" t="s">
        <v>1569</v>
      </c>
      <c r="W13273">
        <v>68254</v>
      </c>
    </row>
    <row r="13274" spans="7:23">
      <c r="G13274">
        <v>68235</v>
      </c>
      <c r="H13274" s="89" t="s">
        <v>1559</v>
      </c>
      <c r="I13274" s="89" t="s">
        <v>340</v>
      </c>
      <c r="L13274">
        <v>220282</v>
      </c>
      <c r="M13274" s="89" t="s">
        <v>1523</v>
      </c>
      <c r="N13274" s="89" t="s">
        <v>321</v>
      </c>
      <c r="V13274" s="89" t="s">
        <v>1570</v>
      </c>
      <c r="W13274">
        <v>68255</v>
      </c>
    </row>
    <row r="13275" spans="7:23">
      <c r="G13275">
        <v>68236</v>
      </c>
      <c r="H13275" s="89" t="s">
        <v>1560</v>
      </c>
      <c r="I13275" s="89" t="s">
        <v>340</v>
      </c>
      <c r="L13275">
        <v>220283</v>
      </c>
      <c r="M13275" s="89" t="s">
        <v>1523</v>
      </c>
      <c r="N13275" s="89" t="s">
        <v>322</v>
      </c>
      <c r="V13275" s="89" t="s">
        <v>1571</v>
      </c>
      <c r="W13275">
        <v>68256</v>
      </c>
    </row>
    <row r="13276" spans="7:23">
      <c r="G13276">
        <v>68237</v>
      </c>
      <c r="H13276" s="89" t="s">
        <v>2544</v>
      </c>
      <c r="I13276" s="89" t="s">
        <v>340</v>
      </c>
      <c r="L13276">
        <v>220284</v>
      </c>
      <c r="M13276" s="89" t="s">
        <v>1523</v>
      </c>
      <c r="N13276" s="89" t="s">
        <v>341</v>
      </c>
      <c r="V13276" s="89" t="s">
        <v>2547</v>
      </c>
      <c r="W13276">
        <v>68257</v>
      </c>
    </row>
    <row r="13277" spans="7:23">
      <c r="G13277">
        <v>68238</v>
      </c>
      <c r="H13277" s="89" t="s">
        <v>1561</v>
      </c>
      <c r="I13277" s="89" t="s">
        <v>340</v>
      </c>
      <c r="L13277">
        <v>220285</v>
      </c>
      <c r="M13277" s="89" t="s">
        <v>1523</v>
      </c>
      <c r="N13277" s="89" t="s">
        <v>316</v>
      </c>
      <c r="V13277" s="89" t="s">
        <v>1572</v>
      </c>
      <c r="W13277">
        <v>68258</v>
      </c>
    </row>
    <row r="13278" spans="7:23">
      <c r="G13278">
        <v>68239</v>
      </c>
      <c r="H13278" s="89" t="s">
        <v>1562</v>
      </c>
      <c r="I13278" s="89" t="s">
        <v>340</v>
      </c>
      <c r="L13278">
        <v>220286</v>
      </c>
      <c r="M13278" s="89" t="s">
        <v>1523</v>
      </c>
      <c r="N13278" s="89" t="s">
        <v>1582</v>
      </c>
      <c r="V13278" s="89" t="s">
        <v>2548</v>
      </c>
      <c r="W13278">
        <v>68259</v>
      </c>
    </row>
    <row r="13279" spans="7:23">
      <c r="G13279">
        <v>68240</v>
      </c>
      <c r="H13279" s="89" t="s">
        <v>1563</v>
      </c>
      <c r="I13279" s="89" t="s">
        <v>340</v>
      </c>
      <c r="L13279">
        <v>220287</v>
      </c>
      <c r="M13279" s="89" t="s">
        <v>1523</v>
      </c>
      <c r="N13279" s="89" t="s">
        <v>323</v>
      </c>
      <c r="V13279" s="89" t="s">
        <v>2549</v>
      </c>
      <c r="W13279">
        <v>76667</v>
      </c>
    </row>
    <row r="13280" spans="7:23">
      <c r="G13280">
        <v>68241</v>
      </c>
      <c r="H13280" s="89" t="s">
        <v>1564</v>
      </c>
      <c r="I13280" s="89" t="s">
        <v>340</v>
      </c>
      <c r="L13280">
        <v>220288</v>
      </c>
      <c r="M13280" s="89" t="s">
        <v>1523</v>
      </c>
      <c r="N13280" s="89" t="s">
        <v>324</v>
      </c>
      <c r="V13280" s="89" t="s">
        <v>2550</v>
      </c>
      <c r="W13280">
        <v>88067</v>
      </c>
    </row>
    <row r="13281" spans="7:23">
      <c r="G13281">
        <v>68242</v>
      </c>
      <c r="H13281" s="89" t="s">
        <v>1565</v>
      </c>
      <c r="I13281" s="89" t="s">
        <v>340</v>
      </c>
      <c r="L13281">
        <v>220289</v>
      </c>
      <c r="M13281" s="89" t="s">
        <v>1523</v>
      </c>
      <c r="N13281" s="89" t="s">
        <v>325</v>
      </c>
      <c r="V13281" s="89" t="s">
        <v>1573</v>
      </c>
      <c r="W13281">
        <v>68260</v>
      </c>
    </row>
    <row r="13282" spans="7:23">
      <c r="G13282">
        <v>68243</v>
      </c>
      <c r="H13282" s="89" t="s">
        <v>1566</v>
      </c>
      <c r="I13282" s="89" t="s">
        <v>340</v>
      </c>
      <c r="L13282">
        <v>220290</v>
      </c>
      <c r="M13282" s="89" t="s">
        <v>1523</v>
      </c>
      <c r="N13282" s="89" t="s">
        <v>317</v>
      </c>
      <c r="V13282" s="89" t="s">
        <v>1574</v>
      </c>
      <c r="W13282">
        <v>68263</v>
      </c>
    </row>
    <row r="13283" spans="7:23">
      <c r="G13283">
        <v>68244</v>
      </c>
      <c r="H13283" s="89" t="s">
        <v>271</v>
      </c>
      <c r="I13283" s="89" t="s">
        <v>340</v>
      </c>
      <c r="L13283">
        <v>220291</v>
      </c>
      <c r="M13283" s="89" t="s">
        <v>1523</v>
      </c>
      <c r="N13283" s="89" t="s">
        <v>1583</v>
      </c>
      <c r="V13283" s="89" t="s">
        <v>1575</v>
      </c>
      <c r="W13283">
        <v>68264</v>
      </c>
    </row>
    <row r="13284" spans="7:23">
      <c r="G13284">
        <v>68245</v>
      </c>
      <c r="H13284" s="89" t="s">
        <v>1567</v>
      </c>
      <c r="I13284" s="89" t="s">
        <v>340</v>
      </c>
      <c r="L13284">
        <v>220305</v>
      </c>
      <c r="M13284" s="89" t="s">
        <v>2471</v>
      </c>
      <c r="N13284" s="89" t="s">
        <v>1290</v>
      </c>
      <c r="V13284" s="89" t="s">
        <v>1576</v>
      </c>
      <c r="W13284">
        <v>68265</v>
      </c>
    </row>
    <row r="13285" spans="7:23">
      <c r="G13285">
        <v>141067</v>
      </c>
      <c r="H13285" s="89" t="s">
        <v>2545</v>
      </c>
      <c r="I13285" s="89" t="s">
        <v>340</v>
      </c>
      <c r="L13285">
        <v>220306</v>
      </c>
      <c r="M13285" s="89" t="s">
        <v>2471</v>
      </c>
      <c r="N13285" s="89" t="s">
        <v>340</v>
      </c>
      <c r="V13285" s="89" t="s">
        <v>1577</v>
      </c>
      <c r="W13285">
        <v>68266</v>
      </c>
    </row>
    <row r="13286" spans="7:23">
      <c r="G13286">
        <v>68246</v>
      </c>
      <c r="H13286" s="89" t="s">
        <v>2546</v>
      </c>
      <c r="I13286" s="89" t="s">
        <v>340</v>
      </c>
      <c r="L13286">
        <v>220307</v>
      </c>
      <c r="M13286" s="89" t="s">
        <v>2471</v>
      </c>
      <c r="N13286" s="89" t="s">
        <v>320</v>
      </c>
      <c r="V13286" s="89" t="s">
        <v>1578</v>
      </c>
      <c r="W13286">
        <v>68267</v>
      </c>
    </row>
    <row r="13287" spans="7:23">
      <c r="G13287">
        <v>68249</v>
      </c>
      <c r="H13287" s="89" t="s">
        <v>1389</v>
      </c>
      <c r="I13287" s="89" t="s">
        <v>340</v>
      </c>
      <c r="L13287">
        <v>220308</v>
      </c>
      <c r="M13287" s="89" t="s">
        <v>2471</v>
      </c>
      <c r="N13287" s="89" t="s">
        <v>321</v>
      </c>
      <c r="V13287" s="89" t="s">
        <v>2551</v>
      </c>
      <c r="W13287">
        <v>141080</v>
      </c>
    </row>
    <row r="13288" spans="7:23">
      <c r="G13288">
        <v>68251</v>
      </c>
      <c r="H13288" s="89" t="s">
        <v>1568</v>
      </c>
      <c r="I13288" s="89" t="s">
        <v>340</v>
      </c>
      <c r="L13288">
        <v>220309</v>
      </c>
      <c r="M13288" s="89" t="s">
        <v>2471</v>
      </c>
      <c r="N13288" s="89" t="s">
        <v>322</v>
      </c>
      <c r="V13288" s="89" t="s">
        <v>2552</v>
      </c>
      <c r="W13288">
        <v>68268</v>
      </c>
    </row>
    <row r="13289" spans="7:23">
      <c r="G13289">
        <v>68254</v>
      </c>
      <c r="H13289" s="89" t="s">
        <v>1569</v>
      </c>
      <c r="I13289" s="89" t="s">
        <v>340</v>
      </c>
      <c r="L13289">
        <v>220310</v>
      </c>
      <c r="M13289" s="89" t="s">
        <v>2471</v>
      </c>
      <c r="N13289" s="89" t="s">
        <v>341</v>
      </c>
      <c r="V13289" s="89" t="s">
        <v>1580</v>
      </c>
      <c r="W13289">
        <v>68269</v>
      </c>
    </row>
    <row r="13290" spans="7:23">
      <c r="G13290">
        <v>68255</v>
      </c>
      <c r="H13290" s="89" t="s">
        <v>1570</v>
      </c>
      <c r="I13290" s="89" t="s">
        <v>340</v>
      </c>
      <c r="L13290">
        <v>220311</v>
      </c>
      <c r="M13290" s="89" t="s">
        <v>2471</v>
      </c>
      <c r="N13290" s="89" t="s">
        <v>316</v>
      </c>
      <c r="V13290" s="89" t="s">
        <v>2553</v>
      </c>
      <c r="W13290">
        <v>202067</v>
      </c>
    </row>
    <row r="13291" spans="7:23">
      <c r="G13291">
        <v>68256</v>
      </c>
      <c r="H13291" s="89" t="s">
        <v>1571</v>
      </c>
      <c r="I13291" s="89" t="s">
        <v>340</v>
      </c>
      <c r="L13291">
        <v>220312</v>
      </c>
      <c r="M13291" s="89" t="s">
        <v>2471</v>
      </c>
      <c r="N13291" s="89" t="s">
        <v>1582</v>
      </c>
      <c r="V13291" s="89" t="s">
        <v>2554</v>
      </c>
      <c r="W13291">
        <v>202093</v>
      </c>
    </row>
    <row r="13292" spans="7:23">
      <c r="G13292">
        <v>68257</v>
      </c>
      <c r="H13292" s="89" t="s">
        <v>2547</v>
      </c>
      <c r="I13292" s="89" t="s">
        <v>340</v>
      </c>
      <c r="L13292">
        <v>220313</v>
      </c>
      <c r="M13292" s="89" t="s">
        <v>2471</v>
      </c>
      <c r="N13292" s="89" t="s">
        <v>323</v>
      </c>
      <c r="V13292" s="89" t="s">
        <v>2555</v>
      </c>
      <c r="W13292">
        <v>202080</v>
      </c>
    </row>
    <row r="13293" spans="7:23">
      <c r="G13293">
        <v>68258</v>
      </c>
      <c r="H13293" s="89" t="s">
        <v>1572</v>
      </c>
      <c r="I13293" s="89" t="s">
        <v>340</v>
      </c>
      <c r="L13293">
        <v>220314</v>
      </c>
      <c r="M13293" s="89" t="s">
        <v>2471</v>
      </c>
      <c r="N13293" s="89" t="s">
        <v>324</v>
      </c>
      <c r="V13293" s="89" t="s">
        <v>1581</v>
      </c>
      <c r="W13293">
        <v>68271</v>
      </c>
    </row>
    <row r="13294" spans="7:23">
      <c r="G13294">
        <v>68259</v>
      </c>
      <c r="H13294" s="89" t="s">
        <v>2548</v>
      </c>
      <c r="I13294" s="89" t="s">
        <v>340</v>
      </c>
      <c r="L13294">
        <v>220315</v>
      </c>
      <c r="M13294" s="89" t="s">
        <v>2471</v>
      </c>
      <c r="N13294" s="89" t="s">
        <v>325</v>
      </c>
    </row>
    <row r="13295" spans="7:23">
      <c r="G13295">
        <v>76667</v>
      </c>
      <c r="H13295" s="89" t="s">
        <v>2549</v>
      </c>
      <c r="I13295" s="89" t="s">
        <v>340</v>
      </c>
      <c r="L13295">
        <v>220316</v>
      </c>
      <c r="M13295" s="89" t="s">
        <v>2471</v>
      </c>
      <c r="N13295" s="89" t="s">
        <v>317</v>
      </c>
    </row>
    <row r="13296" spans="7:23">
      <c r="G13296">
        <v>88067</v>
      </c>
      <c r="H13296" s="89" t="s">
        <v>2550</v>
      </c>
      <c r="I13296" s="89" t="s">
        <v>340</v>
      </c>
      <c r="L13296">
        <v>220317</v>
      </c>
      <c r="M13296" s="89" t="s">
        <v>2471</v>
      </c>
      <c r="N13296" s="89" t="s">
        <v>1583</v>
      </c>
    </row>
    <row r="13297" spans="7:14">
      <c r="G13297">
        <v>68260</v>
      </c>
      <c r="H13297" s="89" t="s">
        <v>1573</v>
      </c>
      <c r="I13297" s="89" t="s">
        <v>340</v>
      </c>
      <c r="L13297">
        <v>220318</v>
      </c>
      <c r="M13297" s="89" t="s">
        <v>2520</v>
      </c>
      <c r="N13297" s="89" t="s">
        <v>1290</v>
      </c>
    </row>
    <row r="13298" spans="7:14">
      <c r="G13298">
        <v>68263</v>
      </c>
      <c r="H13298" s="89" t="s">
        <v>1574</v>
      </c>
      <c r="I13298" s="89" t="s">
        <v>340</v>
      </c>
      <c r="L13298">
        <v>220319</v>
      </c>
      <c r="M13298" s="89" t="s">
        <v>2520</v>
      </c>
      <c r="N13298" s="89" t="s">
        <v>340</v>
      </c>
    </row>
    <row r="13299" spans="7:14">
      <c r="G13299">
        <v>68264</v>
      </c>
      <c r="H13299" s="89" t="s">
        <v>1575</v>
      </c>
      <c r="I13299" s="89" t="s">
        <v>340</v>
      </c>
      <c r="L13299">
        <v>220320</v>
      </c>
      <c r="M13299" s="89" t="s">
        <v>2520</v>
      </c>
      <c r="N13299" s="89" t="s">
        <v>320</v>
      </c>
    </row>
    <row r="13300" spans="7:14">
      <c r="G13300">
        <v>68265</v>
      </c>
      <c r="H13300" s="89" t="s">
        <v>1576</v>
      </c>
      <c r="I13300" s="89" t="s">
        <v>340</v>
      </c>
      <c r="L13300">
        <v>220321</v>
      </c>
      <c r="M13300" s="89" t="s">
        <v>2520</v>
      </c>
      <c r="N13300" s="89" t="s">
        <v>321</v>
      </c>
    </row>
    <row r="13301" spans="7:14">
      <c r="G13301">
        <v>68266</v>
      </c>
      <c r="H13301" s="89" t="s">
        <v>1577</v>
      </c>
      <c r="I13301" s="89" t="s">
        <v>340</v>
      </c>
      <c r="L13301">
        <v>220322</v>
      </c>
      <c r="M13301" s="89" t="s">
        <v>2520</v>
      </c>
      <c r="N13301" s="89" t="s">
        <v>322</v>
      </c>
    </row>
    <row r="13302" spans="7:14">
      <c r="G13302">
        <v>68267</v>
      </c>
      <c r="H13302" s="89" t="s">
        <v>1578</v>
      </c>
      <c r="I13302" s="89" t="s">
        <v>340</v>
      </c>
      <c r="L13302">
        <v>220323</v>
      </c>
      <c r="M13302" s="89" t="s">
        <v>2520</v>
      </c>
      <c r="N13302" s="89" t="s">
        <v>341</v>
      </c>
    </row>
    <row r="13303" spans="7:14">
      <c r="G13303">
        <v>141080</v>
      </c>
      <c r="H13303" s="89" t="s">
        <v>2551</v>
      </c>
      <c r="I13303" s="89" t="s">
        <v>340</v>
      </c>
      <c r="L13303">
        <v>220324</v>
      </c>
      <c r="M13303" s="89" t="s">
        <v>2520</v>
      </c>
      <c r="N13303" s="89" t="s">
        <v>316</v>
      </c>
    </row>
    <row r="13304" spans="7:14">
      <c r="G13304">
        <v>68268</v>
      </c>
      <c r="H13304" s="89" t="s">
        <v>2552</v>
      </c>
      <c r="I13304" s="89" t="s">
        <v>340</v>
      </c>
      <c r="L13304">
        <v>220325</v>
      </c>
      <c r="M13304" s="89" t="s">
        <v>2520</v>
      </c>
      <c r="N13304" s="89" t="s">
        <v>1582</v>
      </c>
    </row>
    <row r="13305" spans="7:14">
      <c r="G13305">
        <v>68269</v>
      </c>
      <c r="H13305" s="89" t="s">
        <v>1580</v>
      </c>
      <c r="I13305" s="89" t="s">
        <v>340</v>
      </c>
      <c r="L13305">
        <v>220326</v>
      </c>
      <c r="M13305" s="89" t="s">
        <v>2520</v>
      </c>
      <c r="N13305" s="89" t="s">
        <v>323</v>
      </c>
    </row>
    <row r="13306" spans="7:14">
      <c r="G13306">
        <v>202067</v>
      </c>
      <c r="H13306" s="89" t="s">
        <v>2553</v>
      </c>
      <c r="I13306" s="89" t="s">
        <v>340</v>
      </c>
      <c r="L13306">
        <v>220327</v>
      </c>
      <c r="M13306" s="89" t="s">
        <v>2520</v>
      </c>
      <c r="N13306" s="89" t="s">
        <v>324</v>
      </c>
    </row>
    <row r="13307" spans="7:14">
      <c r="G13307">
        <v>202093</v>
      </c>
      <c r="H13307" s="89" t="s">
        <v>2554</v>
      </c>
      <c r="I13307" s="89" t="s">
        <v>340</v>
      </c>
      <c r="L13307">
        <v>220328</v>
      </c>
      <c r="M13307" s="89" t="s">
        <v>2520</v>
      </c>
      <c r="N13307" s="89" t="s">
        <v>325</v>
      </c>
    </row>
    <row r="13308" spans="7:14">
      <c r="G13308">
        <v>202080</v>
      </c>
      <c r="H13308" s="89" t="s">
        <v>2555</v>
      </c>
      <c r="I13308" s="89" t="s">
        <v>340</v>
      </c>
      <c r="L13308">
        <v>220329</v>
      </c>
      <c r="M13308" s="89" t="s">
        <v>2520</v>
      </c>
      <c r="N13308" s="89" t="s">
        <v>317</v>
      </c>
    </row>
    <row r="13309" spans="7:14">
      <c r="G13309">
        <v>68271</v>
      </c>
      <c r="H13309" s="89" t="s">
        <v>1581</v>
      </c>
      <c r="I13309" s="89" t="s">
        <v>340</v>
      </c>
      <c r="L13309">
        <v>220330</v>
      </c>
      <c r="M13309" s="89" t="s">
        <v>2520</v>
      </c>
      <c r="N13309" s="89" t="s">
        <v>1583</v>
      </c>
    </row>
  </sheetData>
  <autoFilter ref="A1:AC13309"/>
  <sortState ref="Y2:Z5">
    <sortCondition ref="Y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Z187"/>
  <sheetViews>
    <sheetView view="pageBreakPreview" zoomScale="60" zoomScaleNormal="85" workbookViewId="0">
      <pane xSplit="10" ySplit="7" topLeftCell="K8" activePane="bottomRight" state="frozen"/>
      <selection activeCell="F6" sqref="F6"/>
      <selection pane="topRight" activeCell="F6" sqref="F6"/>
      <selection pane="bottomLeft" activeCell="F6" sqref="F6"/>
      <selection pane="bottomRight" activeCell="A94" sqref="A94:XFD107"/>
    </sheetView>
  </sheetViews>
  <sheetFormatPr defaultColWidth="9.375" defaultRowHeight="14.4"/>
  <cols>
    <col min="1" max="6" width="8.125" style="179" customWidth="1"/>
    <col min="7" max="7" width="11" style="1" customWidth="1"/>
    <col min="8" max="8" width="10.875" style="1" customWidth="1"/>
    <col min="9" max="9" width="16.875" style="1" customWidth="1"/>
    <col min="10" max="10" width="10.375" style="1" customWidth="1"/>
    <col min="11" max="11" width="26" style="1" customWidth="1"/>
    <col min="12" max="12" width="17" style="1" customWidth="1"/>
    <col min="13" max="13" width="24.875" style="1" customWidth="1"/>
    <col min="14" max="14" width="52" style="1" customWidth="1"/>
    <col min="15" max="16384" width="9.375" style="1"/>
  </cols>
  <sheetData>
    <row r="1" spans="1:23">
      <c r="G1" s="4"/>
      <c r="H1" s="21"/>
      <c r="I1" s="21"/>
      <c r="J1" s="22"/>
      <c r="K1" s="21"/>
      <c r="L1" s="50"/>
      <c r="M1" s="50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4.25" customHeight="1">
      <c r="G2" s="129" t="s">
        <v>2029</v>
      </c>
      <c r="H2" s="130"/>
      <c r="I2" s="131"/>
      <c r="J2" s="132"/>
      <c r="K2" s="10" t="s">
        <v>44</v>
      </c>
      <c r="L2" s="4"/>
      <c r="M2" s="4" t="s">
        <v>3</v>
      </c>
      <c r="N2" s="4"/>
      <c r="O2" s="4"/>
      <c r="P2" s="4"/>
      <c r="Q2" s="4"/>
      <c r="T2" s="4"/>
    </row>
    <row r="3" spans="1:23">
      <c r="G3" s="136" t="s">
        <v>52</v>
      </c>
      <c r="H3" s="7"/>
      <c r="I3" s="8"/>
      <c r="J3" s="9"/>
      <c r="K3" s="134" t="str">
        <f>"OR-CHK-"&amp;months&amp;rbcalc</f>
        <v>OR-CHK-12E</v>
      </c>
      <c r="L3" s="4"/>
      <c r="M3" s="50"/>
      <c r="O3" s="4"/>
      <c r="P3" s="4"/>
      <c r="Q3" s="4"/>
      <c r="R3" s="4"/>
      <c r="S3" s="4"/>
      <c r="T3" s="4"/>
      <c r="U3" s="4"/>
      <c r="V3" s="4"/>
      <c r="W3" s="4"/>
    </row>
    <row r="4" spans="1:23">
      <c r="G4" s="11" t="str">
        <f>tp_heading</f>
        <v>For Twelve Months Ended December 31, 2019</v>
      </c>
      <c r="J4" s="12"/>
      <c r="K4" s="13"/>
      <c r="L4" s="4" t="str">
        <f>IF(LEFT(UPPER(DATA!S2),4)="RATE",DATA!S2,"")</f>
        <v/>
      </c>
      <c r="M4" s="4"/>
      <c r="N4" s="4" t="str">
        <f>IF(COUNTIF(N10:N181,"*System*")=0,"Warning Messages = 0","")</f>
        <v>Warning Messages = 0</v>
      </c>
      <c r="O4" s="4"/>
      <c r="P4" s="4"/>
      <c r="Q4" s="4"/>
      <c r="R4" s="4"/>
      <c r="S4" s="4"/>
      <c r="T4" s="4"/>
      <c r="U4" s="4"/>
      <c r="V4" s="4"/>
      <c r="W4" s="4"/>
    </row>
    <row r="5" spans="1:23">
      <c r="G5" s="14" t="str">
        <f>rbcalc_heading</f>
        <v>Ending Balance Basis</v>
      </c>
      <c r="H5" s="15"/>
      <c r="I5" s="16"/>
      <c r="J5" s="17"/>
      <c r="K5" s="18"/>
      <c r="L5" s="4"/>
      <c r="M5" s="4"/>
      <c r="N5" s="195" t="str">
        <f>IF(COUNTIF(N10:N181,"*System*")&gt;0,"Warning Messages = "&amp;COUNTIF(N10:N181,"*System*")&amp;"  (includes hidden rows)","")</f>
        <v/>
      </c>
      <c r="O5" s="4"/>
      <c r="P5" s="4"/>
      <c r="Q5" s="4"/>
      <c r="R5" s="4"/>
      <c r="S5" s="4"/>
      <c r="T5" s="4"/>
      <c r="U5" s="4"/>
      <c r="V5" s="4"/>
      <c r="W5" s="4"/>
    </row>
    <row r="6" spans="1:23">
      <c r="G6" s="16"/>
      <c r="H6" s="15"/>
      <c r="I6" s="16"/>
      <c r="J6" s="16"/>
      <c r="K6" s="18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>
      <c r="G7" s="122" t="s">
        <v>53</v>
      </c>
      <c r="H7" s="178"/>
      <c r="I7" s="122" t="s">
        <v>54</v>
      </c>
      <c r="J7" s="16"/>
      <c r="K7" s="16"/>
      <c r="L7" s="121" t="s">
        <v>55</v>
      </c>
      <c r="M7" s="121" t="s">
        <v>3668</v>
      </c>
      <c r="N7" s="25" t="s">
        <v>2027</v>
      </c>
      <c r="O7" s="38"/>
      <c r="P7" s="4"/>
      <c r="Q7" s="4"/>
      <c r="R7" s="4"/>
      <c r="S7" s="4"/>
      <c r="T7" s="4"/>
      <c r="U7" s="4"/>
      <c r="V7" s="4"/>
      <c r="W7" s="4"/>
    </row>
    <row r="8" spans="1:23">
      <c r="G8" s="46"/>
      <c r="H8" s="175"/>
      <c r="I8" s="46"/>
      <c r="J8" s="35"/>
      <c r="K8" s="35"/>
      <c r="L8" s="135"/>
      <c r="M8" s="135"/>
      <c r="N8" s="177"/>
      <c r="O8" s="30"/>
      <c r="P8" s="4"/>
      <c r="Q8" s="4"/>
      <c r="R8" s="4"/>
      <c r="S8" s="4"/>
      <c r="T8" s="4"/>
      <c r="U8" s="4"/>
      <c r="V8" s="4"/>
      <c r="W8" s="4"/>
    </row>
    <row r="9" spans="1:23">
      <c r="A9" s="183" t="s">
        <v>61</v>
      </c>
      <c r="B9" s="184" t="s">
        <v>3671</v>
      </c>
      <c r="C9" s="183" t="s">
        <v>3672</v>
      </c>
      <c r="D9" s="185" t="s">
        <v>3673</v>
      </c>
      <c r="E9" s="185" t="s">
        <v>3674</v>
      </c>
      <c r="F9" s="186" t="s">
        <v>3675</v>
      </c>
      <c r="G9" s="122" t="s">
        <v>56</v>
      </c>
      <c r="H9" s="178"/>
      <c r="I9" s="122"/>
      <c r="J9" s="16"/>
      <c r="K9" s="16"/>
      <c r="L9" s="121"/>
      <c r="M9" s="121"/>
      <c r="N9" s="25"/>
      <c r="O9" s="4"/>
      <c r="P9" s="4"/>
      <c r="Q9" s="4"/>
      <c r="R9" s="4"/>
      <c r="S9" s="4"/>
      <c r="T9" s="4"/>
      <c r="U9" s="4"/>
      <c r="V9" s="4"/>
      <c r="W9" s="4"/>
    </row>
    <row r="10" spans="1:23">
      <c r="A10" s="179">
        <v>20299</v>
      </c>
      <c r="G10" s="2" t="s">
        <v>15</v>
      </c>
      <c r="H10" s="21"/>
      <c r="I10" s="2" t="s">
        <v>57</v>
      </c>
      <c r="J10" s="22"/>
      <c r="K10" s="4"/>
      <c r="L10" s="30">
        <f>'OR-OPS'!J28</f>
        <v>144734103</v>
      </c>
      <c r="M10" s="4">
        <v>144734101</v>
      </c>
      <c r="N10" s="187" t="str">
        <f>IF(ABS(L10-M10)&lt;10,"","&lt;-- System/UIPLANNER Totals should be comparable***")</f>
        <v/>
      </c>
      <c r="O10" s="4"/>
      <c r="P10" s="4"/>
      <c r="Q10" s="4"/>
      <c r="R10" s="4"/>
      <c r="S10" s="4"/>
      <c r="T10" s="4"/>
      <c r="U10" s="4"/>
      <c r="V10" s="4"/>
      <c r="W10" s="4"/>
    </row>
    <row r="11" spans="1:23">
      <c r="G11" s="2"/>
      <c r="H11" s="21"/>
      <c r="I11" s="2">
        <v>407230</v>
      </c>
      <c r="J11" s="22"/>
      <c r="K11" s="4"/>
      <c r="L11" s="30">
        <f>-'OR-OPS'!J130</f>
        <v>2612706</v>
      </c>
      <c r="M11" s="4"/>
      <c r="N11" s="187"/>
      <c r="O11" s="4"/>
      <c r="P11" s="4"/>
      <c r="Q11" s="4"/>
      <c r="R11" s="4"/>
      <c r="S11" s="4"/>
      <c r="T11" s="4"/>
      <c r="U11" s="4"/>
      <c r="V11" s="4"/>
      <c r="W11" s="4"/>
    </row>
    <row r="12" spans="1:23">
      <c r="G12" s="2"/>
      <c r="H12" s="21"/>
      <c r="I12" s="2">
        <v>407319</v>
      </c>
      <c r="J12" s="22"/>
      <c r="K12" s="4"/>
      <c r="L12" s="30">
        <f>-'OR-OPS'!J132</f>
        <v>157643</v>
      </c>
      <c r="M12" s="4"/>
      <c r="N12" s="187"/>
      <c r="O12" s="4"/>
      <c r="P12" s="4"/>
      <c r="Q12" s="4"/>
      <c r="R12" s="4"/>
      <c r="S12" s="4"/>
      <c r="T12" s="4"/>
      <c r="U12" s="4"/>
      <c r="V12" s="4"/>
      <c r="W12" s="4"/>
    </row>
    <row r="13" spans="1:23" ht="15" thickBot="1">
      <c r="G13" s="2"/>
      <c r="H13" s="21"/>
      <c r="I13" s="2" t="s">
        <v>3807</v>
      </c>
      <c r="J13" s="22"/>
      <c r="K13" s="4"/>
      <c r="L13" s="462">
        <f>SUM(L10:L12)</f>
        <v>147504452</v>
      </c>
      <c r="M13" s="4"/>
      <c r="N13" s="187"/>
      <c r="O13" s="4"/>
      <c r="P13" s="4"/>
      <c r="Q13" s="4"/>
      <c r="R13" s="4"/>
      <c r="S13" s="4"/>
      <c r="T13" s="4"/>
      <c r="U13" s="4"/>
      <c r="V13" s="4"/>
      <c r="W13" s="4"/>
    </row>
    <row r="14" spans="1:23">
      <c r="G14" s="2"/>
      <c r="H14" s="21"/>
      <c r="I14" s="2"/>
      <c r="J14" s="22"/>
      <c r="K14" s="4"/>
      <c r="L14" s="4"/>
      <c r="M14" s="4"/>
      <c r="N14" s="187" t="str">
        <f>IF(ABS('OR-OPS'!J23-'OR-495'!J23)&lt;3,"","***Revenue: OR-OPS 495XXX Total should match OR-495 Account Total***")</f>
        <v/>
      </c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B15" s="179">
        <v>54197</v>
      </c>
      <c r="C15" s="179">
        <v>54263</v>
      </c>
      <c r="D15" s="179">
        <v>54626</v>
      </c>
      <c r="E15" s="179">
        <v>20438</v>
      </c>
      <c r="F15" s="179">
        <v>20444</v>
      </c>
      <c r="G15" s="2" t="s">
        <v>15</v>
      </c>
      <c r="H15" s="21"/>
      <c r="I15" s="2" t="s">
        <v>58</v>
      </c>
      <c r="J15" s="22"/>
      <c r="K15" s="4"/>
      <c r="L15" s="30">
        <f>'OR-OPS'!J38+'OR-OPS'!J44+'OR-OPS'!J74+'OR-OPS'!J88+'OR-OPS'!J94+'OR-OPS'!J100+'OR-OPS'!J114+'OR-OPS'!J125+'OR-OPS'!J126+'OR-OPS'!J127+'OR-OPS'!J130+'OR-OPS'!J131+'OR-OPS'!J132+'OR-OPS'!J133+'OR-OPS'!J134+'OR-OPS'!J135+'OR-OPS'!J136</f>
        <v>106508006</v>
      </c>
      <c r="M15" s="4">
        <v>106508007</v>
      </c>
      <c r="N15" s="187" t="str">
        <f>IF(ABS(L15-M15)&lt;10,"","&lt;-- System/UIPLANNER Totals should be within 10 of each other. ***")</f>
        <v/>
      </c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B16" s="179">
        <v>20450</v>
      </c>
      <c r="C16" s="179">
        <v>20465</v>
      </c>
      <c r="D16" s="179" t="s">
        <v>3691</v>
      </c>
      <c r="E16" s="179" t="s">
        <v>3692</v>
      </c>
      <c r="F16" s="179" t="s">
        <v>3693</v>
      </c>
      <c r="G16" s="2"/>
      <c r="H16" s="21"/>
      <c r="I16" s="2" t="s">
        <v>3810</v>
      </c>
      <c r="J16" s="22"/>
      <c r="K16" s="4"/>
      <c r="L16" s="4">
        <f>-SUM('OR-OPS'!J128:J136)</f>
        <v>2521349</v>
      </c>
      <c r="M16" s="4"/>
      <c r="N16" s="187"/>
      <c r="O16" s="4"/>
      <c r="P16" s="4"/>
      <c r="Q16" s="4"/>
      <c r="R16" s="4"/>
      <c r="S16" s="4"/>
      <c r="T16" s="4"/>
      <c r="U16" s="4"/>
      <c r="V16" s="4"/>
      <c r="W16" s="4"/>
    </row>
    <row r="17" spans="1:23">
      <c r="B17" s="179" t="s">
        <v>3694</v>
      </c>
      <c r="C17" s="179" t="s">
        <v>3695</v>
      </c>
      <c r="D17" s="179" t="s">
        <v>3746</v>
      </c>
      <c r="E17" s="179" t="s">
        <v>3792</v>
      </c>
      <c r="G17" s="2"/>
      <c r="H17" s="21"/>
      <c r="I17" s="2"/>
      <c r="J17" s="22"/>
      <c r="K17" s="4"/>
      <c r="L17" s="4"/>
      <c r="M17" s="4"/>
      <c r="N17" s="187"/>
      <c r="O17" s="4"/>
      <c r="P17" s="4"/>
      <c r="Q17" s="4"/>
      <c r="R17" s="4"/>
      <c r="S17" s="4"/>
      <c r="T17" s="4"/>
      <c r="U17" s="4"/>
      <c r="V17" s="4"/>
      <c r="W17" s="4"/>
    </row>
    <row r="18" spans="1:23">
      <c r="B18" s="179" t="s">
        <v>3815</v>
      </c>
      <c r="E18" s="179" t="s">
        <v>3804</v>
      </c>
      <c r="F18" s="179" t="s">
        <v>3805</v>
      </c>
      <c r="G18" s="2"/>
      <c r="H18" s="21"/>
      <c r="I18" s="2"/>
      <c r="J18" s="22"/>
      <c r="K18" s="4"/>
      <c r="L18" s="4"/>
      <c r="M18" s="4"/>
      <c r="N18" s="187"/>
      <c r="O18" s="4"/>
      <c r="P18" s="4"/>
      <c r="Q18" s="4"/>
      <c r="R18" s="4"/>
      <c r="S18" s="4"/>
      <c r="T18" s="4"/>
      <c r="U18" s="4"/>
      <c r="V18" s="4"/>
      <c r="W18" s="4"/>
    </row>
    <row r="19" spans="1:23" ht="15" thickBot="1">
      <c r="G19" s="2"/>
      <c r="H19" s="21"/>
      <c r="I19" s="2" t="s">
        <v>3806</v>
      </c>
      <c r="J19" s="22"/>
      <c r="K19" s="4"/>
      <c r="L19" s="462">
        <f>SUM(L15:L18)</f>
        <v>109029355</v>
      </c>
      <c r="M19" s="4"/>
      <c r="N19" s="187"/>
      <c r="O19" s="4"/>
      <c r="P19" s="4"/>
      <c r="Q19" s="4"/>
      <c r="R19" s="4"/>
      <c r="S19" s="4"/>
      <c r="T19" s="4"/>
      <c r="U19" s="4"/>
      <c r="V19" s="4"/>
      <c r="W19" s="4"/>
    </row>
    <row r="20" spans="1:23">
      <c r="G20" s="2"/>
      <c r="H20" s="21"/>
      <c r="I20" s="2"/>
      <c r="J20" s="22"/>
      <c r="K20" s="4"/>
      <c r="L20" s="4"/>
      <c r="M20" s="4"/>
      <c r="N20" s="187"/>
      <c r="O20" s="4"/>
      <c r="P20" s="4"/>
      <c r="Q20" s="4"/>
      <c r="R20" s="4"/>
      <c r="S20" s="4"/>
      <c r="T20" s="4"/>
      <c r="U20" s="4"/>
      <c r="V20" s="4"/>
      <c r="W20" s="4"/>
    </row>
    <row r="21" spans="1:23">
      <c r="G21" s="2"/>
      <c r="H21" s="21"/>
      <c r="I21" s="2"/>
      <c r="J21" s="22"/>
      <c r="K21" s="4"/>
      <c r="L21" s="4"/>
      <c r="M21" s="4"/>
      <c r="N21" s="187"/>
      <c r="O21" s="4"/>
      <c r="P21" s="4"/>
      <c r="Q21" s="4"/>
      <c r="R21" s="4"/>
      <c r="S21" s="4"/>
      <c r="T21" s="4"/>
      <c r="U21" s="4"/>
      <c r="V21" s="4"/>
      <c r="W21" s="4"/>
    </row>
    <row r="22" spans="1:23">
      <c r="A22" s="179" t="s">
        <v>3696</v>
      </c>
      <c r="E22" s="1"/>
      <c r="F22" s="1"/>
      <c r="G22" s="2" t="s">
        <v>2100</v>
      </c>
      <c r="H22" s="21"/>
      <c r="I22" s="2" t="s">
        <v>59</v>
      </c>
      <c r="J22" s="22"/>
      <c r="K22" s="4"/>
      <c r="L22" s="4">
        <f>'OR-DEPX'!L57</f>
        <v>11082978</v>
      </c>
      <c r="M22" s="4">
        <v>11082978</v>
      </c>
      <c r="N22" s="187" t="str">
        <f>IF(ABS(L22-M22)&lt;10,"","&lt;-- System/UIPLANNER Totals should be comparable***")</f>
        <v/>
      </c>
      <c r="O22" s="4"/>
      <c r="P22" s="4"/>
      <c r="Q22" s="4"/>
      <c r="R22" s="4"/>
      <c r="S22" s="4"/>
      <c r="T22" s="4"/>
      <c r="U22" s="4"/>
      <c r="V22" s="4"/>
      <c r="W22" s="4"/>
    </row>
    <row r="23" spans="1:23">
      <c r="E23" s="1"/>
      <c r="F23" s="1"/>
      <c r="G23" s="2"/>
      <c r="H23" s="21"/>
      <c r="I23" s="2">
        <v>407336</v>
      </c>
      <c r="J23" s="22"/>
      <c r="K23" s="4"/>
      <c r="L23" s="4">
        <f>'OR-OPS'!J134</f>
        <v>249000</v>
      </c>
      <c r="M23" s="4"/>
      <c r="N23" s="187"/>
      <c r="O23" s="4"/>
      <c r="P23" s="4"/>
      <c r="Q23" s="4"/>
      <c r="R23" s="4"/>
      <c r="S23" s="4"/>
      <c r="T23" s="4"/>
      <c r="U23" s="4"/>
      <c r="V23" s="4"/>
      <c r="W23" s="4"/>
    </row>
    <row r="24" spans="1:23">
      <c r="E24" s="1"/>
      <c r="F24" s="1"/>
      <c r="G24" s="2"/>
      <c r="H24" s="21"/>
      <c r="I24" s="2">
        <v>407311</v>
      </c>
      <c r="J24" s="22"/>
      <c r="K24" s="4"/>
      <c r="L24" s="4">
        <f>'OR-OPS'!J131</f>
        <v>0</v>
      </c>
      <c r="M24" s="4"/>
      <c r="N24" s="187"/>
      <c r="O24" s="4"/>
      <c r="P24" s="4"/>
      <c r="Q24" s="4"/>
      <c r="R24" s="4"/>
      <c r="S24" s="4"/>
      <c r="T24" s="4"/>
      <c r="U24" s="4"/>
      <c r="V24" s="4"/>
      <c r="W24" s="4"/>
    </row>
    <row r="25" spans="1:23" ht="15" thickBot="1">
      <c r="E25" s="1"/>
      <c r="F25" s="1"/>
      <c r="G25" s="2"/>
      <c r="H25" s="21"/>
      <c r="I25" s="2" t="s">
        <v>3808</v>
      </c>
      <c r="J25" s="22"/>
      <c r="K25" s="4"/>
      <c r="L25" s="462">
        <f>SUM(L22:L24)</f>
        <v>11331978</v>
      </c>
      <c r="M25" s="4"/>
      <c r="N25" s="187"/>
      <c r="O25" s="4"/>
      <c r="P25" s="4"/>
      <c r="Q25" s="4"/>
      <c r="R25" s="4"/>
      <c r="S25" s="4"/>
      <c r="T25" s="4"/>
      <c r="U25" s="4"/>
      <c r="V25" s="4"/>
      <c r="W25" s="4"/>
    </row>
    <row r="26" spans="1:23" hidden="1">
      <c r="E26" s="1"/>
      <c r="F26" s="1"/>
      <c r="G26" s="2"/>
      <c r="H26" s="21"/>
      <c r="I26" s="2"/>
      <c r="J26" s="22"/>
      <c r="K26" s="4"/>
      <c r="L26" s="4"/>
      <c r="M26" s="4"/>
      <c r="N26" s="187"/>
      <c r="O26" s="4"/>
      <c r="P26" s="4"/>
      <c r="Q26" s="4"/>
      <c r="R26" s="4"/>
      <c r="S26" s="4"/>
      <c r="T26" s="4"/>
      <c r="U26" s="4"/>
      <c r="V26" s="4"/>
      <c r="W26" s="4"/>
    </row>
    <row r="27" spans="1:23" hidden="1">
      <c r="G27" s="2"/>
      <c r="H27" s="21"/>
      <c r="I27" s="2"/>
      <c r="J27" s="22"/>
      <c r="K27" s="4"/>
      <c r="L27" s="4"/>
      <c r="M27" s="4"/>
      <c r="N27" s="187"/>
      <c r="O27" s="4"/>
      <c r="P27" s="4"/>
      <c r="Q27" s="4"/>
      <c r="R27" s="4"/>
      <c r="S27" s="4"/>
      <c r="T27" s="4"/>
      <c r="U27" s="4"/>
      <c r="V27" s="4"/>
      <c r="W27" s="4"/>
    </row>
    <row r="28" spans="1:23" hidden="1">
      <c r="A28" s="193" t="s">
        <v>3697</v>
      </c>
      <c r="G28" s="2"/>
      <c r="H28" s="21"/>
      <c r="I28" s="161" t="str">
        <f>'OR-DEPX'!C33</f>
        <v>Total Gas Underground Storage</v>
      </c>
      <c r="K28" s="4"/>
      <c r="L28" s="4">
        <f>'OR-DEPX'!L33</f>
        <v>114584</v>
      </c>
      <c r="M28" s="4">
        <v>114584</v>
      </c>
      <c r="N28" s="187" t="str">
        <f>IF(ABS(L28-M28)&lt;10,"","&lt;-- System/UIPLANNER Totals should be comparable***")</f>
        <v/>
      </c>
      <c r="O28" s="4"/>
      <c r="P28" s="4"/>
      <c r="Q28" s="4"/>
      <c r="R28" s="4"/>
      <c r="S28" s="4"/>
      <c r="T28" s="4"/>
      <c r="U28" s="4"/>
      <c r="V28" s="4"/>
      <c r="W28" s="4"/>
    </row>
    <row r="29" spans="1:23" hidden="1">
      <c r="A29" s="193" t="s">
        <v>3698</v>
      </c>
      <c r="G29" s="2"/>
      <c r="H29" s="21"/>
      <c r="I29" s="161" t="str">
        <f>'OR-DEPX'!C40</f>
        <v>Total Gas Distribution</v>
      </c>
      <c r="K29" s="4"/>
      <c r="L29" s="4">
        <f>'OR-DEPX'!L40</f>
        <v>8634757</v>
      </c>
      <c r="M29" s="4">
        <v>8634757</v>
      </c>
      <c r="N29" s="187" t="str">
        <f>IF(ABS(L29-M29)&lt;10,"","&lt;-- System/UIPLANNER Totals should be comparable***")</f>
        <v/>
      </c>
      <c r="O29" s="4"/>
      <c r="P29" s="4"/>
      <c r="Q29" s="4"/>
      <c r="R29" s="4"/>
      <c r="S29" s="4"/>
      <c r="T29" s="4"/>
      <c r="U29" s="4"/>
      <c r="V29" s="4"/>
      <c r="W29" s="4"/>
    </row>
    <row r="30" spans="1:23" hidden="1">
      <c r="A30" s="180">
        <v>45376</v>
      </c>
      <c r="G30" s="2"/>
      <c r="H30" s="21"/>
      <c r="I30" s="161" t="str">
        <f>'OR-DEPX'!C55</f>
        <v>Total General Plant</v>
      </c>
      <c r="K30" s="4"/>
      <c r="L30" s="4">
        <f>'OR-DEPX'!L55</f>
        <v>2333637</v>
      </c>
      <c r="M30" s="4">
        <v>2333637</v>
      </c>
      <c r="N30" s="187" t="str">
        <f>IF(ABS(L30-M30)&lt;10,"","&lt;-- System/UIPLANNER Totals should be comparable***")</f>
        <v/>
      </c>
      <c r="O30" s="4"/>
      <c r="P30" s="4"/>
      <c r="Q30" s="4"/>
      <c r="R30" s="4"/>
      <c r="S30" s="4"/>
      <c r="T30" s="4"/>
      <c r="U30" s="4"/>
      <c r="V30" s="4"/>
      <c r="W30" s="4"/>
    </row>
    <row r="31" spans="1:23" hidden="1">
      <c r="G31" s="2"/>
      <c r="H31" s="21"/>
      <c r="I31" s="2"/>
      <c r="J31" s="22"/>
      <c r="K31" s="4"/>
      <c r="L31" s="20">
        <f>SUM(L28:L30)</f>
        <v>11082978</v>
      </c>
      <c r="M31" s="20">
        <f>SUM(M28:M30)</f>
        <v>11082978</v>
      </c>
      <c r="N31" s="187"/>
      <c r="O31" s="4"/>
      <c r="P31" s="4"/>
      <c r="Q31" s="4"/>
      <c r="R31" s="4"/>
      <c r="S31" s="4"/>
      <c r="T31" s="4"/>
      <c r="U31" s="4"/>
      <c r="V31" s="4"/>
      <c r="W31" s="4"/>
    </row>
    <row r="32" spans="1:23" ht="3.75" hidden="1" customHeight="1">
      <c r="G32" s="2"/>
      <c r="H32" s="21"/>
      <c r="I32" s="2"/>
      <c r="J32" s="22"/>
      <c r="K32" s="4"/>
      <c r="L32" s="4"/>
      <c r="M32" s="4"/>
      <c r="N32" s="187"/>
      <c r="O32" s="4"/>
      <c r="P32" s="4"/>
      <c r="Q32" s="4"/>
      <c r="R32" s="4"/>
      <c r="S32" s="4"/>
      <c r="T32" s="4"/>
      <c r="U32" s="4"/>
      <c r="V32" s="4"/>
      <c r="W32" s="4"/>
    </row>
    <row r="33" spans="1:23">
      <c r="G33" s="2"/>
      <c r="H33" s="21"/>
      <c r="I33" s="2"/>
      <c r="J33" s="22"/>
      <c r="K33" s="4"/>
      <c r="L33" s="4"/>
      <c r="M33" s="4"/>
      <c r="N33" s="187"/>
      <c r="O33" s="4"/>
      <c r="P33" s="4"/>
      <c r="Q33" s="4"/>
      <c r="R33" s="4"/>
      <c r="S33" s="4"/>
      <c r="T33" s="4"/>
      <c r="U33" s="4"/>
      <c r="V33" s="4"/>
      <c r="W33" s="4"/>
    </row>
    <row r="34" spans="1:23" ht="15" thickBot="1">
      <c r="A34" s="179" t="s">
        <v>3699</v>
      </c>
      <c r="G34" s="2" t="s">
        <v>2105</v>
      </c>
      <c r="H34" s="21"/>
      <c r="I34" s="2" t="s">
        <v>60</v>
      </c>
      <c r="J34" s="22"/>
      <c r="K34" s="4"/>
      <c r="L34" s="463">
        <f>'OR-AMTX'!N49</f>
        <v>2769871</v>
      </c>
      <c r="M34" s="4">
        <v>2769871</v>
      </c>
      <c r="N34" s="187" t="str">
        <f>IF(ABS(L34-M34)&lt;10,"","&lt;-- System/UIPLANNER Totals should be comparable***")</f>
        <v/>
      </c>
      <c r="O34" s="4"/>
      <c r="P34" s="4"/>
      <c r="Q34" s="4"/>
      <c r="R34" s="4"/>
      <c r="S34" s="4"/>
      <c r="T34" s="4"/>
      <c r="U34" s="4"/>
      <c r="V34" s="4"/>
      <c r="W34" s="4"/>
    </row>
    <row r="35" spans="1:23" hidden="1">
      <c r="G35" s="2"/>
      <c r="H35" s="21"/>
      <c r="I35" s="2"/>
      <c r="J35" s="22"/>
      <c r="K35" s="4"/>
      <c r="L35" s="4"/>
      <c r="M35" s="4"/>
      <c r="N35" s="187"/>
      <c r="O35" s="4"/>
      <c r="P35" s="4"/>
      <c r="Q35" s="4"/>
      <c r="R35" s="4"/>
      <c r="S35" s="4"/>
      <c r="T35" s="4"/>
      <c r="U35" s="4"/>
      <c r="V35" s="4"/>
      <c r="W35" s="4"/>
    </row>
    <row r="36" spans="1:23" hidden="1">
      <c r="B36" s="179" t="s">
        <v>3701</v>
      </c>
      <c r="C36" s="180">
        <v>44715</v>
      </c>
      <c r="D36" s="180">
        <v>44717</v>
      </c>
      <c r="G36" s="2"/>
      <c r="H36" s="21"/>
      <c r="I36" s="161" t="str">
        <f>'OR-AMTX'!E25</f>
        <v>Total General Plant - 303000</v>
      </c>
      <c r="K36" s="4"/>
      <c r="L36" s="4">
        <f>'OR-AMTX'!N25</f>
        <v>66006</v>
      </c>
      <c r="M36" s="4">
        <v>66006</v>
      </c>
      <c r="N36" s="187" t="str">
        <f>IF(ABS(L36-M36)&lt;10,"","&lt;-- System/UIPLANNER Totals should be comparable***")</f>
        <v/>
      </c>
      <c r="O36" s="4"/>
      <c r="P36" s="4"/>
      <c r="Q36" s="4"/>
      <c r="R36" s="4"/>
      <c r="S36" s="4"/>
      <c r="T36" s="4"/>
      <c r="U36" s="4"/>
      <c r="V36" s="4"/>
      <c r="W36" s="4"/>
    </row>
    <row r="37" spans="1:23" hidden="1">
      <c r="A37" s="180">
        <v>284546</v>
      </c>
      <c r="G37" s="2"/>
      <c r="H37" s="21"/>
      <c r="I37" s="161" t="str">
        <f>'OR-AMTX'!E37</f>
        <v>Total Miscellaneous IT Intangible Plant - 3031XX</v>
      </c>
      <c r="K37" s="4"/>
      <c r="L37" s="4">
        <f>'OR-AMTX'!N37</f>
        <v>2703868</v>
      </c>
      <c r="M37" s="4">
        <v>2703868</v>
      </c>
      <c r="N37" s="187" t="str">
        <f>IF(ABS(L37-M37)&lt;10,"","&lt;-- System/UIPLANNER Totals should be comparable***")</f>
        <v/>
      </c>
      <c r="O37" s="4"/>
      <c r="P37" s="4"/>
      <c r="Q37" s="4"/>
      <c r="R37" s="4"/>
      <c r="S37" s="4"/>
      <c r="T37" s="4"/>
      <c r="U37" s="4"/>
      <c r="V37" s="4"/>
      <c r="W37" s="4"/>
    </row>
    <row r="38" spans="1:23" hidden="1">
      <c r="A38" s="193" t="s">
        <v>3700</v>
      </c>
      <c r="G38" s="2"/>
      <c r="H38" s="21"/>
      <c r="I38" s="161" t="str">
        <f>'OR-AMTX'!E41</f>
        <v>Total Gas Underground Storage</v>
      </c>
      <c r="K38" s="4"/>
      <c r="L38" s="4">
        <f>'OR-AMTX'!N41</f>
        <v>0</v>
      </c>
      <c r="M38" s="4">
        <v>0</v>
      </c>
      <c r="N38" s="187" t="str">
        <f>IF(ABS(L38-M38)&lt;10,"","&lt;-- System/UIPLANNER Totals should be comparable***")</f>
        <v/>
      </c>
      <c r="O38" s="4"/>
      <c r="P38" s="4"/>
      <c r="Q38" s="4"/>
      <c r="R38" s="4"/>
      <c r="S38" s="4"/>
      <c r="T38" s="4"/>
      <c r="U38" s="4"/>
      <c r="V38" s="4"/>
      <c r="W38" s="4"/>
    </row>
    <row r="39" spans="1:23" hidden="1">
      <c r="A39" s="180">
        <v>284504</v>
      </c>
      <c r="G39" s="2"/>
      <c r="H39" s="21"/>
      <c r="I39" s="161" t="str">
        <f>'OR-AMTX'!E47</f>
        <v>Total General Plant - 390200, 396200</v>
      </c>
      <c r="K39" s="4"/>
      <c r="L39" s="4">
        <f>'OR-AMTX'!N47</f>
        <v>-3</v>
      </c>
      <c r="M39" s="4">
        <v>-3</v>
      </c>
      <c r="N39" s="187" t="str">
        <f>IF(ABS(L39-M39)&lt;10,"","&lt;-- System/UIPLANNER Totals should be comparable***")</f>
        <v/>
      </c>
      <c r="O39" s="4"/>
      <c r="P39" s="4"/>
      <c r="Q39" s="4"/>
      <c r="R39" s="4"/>
      <c r="S39" s="4"/>
      <c r="T39" s="4"/>
      <c r="U39" s="4"/>
      <c r="V39" s="4"/>
      <c r="W39" s="4"/>
    </row>
    <row r="40" spans="1:23" ht="13.65" hidden="1" customHeight="1">
      <c r="G40" s="2"/>
      <c r="H40" s="21"/>
      <c r="I40" s="2"/>
      <c r="J40" s="22"/>
      <c r="K40" s="4"/>
      <c r="L40" s="20">
        <f>SUM(L36:L39)</f>
        <v>2769871</v>
      </c>
      <c r="M40" s="20">
        <f>SUM(M36:M39)</f>
        <v>2769871</v>
      </c>
      <c r="N40" s="187"/>
      <c r="O40" s="4"/>
      <c r="P40" s="4"/>
      <c r="Q40" s="4"/>
      <c r="R40" s="4"/>
      <c r="S40" s="4"/>
      <c r="T40" s="4"/>
      <c r="U40" s="4"/>
      <c r="V40" s="4"/>
      <c r="W40" s="4"/>
    </row>
    <row r="41" spans="1:23" hidden="1">
      <c r="G41" s="2"/>
      <c r="H41" s="21"/>
      <c r="I41" s="2"/>
      <c r="J41" s="22"/>
      <c r="K41" s="4"/>
      <c r="L41" s="30"/>
      <c r="M41" s="4"/>
      <c r="N41" s="187"/>
      <c r="O41" s="4"/>
      <c r="P41" s="4"/>
      <c r="Q41" s="4"/>
      <c r="R41" s="4"/>
      <c r="S41" s="4"/>
      <c r="T41" s="4"/>
      <c r="U41" s="4"/>
      <c r="V41" s="4"/>
      <c r="W41" s="4"/>
    </row>
    <row r="42" spans="1:23" ht="15" hidden="1" thickBot="1">
      <c r="G42" s="2"/>
      <c r="H42" s="21"/>
      <c r="I42" s="2" t="s">
        <v>2106</v>
      </c>
      <c r="J42" s="22"/>
      <c r="K42" s="4"/>
      <c r="L42" s="43">
        <f>+L22+L34</f>
        <v>13852849</v>
      </c>
      <c r="M42" s="43">
        <f>+M22+M34</f>
        <v>13852849</v>
      </c>
      <c r="N42" s="187"/>
      <c r="O42" s="4"/>
      <c r="P42" s="4"/>
      <c r="Q42" s="4"/>
      <c r="R42" s="4"/>
      <c r="S42" s="4"/>
      <c r="T42" s="4"/>
      <c r="U42" s="4"/>
      <c r="V42" s="4"/>
      <c r="W42" s="4"/>
    </row>
    <row r="43" spans="1:23">
      <c r="J43" s="22"/>
      <c r="K43" s="4"/>
      <c r="L43" s="4"/>
      <c r="M43" s="4"/>
      <c r="N43" s="187"/>
      <c r="O43" s="4"/>
      <c r="P43" s="4"/>
      <c r="Q43" s="4"/>
      <c r="R43" s="4"/>
      <c r="S43" s="4"/>
      <c r="T43" s="4"/>
      <c r="U43" s="4"/>
      <c r="V43" s="4"/>
      <c r="W43" s="4"/>
    </row>
    <row r="44" spans="1:23" ht="15" thickBot="1">
      <c r="B44" s="179">
        <v>231676</v>
      </c>
      <c r="C44" s="179">
        <v>20429</v>
      </c>
      <c r="D44" s="179">
        <v>22125</v>
      </c>
      <c r="E44" s="179">
        <v>22157</v>
      </c>
      <c r="G44" s="2" t="s">
        <v>17</v>
      </c>
      <c r="H44" s="21"/>
      <c r="I44" s="1" t="s">
        <v>284</v>
      </c>
      <c r="J44" s="22"/>
      <c r="K44" s="4"/>
      <c r="L44" s="172">
        <f>'OR-OTX'!J18-'OR-OTX'!J15</f>
        <v>7992074</v>
      </c>
      <c r="M44" s="4">
        <v>7992074</v>
      </c>
      <c r="N44" s="187" t="str">
        <f>IF(ABS(L44-M44)&lt;10,"","&lt;-- System/UIPLANNER Totals should be comparable***")</f>
        <v/>
      </c>
      <c r="O44" s="4"/>
      <c r="P44" s="4"/>
      <c r="Q44" s="4"/>
      <c r="R44" s="4"/>
      <c r="S44" s="4"/>
      <c r="T44" s="4"/>
      <c r="U44" s="4"/>
      <c r="V44" s="4"/>
      <c r="W44" s="4"/>
    </row>
    <row r="45" spans="1:23" ht="15" thickTop="1">
      <c r="G45" s="2"/>
      <c r="H45" s="21"/>
      <c r="I45" s="2"/>
      <c r="J45" s="22"/>
      <c r="K45" s="4"/>
      <c r="L45" s="4"/>
      <c r="M45" s="4"/>
      <c r="N45" s="187"/>
      <c r="O45" s="4"/>
      <c r="P45" s="4"/>
      <c r="Q45" s="4"/>
      <c r="R45" s="4"/>
      <c r="S45" s="4"/>
      <c r="T45" s="4"/>
      <c r="U45" s="4"/>
      <c r="V45" s="4"/>
      <c r="W45" s="4"/>
    </row>
    <row r="46" spans="1:23" ht="15" thickBot="1">
      <c r="A46" s="179">
        <v>173476</v>
      </c>
      <c r="G46" s="2"/>
      <c r="H46" s="21"/>
      <c r="I46" s="2" t="s">
        <v>3669</v>
      </c>
      <c r="J46" s="22"/>
      <c r="L46" s="75">
        <v>-1300183</v>
      </c>
      <c r="N46" s="188"/>
      <c r="O46" s="4"/>
      <c r="P46" s="4"/>
      <c r="Q46" s="4"/>
      <c r="R46" s="4"/>
      <c r="S46" s="4"/>
      <c r="T46" s="4"/>
      <c r="U46" s="4"/>
      <c r="V46" s="4"/>
      <c r="W46" s="4"/>
    </row>
    <row r="47" spans="1:23" ht="15" thickTop="1">
      <c r="G47" s="2"/>
      <c r="H47" s="21"/>
      <c r="I47" s="2"/>
      <c r="J47" s="22"/>
      <c r="L47" s="4"/>
      <c r="M47" s="69"/>
      <c r="N47" s="187"/>
      <c r="O47" s="4"/>
      <c r="P47" s="4"/>
      <c r="Q47" s="4"/>
      <c r="R47" s="4"/>
      <c r="S47" s="4"/>
      <c r="T47" s="4"/>
      <c r="U47" s="4"/>
      <c r="V47" s="4"/>
      <c r="W47" s="4"/>
    </row>
    <row r="48" spans="1:23">
      <c r="G48" s="2" t="s">
        <v>15</v>
      </c>
      <c r="H48" s="21"/>
      <c r="I48" s="2" t="s">
        <v>3754</v>
      </c>
      <c r="J48" s="22"/>
      <c r="L48" s="4">
        <f>SUM('OR-OPS'!J133:J136,'OR-OPS'!J128,'OR-OPS'!J131,'OR-OPS'!J132+'OR-OPS'!J130)</f>
        <v>-2521349</v>
      </c>
      <c r="M48" s="69"/>
      <c r="N48" s="187"/>
      <c r="O48" s="4"/>
      <c r="P48" s="4"/>
      <c r="Q48" s="4"/>
      <c r="R48" s="4"/>
      <c r="S48" s="4"/>
      <c r="T48" s="4"/>
      <c r="U48" s="4"/>
      <c r="V48" s="4"/>
      <c r="W48" s="4"/>
    </row>
    <row r="49" spans="1:50">
      <c r="G49" s="2"/>
      <c r="H49" s="21"/>
      <c r="I49" s="2" t="s">
        <v>3809</v>
      </c>
      <c r="J49" s="22"/>
      <c r="L49" s="4">
        <f>-L23</f>
        <v>-249000</v>
      </c>
      <c r="M49" s="69"/>
      <c r="N49" s="187"/>
      <c r="O49" s="4"/>
      <c r="P49" s="4"/>
      <c r="Q49" s="4"/>
      <c r="R49" s="4"/>
      <c r="S49" s="4"/>
      <c r="T49" s="4"/>
      <c r="U49" s="4"/>
      <c r="V49" s="4"/>
      <c r="W49" s="4"/>
    </row>
    <row r="50" spans="1:50">
      <c r="G50" s="2"/>
      <c r="H50" s="21"/>
      <c r="I50" s="2" t="s">
        <v>3813</v>
      </c>
      <c r="J50" s="22"/>
      <c r="L50" s="4">
        <f>L11</f>
        <v>2612706</v>
      </c>
      <c r="M50" s="69"/>
      <c r="N50" s="187"/>
      <c r="O50" s="4"/>
      <c r="P50" s="4"/>
      <c r="Q50" s="4"/>
      <c r="R50" s="4"/>
      <c r="S50" s="4"/>
      <c r="T50" s="4"/>
      <c r="U50" s="4"/>
      <c r="V50" s="4"/>
      <c r="W50" s="4"/>
    </row>
    <row r="51" spans="1:50">
      <c r="G51" s="2"/>
      <c r="H51" s="21"/>
      <c r="I51" s="2" t="s">
        <v>3814</v>
      </c>
      <c r="J51" s="22"/>
      <c r="L51" s="4">
        <f>L12</f>
        <v>157643</v>
      </c>
      <c r="M51" s="69"/>
      <c r="N51" s="187"/>
      <c r="O51" s="4"/>
      <c r="P51" s="4"/>
      <c r="Q51" s="4"/>
      <c r="R51" s="4"/>
      <c r="S51" s="4"/>
      <c r="T51" s="4"/>
      <c r="U51" s="4"/>
      <c r="V51" s="4"/>
      <c r="W51" s="4"/>
    </row>
    <row r="52" spans="1:50">
      <c r="G52" s="2"/>
      <c r="H52" s="21"/>
      <c r="I52" s="2" t="s">
        <v>3811</v>
      </c>
      <c r="J52" s="22"/>
      <c r="L52" s="4">
        <f>-L24</f>
        <v>0</v>
      </c>
      <c r="M52" s="69"/>
      <c r="N52" s="187"/>
      <c r="O52" s="4"/>
      <c r="P52" s="4"/>
      <c r="Q52" s="4"/>
      <c r="R52" s="4"/>
      <c r="S52" s="4"/>
      <c r="T52" s="4"/>
      <c r="U52" s="4"/>
      <c r="V52" s="4"/>
      <c r="W52" s="4"/>
    </row>
    <row r="53" spans="1:50" ht="15" thickBot="1">
      <c r="G53" s="2"/>
      <c r="H53" s="21"/>
      <c r="I53" s="2"/>
      <c r="J53" s="22"/>
      <c r="L53" s="43">
        <f>SUM(L48:L52)</f>
        <v>0</v>
      </c>
      <c r="M53" s="69"/>
      <c r="N53" s="187"/>
      <c r="O53" s="4"/>
      <c r="P53" s="4"/>
      <c r="Q53" s="4"/>
      <c r="R53" s="4"/>
      <c r="S53" s="4"/>
      <c r="T53" s="4"/>
      <c r="U53" s="4"/>
      <c r="V53" s="4"/>
      <c r="W53" s="4"/>
    </row>
    <row r="54" spans="1:50" ht="15" thickTop="1">
      <c r="G54" s="2"/>
      <c r="H54" s="21"/>
      <c r="I54" s="2"/>
      <c r="J54" s="22"/>
      <c r="L54" s="4"/>
      <c r="M54" s="69"/>
      <c r="N54" s="187"/>
      <c r="O54" s="4"/>
      <c r="P54" s="4"/>
      <c r="Q54" s="4"/>
      <c r="R54" s="4"/>
      <c r="S54" s="4"/>
      <c r="T54" s="4"/>
      <c r="U54" s="4"/>
      <c r="V54" s="4"/>
      <c r="W54" s="4"/>
    </row>
    <row r="55" spans="1:50" ht="15" thickBot="1">
      <c r="A55" s="180">
        <v>20476</v>
      </c>
      <c r="G55" s="2" t="s">
        <v>26</v>
      </c>
      <c r="H55" s="21"/>
      <c r="I55" s="2" t="s">
        <v>3670</v>
      </c>
      <c r="J55" s="22"/>
      <c r="L55" s="172">
        <f>+'OR-DTE'!J13</f>
        <v>2248418</v>
      </c>
      <c r="M55" s="4">
        <v>2248418</v>
      </c>
      <c r="N55" s="187" t="str">
        <f>IF(ABS(L55-M55)&lt;10,"","&lt;-- System/UIPLANNER Totals should be comparable***")</f>
        <v/>
      </c>
      <c r="O55" s="4"/>
      <c r="P55" s="4"/>
      <c r="Q55" s="39"/>
      <c r="R55" s="23"/>
      <c r="S55" s="4"/>
      <c r="T55" s="4"/>
      <c r="U55" s="4"/>
      <c r="V55" s="4"/>
      <c r="W55" s="4"/>
    </row>
    <row r="56" spans="1:50" ht="15" thickTop="1">
      <c r="G56" s="2"/>
      <c r="H56" s="21"/>
      <c r="I56" s="2"/>
      <c r="J56" s="22"/>
      <c r="K56" s="4"/>
      <c r="L56" s="4"/>
      <c r="M56" s="4"/>
      <c r="N56" s="187"/>
      <c r="O56" s="4"/>
      <c r="P56" s="4"/>
      <c r="Q56" s="4"/>
      <c r="R56" s="4"/>
      <c r="S56" s="4"/>
      <c r="T56" s="4"/>
      <c r="U56" s="4"/>
      <c r="V56" s="4"/>
      <c r="W56" s="4"/>
    </row>
    <row r="57" spans="1:50">
      <c r="A57" s="180">
        <v>55882</v>
      </c>
      <c r="G57" s="2" t="s">
        <v>25</v>
      </c>
      <c r="H57" s="21"/>
      <c r="I57" s="2" t="s">
        <v>3632</v>
      </c>
      <c r="J57" s="22"/>
      <c r="K57" s="4"/>
      <c r="L57" s="4">
        <f>+'OR-SCM'!J42</f>
        <v>-14299761</v>
      </c>
      <c r="M57" s="4">
        <v>-14299758</v>
      </c>
      <c r="N57" s="187" t="str">
        <f>IF(ABS(L57-M57)&lt;10,"","&lt;-- System/UIPLANNER Totals should be comparable***")</f>
        <v/>
      </c>
      <c r="O57" s="4"/>
      <c r="P57" s="4"/>
      <c r="Q57" s="4"/>
      <c r="R57" s="4"/>
      <c r="S57" s="4"/>
      <c r="T57" s="4"/>
      <c r="U57" s="4"/>
      <c r="V57" s="4"/>
      <c r="W57" s="4"/>
    </row>
    <row r="58" spans="1:50">
      <c r="A58" s="180">
        <v>17544</v>
      </c>
      <c r="G58" s="2" t="s">
        <v>25</v>
      </c>
      <c r="H58" s="21"/>
      <c r="I58" s="2" t="s">
        <v>3634</v>
      </c>
      <c r="J58" s="22"/>
      <c r="K58" s="4"/>
      <c r="L58" s="4">
        <f>+'OR-SCM'!J10</f>
        <v>13852849</v>
      </c>
      <c r="M58" s="4">
        <v>13852849</v>
      </c>
      <c r="N58" s="187" t="str">
        <f>IF(ABS(L58-M58)&lt;10,"","&lt;-- System/UIPLANNER Totals should be comparable***")</f>
        <v/>
      </c>
      <c r="O58" s="4"/>
      <c r="P58" s="4"/>
      <c r="Q58" s="4"/>
      <c r="R58" s="4"/>
      <c r="S58" s="4"/>
      <c r="T58" s="4"/>
      <c r="U58" s="4"/>
      <c r="V58" s="4"/>
      <c r="W58" s="4"/>
    </row>
    <row r="59" spans="1:50">
      <c r="G59" s="2"/>
      <c r="H59" s="21"/>
      <c r="I59" s="2" t="s">
        <v>3654</v>
      </c>
      <c r="J59" s="22"/>
      <c r="K59" s="68"/>
      <c r="L59" s="20">
        <f>L57-L58</f>
        <v>-28152610</v>
      </c>
      <c r="M59" s="20">
        <f>M57-M58</f>
        <v>-28152607</v>
      </c>
      <c r="N59" s="187"/>
      <c r="O59" s="4"/>
      <c r="P59" s="4"/>
      <c r="Q59" s="4"/>
      <c r="R59" s="4"/>
      <c r="S59" s="4"/>
      <c r="T59" s="4"/>
      <c r="U59" s="4"/>
      <c r="V59" s="4"/>
      <c r="W59" s="4"/>
    </row>
    <row r="60" spans="1:50">
      <c r="G60" s="2"/>
      <c r="H60" s="21"/>
      <c r="I60" s="2"/>
      <c r="J60" s="22"/>
      <c r="K60" s="4"/>
      <c r="L60" s="49"/>
      <c r="M60" s="49"/>
      <c r="N60" s="187"/>
      <c r="O60" s="4"/>
      <c r="P60" s="4"/>
      <c r="Q60" s="4"/>
      <c r="R60" s="4"/>
      <c r="S60" s="4"/>
      <c r="T60" s="4"/>
      <c r="U60" s="4"/>
      <c r="V60" s="4"/>
      <c r="W60" s="4"/>
    </row>
    <row r="61" spans="1:50">
      <c r="A61" s="193" t="s">
        <v>3702</v>
      </c>
      <c r="G61" s="2" t="s">
        <v>15</v>
      </c>
      <c r="H61" s="21"/>
      <c r="I61" s="2" t="s">
        <v>282</v>
      </c>
      <c r="J61" s="22"/>
      <c r="K61" s="4"/>
      <c r="L61" s="4">
        <f>'OR-OPS'!J141</f>
        <v>16306133</v>
      </c>
      <c r="M61" s="4">
        <v>16306130</v>
      </c>
      <c r="N61" s="187" t="str">
        <f>IF(ABS(L61-M61)&lt;10,"","&lt;-- System/UIPLANNER Totals should be comparable***")</f>
        <v/>
      </c>
      <c r="O61" s="4"/>
      <c r="P61" s="4"/>
      <c r="Q61" s="4"/>
      <c r="R61" s="4"/>
      <c r="S61" s="4"/>
      <c r="T61" s="4"/>
      <c r="U61" s="4"/>
      <c r="V61" s="4"/>
      <c r="W61" s="4"/>
    </row>
    <row r="62" spans="1:50">
      <c r="A62" s="179" t="s">
        <v>3703</v>
      </c>
      <c r="G62" s="2" t="s">
        <v>17</v>
      </c>
      <c r="H62" s="21"/>
      <c r="I62" s="2" t="s">
        <v>3649</v>
      </c>
      <c r="J62" s="22"/>
      <c r="K62" s="4"/>
      <c r="L62" s="4">
        <f>'OR-OTX'!J15</f>
        <v>75041</v>
      </c>
      <c r="M62" s="4">
        <v>75041</v>
      </c>
      <c r="N62" s="187" t="str">
        <f>IF(ABS(L62-M62)&lt;10,"","&lt;-- System/UIPLANNER Totals should be comparable***")</f>
        <v/>
      </c>
      <c r="O62" s="4"/>
      <c r="P62" s="4"/>
      <c r="Q62" s="4"/>
      <c r="R62" s="4"/>
      <c r="S62" s="4"/>
      <c r="T62" s="4"/>
      <c r="U62" s="4"/>
      <c r="V62" s="4"/>
      <c r="W62" s="4"/>
    </row>
    <row r="63" spans="1:50" ht="15" thickBot="1">
      <c r="G63" s="2"/>
      <c r="H63" s="21"/>
      <c r="I63" s="2" t="s">
        <v>3648</v>
      </c>
      <c r="J63" s="22"/>
      <c r="K63" s="4"/>
      <c r="L63" s="43">
        <f>SUM(L61:L62)</f>
        <v>16381174</v>
      </c>
      <c r="M63" s="43">
        <f>SUM(M61:M62)</f>
        <v>16381171</v>
      </c>
      <c r="N63" s="187"/>
      <c r="O63" s="4"/>
      <c r="P63" s="4"/>
      <c r="Q63" s="4"/>
      <c r="R63" s="4"/>
      <c r="S63" s="4"/>
      <c r="T63" s="4"/>
      <c r="U63" s="4"/>
      <c r="V63" s="4"/>
      <c r="W63" s="4"/>
    </row>
    <row r="64" spans="1:50" customFormat="1" ht="15" thickTop="1">
      <c r="A64" s="179"/>
      <c r="B64" s="179"/>
      <c r="C64" s="179"/>
      <c r="D64" s="179"/>
      <c r="E64" s="179"/>
      <c r="F64" s="179"/>
      <c r="G64" s="2"/>
      <c r="H64" s="21"/>
      <c r="I64" s="2"/>
      <c r="J64" s="22"/>
      <c r="K64" s="4"/>
      <c r="L64" s="4"/>
      <c r="M64" s="4"/>
      <c r="N64" s="187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</row>
    <row r="65" spans="1:50">
      <c r="G65" s="2" t="s">
        <v>19</v>
      </c>
      <c r="H65" s="126"/>
      <c r="I65" s="2" t="s">
        <v>2028</v>
      </c>
      <c r="J65" s="127"/>
      <c r="K65" s="53"/>
      <c r="L65" s="128" t="str">
        <f>+'OR-ALL'!K89</f>
        <v xml:space="preserve"> </v>
      </c>
      <c r="M65"/>
      <c r="N65" s="189" t="str">
        <f>IF(L65=" ","","***Check Report OR-ALL for Errors***")</f>
        <v/>
      </c>
      <c r="O65" s="4"/>
      <c r="P65" s="4"/>
      <c r="Q65" s="4"/>
      <c r="R65" s="4"/>
      <c r="S65" s="4"/>
      <c r="T65" s="4"/>
      <c r="U65" s="4"/>
      <c r="V65" s="4"/>
      <c r="W65" s="4"/>
    </row>
    <row r="66" spans="1:50">
      <c r="G66" s="2"/>
      <c r="H66" s="21"/>
      <c r="I66" s="2"/>
      <c r="J66" s="22"/>
      <c r="K66" s="4"/>
      <c r="L66" s="4"/>
      <c r="M66" s="4"/>
      <c r="N66" s="187"/>
      <c r="O66" s="4"/>
      <c r="P66" s="4"/>
      <c r="Q66" s="4"/>
      <c r="R66" s="4"/>
      <c r="S66" s="4"/>
      <c r="T66" s="4"/>
      <c r="U66" s="4"/>
      <c r="V66" s="4"/>
      <c r="W66" s="4"/>
    </row>
    <row r="67" spans="1:50">
      <c r="A67" s="193" t="s">
        <v>3704</v>
      </c>
      <c r="G67" s="2" t="s">
        <v>18</v>
      </c>
      <c r="H67" s="21"/>
      <c r="I67" s="2" t="s">
        <v>3658</v>
      </c>
      <c r="J67" s="22"/>
      <c r="K67" s="4"/>
      <c r="L67" s="4">
        <f>'OR-FIT'!G18</f>
        <v>16306133</v>
      </c>
      <c r="M67" s="4">
        <v>16306130</v>
      </c>
      <c r="N67" s="187" t="str">
        <f>IF(ABS(L67-M67)&lt;10,"","&lt;-- System/UIPLANNER Totals should be comparable***")</f>
        <v/>
      </c>
      <c r="O67" s="4"/>
      <c r="P67" s="4"/>
      <c r="Q67" s="4"/>
      <c r="R67" s="4"/>
      <c r="S67" s="4"/>
      <c r="T67" s="4"/>
      <c r="U67" s="4"/>
      <c r="V67" s="4"/>
      <c r="W67" s="4"/>
    </row>
    <row r="68" spans="1:50">
      <c r="A68" s="193" t="s">
        <v>3702</v>
      </c>
      <c r="G68" s="2" t="s">
        <v>15</v>
      </c>
      <c r="H68" s="21"/>
      <c r="I68" s="2" t="s">
        <v>3658</v>
      </c>
      <c r="J68" s="22"/>
      <c r="K68" s="4"/>
      <c r="L68" s="4">
        <f>'OR-OPS'!J141</f>
        <v>16306133</v>
      </c>
      <c r="M68" s="4">
        <v>16306130</v>
      </c>
      <c r="N68" s="187" t="str">
        <f>IF(ABS(L68-M68)&lt;10,"","&lt;-- System/UIPLANNER Totals should be comparable***")</f>
        <v/>
      </c>
      <c r="O68" s="4"/>
      <c r="P68" s="4"/>
      <c r="Q68" s="4"/>
      <c r="R68" s="4"/>
      <c r="S68" s="4"/>
      <c r="T68" s="4"/>
      <c r="U68" s="4"/>
      <c r="V68" s="4"/>
      <c r="W68" s="4"/>
    </row>
    <row r="69" spans="1:50" customFormat="1">
      <c r="A69" s="179"/>
      <c r="B69" s="179"/>
      <c r="C69" s="179"/>
      <c r="D69" s="179"/>
      <c r="E69" s="179"/>
      <c r="F69" s="179"/>
      <c r="G69" s="2"/>
      <c r="H69" s="21"/>
      <c r="I69" s="2"/>
      <c r="J69" s="22"/>
      <c r="K69" s="4"/>
      <c r="L69" s="4"/>
      <c r="M69" s="4"/>
      <c r="N69" s="187"/>
      <c r="O69" s="160"/>
      <c r="P69" s="160"/>
      <c r="Q69" s="160"/>
      <c r="R69" s="160"/>
      <c r="S69" s="160"/>
      <c r="T69" s="160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</row>
    <row r="70" spans="1:50" customFormat="1">
      <c r="A70" s="179"/>
      <c r="B70" s="179"/>
      <c r="C70" s="179"/>
      <c r="D70" s="179"/>
      <c r="E70" s="179"/>
      <c r="F70" s="179"/>
      <c r="G70" s="2" t="s">
        <v>2109</v>
      </c>
      <c r="H70" s="21"/>
      <c r="I70" s="2"/>
      <c r="J70" s="22"/>
      <c r="K70" s="4"/>
      <c r="L70" s="4"/>
      <c r="M70" s="160"/>
      <c r="N70" s="190"/>
      <c r="O70" s="160"/>
      <c r="P70" s="160"/>
      <c r="Q70" s="160"/>
      <c r="R70" s="160"/>
      <c r="S70" s="160"/>
      <c r="T70" s="160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</row>
    <row r="71" spans="1:50" customFormat="1">
      <c r="A71" s="179"/>
      <c r="B71" s="179"/>
      <c r="C71" s="179"/>
      <c r="D71" s="179"/>
      <c r="E71" s="179"/>
      <c r="F71" s="179"/>
      <c r="G71" s="2"/>
      <c r="H71" s="21"/>
      <c r="I71" s="2" t="s">
        <v>2046</v>
      </c>
      <c r="J71" s="22"/>
      <c r="K71" s="4"/>
      <c r="L71" s="4">
        <f>'OR-PLT'!H28+'OR-PLT'!H33+'OR-PLT'!H46+
'C-GPL'!R12+'C-GPL'!R22+'C-GPL'!R32+'C-GPL'!R42+'C-GPL'!R52+'C-GPL'!R62+'C-GPL'!R81+'C-GPL'!R91+'C-GPL'!R101+'C-GPL'!R111+
'C-IPL'!T12+'C-IPL'!T21+'C-IPL'!T30+'C-IPL'!T39</f>
        <v>440048474</v>
      </c>
      <c r="M71" s="4">
        <f>M90</f>
        <v>440048476</v>
      </c>
      <c r="N71" s="187" t="str">
        <f>IF(ABS(L71-M71)&lt;10,"","&lt;-- System/UIPLANNER Totals should be comparable***")</f>
        <v/>
      </c>
      <c r="O71" s="160"/>
      <c r="P71" s="160"/>
      <c r="Q71" s="160"/>
      <c r="R71" s="160"/>
      <c r="S71" s="160"/>
      <c r="T71" s="160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</row>
    <row r="72" spans="1:50" customFormat="1">
      <c r="A72" s="179"/>
      <c r="B72" s="180"/>
      <c r="C72" s="180"/>
      <c r="D72" s="179"/>
      <c r="E72" s="179"/>
      <c r="F72" s="179"/>
      <c r="G72" s="2"/>
      <c r="H72" s="21"/>
      <c r="I72" s="2"/>
      <c r="J72" s="22"/>
      <c r="K72" s="4"/>
      <c r="L72" s="4"/>
      <c r="M72" s="4"/>
      <c r="N72" s="190"/>
      <c r="O72" s="160"/>
      <c r="P72" s="160"/>
      <c r="Q72" s="160"/>
      <c r="R72" s="160"/>
      <c r="S72" s="160"/>
      <c r="T72" s="160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</row>
    <row r="73" spans="1:50" customFormat="1" hidden="1">
      <c r="A73" s="179"/>
      <c r="B73" s="179">
        <v>11654</v>
      </c>
      <c r="C73" s="179">
        <v>12725</v>
      </c>
      <c r="D73" s="179"/>
      <c r="E73" s="179"/>
      <c r="F73" s="179"/>
      <c r="G73" s="2" t="s">
        <v>16</v>
      </c>
      <c r="H73" s="21"/>
      <c r="I73" s="47" t="str">
        <f>+'OR-PLT'!E28</f>
        <v>TOTAL UNDERGROUND STORAGE PLANT</v>
      </c>
      <c r="J73" s="22"/>
      <c r="K73" s="4"/>
      <c r="L73" s="4">
        <f>+'OR-PLT'!H28</f>
        <v>6727174</v>
      </c>
      <c r="M73" s="4">
        <v>6727176</v>
      </c>
      <c r="N73" s="187" t="str">
        <f t="shared" ref="N73:N89" si="0">IF(ABS(L73-M73)&lt;10,"","&lt;-- System/UIPLANNER Totals should be comparable***")</f>
        <v/>
      </c>
      <c r="O73" s="160"/>
      <c r="P73" s="160"/>
      <c r="Q73" s="160"/>
      <c r="R73" s="160"/>
      <c r="S73" s="160"/>
      <c r="T73" s="160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</row>
    <row r="74" spans="1:50" customFormat="1" hidden="1">
      <c r="A74" s="179"/>
      <c r="B74" s="180">
        <v>11642</v>
      </c>
      <c r="C74" s="180">
        <v>12713</v>
      </c>
      <c r="D74" s="179"/>
      <c r="E74" s="179"/>
      <c r="F74" s="179"/>
      <c r="G74" s="2" t="s">
        <v>16</v>
      </c>
      <c r="H74" s="21"/>
      <c r="I74" s="2" t="str">
        <f>+'OR-PLT'!E33</f>
        <v>TOTAL PRODUCTION PLANT</v>
      </c>
      <c r="J74" s="22"/>
      <c r="K74" s="4"/>
      <c r="L74" s="4">
        <f>+'OR-PLT'!H33</f>
        <v>7628</v>
      </c>
      <c r="M74" s="4">
        <v>7628</v>
      </c>
      <c r="N74" s="187" t="str">
        <f t="shared" si="0"/>
        <v/>
      </c>
      <c r="O74" s="160"/>
      <c r="P74" s="160"/>
      <c r="Q74" s="160"/>
      <c r="R74" s="160"/>
      <c r="S74" s="160"/>
      <c r="T74" s="160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</row>
    <row r="75" spans="1:50" customFormat="1" hidden="1">
      <c r="A75" s="179"/>
      <c r="B75" s="179">
        <v>59591</v>
      </c>
      <c r="C75" s="179">
        <v>59596</v>
      </c>
      <c r="D75" s="179"/>
      <c r="E75" s="179"/>
      <c r="F75" s="179"/>
      <c r="G75" s="2" t="s">
        <v>16</v>
      </c>
      <c r="H75" s="21"/>
      <c r="I75" s="2" t="str">
        <f>+'OR-PLT'!E46</f>
        <v>TOTAL DISTRIBUTION PLANT</v>
      </c>
      <c r="J75" s="22"/>
      <c r="K75" s="4"/>
      <c r="L75" s="4">
        <f>+'OR-PLT'!H46</f>
        <v>421871941</v>
      </c>
      <c r="M75" s="4">
        <v>421871941</v>
      </c>
      <c r="N75" s="187" t="str">
        <f t="shared" si="0"/>
        <v/>
      </c>
      <c r="O75" s="160"/>
      <c r="P75" s="160"/>
      <c r="Q75" s="160"/>
      <c r="R75" s="160"/>
      <c r="S75" s="160"/>
      <c r="T75" s="160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</row>
    <row r="76" spans="1:50" customFormat="1" hidden="1">
      <c r="A76" s="179"/>
      <c r="B76" s="179">
        <v>11673</v>
      </c>
      <c r="C76" s="179">
        <v>12744</v>
      </c>
      <c r="D76" s="179"/>
      <c r="E76" s="179"/>
      <c r="F76" s="179"/>
      <c r="G76" s="2" t="s">
        <v>2107</v>
      </c>
      <c r="H76" s="47" t="str">
        <f>'C-GPL'!D9</f>
        <v>389XXX</v>
      </c>
      <c r="I76" s="47" t="str">
        <f>'C-GPL'!E9</f>
        <v>Land &amp; Land Rights</v>
      </c>
      <c r="J76" s="161"/>
      <c r="K76" s="44"/>
      <c r="L76" s="4">
        <f>'C-GPL'!R12</f>
        <v>845134</v>
      </c>
      <c r="M76" s="4">
        <v>845134</v>
      </c>
      <c r="N76" s="187" t="str">
        <f t="shared" si="0"/>
        <v/>
      </c>
      <c r="O76" s="160"/>
      <c r="P76" s="160"/>
      <c r="Q76" s="160"/>
      <c r="R76" s="160"/>
      <c r="S76" s="160"/>
      <c r="T76" s="160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</row>
    <row r="77" spans="1:50" customFormat="1" hidden="1">
      <c r="A77" s="179"/>
      <c r="B77" s="179">
        <v>11674</v>
      </c>
      <c r="C77" s="179">
        <v>12745</v>
      </c>
      <c r="D77" s="179"/>
      <c r="E77" s="179"/>
      <c r="F77" s="179"/>
      <c r="G77" s="2" t="s">
        <v>2107</v>
      </c>
      <c r="H77" s="47" t="str">
        <f>'C-GPL'!D19</f>
        <v>390XXX</v>
      </c>
      <c r="I77" s="47" t="str">
        <f>'C-GPL'!E19</f>
        <v>Structures &amp; Improvements</v>
      </c>
      <c r="J77" s="161"/>
      <c r="K77" s="44"/>
      <c r="L77" s="4">
        <f>'C-GPL'!R22</f>
        <v>3823659</v>
      </c>
      <c r="M77" s="4">
        <v>3823659</v>
      </c>
      <c r="N77" s="187" t="str">
        <f t="shared" si="0"/>
        <v/>
      </c>
      <c r="O77" s="160"/>
      <c r="P77" s="160"/>
      <c r="Q77" s="160"/>
      <c r="R77" s="160"/>
      <c r="S77" s="160"/>
      <c r="T77" s="160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</row>
    <row r="78" spans="1:50" customFormat="1" hidden="1">
      <c r="A78" s="179"/>
      <c r="B78" s="179">
        <v>11675</v>
      </c>
      <c r="C78" s="179">
        <v>12746</v>
      </c>
      <c r="D78" s="179"/>
      <c r="E78" s="179"/>
      <c r="F78" s="179"/>
      <c r="G78" s="2" t="s">
        <v>2107</v>
      </c>
      <c r="H78" s="47" t="str">
        <f>'C-GPL'!D29</f>
        <v>391XXX</v>
      </c>
      <c r="I78" s="47" t="str">
        <f>'C-GPL'!E29</f>
        <v>Office Furniture &amp; Equipment</v>
      </c>
      <c r="J78" s="161"/>
      <c r="K78" s="44"/>
      <c r="L78" s="4">
        <f>'C-GPL'!R32</f>
        <v>12109</v>
      </c>
      <c r="M78" s="4">
        <v>12109</v>
      </c>
      <c r="N78" s="187" t="str">
        <f t="shared" si="0"/>
        <v/>
      </c>
      <c r="O78" s="160"/>
      <c r="P78" s="160"/>
      <c r="Q78" s="160"/>
      <c r="R78" s="160"/>
      <c r="S78" s="160"/>
      <c r="T78" s="160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</row>
    <row r="79" spans="1:50" customFormat="1" hidden="1">
      <c r="A79" s="179"/>
      <c r="B79" s="179">
        <v>11676</v>
      </c>
      <c r="C79" s="179">
        <v>12747</v>
      </c>
      <c r="D79" s="179"/>
      <c r="E79" s="179"/>
      <c r="F79" s="179"/>
      <c r="G79" s="2" t="s">
        <v>2107</v>
      </c>
      <c r="H79" s="47" t="str">
        <f>'C-GPL'!D39</f>
        <v>392XXX</v>
      </c>
      <c r="I79" s="47" t="str">
        <f>'C-GPL'!E39</f>
        <v>Transportation Equipment</v>
      </c>
      <c r="J79" s="161"/>
      <c r="K79" s="44"/>
      <c r="L79" s="4">
        <f>'C-GPL'!R42</f>
        <v>4177230</v>
      </c>
      <c r="M79" s="4">
        <v>4177230</v>
      </c>
      <c r="N79" s="187" t="str">
        <f t="shared" si="0"/>
        <v/>
      </c>
      <c r="O79" s="160"/>
      <c r="P79" s="160"/>
      <c r="Q79" s="160"/>
      <c r="R79" s="160"/>
      <c r="S79" s="160"/>
      <c r="T79" s="160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</row>
    <row r="80" spans="1:50" customFormat="1" hidden="1">
      <c r="A80" s="179"/>
      <c r="B80" s="179">
        <v>11677</v>
      </c>
      <c r="C80" s="179">
        <v>12748</v>
      </c>
      <c r="D80" s="179"/>
      <c r="E80" s="179"/>
      <c r="F80" s="179"/>
      <c r="G80" s="2" t="s">
        <v>2107</v>
      </c>
      <c r="H80" s="47">
        <f>'C-GPL'!D49</f>
        <v>393000</v>
      </c>
      <c r="I80" s="47" t="str">
        <f>'C-GPL'!E49</f>
        <v>Stores Equipment</v>
      </c>
      <c r="J80" s="161"/>
      <c r="K80" s="44"/>
      <c r="L80" s="4">
        <f>'C-GPL'!R52</f>
        <v>24642</v>
      </c>
      <c r="M80" s="4">
        <v>24642</v>
      </c>
      <c r="N80" s="187" t="str">
        <f t="shared" si="0"/>
        <v/>
      </c>
      <c r="O80" s="160"/>
      <c r="P80" s="160"/>
      <c r="Q80" s="160"/>
      <c r="R80" s="160"/>
      <c r="S80" s="160"/>
      <c r="T80" s="160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</row>
    <row r="81" spans="1:50" customFormat="1" hidden="1">
      <c r="A81" s="179"/>
      <c r="B81" s="179">
        <v>11678</v>
      </c>
      <c r="C81" s="179">
        <v>12749</v>
      </c>
      <c r="D81" s="179"/>
      <c r="E81" s="179"/>
      <c r="F81" s="179"/>
      <c r="G81" s="2" t="s">
        <v>2107</v>
      </c>
      <c r="H81" s="47">
        <f>'C-GPL'!D59</f>
        <v>394000</v>
      </c>
      <c r="I81" s="47" t="str">
        <f>'C-GPL'!E59</f>
        <v>Tools, Shop, &amp; Garage Equipment</v>
      </c>
      <c r="J81" s="161"/>
      <c r="K81" s="44"/>
      <c r="L81" s="4">
        <f>'C-GPL'!R62</f>
        <v>940569</v>
      </c>
      <c r="M81" s="4">
        <v>940569</v>
      </c>
      <c r="N81" s="187" t="str">
        <f t="shared" si="0"/>
        <v/>
      </c>
      <c r="O81" s="160"/>
      <c r="P81" s="160"/>
      <c r="Q81" s="160"/>
      <c r="R81" s="160"/>
      <c r="S81" s="160"/>
      <c r="T81" s="160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</row>
    <row r="82" spans="1:50" customFormat="1" hidden="1">
      <c r="A82" s="179"/>
      <c r="B82" s="179">
        <v>11679</v>
      </c>
      <c r="C82" s="179">
        <v>12750</v>
      </c>
      <c r="D82" s="179"/>
      <c r="E82" s="179"/>
      <c r="F82" s="179"/>
      <c r="G82" s="2" t="s">
        <v>2107</v>
      </c>
      <c r="H82" s="47">
        <f>'C-GPL'!D78</f>
        <v>395000</v>
      </c>
      <c r="I82" s="47" t="str">
        <f>'C-GPL'!E78</f>
        <v>Laboratory Equipment</v>
      </c>
      <c r="J82" s="161"/>
      <c r="K82" s="44"/>
      <c r="L82" s="4">
        <f>'C-GPL'!R81</f>
        <v>48404</v>
      </c>
      <c r="M82" s="4">
        <v>48404</v>
      </c>
      <c r="N82" s="187" t="str">
        <f t="shared" si="0"/>
        <v/>
      </c>
      <c r="O82" s="160"/>
      <c r="P82" s="160"/>
      <c r="Q82" s="160"/>
      <c r="R82" s="160"/>
      <c r="S82" s="160"/>
      <c r="T82" s="160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</row>
    <row r="83" spans="1:50" customFormat="1" hidden="1">
      <c r="A83" s="179"/>
      <c r="B83" s="179">
        <v>11680</v>
      </c>
      <c r="C83" s="179">
        <v>12751</v>
      </c>
      <c r="D83" s="179"/>
      <c r="E83" s="179"/>
      <c r="F83" s="179"/>
      <c r="G83" s="2" t="s">
        <v>2107</v>
      </c>
      <c r="H83" s="47" t="str">
        <f>'C-GPL'!D88</f>
        <v>396XXX</v>
      </c>
      <c r="I83" s="47" t="str">
        <f>'C-GPL'!E88</f>
        <v>Power Operated Equipment</v>
      </c>
      <c r="J83" s="161"/>
      <c r="K83" s="44"/>
      <c r="L83" s="4">
        <f>'C-GPL'!R91</f>
        <v>43834</v>
      </c>
      <c r="M83" s="4">
        <v>43834</v>
      </c>
      <c r="N83" s="187" t="str">
        <f t="shared" si="0"/>
        <v/>
      </c>
      <c r="O83" s="160"/>
      <c r="P83" s="160"/>
      <c r="Q83" s="160"/>
      <c r="R83" s="160"/>
      <c r="S83" s="160"/>
      <c r="T83" s="160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</row>
    <row r="84" spans="1:50" customFormat="1" hidden="1">
      <c r="A84" s="179"/>
      <c r="B84" s="179">
        <v>11681</v>
      </c>
      <c r="C84" s="179">
        <v>12752</v>
      </c>
      <c r="D84" s="179"/>
      <c r="E84" s="179"/>
      <c r="F84" s="179"/>
      <c r="G84" s="2" t="s">
        <v>2107</v>
      </c>
      <c r="H84" s="47" t="str">
        <f>'C-GPL'!D98</f>
        <v>397XXX</v>
      </c>
      <c r="I84" s="47" t="str">
        <f>'C-GPL'!E98</f>
        <v>Communication Equipment</v>
      </c>
      <c r="J84" s="161"/>
      <c r="K84" s="44"/>
      <c r="L84" s="4">
        <f>'C-GPL'!R101</f>
        <v>1117627</v>
      </c>
      <c r="M84" s="4">
        <v>1117627</v>
      </c>
      <c r="N84" s="187" t="str">
        <f t="shared" si="0"/>
        <v/>
      </c>
      <c r="O84" s="160"/>
      <c r="P84" s="160"/>
      <c r="Q84" s="160"/>
      <c r="R84" s="160"/>
      <c r="S84" s="160"/>
      <c r="T84" s="160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</row>
    <row r="85" spans="1:50" customFormat="1" hidden="1">
      <c r="A85" s="179"/>
      <c r="B85" s="179">
        <v>11682</v>
      </c>
      <c r="C85" s="179">
        <v>12753</v>
      </c>
      <c r="D85" s="179"/>
      <c r="E85" s="179"/>
      <c r="F85" s="179"/>
      <c r="G85" s="2" t="s">
        <v>2107</v>
      </c>
      <c r="H85" s="47">
        <f>'C-GPL'!D108</f>
        <v>398000</v>
      </c>
      <c r="I85" s="47" t="str">
        <f>'C-GPL'!E108</f>
        <v>Miscellaneous Equipment</v>
      </c>
      <c r="J85" s="161"/>
      <c r="K85" s="44"/>
      <c r="L85" s="4">
        <f>'C-GPL'!R111</f>
        <v>2367</v>
      </c>
      <c r="M85" s="4">
        <v>2367</v>
      </c>
      <c r="N85" s="187" t="str">
        <f t="shared" si="0"/>
        <v/>
      </c>
      <c r="O85" s="160"/>
      <c r="P85" s="160"/>
      <c r="Q85" s="160"/>
      <c r="R85" s="160"/>
      <c r="S85" s="160"/>
      <c r="T85" s="160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</row>
    <row r="86" spans="1:50" customFormat="1" hidden="1">
      <c r="A86" s="179"/>
      <c r="B86" s="179">
        <v>11606</v>
      </c>
      <c r="C86" s="179">
        <v>12678</v>
      </c>
      <c r="D86" s="179"/>
      <c r="E86" s="179"/>
      <c r="F86" s="179"/>
      <c r="G86" s="2" t="s">
        <v>2108</v>
      </c>
      <c r="H86" s="47">
        <f>'C-IPL'!F9</f>
        <v>303000</v>
      </c>
      <c r="I86" s="47" t="str">
        <f>'C-IPL'!G9</f>
        <v>Intangible Plant</v>
      </c>
      <c r="J86" s="161"/>
      <c r="K86" s="44"/>
      <c r="L86" s="4">
        <f>'C-IPL'!T12</f>
        <v>406156</v>
      </c>
      <c r="M86" s="4">
        <v>406156</v>
      </c>
      <c r="N86" s="187" t="str">
        <f t="shared" si="0"/>
        <v/>
      </c>
      <c r="O86" s="160"/>
      <c r="P86" s="160"/>
      <c r="Q86" s="160"/>
      <c r="R86" s="160"/>
      <c r="S86" s="160"/>
      <c r="T86" s="160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</row>
    <row r="87" spans="1:50" customFormat="1" hidden="1">
      <c r="A87" s="179"/>
      <c r="B87" s="179">
        <v>11608</v>
      </c>
      <c r="C87" s="179">
        <v>12679</v>
      </c>
      <c r="D87" s="179"/>
      <c r="E87" s="179"/>
      <c r="F87" s="179"/>
      <c r="G87" s="2" t="s">
        <v>2108</v>
      </c>
      <c r="H87" s="47">
        <f>'C-IPL'!F18</f>
        <v>303100</v>
      </c>
      <c r="I87" s="47" t="str">
        <f>'C-IPL'!G18</f>
        <v>Misc Intangible Plant--Mainframe Software</v>
      </c>
      <c r="J87" s="161"/>
      <c r="K87" s="44"/>
      <c r="L87" s="4">
        <f>'C-IPL'!T21</f>
        <v>0</v>
      </c>
      <c r="M87" s="4">
        <v>0</v>
      </c>
      <c r="N87" s="187" t="str">
        <f t="shared" si="0"/>
        <v/>
      </c>
      <c r="O87" s="160"/>
      <c r="P87" s="160"/>
      <c r="Q87" s="160"/>
      <c r="R87" s="160"/>
      <c r="S87" s="160"/>
      <c r="T87" s="160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</row>
    <row r="88" spans="1:50" customFormat="1" hidden="1">
      <c r="A88" s="179"/>
      <c r="B88" s="179">
        <v>11609</v>
      </c>
      <c r="C88" s="179">
        <v>12680</v>
      </c>
      <c r="D88" s="179"/>
      <c r="E88" s="179"/>
      <c r="F88" s="179"/>
      <c r="G88" s="2" t="s">
        <v>2108</v>
      </c>
      <c r="H88" s="47">
        <f>'C-IPL'!F27</f>
        <v>303110</v>
      </c>
      <c r="I88" s="47" t="str">
        <f>'C-IPL'!G27</f>
        <v>Misc Intangible Plant--PC Software</v>
      </c>
      <c r="J88" s="161"/>
      <c r="K88" s="44"/>
      <c r="L88" s="4">
        <f>'C-IPL'!T30</f>
        <v>0</v>
      </c>
      <c r="M88" s="4">
        <v>0</v>
      </c>
      <c r="N88" s="187" t="str">
        <f t="shared" ref="N88" si="1">IF(ABS(L88-M88)&lt;10,"","&lt;-- System/UIPLANNER Totals should be comparable***")</f>
        <v/>
      </c>
      <c r="O88" s="160"/>
      <c r="P88" s="160"/>
      <c r="Q88" s="160"/>
      <c r="R88" s="160"/>
      <c r="S88" s="160"/>
      <c r="T88" s="160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</row>
    <row r="89" spans="1:50" customFormat="1" hidden="1">
      <c r="A89" s="179"/>
      <c r="B89" s="179">
        <v>11609</v>
      </c>
      <c r="C89" s="179">
        <v>12680</v>
      </c>
      <c r="D89" s="179"/>
      <c r="E89" s="179"/>
      <c r="F89" s="179"/>
      <c r="G89" s="2" t="s">
        <v>2108</v>
      </c>
      <c r="H89" s="47">
        <f>'C-IPL'!F36</f>
        <v>303115</v>
      </c>
      <c r="I89" s="47" t="str">
        <f>'C-IPL'!G36</f>
        <v>Misc Intangible Plant--PC Software</v>
      </c>
      <c r="J89" s="161"/>
      <c r="K89" s="44"/>
      <c r="L89" s="4">
        <f>'C-IPL'!T39</f>
        <v>0</v>
      </c>
      <c r="M89" s="4">
        <v>0</v>
      </c>
      <c r="N89" s="187" t="str">
        <f t="shared" si="0"/>
        <v/>
      </c>
      <c r="O89" s="160"/>
      <c r="P89" s="160"/>
      <c r="Q89" s="160"/>
      <c r="R89" s="160"/>
      <c r="S89" s="160"/>
      <c r="T89" s="160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</row>
    <row r="90" spans="1:50" customFormat="1" hidden="1">
      <c r="A90" s="179"/>
      <c r="B90" s="179"/>
      <c r="C90" s="179"/>
      <c r="D90" s="179"/>
      <c r="E90" s="179"/>
      <c r="F90" s="179"/>
      <c r="G90" s="2"/>
      <c r="H90" s="21"/>
      <c r="I90" s="2"/>
      <c r="J90" s="22"/>
      <c r="K90" s="4"/>
      <c r="L90" s="20">
        <f>SUM(L73:L89)</f>
        <v>440048474</v>
      </c>
      <c r="M90" s="20">
        <f>SUM(M73:M89)</f>
        <v>440048476</v>
      </c>
      <c r="N90" s="190"/>
      <c r="O90" s="160"/>
      <c r="P90" s="160"/>
      <c r="Q90" s="160"/>
      <c r="R90" s="160"/>
      <c r="S90" s="160"/>
      <c r="T90" s="160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</row>
    <row r="91" spans="1:50" customFormat="1">
      <c r="A91" s="179"/>
      <c r="B91" s="179"/>
      <c r="C91" s="179"/>
      <c r="D91" s="179"/>
      <c r="E91" s="179"/>
      <c r="F91" s="179"/>
      <c r="G91" s="2"/>
      <c r="H91" s="21"/>
      <c r="I91" s="2"/>
      <c r="J91" s="22"/>
      <c r="K91" s="4"/>
      <c r="L91" s="4"/>
      <c r="M91" s="4"/>
      <c r="N91" s="190"/>
      <c r="O91" s="160"/>
      <c r="P91" s="160"/>
      <c r="Q91" s="160"/>
      <c r="R91" s="160"/>
      <c r="S91" s="160"/>
      <c r="T91" s="160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</row>
    <row r="92" spans="1:50" customFormat="1">
      <c r="A92" s="179"/>
      <c r="B92" s="179"/>
      <c r="C92" s="179"/>
      <c r="D92" s="179"/>
      <c r="E92" s="179"/>
      <c r="F92" s="179"/>
      <c r="G92" s="2"/>
      <c r="H92" s="21"/>
      <c r="I92" s="2" t="s">
        <v>2047</v>
      </c>
      <c r="J92" s="22"/>
      <c r="K92" s="4"/>
      <c r="L92" s="4">
        <f>'C-GPL'!R13+'C-GPL'!R23+'C-GPL'!R33+'C-GPL'!R43+'C-GPL'!R53+'C-GPL'!R63+'C-GPL'!R82+'C-GPL'!R92+'C-GPL'!R102+'C-GPL'!R112+
'C-IPL'!T13+'C-IPL'!T22+'C-IPL'!T40+'OR-PLT'!I15</f>
        <v>2081001</v>
      </c>
      <c r="M92" s="4">
        <f>M108</f>
        <v>2081001</v>
      </c>
      <c r="N92" s="187" t="str">
        <f>IF(ABS(L92-M92)&lt;10,"","&lt;-- System/UIPLANNER Totals should be comparable***")</f>
        <v/>
      </c>
      <c r="O92" s="160"/>
      <c r="P92" s="160"/>
      <c r="Q92" s="160"/>
      <c r="R92" s="160"/>
      <c r="S92" s="160"/>
      <c r="T92" s="160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</row>
    <row r="93" spans="1:50" customFormat="1">
      <c r="A93" s="179"/>
      <c r="B93" s="179"/>
      <c r="C93" s="179"/>
      <c r="D93" s="179"/>
      <c r="E93" s="179"/>
      <c r="F93" s="179"/>
      <c r="G93" s="2"/>
      <c r="H93" s="21"/>
      <c r="I93" s="2"/>
      <c r="J93" s="22"/>
      <c r="K93" s="4"/>
      <c r="L93" s="4"/>
      <c r="M93" s="4"/>
      <c r="N93" s="190"/>
      <c r="O93" s="160"/>
      <c r="P93" s="160"/>
      <c r="Q93" s="160"/>
      <c r="R93" s="160"/>
      <c r="S93" s="160"/>
      <c r="T93" s="160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</row>
    <row r="94" spans="1:50" customFormat="1" hidden="1">
      <c r="A94" s="179"/>
      <c r="B94" s="179" t="s">
        <v>3676</v>
      </c>
      <c r="C94" s="179"/>
      <c r="D94" s="179"/>
      <c r="E94" s="179"/>
      <c r="F94" s="179"/>
      <c r="G94" s="2" t="s">
        <v>2107</v>
      </c>
      <c r="H94" s="47" t="str">
        <f>'C-GPL'!D9</f>
        <v>389XXX</v>
      </c>
      <c r="I94" s="47" t="str">
        <f>'C-GPL'!E9</f>
        <v>Land &amp; Land Rights</v>
      </c>
      <c r="J94" s="161"/>
      <c r="K94" s="44"/>
      <c r="L94" s="4">
        <f>'C-GPL'!R13</f>
        <v>0</v>
      </c>
      <c r="M94" s="4">
        <v>0</v>
      </c>
      <c r="N94" s="187" t="str">
        <f t="shared" ref="N94:N107" si="2">IF(ABS(L94-M94)&lt;10,"","&lt;-- System/UIPLANNER Totals should be comparable***")</f>
        <v/>
      </c>
      <c r="O94" s="160"/>
      <c r="P94" s="160"/>
      <c r="Q94" s="160"/>
      <c r="R94" s="160"/>
      <c r="S94" s="160"/>
      <c r="T94" s="160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</row>
    <row r="95" spans="1:50" customFormat="1" hidden="1">
      <c r="A95" s="179"/>
      <c r="B95" s="179" t="s">
        <v>3677</v>
      </c>
      <c r="C95" s="179"/>
      <c r="D95" s="179"/>
      <c r="E95" s="179"/>
      <c r="F95" s="179"/>
      <c r="G95" s="2" t="s">
        <v>2107</v>
      </c>
      <c r="H95" s="47" t="str">
        <f>'C-GPL'!D19</f>
        <v>390XXX</v>
      </c>
      <c r="I95" s="47" t="str">
        <f>'C-GPL'!E19</f>
        <v>Structures &amp; Improvements</v>
      </c>
      <c r="J95" s="161"/>
      <c r="K95" s="44"/>
      <c r="L95" s="4">
        <f>'C-GPL'!R23</f>
        <v>0</v>
      </c>
      <c r="M95" s="4">
        <v>0</v>
      </c>
      <c r="N95" s="187" t="str">
        <f t="shared" si="2"/>
        <v/>
      </c>
      <c r="O95" s="160"/>
      <c r="P95" s="160"/>
      <c r="Q95" s="160"/>
      <c r="R95" s="160"/>
      <c r="S95" s="160"/>
      <c r="T95" s="160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</row>
    <row r="96" spans="1:50" customFormat="1" hidden="1">
      <c r="A96" s="179"/>
      <c r="B96" s="179" t="s">
        <v>3678</v>
      </c>
      <c r="C96" s="179"/>
      <c r="D96" s="179"/>
      <c r="E96" s="179"/>
      <c r="F96" s="179"/>
      <c r="G96" s="2" t="s">
        <v>2107</v>
      </c>
      <c r="H96" s="47" t="str">
        <f>'C-GPL'!D29</f>
        <v>391XXX</v>
      </c>
      <c r="I96" s="47" t="str">
        <f>'C-GPL'!E29</f>
        <v>Office Furniture &amp; Equipment</v>
      </c>
      <c r="J96" s="161"/>
      <c r="K96" s="44"/>
      <c r="L96" s="4">
        <f>'C-GPL'!R33</f>
        <v>73789</v>
      </c>
      <c r="M96" s="4">
        <v>73789</v>
      </c>
      <c r="N96" s="187" t="str">
        <f t="shared" si="2"/>
        <v/>
      </c>
      <c r="O96" s="160"/>
      <c r="P96" s="160"/>
      <c r="Q96" s="160"/>
      <c r="R96" s="160"/>
      <c r="S96" s="160"/>
      <c r="T96" s="160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</row>
    <row r="97" spans="1:50" customFormat="1" hidden="1">
      <c r="A97" s="179"/>
      <c r="B97" s="179" t="s">
        <v>3679</v>
      </c>
      <c r="C97" s="179"/>
      <c r="D97" s="179"/>
      <c r="E97" s="179"/>
      <c r="F97" s="179"/>
      <c r="G97" s="2" t="s">
        <v>2107</v>
      </c>
      <c r="H97" s="47" t="str">
        <f>'C-GPL'!D39</f>
        <v>392XXX</v>
      </c>
      <c r="I97" s="47" t="str">
        <f>'C-GPL'!E39</f>
        <v>Transportation Equipment</v>
      </c>
      <c r="J97" s="161"/>
      <c r="K97" s="44"/>
      <c r="L97" s="4">
        <f>'C-GPL'!R43</f>
        <v>14190</v>
      </c>
      <c r="M97" s="4">
        <v>14190</v>
      </c>
      <c r="N97" s="187" t="str">
        <f t="shared" si="2"/>
        <v/>
      </c>
      <c r="O97" s="160"/>
      <c r="P97" s="160"/>
      <c r="Q97" s="160"/>
      <c r="R97" s="160"/>
      <c r="S97" s="160"/>
      <c r="T97" s="160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</row>
    <row r="98" spans="1:50" customFormat="1" hidden="1">
      <c r="A98" s="179"/>
      <c r="B98" s="179" t="s">
        <v>3680</v>
      </c>
      <c r="C98" s="179"/>
      <c r="D98" s="179"/>
      <c r="E98" s="179"/>
      <c r="F98" s="179"/>
      <c r="G98" s="2" t="s">
        <v>2107</v>
      </c>
      <c r="H98" s="47">
        <f>'C-GPL'!D49</f>
        <v>393000</v>
      </c>
      <c r="I98" s="47" t="str">
        <f>'C-GPL'!E49</f>
        <v>Stores Equipment</v>
      </c>
      <c r="J98" s="161"/>
      <c r="K98" s="44"/>
      <c r="L98" s="4">
        <f>'C-GPL'!R53</f>
        <v>0</v>
      </c>
      <c r="M98" s="4">
        <v>0</v>
      </c>
      <c r="N98" s="187" t="str">
        <f t="shared" si="2"/>
        <v/>
      </c>
      <c r="O98" s="160"/>
      <c r="P98" s="160"/>
      <c r="Q98" s="160"/>
      <c r="R98" s="160"/>
      <c r="S98" s="160"/>
      <c r="T98" s="160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</row>
    <row r="99" spans="1:50" customFormat="1" hidden="1">
      <c r="A99" s="179"/>
      <c r="B99" s="179" t="s">
        <v>3681</v>
      </c>
      <c r="C99" s="179"/>
      <c r="D99" s="179"/>
      <c r="E99" s="179"/>
      <c r="F99" s="179"/>
      <c r="G99" s="2" t="s">
        <v>2107</v>
      </c>
      <c r="H99" s="47">
        <f>'C-GPL'!D59</f>
        <v>394000</v>
      </c>
      <c r="I99" s="47" t="str">
        <f>'C-GPL'!E59</f>
        <v>Tools, Shop, &amp; Garage Equipment</v>
      </c>
      <c r="J99" s="161"/>
      <c r="K99" s="44"/>
      <c r="L99" s="4">
        <f>'C-GPL'!R63</f>
        <v>1515248</v>
      </c>
      <c r="M99" s="4">
        <v>1515248</v>
      </c>
      <c r="N99" s="187" t="str">
        <f t="shared" si="2"/>
        <v/>
      </c>
      <c r="O99" s="160"/>
      <c r="P99" s="160"/>
      <c r="Q99" s="160"/>
      <c r="R99" s="160"/>
      <c r="S99" s="160"/>
      <c r="T99" s="160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</row>
    <row r="100" spans="1:50" customFormat="1" hidden="1">
      <c r="A100" s="179"/>
      <c r="B100" s="179" t="s">
        <v>3682</v>
      </c>
      <c r="C100" s="179"/>
      <c r="D100" s="179"/>
      <c r="E100" s="179"/>
      <c r="F100" s="179"/>
      <c r="G100" s="2" t="s">
        <v>2107</v>
      </c>
      <c r="H100" s="47">
        <f>'C-GPL'!D78</f>
        <v>395000</v>
      </c>
      <c r="I100" s="47" t="str">
        <f>'C-GPL'!E78</f>
        <v>Laboratory Equipment</v>
      </c>
      <c r="J100" s="161"/>
      <c r="K100" s="44"/>
      <c r="L100" s="4">
        <f>'C-GPL'!R82</f>
        <v>62011</v>
      </c>
      <c r="M100" s="4">
        <v>62011</v>
      </c>
      <c r="N100" s="187" t="str">
        <f t="shared" si="2"/>
        <v/>
      </c>
      <c r="O100" s="160"/>
      <c r="P100" s="160"/>
      <c r="Q100" s="160"/>
      <c r="R100" s="160"/>
      <c r="S100" s="160"/>
      <c r="T100" s="160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</row>
    <row r="101" spans="1:50" customFormat="1" hidden="1">
      <c r="A101" s="179"/>
      <c r="B101" s="179" t="s">
        <v>3683</v>
      </c>
      <c r="C101" s="179"/>
      <c r="D101" s="179"/>
      <c r="E101" s="179"/>
      <c r="F101" s="179"/>
      <c r="G101" s="2" t="s">
        <v>2107</v>
      </c>
      <c r="H101" s="47" t="str">
        <f>'C-GPL'!D88</f>
        <v>396XXX</v>
      </c>
      <c r="I101" s="47" t="str">
        <f>'C-GPL'!E88</f>
        <v>Power Operated Equipment</v>
      </c>
      <c r="J101" s="161"/>
      <c r="K101" s="44"/>
      <c r="L101" s="4">
        <f>'C-GPL'!R92</f>
        <v>0</v>
      </c>
      <c r="M101" s="4">
        <v>0</v>
      </c>
      <c r="N101" s="187" t="str">
        <f t="shared" si="2"/>
        <v/>
      </c>
      <c r="O101" s="160"/>
      <c r="P101" s="160"/>
      <c r="Q101" s="160"/>
      <c r="R101" s="160"/>
      <c r="S101" s="160"/>
      <c r="T101" s="160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</row>
    <row r="102" spans="1:50" customFormat="1" hidden="1">
      <c r="A102" s="179"/>
      <c r="B102" s="179" t="s">
        <v>3684</v>
      </c>
      <c r="C102" s="179"/>
      <c r="D102" s="179"/>
      <c r="E102" s="179"/>
      <c r="F102" s="179"/>
      <c r="G102" s="2" t="s">
        <v>2107</v>
      </c>
      <c r="H102" s="47" t="str">
        <f>'C-GPL'!D98</f>
        <v>397XXX</v>
      </c>
      <c r="I102" s="47" t="str">
        <f>'C-GPL'!E98</f>
        <v>Communication Equipment</v>
      </c>
      <c r="J102" s="161"/>
      <c r="K102" s="44"/>
      <c r="L102" s="4">
        <f>'C-GPL'!R102</f>
        <v>158485</v>
      </c>
      <c r="M102" s="4">
        <v>158485</v>
      </c>
      <c r="N102" s="187" t="str">
        <f t="shared" si="2"/>
        <v/>
      </c>
      <c r="O102" s="160"/>
      <c r="P102" s="160"/>
      <c r="Q102" s="160"/>
      <c r="R102" s="160"/>
      <c r="S102" s="160"/>
      <c r="T102" s="160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</row>
    <row r="103" spans="1:50" customFormat="1" hidden="1">
      <c r="A103" s="179"/>
      <c r="B103" s="179" t="s">
        <v>3685</v>
      </c>
      <c r="C103" s="179"/>
      <c r="D103" s="179"/>
      <c r="E103" s="179"/>
      <c r="F103" s="179"/>
      <c r="G103" s="2" t="s">
        <v>2107</v>
      </c>
      <c r="H103" s="47">
        <f>'C-GPL'!D108</f>
        <v>398000</v>
      </c>
      <c r="I103" s="47" t="str">
        <f>'C-GPL'!E108</f>
        <v>Miscellaneous Equipment</v>
      </c>
      <c r="J103" s="161"/>
      <c r="K103" s="44"/>
      <c r="L103" s="4">
        <f>'C-GPL'!R112</f>
        <v>0</v>
      </c>
      <c r="M103" s="4">
        <v>0</v>
      </c>
      <c r="N103" s="187" t="str">
        <f t="shared" si="2"/>
        <v/>
      </c>
      <c r="O103" s="160"/>
      <c r="P103" s="160"/>
      <c r="Q103" s="160"/>
      <c r="R103" s="160"/>
      <c r="S103" s="160"/>
      <c r="T103" s="160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</row>
    <row r="104" spans="1:50" customFormat="1" hidden="1">
      <c r="A104" s="179"/>
      <c r="B104" s="179" t="s">
        <v>3740</v>
      </c>
      <c r="C104" s="179"/>
      <c r="D104" s="179"/>
      <c r="E104" s="179"/>
      <c r="F104" s="179"/>
      <c r="G104" s="2" t="s">
        <v>16</v>
      </c>
      <c r="H104" s="47">
        <f>'OR-PLT'!D16</f>
        <v>350200</v>
      </c>
      <c r="I104" s="47" t="str">
        <f>'OR-PLT'!E16</f>
        <v>Underground Storage Right-of-Way</v>
      </c>
      <c r="J104" s="161"/>
      <c r="K104" s="44"/>
      <c r="L104" s="4">
        <f>'OR-PLT'!I15</f>
        <v>86801</v>
      </c>
      <c r="M104" s="4">
        <v>86801</v>
      </c>
      <c r="N104" s="187" t="str">
        <f t="shared" ref="N104" si="3">IF(ABS(L104-M104)&lt;10,"","&lt;-- System/UIPLANNER Totals should be comparable***")</f>
        <v/>
      </c>
      <c r="O104" s="160"/>
      <c r="P104" s="160"/>
      <c r="Q104" s="160"/>
      <c r="R104" s="160"/>
      <c r="S104" s="160"/>
      <c r="T104" s="160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</row>
    <row r="105" spans="1:50" customFormat="1" hidden="1">
      <c r="A105" s="179"/>
      <c r="B105" s="179" t="s">
        <v>3686</v>
      </c>
      <c r="C105" s="179"/>
      <c r="D105" s="179"/>
      <c r="E105" s="179"/>
      <c r="F105" s="179"/>
      <c r="G105" s="2" t="s">
        <v>2108</v>
      </c>
      <c r="H105" s="47">
        <f>'C-IPL'!F9</f>
        <v>303000</v>
      </c>
      <c r="I105" s="47" t="str">
        <f>'C-IPL'!G9</f>
        <v>Intangible Plant</v>
      </c>
      <c r="J105" s="161"/>
      <c r="K105" s="44"/>
      <c r="L105" s="4">
        <f>'C-IPL'!T13</f>
        <v>0</v>
      </c>
      <c r="M105" s="4">
        <v>0</v>
      </c>
      <c r="N105" s="187" t="str">
        <f t="shared" si="2"/>
        <v/>
      </c>
      <c r="O105" s="160"/>
      <c r="P105" s="160"/>
      <c r="Q105" s="160"/>
      <c r="R105" s="160"/>
      <c r="S105" s="160"/>
      <c r="T105" s="160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</row>
    <row r="106" spans="1:50" customFormat="1" hidden="1">
      <c r="A106" s="179"/>
      <c r="B106" s="179" t="s">
        <v>3687</v>
      </c>
      <c r="C106" s="179"/>
      <c r="D106" s="179"/>
      <c r="E106" s="179"/>
      <c r="F106" s="179"/>
      <c r="G106" s="2" t="s">
        <v>2108</v>
      </c>
      <c r="H106" s="47">
        <f>'C-IPL'!F18</f>
        <v>303100</v>
      </c>
      <c r="I106" s="47" t="str">
        <f>'C-IPL'!G18</f>
        <v>Misc Intangible Plant--Mainframe Software</v>
      </c>
      <c r="J106" s="161"/>
      <c r="K106" s="44"/>
      <c r="L106" s="4">
        <f>'C-IPL'!T22</f>
        <v>170477</v>
      </c>
      <c r="M106" s="4">
        <v>170477</v>
      </c>
      <c r="N106" s="187" t="str">
        <f t="shared" si="2"/>
        <v/>
      </c>
      <c r="O106" s="160"/>
      <c r="P106" s="160"/>
      <c r="Q106" s="160"/>
      <c r="R106" s="160"/>
      <c r="S106" s="160"/>
      <c r="T106" s="160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</row>
    <row r="107" spans="1:50" customFormat="1" hidden="1">
      <c r="A107" s="179"/>
      <c r="B107" s="179" t="s">
        <v>3688</v>
      </c>
      <c r="C107" s="179"/>
      <c r="D107" s="179"/>
      <c r="E107" s="179"/>
      <c r="F107" s="179"/>
      <c r="G107" s="2" t="s">
        <v>2108</v>
      </c>
      <c r="H107" s="47">
        <f>'C-IPL'!F36</f>
        <v>303115</v>
      </c>
      <c r="I107" s="47" t="str">
        <f>'C-IPL'!G36</f>
        <v>Misc Intangible Plant--PC Software</v>
      </c>
      <c r="J107" s="161"/>
      <c r="K107" s="44"/>
      <c r="L107" s="4">
        <f>'C-IPL'!T40</f>
        <v>0</v>
      </c>
      <c r="M107" s="4">
        <v>0</v>
      </c>
      <c r="N107" s="187" t="str">
        <f t="shared" si="2"/>
        <v/>
      </c>
      <c r="O107" s="160"/>
      <c r="P107" s="160"/>
      <c r="Q107" s="160"/>
      <c r="R107" s="160"/>
      <c r="S107" s="160"/>
      <c r="T107" s="160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</row>
    <row r="108" spans="1:50" customFormat="1">
      <c r="A108" s="179"/>
      <c r="B108" s="179"/>
      <c r="C108" s="179"/>
      <c r="D108" s="179"/>
      <c r="E108" s="179"/>
      <c r="F108" s="179"/>
      <c r="G108" s="2"/>
      <c r="H108" s="21"/>
      <c r="I108" s="2"/>
      <c r="J108" s="22"/>
      <c r="K108" s="4"/>
      <c r="L108" s="20">
        <f>SUM(L94:L107)</f>
        <v>2081001</v>
      </c>
      <c r="M108" s="20">
        <f>SUM(M94:M107)</f>
        <v>2081001</v>
      </c>
      <c r="N108" s="190"/>
      <c r="O108" s="160"/>
      <c r="P108" s="160"/>
      <c r="Q108" s="160"/>
      <c r="R108" s="160"/>
      <c r="S108" s="160"/>
      <c r="T108" s="160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</row>
    <row r="109" spans="1:50" customFormat="1">
      <c r="A109" s="179"/>
      <c r="B109" s="179"/>
      <c r="C109" s="179"/>
      <c r="D109" s="179"/>
      <c r="E109" s="179"/>
      <c r="F109" s="179"/>
      <c r="G109" s="2"/>
      <c r="H109" s="21"/>
      <c r="I109" s="2"/>
      <c r="J109" s="22"/>
      <c r="K109" s="4"/>
      <c r="L109" s="4"/>
      <c r="M109" s="4"/>
      <c r="N109" s="190"/>
      <c r="O109" s="160"/>
      <c r="P109" s="160"/>
      <c r="Q109" s="160"/>
      <c r="R109" s="160"/>
      <c r="S109" s="160"/>
      <c r="T109" s="160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</row>
    <row r="110" spans="1:50" customFormat="1">
      <c r="A110" s="179"/>
      <c r="B110" s="179"/>
      <c r="C110" s="179"/>
      <c r="D110" s="179"/>
      <c r="E110" s="179"/>
      <c r="F110" s="179"/>
      <c r="G110" s="2"/>
      <c r="H110" s="21"/>
      <c r="I110" s="2" t="s">
        <v>2048</v>
      </c>
      <c r="J110" s="22"/>
      <c r="K110" s="4"/>
      <c r="L110" s="4">
        <f>'C-GPL'!R14+'C-GPL'!R24+'C-GPL'!R34+'C-GPL'!R44+'C-GPL'!R54+'C-GPL'!R64+'C-GPL'!R83+'C-GPL'!R93+'C-GPL'!R103+'C-GPL'!R113+
'C-IPL'!T14+'C-IPL'!T23+'C-IPL'!T32+'C-IPL'!T41+'C-IPL'!T50+'C-IPL'!T59</f>
        <v>50290694</v>
      </c>
      <c r="M110" s="4">
        <f>M128</f>
        <v>50290694</v>
      </c>
      <c r="N110" s="187" t="str">
        <f>IF(ABS(L110-M110)&lt;10,"","&lt;-- System/UIPLANNER Totals should be comparable***")</f>
        <v/>
      </c>
      <c r="O110" s="160"/>
      <c r="P110" s="160"/>
      <c r="Q110" s="160"/>
      <c r="R110" s="160"/>
      <c r="S110" s="160"/>
      <c r="T110" s="160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</row>
    <row r="111" spans="1:50" customFormat="1" hidden="1">
      <c r="A111" s="179"/>
      <c r="B111" s="179"/>
      <c r="C111" s="179"/>
      <c r="D111" s="179"/>
      <c r="E111" s="179"/>
      <c r="F111" s="179"/>
      <c r="G111" s="2"/>
      <c r="H111" s="21"/>
      <c r="I111" s="2"/>
      <c r="J111" s="22"/>
      <c r="K111" s="4"/>
      <c r="L111" s="4"/>
      <c r="M111" s="4"/>
      <c r="N111" s="190"/>
      <c r="O111" s="160"/>
      <c r="P111" s="160"/>
      <c r="Q111" s="160"/>
      <c r="R111" s="160"/>
      <c r="S111" s="160"/>
      <c r="T111" s="160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</row>
    <row r="112" spans="1:50" customFormat="1" hidden="1">
      <c r="A112" s="179"/>
      <c r="B112" s="179">
        <v>35244</v>
      </c>
      <c r="C112" s="179"/>
      <c r="D112" s="179"/>
      <c r="E112" s="179"/>
      <c r="F112" s="179"/>
      <c r="G112" s="2" t="s">
        <v>2107</v>
      </c>
      <c r="H112" s="47" t="str">
        <f>'C-GPL'!D9</f>
        <v>389XXX</v>
      </c>
      <c r="I112" s="47" t="str">
        <f>'C-GPL'!E9</f>
        <v>Land &amp; Land Rights</v>
      </c>
      <c r="J112" s="22"/>
      <c r="K112" s="4"/>
      <c r="L112" s="4">
        <f>'C-GPL'!R14</f>
        <v>1053509</v>
      </c>
      <c r="M112" s="4">
        <v>1053509</v>
      </c>
      <c r="N112" s="187" t="str">
        <f t="shared" ref="N112:N124" si="4">IF(ABS(L112-M112)&lt;10,"","&lt;-- System/UIPLANNER Totals should be comparable***")</f>
        <v/>
      </c>
      <c r="O112" s="160"/>
      <c r="P112" s="160"/>
      <c r="Q112" s="160"/>
      <c r="R112" s="160"/>
      <c r="S112" s="160"/>
      <c r="T112" s="160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</row>
    <row r="113" spans="1:50" customFormat="1" hidden="1">
      <c r="A113" s="179"/>
      <c r="B113" s="179">
        <v>35245</v>
      </c>
      <c r="C113" s="179"/>
      <c r="D113" s="179"/>
      <c r="E113" s="179"/>
      <c r="F113" s="179"/>
      <c r="G113" s="2" t="s">
        <v>2107</v>
      </c>
      <c r="H113" s="47" t="str">
        <f>'C-GPL'!D19</f>
        <v>390XXX</v>
      </c>
      <c r="I113" s="47" t="str">
        <f>'C-GPL'!E19</f>
        <v>Structures &amp; Improvements</v>
      </c>
      <c r="J113" s="22"/>
      <c r="K113" s="4"/>
      <c r="L113" s="4">
        <f>'C-GPL'!R24</f>
        <v>11228418</v>
      </c>
      <c r="M113" s="4">
        <v>11228418</v>
      </c>
      <c r="N113" s="187" t="str">
        <f t="shared" si="4"/>
        <v/>
      </c>
      <c r="O113" s="160"/>
      <c r="P113" s="160"/>
      <c r="Q113" s="160"/>
      <c r="R113" s="160"/>
      <c r="S113" s="160"/>
      <c r="T113" s="160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</row>
    <row r="114" spans="1:50" customFormat="1" hidden="1">
      <c r="A114" s="179"/>
      <c r="B114" s="179">
        <v>35246</v>
      </c>
      <c r="C114" s="179"/>
      <c r="D114" s="179"/>
      <c r="E114" s="179"/>
      <c r="F114" s="179"/>
      <c r="G114" s="2" t="s">
        <v>2107</v>
      </c>
      <c r="H114" s="47" t="str">
        <f>'C-GPL'!D29</f>
        <v>391XXX</v>
      </c>
      <c r="I114" s="47" t="str">
        <f>'C-GPL'!E29</f>
        <v>Office Furniture &amp; Equipment</v>
      </c>
      <c r="J114" s="22"/>
      <c r="K114" s="4"/>
      <c r="L114" s="4">
        <f>'C-GPL'!R34</f>
        <v>7685043</v>
      </c>
      <c r="M114" s="4">
        <v>7685043</v>
      </c>
      <c r="N114" s="187" t="str">
        <f t="shared" si="4"/>
        <v/>
      </c>
      <c r="O114" s="160"/>
      <c r="P114" s="160"/>
      <c r="Q114" s="160"/>
      <c r="R114" s="160"/>
      <c r="S114" s="160"/>
      <c r="T114" s="160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</row>
    <row r="115" spans="1:50" customFormat="1" hidden="1">
      <c r="A115" s="179"/>
      <c r="B115" s="179">
        <v>35247</v>
      </c>
      <c r="C115" s="179"/>
      <c r="D115" s="179"/>
      <c r="E115" s="179"/>
      <c r="F115" s="179"/>
      <c r="G115" s="2" t="s">
        <v>2107</v>
      </c>
      <c r="H115" s="47" t="str">
        <f>'C-GPL'!D39</f>
        <v>392XXX</v>
      </c>
      <c r="I115" s="47" t="str">
        <f>'C-GPL'!E39</f>
        <v>Transportation Equipment</v>
      </c>
      <c r="J115" s="22"/>
      <c r="K115" s="4"/>
      <c r="L115" s="4">
        <f>'C-GPL'!R44</f>
        <v>656909</v>
      </c>
      <c r="M115" s="4">
        <v>656909</v>
      </c>
      <c r="N115" s="187" t="str">
        <f t="shared" si="4"/>
        <v/>
      </c>
      <c r="O115" s="160"/>
      <c r="P115" s="160"/>
      <c r="Q115" s="160"/>
      <c r="R115" s="160"/>
      <c r="S115" s="160"/>
      <c r="T115" s="160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</row>
    <row r="116" spans="1:50" customFormat="1" hidden="1">
      <c r="A116" s="179"/>
      <c r="B116" s="179">
        <v>35248</v>
      </c>
      <c r="C116" s="179"/>
      <c r="D116" s="179"/>
      <c r="E116" s="179"/>
      <c r="F116" s="179"/>
      <c r="G116" s="2" t="s">
        <v>2107</v>
      </c>
      <c r="H116" s="47">
        <f>'C-GPL'!D49</f>
        <v>393000</v>
      </c>
      <c r="I116" s="47" t="str">
        <f>'C-GPL'!E49</f>
        <v>Stores Equipment</v>
      </c>
      <c r="J116" s="22"/>
      <c r="K116" s="4"/>
      <c r="L116" s="4">
        <f>'C-GPL'!R54</f>
        <v>0</v>
      </c>
      <c r="M116" s="4">
        <v>0</v>
      </c>
      <c r="N116" s="187" t="str">
        <f t="shared" si="4"/>
        <v/>
      </c>
      <c r="O116" s="160"/>
      <c r="P116" s="160"/>
      <c r="Q116" s="160"/>
      <c r="R116" s="160"/>
      <c r="S116" s="160"/>
      <c r="T116" s="160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</row>
    <row r="117" spans="1:50" customFormat="1" hidden="1">
      <c r="A117" s="179"/>
      <c r="B117" s="179">
        <v>35249</v>
      </c>
      <c r="C117" s="179"/>
      <c r="D117" s="179"/>
      <c r="E117" s="179"/>
      <c r="F117" s="179"/>
      <c r="G117" s="2" t="s">
        <v>2107</v>
      </c>
      <c r="H117" s="47">
        <f>'C-GPL'!D59</f>
        <v>394000</v>
      </c>
      <c r="I117" s="47" t="str">
        <f>'C-GPL'!E59</f>
        <v>Tools, Shop, &amp; Garage Equipment</v>
      </c>
      <c r="J117" s="22"/>
      <c r="K117" s="4"/>
      <c r="L117" s="4">
        <f>'C-GPL'!R64</f>
        <v>1173054</v>
      </c>
      <c r="M117" s="4">
        <v>1173054</v>
      </c>
      <c r="N117" s="187" t="str">
        <f t="shared" si="4"/>
        <v/>
      </c>
      <c r="O117" s="160"/>
      <c r="P117" s="160"/>
      <c r="Q117" s="160"/>
      <c r="R117" s="160"/>
      <c r="S117" s="160"/>
      <c r="T117" s="160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</row>
    <row r="118" spans="1:50" customFormat="1" hidden="1">
      <c r="A118" s="179"/>
      <c r="B118" s="179">
        <v>35250</v>
      </c>
      <c r="C118" s="179"/>
      <c r="D118" s="179"/>
      <c r="E118" s="179"/>
      <c r="F118" s="179"/>
      <c r="G118" s="2" t="s">
        <v>2107</v>
      </c>
      <c r="H118" s="47">
        <f>'C-GPL'!D78</f>
        <v>395000</v>
      </c>
      <c r="I118" s="47" t="str">
        <f>'C-GPL'!E78</f>
        <v>Laboratory Equipment</v>
      </c>
      <c r="J118" s="22"/>
      <c r="K118" s="4"/>
      <c r="L118" s="4">
        <f>'C-GPL'!R83</f>
        <v>139739</v>
      </c>
      <c r="M118" s="4">
        <v>139739</v>
      </c>
      <c r="N118" s="187" t="str">
        <f t="shared" si="4"/>
        <v/>
      </c>
      <c r="O118" s="160"/>
      <c r="P118" s="160"/>
      <c r="Q118" s="160"/>
      <c r="R118" s="160"/>
      <c r="S118" s="160"/>
      <c r="T118" s="160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</row>
    <row r="119" spans="1:50" customFormat="1" hidden="1">
      <c r="A119" s="179"/>
      <c r="B119" s="179">
        <v>35251</v>
      </c>
      <c r="C119" s="179"/>
      <c r="D119" s="179"/>
      <c r="E119" s="179"/>
      <c r="F119" s="179"/>
      <c r="G119" s="2" t="s">
        <v>2107</v>
      </c>
      <c r="H119" s="47" t="str">
        <f>'C-GPL'!D88</f>
        <v>396XXX</v>
      </c>
      <c r="I119" s="47" t="str">
        <f>'C-GPL'!E88</f>
        <v>Power Operated Equipment</v>
      </c>
      <c r="J119" s="22"/>
      <c r="K119" s="4"/>
      <c r="L119" s="4">
        <f>'C-GPL'!R93</f>
        <v>47082</v>
      </c>
      <c r="M119" s="4">
        <v>47082</v>
      </c>
      <c r="N119" s="187" t="str">
        <f t="shared" si="4"/>
        <v/>
      </c>
      <c r="O119" s="160"/>
      <c r="P119" s="160"/>
      <c r="Q119" s="160"/>
      <c r="R119" s="160"/>
      <c r="S119" s="160"/>
      <c r="T119" s="160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</row>
    <row r="120" spans="1:50" customFormat="1" hidden="1">
      <c r="A120" s="179"/>
      <c r="B120" s="179">
        <v>35252</v>
      </c>
      <c r="C120" s="179"/>
      <c r="D120" s="179"/>
      <c r="E120" s="179"/>
      <c r="F120" s="179"/>
      <c r="G120" s="2" t="s">
        <v>2107</v>
      </c>
      <c r="H120" s="47" t="str">
        <f>'C-GPL'!D98</f>
        <v>397XXX</v>
      </c>
      <c r="I120" s="47" t="str">
        <f>'C-GPL'!E98</f>
        <v>Communication Equipment</v>
      </c>
      <c r="J120" s="22"/>
      <c r="K120" s="4"/>
      <c r="L120" s="4">
        <f>'C-GPL'!R103</f>
        <v>5553984</v>
      </c>
      <c r="M120" s="4">
        <v>5553984</v>
      </c>
      <c r="N120" s="187" t="str">
        <f t="shared" si="4"/>
        <v/>
      </c>
      <c r="O120" s="160"/>
      <c r="P120" s="160"/>
      <c r="Q120" s="160"/>
      <c r="R120" s="160"/>
      <c r="S120" s="160"/>
      <c r="T120" s="160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</row>
    <row r="121" spans="1:50" customFormat="1" hidden="1">
      <c r="A121" s="179"/>
      <c r="B121" s="179">
        <v>35253</v>
      </c>
      <c r="C121" s="179"/>
      <c r="D121" s="179"/>
      <c r="E121" s="179"/>
      <c r="F121" s="179"/>
      <c r="G121" s="2" t="s">
        <v>2107</v>
      </c>
      <c r="H121" s="47">
        <f>'C-GPL'!D108</f>
        <v>398000</v>
      </c>
      <c r="I121" s="47" t="str">
        <f>'C-GPL'!E108</f>
        <v>Miscellaneous Equipment</v>
      </c>
      <c r="J121" s="22"/>
      <c r="K121" s="4"/>
      <c r="L121" s="4">
        <f>'C-GPL'!R113</f>
        <v>55034</v>
      </c>
      <c r="M121" s="4">
        <v>55034</v>
      </c>
      <c r="N121" s="187" t="str">
        <f t="shared" si="4"/>
        <v/>
      </c>
      <c r="O121" s="160"/>
      <c r="P121" s="160"/>
      <c r="Q121" s="160"/>
      <c r="R121" s="160"/>
      <c r="S121" s="160"/>
      <c r="T121" s="160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</row>
    <row r="122" spans="1:50" customFormat="1" hidden="1">
      <c r="A122" s="179"/>
      <c r="B122" s="179">
        <v>35181</v>
      </c>
      <c r="C122" s="179"/>
      <c r="D122" s="179"/>
      <c r="E122" s="179"/>
      <c r="F122" s="179"/>
      <c r="G122" s="2" t="s">
        <v>2108</v>
      </c>
      <c r="H122" s="47">
        <f>'C-IPL'!F9</f>
        <v>303000</v>
      </c>
      <c r="I122" s="47" t="str">
        <f>'C-IPL'!G9</f>
        <v>Intangible Plant</v>
      </c>
      <c r="J122" s="22"/>
      <c r="K122" s="4"/>
      <c r="L122" s="4">
        <f>'C-IPL'!T14</f>
        <v>554375</v>
      </c>
      <c r="M122" s="4">
        <v>554375</v>
      </c>
      <c r="N122" s="187" t="str">
        <f t="shared" si="4"/>
        <v/>
      </c>
      <c r="O122" s="160"/>
      <c r="P122" s="160"/>
      <c r="Q122" s="160"/>
      <c r="R122" s="160"/>
      <c r="S122" s="160"/>
      <c r="T122" s="160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</row>
    <row r="123" spans="1:50" customFormat="1" hidden="1">
      <c r="A123" s="179"/>
      <c r="B123" s="179">
        <v>35182</v>
      </c>
      <c r="C123" s="179"/>
      <c r="D123" s="179"/>
      <c r="E123" s="179"/>
      <c r="F123" s="179"/>
      <c r="G123" s="2" t="s">
        <v>2108</v>
      </c>
      <c r="H123" s="47">
        <f>'C-IPL'!F18</f>
        <v>303100</v>
      </c>
      <c r="I123" s="47" t="str">
        <f>'C-IPL'!G18</f>
        <v>Misc Intangible Plant--Mainframe Software</v>
      </c>
      <c r="J123" s="22"/>
      <c r="K123" s="4"/>
      <c r="L123" s="4">
        <f>'C-IPL'!T23</f>
        <v>10429139</v>
      </c>
      <c r="M123" s="4">
        <v>10429139</v>
      </c>
      <c r="N123" s="187" t="str">
        <f t="shared" si="4"/>
        <v/>
      </c>
      <c r="O123" s="160"/>
      <c r="P123" s="160"/>
      <c r="Q123" s="160"/>
      <c r="R123" s="160"/>
      <c r="S123" s="160"/>
      <c r="T123" s="160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</row>
    <row r="124" spans="1:50" customFormat="1" hidden="1">
      <c r="A124" s="179"/>
      <c r="B124" s="179">
        <v>35183</v>
      </c>
      <c r="C124" s="179"/>
      <c r="D124" s="179"/>
      <c r="E124" s="179"/>
      <c r="F124" s="179"/>
      <c r="G124" s="2" t="s">
        <v>2108</v>
      </c>
      <c r="H124" s="47">
        <f>'C-IPL'!F27</f>
        <v>303110</v>
      </c>
      <c r="I124" s="47" t="str">
        <f>'C-IPL'!G27</f>
        <v>Misc Intangible Plant--PC Software</v>
      </c>
      <c r="J124" s="22"/>
      <c r="K124" s="4"/>
      <c r="L124" s="4">
        <f>'C-IPL'!T32</f>
        <v>18409</v>
      </c>
      <c r="M124" s="4">
        <v>18409</v>
      </c>
      <c r="N124" s="187" t="str">
        <f t="shared" si="4"/>
        <v/>
      </c>
      <c r="O124" s="160"/>
      <c r="P124" s="160"/>
      <c r="Q124" s="160"/>
      <c r="R124" s="160"/>
      <c r="S124" s="160"/>
      <c r="T124" s="160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</row>
    <row r="125" spans="1:50" customFormat="1" hidden="1">
      <c r="A125" s="179"/>
      <c r="B125" s="179" t="s">
        <v>3737</v>
      </c>
      <c r="C125" s="179"/>
      <c r="D125" s="179"/>
      <c r="E125" s="179"/>
      <c r="F125" s="179"/>
      <c r="G125" s="2" t="s">
        <v>2108</v>
      </c>
      <c r="H125" s="47">
        <f>'C-IPL'!F36</f>
        <v>303115</v>
      </c>
      <c r="I125" s="47" t="str">
        <f>'C-IPL'!G36</f>
        <v>Misc Intangible Plant--PC Software</v>
      </c>
      <c r="J125" s="22"/>
      <c r="K125" s="4"/>
      <c r="L125" s="4">
        <f>'C-IPL'!T41</f>
        <v>8983052</v>
      </c>
      <c r="M125" s="4">
        <v>8983052</v>
      </c>
      <c r="N125" s="187" t="str">
        <f t="shared" ref="N125" si="5">IF(ABS(L125-M125)&lt;10,"","&lt;-- System/UIPLANNER Totals should be comparable***")</f>
        <v/>
      </c>
      <c r="O125" s="160"/>
      <c r="P125" s="160"/>
      <c r="Q125" s="160"/>
      <c r="R125" s="160"/>
      <c r="S125" s="160"/>
      <c r="T125" s="160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</row>
    <row r="126" spans="1:50" customFormat="1" hidden="1">
      <c r="A126" s="179"/>
      <c r="B126" s="179" t="s">
        <v>3748</v>
      </c>
      <c r="C126" s="179"/>
      <c r="D126" s="179"/>
      <c r="E126" s="179"/>
      <c r="F126" s="179"/>
      <c r="G126" s="2" t="s">
        <v>2108</v>
      </c>
      <c r="H126" s="47">
        <f>'C-IPL'!F45</f>
        <v>303120</v>
      </c>
      <c r="I126" s="47" t="str">
        <f>'C-IPL'!G45</f>
        <v>Misc Intangible Plant--Software 12.5 YR</v>
      </c>
      <c r="J126" s="22"/>
      <c r="K126" s="4"/>
      <c r="L126" s="4">
        <f>'C-IPL'!T50</f>
        <v>2589200</v>
      </c>
      <c r="M126" s="4">
        <v>2589200</v>
      </c>
      <c r="N126" s="187" t="str">
        <f t="shared" ref="N126" si="6">IF(ABS(L126-M126)&lt;10,"","&lt;-- System/UIPLANNER Totals should be comparable***")</f>
        <v/>
      </c>
      <c r="O126" s="160"/>
      <c r="P126" s="160"/>
      <c r="Q126" s="160"/>
      <c r="R126" s="160"/>
      <c r="S126" s="160"/>
      <c r="T126" s="160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</row>
    <row r="127" spans="1:50" customFormat="1" hidden="1">
      <c r="A127" s="179"/>
      <c r="B127" s="179" t="s">
        <v>3751</v>
      </c>
      <c r="C127" s="179"/>
      <c r="D127" s="179"/>
      <c r="E127" s="179"/>
      <c r="F127" s="179"/>
      <c r="G127" s="2" t="s">
        <v>2108</v>
      </c>
      <c r="H127" s="47">
        <f>'C-IPL'!F54</f>
        <v>303121</v>
      </c>
      <c r="I127" s="47" t="str">
        <f>'C-IPL'!G54</f>
        <v>Misc Intangible Plant--AMI Software</v>
      </c>
      <c r="J127" s="22"/>
      <c r="K127" s="4"/>
      <c r="L127" s="4">
        <f>'C-IPL'!T59</f>
        <v>123747</v>
      </c>
      <c r="M127" s="4">
        <v>123747</v>
      </c>
      <c r="N127" s="187" t="str">
        <f t="shared" ref="N127" si="7">IF(ABS(L127-M127)&lt;10,"","&lt;-- System/UIPLANNER Totals should be comparable***")</f>
        <v/>
      </c>
      <c r="O127" s="160"/>
      <c r="P127" s="160"/>
      <c r="Q127" s="160"/>
      <c r="R127" s="160"/>
      <c r="S127" s="160"/>
      <c r="T127" s="160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</row>
    <row r="128" spans="1:50" customFormat="1" hidden="1">
      <c r="A128" s="179"/>
      <c r="B128" s="179"/>
      <c r="C128" s="179"/>
      <c r="D128" s="179"/>
      <c r="E128" s="179"/>
      <c r="F128" s="179"/>
      <c r="G128" s="2"/>
      <c r="H128" s="21"/>
      <c r="I128" s="2"/>
      <c r="J128" s="22"/>
      <c r="K128" s="4"/>
      <c r="L128" s="20">
        <f>SUM(L112:L127)</f>
        <v>50290694</v>
      </c>
      <c r="M128" s="20">
        <f>SUM(M112:M127)</f>
        <v>50290694</v>
      </c>
      <c r="N128" s="190"/>
      <c r="O128" s="160"/>
      <c r="P128" s="160"/>
      <c r="Q128" s="160"/>
      <c r="R128" s="160"/>
      <c r="S128" s="160"/>
      <c r="T128" s="160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</row>
    <row r="129" spans="1:52">
      <c r="G129" s="2"/>
      <c r="H129" s="21"/>
      <c r="I129" s="2"/>
      <c r="J129" s="22"/>
      <c r="K129" s="4"/>
      <c r="L129" s="4"/>
      <c r="M129" s="4"/>
      <c r="N129" s="190"/>
      <c r="O129" s="4"/>
      <c r="P129" s="4"/>
      <c r="Q129" s="4"/>
      <c r="R129" s="4"/>
      <c r="S129" s="4"/>
      <c r="T129" s="4"/>
      <c r="U129" s="4"/>
      <c r="V129" s="4"/>
      <c r="W129" s="4"/>
    </row>
    <row r="130" spans="1:52" customFormat="1" ht="15" thickBot="1">
      <c r="A130" s="179" t="s">
        <v>3705</v>
      </c>
      <c r="B130" s="179"/>
      <c r="C130" s="179"/>
      <c r="D130" s="179"/>
      <c r="E130" s="179"/>
      <c r="F130" s="179"/>
      <c r="G130" s="2"/>
      <c r="H130" s="21"/>
      <c r="I130" s="2" t="s">
        <v>1977</v>
      </c>
      <c r="J130" s="22"/>
      <c r="K130" s="4"/>
      <c r="L130" s="75">
        <v>0</v>
      </c>
      <c r="M130" s="4">
        <v>0</v>
      </c>
      <c r="N130" s="187" t="str">
        <f>IF(ABS(L130-M130)&lt;10,"","&lt;-- System/UIPLANNER Totals should be comparable***")</f>
        <v/>
      </c>
      <c r="O130" s="160"/>
      <c r="P130" s="160"/>
      <c r="Q130" s="160"/>
      <c r="R130" s="160"/>
      <c r="S130" s="160"/>
      <c r="T130" s="160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</row>
    <row r="131" spans="1:52" ht="15.6" thickTop="1" thickBot="1">
      <c r="G131" s="158"/>
      <c r="H131" s="159"/>
      <c r="I131" s="2" t="s">
        <v>2111</v>
      </c>
      <c r="J131" s="22"/>
      <c r="K131" s="4"/>
      <c r="L131" s="465">
        <f>+L71+L92+L110+L130</f>
        <v>492420169</v>
      </c>
      <c r="M131" s="194">
        <f>+M71+M92+M110+M130</f>
        <v>492420171</v>
      </c>
      <c r="N131" s="187" t="str">
        <f>IF(ABS(L131-M131)&lt;10,"","&lt;-- System/UIPLANNER Totals should be comparable***")</f>
        <v/>
      </c>
      <c r="O131" s="4"/>
      <c r="P131" s="4"/>
      <c r="Q131" s="4"/>
      <c r="R131" s="4"/>
      <c r="S131" s="4"/>
      <c r="T131" s="4"/>
      <c r="U131" s="4"/>
      <c r="V131" s="4"/>
      <c r="W131" s="4"/>
    </row>
    <row r="132" spans="1:52" customFormat="1" ht="15" thickTop="1">
      <c r="A132" s="179"/>
      <c r="B132" s="179"/>
      <c r="C132" s="179"/>
      <c r="D132" s="179"/>
      <c r="E132" s="179"/>
      <c r="F132" s="179"/>
      <c r="G132" s="2"/>
      <c r="H132" s="21"/>
      <c r="I132" s="2"/>
      <c r="J132" s="22"/>
      <c r="K132" s="4"/>
      <c r="L132" s="4"/>
      <c r="M132" s="4"/>
      <c r="N132" s="187"/>
      <c r="O132" s="160"/>
      <c r="P132" s="160"/>
      <c r="Q132" s="160"/>
      <c r="R132" s="160"/>
      <c r="S132" s="160"/>
      <c r="T132" s="160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</row>
    <row r="133" spans="1:52" customFormat="1">
      <c r="A133" s="179" t="s">
        <v>3706</v>
      </c>
      <c r="B133" s="179"/>
      <c r="C133" s="179"/>
      <c r="D133" s="179"/>
      <c r="E133" s="179"/>
      <c r="F133" s="179"/>
      <c r="G133" s="4" t="s">
        <v>2096</v>
      </c>
      <c r="H133" s="21"/>
      <c r="I133" s="2" t="s">
        <v>2112</v>
      </c>
      <c r="J133" s="22"/>
      <c r="K133" s="21"/>
      <c r="L133" s="4">
        <f>'OR-ADEP'!O57</f>
        <v>-132100595</v>
      </c>
      <c r="M133" s="4">
        <v>-132100595</v>
      </c>
      <c r="N133" s="187" t="str">
        <f>IF(ABS(L133-M133)&lt;10,"","&lt;-- System/UIPLANNER Totals should be comparable***")</f>
        <v/>
      </c>
      <c r="O133" s="160"/>
      <c r="P133" s="160"/>
      <c r="Q133" s="160"/>
      <c r="R133" s="160"/>
      <c r="S133" s="160"/>
      <c r="T133" s="160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</row>
    <row r="134" spans="1:52" customFormat="1" hidden="1">
      <c r="A134" s="179"/>
      <c r="B134" s="179"/>
      <c r="C134" s="179"/>
      <c r="D134" s="179"/>
      <c r="E134" s="179"/>
      <c r="F134" s="179"/>
      <c r="G134" s="4"/>
      <c r="H134" s="21"/>
      <c r="I134" s="2"/>
      <c r="J134" s="22"/>
      <c r="K134" s="21"/>
      <c r="L134" s="4"/>
      <c r="M134" s="4"/>
      <c r="N134" s="190"/>
      <c r="O134" s="160"/>
      <c r="P134" s="158"/>
      <c r="Q134" s="160"/>
      <c r="R134" s="160"/>
      <c r="S134" s="160"/>
      <c r="T134" s="160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</row>
    <row r="135" spans="1:52" customFormat="1" hidden="1">
      <c r="A135" s="192" t="s">
        <v>3707</v>
      </c>
      <c r="B135" s="179"/>
      <c r="C135" s="179"/>
      <c r="D135" s="179"/>
      <c r="E135" s="179"/>
      <c r="F135" s="179"/>
      <c r="G135" s="4"/>
      <c r="H135" s="21"/>
      <c r="I135" s="2"/>
      <c r="J135" s="161" t="str">
        <f>'OR-ADEP'!C33</f>
        <v>Total Gas Underground Storage</v>
      </c>
      <c r="K135" s="21"/>
      <c r="L135" s="4">
        <f>'OR-ADEP'!O33</f>
        <v>-1278494</v>
      </c>
      <c r="M135" s="4">
        <v>-1278494</v>
      </c>
      <c r="N135" s="187" t="str">
        <f>IF(ABS(L135-M135)&lt;10,"","&lt;-- System/UIPLANNER Totals should be comparable***")</f>
        <v/>
      </c>
      <c r="O135" s="160"/>
      <c r="P135" s="158"/>
      <c r="Q135" s="160"/>
      <c r="R135" s="160"/>
      <c r="S135" s="160"/>
      <c r="T135" s="160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</row>
    <row r="136" spans="1:52" customFormat="1" hidden="1">
      <c r="A136" s="192" t="s">
        <v>3708</v>
      </c>
      <c r="B136" s="179"/>
      <c r="C136" s="179"/>
      <c r="D136" s="179"/>
      <c r="E136" s="179"/>
      <c r="F136" s="179"/>
      <c r="G136" s="4"/>
      <c r="H136" s="21"/>
      <c r="I136" s="2"/>
      <c r="J136" s="161" t="str">
        <f>'OR-ADEP'!C40</f>
        <v>Total Gas Distribution</v>
      </c>
      <c r="K136" s="21"/>
      <c r="L136" s="4">
        <f>'OR-ADEP'!O40</f>
        <v>-118309508</v>
      </c>
      <c r="M136" s="4">
        <v>-118309508</v>
      </c>
      <c r="N136" s="187" t="str">
        <f>IF(ABS(L136-M136)&lt;10,"","&lt;-- System/UIPLANNER Totals should be comparable***")</f>
        <v/>
      </c>
      <c r="O136" s="160"/>
      <c r="P136" s="158"/>
      <c r="Q136" s="160"/>
      <c r="R136" s="160"/>
      <c r="S136" s="160"/>
      <c r="T136" s="160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</row>
    <row r="137" spans="1:52" s="56" customFormat="1" hidden="1">
      <c r="A137" s="192" t="s">
        <v>3709</v>
      </c>
      <c r="B137" s="179"/>
      <c r="C137" s="179"/>
      <c r="D137" s="179"/>
      <c r="E137" s="179"/>
      <c r="F137" s="179"/>
      <c r="G137" s="4"/>
      <c r="H137" s="21"/>
      <c r="I137" s="2"/>
      <c r="J137" s="161" t="str">
        <f>'OR-ADEP'!C55</f>
        <v>Total General Plant</v>
      </c>
      <c r="K137" s="21"/>
      <c r="L137" s="4">
        <f>'OR-ADEP'!O55</f>
        <v>-12512593</v>
      </c>
      <c r="M137" s="4">
        <v>-12512594</v>
      </c>
      <c r="N137" s="187" t="str">
        <f>IF(ABS(L137-M137)&lt;10,"","&lt;-- System/UIPLANNER Totals should be comparable***")</f>
        <v/>
      </c>
      <c r="O137" s="162"/>
      <c r="P137" s="162"/>
      <c r="Q137" s="162"/>
      <c r="R137" s="162"/>
      <c r="S137" s="162"/>
      <c r="T137" s="162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2"/>
      <c r="AZ137" s="62"/>
    </row>
    <row r="138" spans="1:52" customFormat="1" hidden="1">
      <c r="A138" s="179"/>
      <c r="B138" s="179"/>
      <c r="C138" s="179"/>
      <c r="D138" s="179"/>
      <c r="E138" s="179"/>
      <c r="F138" s="179"/>
      <c r="G138" s="4"/>
      <c r="H138" s="21"/>
      <c r="I138" s="2"/>
      <c r="J138" s="22"/>
      <c r="K138" s="21"/>
      <c r="L138" s="20">
        <f>SUM(L135:L137)</f>
        <v>-132100595</v>
      </c>
      <c r="M138" s="20">
        <f>SUM(M135:M137)</f>
        <v>-132100596</v>
      </c>
      <c r="N138" s="191"/>
      <c r="O138" s="120"/>
      <c r="P138" s="80"/>
      <c r="Q138" s="80"/>
      <c r="R138" s="80"/>
      <c r="S138" s="80"/>
      <c r="T138" s="80"/>
      <c r="U138" s="80"/>
      <c r="V138" s="80"/>
    </row>
    <row r="139" spans="1:52" customFormat="1">
      <c r="A139" s="179"/>
      <c r="B139" s="179"/>
      <c r="C139" s="179"/>
      <c r="D139" s="179"/>
      <c r="E139" s="179"/>
      <c r="F139" s="179"/>
      <c r="G139" s="4"/>
      <c r="H139" s="21"/>
      <c r="I139" s="2"/>
      <c r="J139" s="22"/>
      <c r="K139" s="21"/>
      <c r="L139" s="30"/>
      <c r="M139" s="4"/>
      <c r="N139" s="191"/>
      <c r="O139" s="120"/>
      <c r="P139" s="80"/>
      <c r="Q139" s="80"/>
      <c r="R139" s="80"/>
      <c r="S139" s="80"/>
      <c r="T139" s="80"/>
      <c r="U139" s="80"/>
      <c r="V139" s="80"/>
    </row>
    <row r="140" spans="1:52" customFormat="1">
      <c r="A140" s="179" t="s">
        <v>3713</v>
      </c>
      <c r="B140" s="179"/>
      <c r="C140" s="179"/>
      <c r="D140" s="179"/>
      <c r="E140" s="179"/>
      <c r="F140" s="179"/>
      <c r="G140" s="4" t="s">
        <v>2097</v>
      </c>
      <c r="H140" s="21"/>
      <c r="I140" s="2" t="s">
        <v>2113</v>
      </c>
      <c r="J140" s="22"/>
      <c r="K140" s="21"/>
      <c r="L140" s="4">
        <f>'OR-AAMT'!U53</f>
        <v>-8762675</v>
      </c>
      <c r="M140" s="4">
        <v>-8762677</v>
      </c>
      <c r="N140" s="187" t="str">
        <f>IF(ABS(L140-M140)&lt;10,"","&lt;-- System/UIPLANNER Totals should be comparable***")</f>
        <v/>
      </c>
      <c r="O140" s="160"/>
      <c r="P140" s="160"/>
      <c r="Q140" s="160"/>
      <c r="R140" s="160"/>
      <c r="S140" s="160"/>
      <c r="T140" s="160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</row>
    <row r="141" spans="1:52" customFormat="1" hidden="1">
      <c r="A141" s="179"/>
      <c r="B141" s="179"/>
      <c r="C141" s="179"/>
      <c r="D141" s="179"/>
      <c r="E141" s="179"/>
      <c r="F141" s="179"/>
      <c r="G141" s="4"/>
      <c r="H141" s="21"/>
      <c r="I141" s="2"/>
      <c r="J141" s="22"/>
      <c r="K141" s="21"/>
      <c r="L141" s="4"/>
      <c r="M141" s="4"/>
      <c r="N141" s="190"/>
      <c r="O141" s="160"/>
      <c r="P141" s="160"/>
      <c r="Q141" s="160"/>
      <c r="R141" s="160"/>
      <c r="S141" s="160"/>
      <c r="T141" s="160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</row>
    <row r="142" spans="1:52" customFormat="1" hidden="1">
      <c r="A142" s="193" t="s">
        <v>3711</v>
      </c>
      <c r="B142" s="179"/>
      <c r="C142" s="179"/>
      <c r="D142" s="179"/>
      <c r="E142" s="179"/>
      <c r="F142" s="179"/>
      <c r="G142" s="4"/>
      <c r="H142" s="21"/>
      <c r="I142" s="2"/>
      <c r="J142" s="161" t="str">
        <f>'OR-AAMT'!I25</f>
        <v>Total General Plant - 303000</v>
      </c>
      <c r="K142" s="21"/>
      <c r="L142" s="4">
        <f>'OR-AAMT'!U25</f>
        <v>-439242</v>
      </c>
      <c r="M142" s="4">
        <v>-439242</v>
      </c>
      <c r="N142" s="187" t="str">
        <f>IF(ABS(L142-M142)&lt;10,"","&lt;-- System/UIPLANNER Totals should be comparable***")</f>
        <v/>
      </c>
      <c r="O142" s="160"/>
      <c r="P142" s="160"/>
      <c r="Q142" s="160"/>
      <c r="R142" s="160"/>
      <c r="S142" s="160"/>
      <c r="T142" s="160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</row>
    <row r="143" spans="1:52" customFormat="1" hidden="1">
      <c r="A143" s="193"/>
      <c r="B143" s="179" t="s">
        <v>3689</v>
      </c>
      <c r="C143" s="179" t="s">
        <v>3690</v>
      </c>
      <c r="D143" s="179" t="s">
        <v>3738</v>
      </c>
      <c r="E143" s="453" t="s">
        <v>3749</v>
      </c>
      <c r="F143" s="453" t="s">
        <v>3752</v>
      </c>
      <c r="G143" s="4"/>
      <c r="H143" s="21"/>
      <c r="I143" s="2"/>
      <c r="J143" s="161" t="str">
        <f>'OR-AAMT'!I37</f>
        <v>Total Miscellaneous IT Intangible Plant - 3031XX</v>
      </c>
      <c r="K143" s="21"/>
      <c r="L143" s="4">
        <f>'OR-AAMT'!U37</f>
        <v>-8323447</v>
      </c>
      <c r="M143" s="4">
        <v>-8323448</v>
      </c>
      <c r="N143" s="187" t="str">
        <f>IF(ABS(L143-M143)&lt;10,"","&lt;-- System/UIPLANNER Totals should be comparable***")</f>
        <v/>
      </c>
      <c r="O143" s="160"/>
      <c r="P143" s="160"/>
      <c r="Q143" s="160"/>
      <c r="R143" s="160"/>
      <c r="S143" s="160"/>
      <c r="T143" s="160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</row>
    <row r="144" spans="1:52" customFormat="1" hidden="1">
      <c r="A144" s="193" t="s">
        <v>3712</v>
      </c>
      <c r="B144" s="179"/>
      <c r="C144" s="179"/>
      <c r="D144" s="179"/>
      <c r="E144" s="179"/>
      <c r="F144" s="179"/>
      <c r="G144" s="4"/>
      <c r="H144" s="21"/>
      <c r="I144" s="2"/>
      <c r="J144" s="161" t="str">
        <f>'OR-AAMT'!I51</f>
        <v>Total General Plant - 390200, 396200</v>
      </c>
      <c r="K144" s="21"/>
      <c r="L144" s="4">
        <f>'OR-AAMT'!U51</f>
        <v>14</v>
      </c>
      <c r="M144" s="4">
        <v>14</v>
      </c>
      <c r="N144" s="187" t="str">
        <f>IF(ABS(L144-M144)&lt;10,"","&lt;-- System/UIPLANNER Totals should be comparable***")</f>
        <v/>
      </c>
      <c r="O144" s="160"/>
      <c r="P144" s="160"/>
      <c r="Q144" s="160"/>
      <c r="R144" s="160"/>
      <c r="S144" s="160"/>
      <c r="T144" s="160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</row>
    <row r="145" spans="1:50" hidden="1">
      <c r="G145" s="4"/>
      <c r="H145" s="21"/>
      <c r="I145" s="2"/>
      <c r="J145" s="22"/>
      <c r="K145" s="21"/>
      <c r="L145" s="20">
        <f>SUM(L141:L144)</f>
        <v>-8762675</v>
      </c>
      <c r="M145" s="20">
        <f>SUM(M141:M144)</f>
        <v>-8762676</v>
      </c>
      <c r="N145" s="190"/>
    </row>
    <row r="146" spans="1:50">
      <c r="G146" s="4"/>
      <c r="H146" s="21"/>
      <c r="I146" s="2"/>
      <c r="J146" s="22"/>
      <c r="K146" s="21"/>
      <c r="L146" s="30"/>
      <c r="M146" s="4"/>
      <c r="N146" s="190"/>
    </row>
    <row r="147" spans="1:50" customFormat="1" ht="15" thickBot="1">
      <c r="A147" s="179" t="s">
        <v>3710</v>
      </c>
      <c r="B147" s="179"/>
      <c r="C147" s="179"/>
      <c r="D147" s="179"/>
      <c r="E147" s="179"/>
      <c r="F147" s="179"/>
      <c r="G147" s="113"/>
      <c r="H147" s="118"/>
      <c r="I147" s="2" t="s">
        <v>1992</v>
      </c>
      <c r="J147" s="119"/>
      <c r="K147" s="80"/>
      <c r="L147" s="174">
        <v>0</v>
      </c>
      <c r="M147" s="4">
        <v>0</v>
      </c>
      <c r="N147" s="187" t="str">
        <f>IF(ABS(L147-M147)&lt;10,"","&lt;-- System/UIPLANNER Totals should be comparable***")</f>
        <v/>
      </c>
      <c r="O147" s="160"/>
      <c r="P147" s="160"/>
      <c r="Q147" s="160"/>
      <c r="R147" s="160"/>
      <c r="S147" s="160"/>
      <c r="T147" s="160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</row>
    <row r="148" spans="1:50" ht="15.6" thickTop="1" thickBot="1">
      <c r="I148" s="1" t="s">
        <v>2114</v>
      </c>
      <c r="L148" s="464">
        <f>L133+L147+L140</f>
        <v>-140863270</v>
      </c>
      <c r="M148" s="117">
        <f>M133+M147+M140</f>
        <v>-140863272</v>
      </c>
      <c r="N148" s="187" t="str">
        <f>IF(ABS(L148-M148)&lt;10,"","&lt;-- System/UIPLANNER Totals should be comparable***")</f>
        <v/>
      </c>
    </row>
    <row r="149" spans="1:50" ht="15" thickTop="1"/>
    <row r="180" spans="2:6">
      <c r="F180" s="181"/>
    </row>
    <row r="181" spans="2:6">
      <c r="F181" s="181"/>
    </row>
    <row r="182" spans="2:6">
      <c r="D182" s="181"/>
      <c r="E182" s="181"/>
      <c r="F182" s="181"/>
    </row>
    <row r="183" spans="2:6">
      <c r="D183" s="181"/>
      <c r="E183" s="181"/>
    </row>
    <row r="184" spans="2:6">
      <c r="D184" s="181"/>
      <c r="E184" s="181"/>
    </row>
    <row r="185" spans="2:6">
      <c r="B185" s="181"/>
      <c r="C185" s="181"/>
    </row>
    <row r="186" spans="2:6">
      <c r="B186" s="181"/>
      <c r="C186" s="181"/>
    </row>
    <row r="187" spans="2:6">
      <c r="B187" s="181"/>
      <c r="C187" s="181"/>
    </row>
  </sheetData>
  <phoneticPr fontId="0" type="noConversion"/>
  <pageMargins left="0" right="0" top="0.5" bottom="0.5" header="0.25" footer="0.25"/>
  <pageSetup scale="89" orientation="landscape" horizontalDpi="4294967292" r:id="rId1"/>
  <headerFooter alignWithMargins="0">
    <oddFooter>&amp;CPage &amp;P of &amp;N&amp;RPrint Date-Time: &amp;D  &amp;T</oddFooter>
  </headerFooter>
  <rowBreaks count="1" manualBreakCount="1">
    <brk id="55" min="6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S43"/>
  <sheetViews>
    <sheetView zoomScaleNormal="100" workbookViewId="0">
      <pane xSplit="5" ySplit="8" topLeftCell="G9" activePane="bottomRight" state="frozen"/>
      <selection activeCell="H8" sqref="H8"/>
      <selection pane="topRight" activeCell="H8" sqref="H8"/>
      <selection pane="bottomLeft" activeCell="H8" sqref="H8"/>
      <selection pane="bottomRight" activeCell="E3" sqref="E3"/>
    </sheetView>
  </sheetViews>
  <sheetFormatPr defaultRowHeight="12.6"/>
  <cols>
    <col min="1" max="1" width="9.375" style="123"/>
    <col min="2" max="2" width="13.625" customWidth="1"/>
    <col min="3" max="3" width="11.5" customWidth="1"/>
    <col min="4" max="4" width="15" customWidth="1"/>
    <col min="5" max="5" width="20.375" customWidth="1"/>
    <col min="6" max="6" width="20.5" customWidth="1"/>
    <col min="7" max="7" width="17.125" customWidth="1"/>
    <col min="8" max="8" width="16.875" style="124" customWidth="1"/>
    <col min="9" max="9" width="27.375" style="125" customWidth="1"/>
    <col min="10" max="10" width="15" customWidth="1"/>
    <col min="11" max="11" width="13.875" customWidth="1"/>
    <col min="12" max="12" width="12.875" customWidth="1"/>
    <col min="13" max="13" width="10.125" bestFit="1" customWidth="1"/>
  </cols>
  <sheetData>
    <row r="1" spans="1:19" ht="14.4">
      <c r="A1" s="144"/>
      <c r="B1" s="2"/>
      <c r="C1" s="21"/>
      <c r="D1" s="21"/>
      <c r="E1" s="22"/>
      <c r="F1" s="21"/>
      <c r="G1" s="21"/>
      <c r="H1" s="145"/>
      <c r="I1" s="146"/>
      <c r="J1" s="4"/>
      <c r="K1" s="4"/>
      <c r="L1" s="4"/>
      <c r="M1" s="4"/>
      <c r="N1" s="4"/>
      <c r="O1" s="4"/>
      <c r="P1" s="4"/>
      <c r="Q1" s="80"/>
      <c r="R1" s="80"/>
      <c r="S1" s="80"/>
    </row>
    <row r="2" spans="1:19" s="70" customFormat="1" ht="14.25" customHeight="1">
      <c r="A2" s="133"/>
      <c r="B2" s="129" t="s">
        <v>2029</v>
      </c>
      <c r="C2" s="130"/>
      <c r="D2" s="131"/>
      <c r="E2" s="132"/>
      <c r="F2" s="10" t="s">
        <v>44</v>
      </c>
      <c r="G2" s="4"/>
      <c r="H2" s="4"/>
      <c r="I2" s="4" t="s">
        <v>3</v>
      </c>
      <c r="J2" s="4"/>
      <c r="K2" s="4"/>
      <c r="L2" s="4"/>
      <c r="M2" s="4"/>
      <c r="N2" s="4"/>
      <c r="O2" s="1"/>
      <c r="P2" s="1"/>
      <c r="Q2" s="68"/>
    </row>
    <row r="3" spans="1:19" ht="14.4">
      <c r="A3" s="144"/>
      <c r="B3" s="136" t="s">
        <v>2014</v>
      </c>
      <c r="C3" s="7"/>
      <c r="D3" s="8"/>
      <c r="E3" s="9"/>
      <c r="F3" s="264" t="str">
        <f>"OR-CHK-UI-"&amp;months&amp;rbcalc</f>
        <v>OR-CHK-UI-12E</v>
      </c>
      <c r="G3" s="78"/>
      <c r="H3" s="138"/>
      <c r="I3" s="147"/>
      <c r="J3" s="4"/>
      <c r="K3" s="4"/>
      <c r="L3" s="4"/>
      <c r="M3" s="4"/>
      <c r="N3" s="4"/>
      <c r="O3" s="4"/>
      <c r="P3" s="4"/>
      <c r="Q3" s="80"/>
      <c r="R3" s="80"/>
      <c r="S3" s="80"/>
    </row>
    <row r="4" spans="1:19" ht="14.4">
      <c r="A4" s="144"/>
      <c r="B4" s="11" t="str">
        <f>tp_heading</f>
        <v>For Twelve Months Ended December 31, 2019</v>
      </c>
      <c r="C4" s="1"/>
      <c r="D4" s="1"/>
      <c r="E4" s="12"/>
      <c r="F4" s="134"/>
      <c r="G4" s="175"/>
      <c r="H4" s="138"/>
      <c r="I4" s="147"/>
      <c r="J4" s="4"/>
      <c r="K4" s="4"/>
      <c r="L4" s="4"/>
      <c r="M4" s="4"/>
      <c r="N4" s="4"/>
      <c r="O4" s="4"/>
      <c r="P4" s="4"/>
      <c r="Q4" s="80"/>
      <c r="R4" s="80"/>
      <c r="S4" s="80"/>
    </row>
    <row r="5" spans="1:19" ht="14.4">
      <c r="A5" s="144"/>
      <c r="B5" s="14" t="str">
        <f>rbcalc_heading</f>
        <v>Ending Balance Basis</v>
      </c>
      <c r="C5" s="15"/>
      <c r="D5" s="16"/>
      <c r="E5" s="17"/>
      <c r="F5" s="18"/>
      <c r="G5" s="78"/>
      <c r="H5" s="138"/>
      <c r="I5" s="148"/>
      <c r="J5" s="4"/>
      <c r="K5" s="4"/>
      <c r="L5" s="4"/>
      <c r="M5" s="4"/>
      <c r="N5" s="4"/>
      <c r="O5" s="4"/>
      <c r="P5" s="4"/>
      <c r="Q5" s="80"/>
      <c r="R5" s="80"/>
      <c r="S5" s="80"/>
    </row>
    <row r="6" spans="1:19" ht="14.4">
      <c r="A6" s="144"/>
      <c r="B6" s="122"/>
      <c r="C6" s="37"/>
      <c r="D6" s="25"/>
      <c r="E6" s="16"/>
      <c r="F6" s="16"/>
      <c r="G6" s="16"/>
      <c r="H6" s="149"/>
      <c r="I6" s="122"/>
      <c r="J6" s="25"/>
      <c r="K6" s="25"/>
      <c r="L6" s="25"/>
      <c r="M6" s="4"/>
      <c r="N6" s="4"/>
      <c r="O6" s="4"/>
      <c r="P6" s="4"/>
      <c r="Q6" s="80"/>
      <c r="R6" s="80"/>
      <c r="S6" s="80"/>
    </row>
    <row r="7" spans="1:19" ht="14.4">
      <c r="A7" s="144"/>
      <c r="B7" s="143"/>
      <c r="C7" s="45"/>
      <c r="D7" s="143"/>
      <c r="E7" s="35"/>
      <c r="F7" s="35"/>
      <c r="G7" s="35"/>
      <c r="H7" s="139"/>
      <c r="I7" s="148"/>
      <c r="J7" s="143"/>
      <c r="K7" s="143"/>
      <c r="L7" s="143"/>
      <c r="M7" s="4"/>
      <c r="N7" s="4"/>
      <c r="O7" s="4"/>
      <c r="P7" s="4"/>
      <c r="Q7" s="80"/>
      <c r="R7" s="80"/>
      <c r="S7" s="80"/>
    </row>
    <row r="8" spans="1:19" ht="14.4">
      <c r="A8" s="144" t="s">
        <v>69</v>
      </c>
      <c r="B8" s="2"/>
      <c r="C8" s="21"/>
      <c r="D8" s="21"/>
      <c r="E8" s="22"/>
      <c r="F8" s="21"/>
      <c r="G8" s="21"/>
      <c r="H8" s="145" t="s">
        <v>1994</v>
      </c>
      <c r="I8" s="150" t="s">
        <v>1995</v>
      </c>
      <c r="J8" s="4"/>
      <c r="K8" s="4"/>
      <c r="L8" s="49"/>
      <c r="M8" s="4" t="s">
        <v>1996</v>
      </c>
      <c r="N8" s="4"/>
      <c r="O8" s="4"/>
      <c r="P8" s="4"/>
      <c r="Q8" s="80"/>
      <c r="R8" s="80"/>
      <c r="S8" s="80"/>
    </row>
    <row r="9" spans="1:19" ht="14.4">
      <c r="A9" s="144"/>
      <c r="B9" s="2" t="s">
        <v>1997</v>
      </c>
      <c r="C9" s="21"/>
      <c r="D9" s="2"/>
      <c r="E9" s="22"/>
      <c r="F9" s="4"/>
      <c r="G9" s="4"/>
      <c r="H9" s="138"/>
      <c r="I9" s="44"/>
      <c r="J9" s="4"/>
      <c r="K9" s="4"/>
      <c r="L9" s="4"/>
      <c r="M9" s="4"/>
      <c r="N9" s="4"/>
      <c r="O9" s="4"/>
      <c r="P9" s="4"/>
      <c r="Q9" s="80"/>
      <c r="R9" s="80"/>
      <c r="S9" s="80"/>
    </row>
    <row r="10" spans="1:19" ht="14.4">
      <c r="A10" s="144">
        <v>22197</v>
      </c>
      <c r="B10" s="2"/>
      <c r="C10" s="21"/>
      <c r="D10" s="2" t="s">
        <v>1949</v>
      </c>
      <c r="E10" s="22"/>
      <c r="F10" s="1"/>
      <c r="G10" s="1"/>
      <c r="H10" s="151">
        <v>0.21</v>
      </c>
      <c r="I10" s="152" t="str">
        <f t="shared" ref="I10:I12" si="0">IF(H10=0,"***WARNING: A zero-value for this Input is unexpected - please research***","")</f>
        <v/>
      </c>
      <c r="J10" s="69"/>
      <c r="K10" s="4"/>
      <c r="L10" s="4"/>
      <c r="M10" s="4">
        <f>IF(I10&lt;&gt;"",1,0)</f>
        <v>0</v>
      </c>
      <c r="N10" s="4"/>
      <c r="O10" s="4"/>
      <c r="P10" s="4"/>
      <c r="Q10" s="80"/>
      <c r="R10" s="80"/>
      <c r="S10" s="80"/>
    </row>
    <row r="11" spans="1:19" ht="14.4">
      <c r="A11" s="144">
        <v>101871</v>
      </c>
      <c r="B11" s="2"/>
      <c r="C11" s="21"/>
      <c r="D11" s="2" t="s">
        <v>1998</v>
      </c>
      <c r="E11" s="22"/>
      <c r="F11" s="1"/>
      <c r="G11" s="1"/>
      <c r="H11" s="151">
        <v>1.2200000000000001E-2</v>
      </c>
      <c r="I11" s="152" t="str">
        <f t="shared" si="0"/>
        <v/>
      </c>
      <c r="J11" s="69"/>
      <c r="K11" s="4"/>
      <c r="L11" s="4"/>
      <c r="M11" s="4">
        <f t="shared" ref="M11:M12" si="1">IF(I11&lt;&gt;"",1,0)</f>
        <v>0</v>
      </c>
      <c r="N11" s="4"/>
      <c r="O11" s="4"/>
      <c r="P11" s="4"/>
      <c r="Q11" s="80"/>
      <c r="R11" s="80"/>
      <c r="S11" s="80"/>
    </row>
    <row r="12" spans="1:19" ht="14.4">
      <c r="A12" s="144">
        <v>165820</v>
      </c>
      <c r="B12" s="2"/>
      <c r="C12" s="21"/>
      <c r="D12" s="2" t="s">
        <v>1999</v>
      </c>
      <c r="E12" s="22"/>
      <c r="F12" s="1"/>
      <c r="G12" s="1"/>
      <c r="H12" s="151">
        <v>5.91E-2</v>
      </c>
      <c r="I12" s="152" t="str">
        <f t="shared" si="0"/>
        <v/>
      </c>
      <c r="J12" s="69"/>
      <c r="K12" s="4"/>
      <c r="L12" s="4"/>
      <c r="M12" s="4">
        <f t="shared" si="1"/>
        <v>0</v>
      </c>
      <c r="N12" s="4"/>
      <c r="O12" s="4"/>
      <c r="P12" s="4"/>
      <c r="Q12" s="80"/>
      <c r="R12" s="80"/>
      <c r="S12" s="80"/>
    </row>
    <row r="13" spans="1:19" ht="14.4">
      <c r="A13" s="144"/>
      <c r="B13" s="2"/>
      <c r="C13" s="21"/>
      <c r="D13" s="2"/>
      <c r="E13" s="22"/>
      <c r="F13" s="4"/>
      <c r="G13" s="4"/>
      <c r="H13" s="138"/>
      <c r="I13" s="140"/>
      <c r="J13" s="49"/>
      <c r="K13" s="4"/>
      <c r="L13" s="4"/>
      <c r="M13" s="4"/>
      <c r="N13" s="4"/>
      <c r="O13" s="4"/>
      <c r="P13" s="4"/>
      <c r="Q13" s="80"/>
      <c r="R13" s="80"/>
      <c r="S13" s="80"/>
    </row>
    <row r="14" spans="1:19" ht="14.4">
      <c r="A14" s="144"/>
      <c r="B14" s="2" t="s">
        <v>2000</v>
      </c>
      <c r="C14" s="21"/>
      <c r="D14" s="2"/>
      <c r="E14" s="22"/>
      <c r="F14" s="4"/>
      <c r="G14" s="4"/>
      <c r="H14" s="153"/>
      <c r="I14" s="44"/>
      <c r="J14" s="4"/>
      <c r="K14" s="4"/>
      <c r="L14" s="4"/>
      <c r="M14" s="4"/>
      <c r="N14" s="4"/>
      <c r="O14" s="4"/>
      <c r="P14" s="4"/>
      <c r="Q14" s="80"/>
      <c r="R14" s="80"/>
      <c r="S14" s="80"/>
    </row>
    <row r="15" spans="1:19" ht="14.4">
      <c r="A15" s="144" t="s">
        <v>2001</v>
      </c>
      <c r="B15" s="2"/>
      <c r="C15" s="21"/>
      <c r="D15" s="2" t="s">
        <v>2016</v>
      </c>
      <c r="E15" s="22"/>
      <c r="F15" s="4"/>
      <c r="G15" s="4"/>
      <c r="H15" s="154">
        <v>4539238</v>
      </c>
      <c r="I15" s="152" t="str">
        <f t="shared" ref="I15:I18" si="2">IF(H15=0,"***WARNING: A zero-value for this Input is unexpected - please research***","")</f>
        <v/>
      </c>
      <c r="J15" s="49"/>
      <c r="K15" s="115"/>
      <c r="L15" s="4"/>
      <c r="M15" s="4">
        <f t="shared" ref="M15:M20" si="3">IF(I15&lt;&gt;"",1,0)</f>
        <v>0</v>
      </c>
      <c r="N15" s="4"/>
      <c r="O15" s="4"/>
      <c r="P15" s="4"/>
      <c r="Q15" s="80"/>
      <c r="R15" s="80"/>
      <c r="S15" s="80"/>
    </row>
    <row r="16" spans="1:19" ht="14.4">
      <c r="A16" s="144" t="s">
        <v>2002</v>
      </c>
      <c r="B16" s="1"/>
      <c r="C16" s="1"/>
      <c r="D16" s="2" t="s">
        <v>2017</v>
      </c>
      <c r="E16" s="1"/>
      <c r="F16" s="1"/>
      <c r="G16" s="1"/>
      <c r="H16" s="154">
        <v>3423440</v>
      </c>
      <c r="I16" s="152" t="str">
        <f t="shared" si="2"/>
        <v/>
      </c>
      <c r="J16" s="1"/>
      <c r="K16" s="1"/>
      <c r="L16" s="1"/>
      <c r="M16" s="4">
        <f t="shared" si="3"/>
        <v>0</v>
      </c>
      <c r="N16" s="1"/>
      <c r="O16" s="1"/>
      <c r="P16" s="1"/>
    </row>
    <row r="17" spans="1:19" ht="14.4">
      <c r="A17" s="144" t="s">
        <v>2003</v>
      </c>
      <c r="B17" s="2"/>
      <c r="C17" s="21"/>
      <c r="D17" s="2" t="s">
        <v>2018</v>
      </c>
      <c r="E17" s="22"/>
      <c r="F17" s="4"/>
      <c r="G17" s="4"/>
      <c r="H17" s="154">
        <v>5566888</v>
      </c>
      <c r="I17" s="152" t="str">
        <f t="shared" si="2"/>
        <v/>
      </c>
      <c r="J17" s="49"/>
      <c r="K17" s="115"/>
      <c r="L17" s="4"/>
      <c r="M17" s="4">
        <f t="shared" si="3"/>
        <v>0</v>
      </c>
      <c r="N17" s="4"/>
      <c r="O17" s="4"/>
      <c r="P17" s="4"/>
      <c r="Q17" s="80"/>
      <c r="R17" s="80"/>
      <c r="S17" s="80"/>
    </row>
    <row r="18" spans="1:19" ht="14.4">
      <c r="A18" s="144" t="s">
        <v>2004</v>
      </c>
      <c r="B18" s="1"/>
      <c r="C18" s="1"/>
      <c r="D18" s="2" t="s">
        <v>2019</v>
      </c>
      <c r="E18" s="1"/>
      <c r="F18" s="1"/>
      <c r="G18" s="1"/>
      <c r="H18" s="154">
        <v>1673943</v>
      </c>
      <c r="I18" s="152" t="str">
        <f t="shared" si="2"/>
        <v/>
      </c>
      <c r="J18" s="1"/>
      <c r="K18" s="1"/>
      <c r="L18" s="1"/>
      <c r="M18" s="4">
        <f t="shared" si="3"/>
        <v>0</v>
      </c>
      <c r="N18" s="1"/>
      <c r="O18" s="1"/>
      <c r="P18" s="1"/>
    </row>
    <row r="19" spans="1:19" ht="14.4">
      <c r="A19" s="144" t="s">
        <v>2005</v>
      </c>
      <c r="B19" s="1"/>
      <c r="C19" s="1"/>
      <c r="D19" s="2" t="s">
        <v>2020</v>
      </c>
      <c r="E19" s="1"/>
      <c r="F19" s="1"/>
      <c r="G19" s="1"/>
      <c r="H19" s="154">
        <v>103061</v>
      </c>
      <c r="I19" s="152" t="str">
        <f>IF(H19=0,"***WARNING: A zero-value for this Input is unexpected - please research***","")</f>
        <v/>
      </c>
      <c r="J19" s="1"/>
      <c r="K19" s="1"/>
      <c r="L19" s="1"/>
      <c r="M19" s="4">
        <f t="shared" si="3"/>
        <v>0</v>
      </c>
      <c r="N19" s="1"/>
      <c r="O19" s="1"/>
      <c r="P19" s="1"/>
    </row>
    <row r="20" spans="1:19" ht="14.4">
      <c r="A20" s="144" t="s">
        <v>2006</v>
      </c>
      <c r="B20" s="1"/>
      <c r="C20" s="1"/>
      <c r="D20" s="2" t="s">
        <v>2021</v>
      </c>
      <c r="E20" s="1"/>
      <c r="F20" s="1"/>
      <c r="G20" s="1"/>
      <c r="H20" s="154">
        <v>296790108</v>
      </c>
      <c r="I20" s="152" t="str">
        <f>IF(H20=0,"***WARNING: A zero-value for this Input is unexpected - please research***","")</f>
        <v/>
      </c>
      <c r="J20" s="1"/>
      <c r="K20" s="1"/>
      <c r="L20" s="1"/>
      <c r="M20" s="4">
        <f t="shared" si="3"/>
        <v>0</v>
      </c>
      <c r="N20" s="1"/>
      <c r="O20" s="1"/>
      <c r="P20" s="1"/>
    </row>
    <row r="21" spans="1:19" ht="14.4">
      <c r="A21" s="144"/>
      <c r="B21" s="1"/>
      <c r="C21" s="1"/>
      <c r="D21" s="1"/>
      <c r="E21" s="1"/>
      <c r="F21" s="1"/>
      <c r="G21" s="1"/>
      <c r="H21" s="155"/>
      <c r="I21" s="133"/>
      <c r="J21" s="1"/>
      <c r="K21" s="1"/>
      <c r="L21" s="1"/>
      <c r="M21" s="1"/>
      <c r="N21" s="1"/>
      <c r="O21" s="1"/>
      <c r="P21" s="1"/>
    </row>
    <row r="22" spans="1:19" ht="14.4">
      <c r="A22" s="144" t="s">
        <v>3664</v>
      </c>
      <c r="B22" s="2"/>
      <c r="C22" s="21"/>
      <c r="D22" s="2" t="s">
        <v>3659</v>
      </c>
      <c r="E22" s="22"/>
      <c r="F22" s="4"/>
      <c r="G22" s="4"/>
      <c r="H22" s="154">
        <v>4195208</v>
      </c>
      <c r="I22" s="152" t="str">
        <f t="shared" ref="I22:I25" si="4">IF(H22=0,"***WARNING: A zero-value for this Input is unexpected - please research***","")</f>
        <v/>
      </c>
      <c r="J22" s="49"/>
      <c r="K22" s="115"/>
      <c r="L22" s="4"/>
      <c r="M22" s="4">
        <f t="shared" ref="M22:M25" si="5">IF(I22&lt;&gt;"",1,0)</f>
        <v>0</v>
      </c>
      <c r="N22" s="4"/>
      <c r="O22" s="4"/>
      <c r="P22" s="4"/>
      <c r="Q22" s="80"/>
      <c r="R22" s="80"/>
      <c r="S22" s="80"/>
    </row>
    <row r="23" spans="1:19" ht="14.4">
      <c r="A23" s="144" t="s">
        <v>3665</v>
      </c>
      <c r="B23" s="1"/>
      <c r="C23" s="1"/>
      <c r="D23" s="2" t="s">
        <v>3660</v>
      </c>
      <c r="E23" s="1"/>
      <c r="F23" s="1"/>
      <c r="G23" s="1"/>
      <c r="H23" s="154">
        <v>3341292</v>
      </c>
      <c r="I23" s="152" t="str">
        <f t="shared" si="4"/>
        <v/>
      </c>
      <c r="J23" s="1"/>
      <c r="K23" s="1"/>
      <c r="L23" s="1"/>
      <c r="M23" s="4">
        <f t="shared" si="5"/>
        <v>0</v>
      </c>
      <c r="N23" s="1"/>
      <c r="O23" s="1"/>
      <c r="P23" s="1"/>
    </row>
    <row r="24" spans="1:19" ht="14.4">
      <c r="A24" s="144" t="s">
        <v>3663</v>
      </c>
      <c r="B24" s="2"/>
      <c r="C24" s="21"/>
      <c r="D24" s="2" t="s">
        <v>3661</v>
      </c>
      <c r="E24" s="22"/>
      <c r="F24" s="4"/>
      <c r="G24" s="4"/>
      <c r="H24" s="154">
        <v>3842494</v>
      </c>
      <c r="I24" s="152" t="str">
        <f t="shared" si="4"/>
        <v/>
      </c>
      <c r="J24" s="49"/>
      <c r="K24" s="115"/>
      <c r="L24" s="4"/>
      <c r="M24" s="4">
        <f t="shared" si="5"/>
        <v>0</v>
      </c>
      <c r="N24" s="4"/>
      <c r="O24" s="4"/>
      <c r="P24" s="4"/>
      <c r="Q24" s="80"/>
      <c r="R24" s="80"/>
      <c r="S24" s="80"/>
    </row>
    <row r="25" spans="1:19" ht="14.4">
      <c r="A25" s="144" t="s">
        <v>3666</v>
      </c>
      <c r="B25" s="1"/>
      <c r="C25" s="1"/>
      <c r="D25" s="2" t="s">
        <v>3662</v>
      </c>
      <c r="E25" s="1"/>
      <c r="F25" s="1"/>
      <c r="G25" s="1"/>
      <c r="H25" s="154">
        <v>1244638</v>
      </c>
      <c r="I25" s="152" t="str">
        <f t="shared" si="4"/>
        <v/>
      </c>
      <c r="J25" s="1"/>
      <c r="K25" s="1"/>
      <c r="L25" s="1"/>
      <c r="M25" s="4">
        <f t="shared" si="5"/>
        <v>0</v>
      </c>
      <c r="N25" s="1"/>
      <c r="O25" s="1"/>
      <c r="P25" s="1"/>
    </row>
    <row r="26" spans="1:19" ht="14.4">
      <c r="A26" s="144" t="s">
        <v>2007</v>
      </c>
      <c r="B26" s="1"/>
      <c r="C26" s="1"/>
      <c r="D26" s="2" t="s">
        <v>2022</v>
      </c>
      <c r="E26" s="1"/>
      <c r="F26" s="1"/>
      <c r="G26" s="1"/>
      <c r="H26" s="154">
        <v>295494793</v>
      </c>
      <c r="I26" s="152" t="str">
        <f>IF(H26=0,"***WARNING: A zero-value for this Input is unexpected - please research***","")</f>
        <v/>
      </c>
      <c r="J26" s="1"/>
      <c r="K26" s="1"/>
      <c r="L26" s="1"/>
      <c r="M26" s="4">
        <f>IF(I26&lt;&gt;"",1,0)</f>
        <v>0</v>
      </c>
      <c r="N26" s="1"/>
      <c r="O26" s="1"/>
      <c r="P26" s="1"/>
    </row>
    <row r="27" spans="1:19" ht="14.4">
      <c r="A27" s="144"/>
      <c r="B27" s="1"/>
      <c r="C27" s="1"/>
      <c r="D27" s="1"/>
      <c r="E27" s="1"/>
      <c r="F27" s="1"/>
      <c r="G27" s="1"/>
      <c r="H27" s="155"/>
      <c r="I27" s="133"/>
      <c r="J27" s="1"/>
      <c r="K27" s="1"/>
      <c r="L27" s="1"/>
      <c r="M27" s="1"/>
      <c r="N27" s="1"/>
      <c r="O27" s="1"/>
      <c r="P27" s="1"/>
    </row>
    <row r="28" spans="1:19" ht="14.4">
      <c r="A28" s="1">
        <v>223667</v>
      </c>
      <c r="B28" s="1"/>
      <c r="C28" s="1"/>
      <c r="D28" s="2" t="s">
        <v>3621</v>
      </c>
      <c r="E28" s="1"/>
      <c r="F28" s="1"/>
      <c r="G28" s="1"/>
      <c r="H28" s="151">
        <v>9.6500000000000002E-2</v>
      </c>
      <c r="I28" s="152" t="str">
        <f>IF(H28=0,"***WARNING: A zero-value for this Input is unexpected - please research***","")</f>
        <v/>
      </c>
      <c r="J28" s="1"/>
      <c r="K28" s="1"/>
      <c r="L28" s="1"/>
      <c r="M28" s="4">
        <f>IF(I28&lt;&gt;"",1,0)</f>
        <v>0</v>
      </c>
      <c r="N28" s="1"/>
      <c r="O28" s="1"/>
      <c r="P28" s="1"/>
    </row>
    <row r="29" spans="1:19" ht="14.4">
      <c r="A29" s="144"/>
      <c r="B29" s="1"/>
      <c r="C29" s="1"/>
      <c r="D29" s="1"/>
      <c r="E29" s="1"/>
      <c r="F29" s="1"/>
      <c r="G29" s="1"/>
      <c r="H29" s="155"/>
      <c r="I29" s="133"/>
      <c r="J29" s="1"/>
      <c r="K29" s="1"/>
      <c r="L29" s="1"/>
      <c r="M29" s="1"/>
      <c r="N29" s="1"/>
      <c r="O29" s="1"/>
      <c r="P29" s="1"/>
    </row>
    <row r="30" spans="1:19" ht="14.4">
      <c r="A30" s="144"/>
      <c r="B30" s="2" t="s">
        <v>2008</v>
      </c>
      <c r="C30" s="21"/>
      <c r="D30" s="2"/>
      <c r="E30" s="22"/>
      <c r="F30" s="4"/>
      <c r="G30" s="4"/>
      <c r="H30" s="153"/>
      <c r="I30" s="44"/>
      <c r="J30" s="4"/>
      <c r="K30" s="4"/>
      <c r="L30" s="4"/>
      <c r="M30" s="4"/>
      <c r="N30" s="4"/>
      <c r="O30" s="4"/>
      <c r="P30" s="4"/>
      <c r="Q30" s="80"/>
      <c r="R30" s="80"/>
      <c r="S30" s="80"/>
    </row>
    <row r="31" spans="1:19" ht="14.4">
      <c r="A31" s="144" t="s">
        <v>2009</v>
      </c>
      <c r="B31" s="1"/>
      <c r="C31" s="1"/>
      <c r="D31" s="1" t="s">
        <v>2023</v>
      </c>
      <c r="E31" s="1"/>
      <c r="F31" s="1"/>
      <c r="G31" s="1"/>
      <c r="H31" s="151">
        <v>0.53190000000000004</v>
      </c>
      <c r="I31" s="152" t="str">
        <f t="shared" ref="I31:I35" si="6">IF(H31=0,"***WARNING: A zero-value for this Input is unexpected - please research***","")</f>
        <v/>
      </c>
      <c r="J31" s="1"/>
      <c r="K31" s="1"/>
      <c r="L31" s="1"/>
      <c r="M31" s="4">
        <f t="shared" ref="M31" si="7">IF(I31&lt;&gt;"",1,0)</f>
        <v>0</v>
      </c>
      <c r="N31" s="1"/>
      <c r="O31" s="1"/>
      <c r="P31" s="1"/>
    </row>
    <row r="32" spans="1:19" ht="14.4">
      <c r="A32" s="144"/>
      <c r="B32" s="1"/>
      <c r="C32" s="1"/>
      <c r="D32" s="1"/>
      <c r="E32" s="1"/>
      <c r="F32" s="1"/>
      <c r="G32" s="1"/>
      <c r="H32" s="155"/>
      <c r="I32" s="133"/>
      <c r="J32" s="1"/>
      <c r="K32" s="1"/>
      <c r="L32" s="1"/>
      <c r="M32" s="1"/>
      <c r="N32" s="1"/>
      <c r="O32" s="1"/>
      <c r="P32" s="1"/>
    </row>
    <row r="33" spans="1:16" ht="14.4">
      <c r="A33" s="144" t="s">
        <v>2010</v>
      </c>
      <c r="B33" s="1"/>
      <c r="C33" s="1"/>
      <c r="D33" s="1" t="s">
        <v>2024</v>
      </c>
      <c r="E33" s="1"/>
      <c r="F33" s="1"/>
      <c r="G33" s="1"/>
      <c r="H33" s="151">
        <v>5.1189999999999999E-2</v>
      </c>
      <c r="I33" s="152" t="str">
        <f t="shared" si="6"/>
        <v/>
      </c>
      <c r="J33" s="1"/>
      <c r="K33" s="1"/>
      <c r="L33" s="1"/>
      <c r="M33" s="4">
        <f t="shared" ref="M33" si="8">IF(I33&lt;&gt;"",1,0)</f>
        <v>0</v>
      </c>
      <c r="N33" s="1"/>
      <c r="O33" s="1"/>
      <c r="P33" s="1"/>
    </row>
    <row r="34" spans="1:16" ht="14.4">
      <c r="A34" s="144"/>
      <c r="B34" s="1"/>
      <c r="C34" s="1"/>
      <c r="D34" s="1"/>
      <c r="E34" s="1"/>
      <c r="F34" s="1"/>
      <c r="G34" s="1"/>
      <c r="H34" s="155"/>
      <c r="I34" s="133"/>
      <c r="J34" s="1"/>
      <c r="K34" s="1"/>
      <c r="L34" s="1"/>
      <c r="M34" s="1"/>
      <c r="N34" s="1"/>
      <c r="O34" s="1"/>
      <c r="P34" s="1"/>
    </row>
    <row r="35" spans="1:16" ht="14.4">
      <c r="A35" s="144" t="s">
        <v>2011</v>
      </c>
      <c r="B35" s="1"/>
      <c r="C35" s="1"/>
      <c r="D35" s="1" t="s">
        <v>2025</v>
      </c>
      <c r="E35" s="1"/>
      <c r="F35" s="1"/>
      <c r="G35" s="1"/>
      <c r="H35" s="154">
        <v>104302</v>
      </c>
      <c r="I35" s="152" t="str">
        <f t="shared" si="6"/>
        <v/>
      </c>
      <c r="J35" s="1"/>
      <c r="K35" s="1"/>
      <c r="L35" s="1"/>
      <c r="M35" s="4">
        <f t="shared" ref="M35" si="9">IF(I35&lt;&gt;"",1,0)</f>
        <v>0</v>
      </c>
      <c r="N35" s="1"/>
      <c r="O35" s="1"/>
      <c r="P35" s="1"/>
    </row>
    <row r="36" spans="1:16" ht="14.4">
      <c r="A36" s="144"/>
      <c r="B36" s="1"/>
      <c r="C36" s="1"/>
      <c r="D36" s="1"/>
      <c r="E36" s="1"/>
      <c r="F36" s="1"/>
      <c r="G36" s="1"/>
      <c r="H36" s="155"/>
      <c r="I36" s="133"/>
      <c r="J36" s="1"/>
      <c r="K36" s="1"/>
      <c r="L36" s="1"/>
      <c r="M36" s="1"/>
      <c r="N36" s="1"/>
      <c r="O36" s="1"/>
      <c r="P36" s="1"/>
    </row>
    <row r="37" spans="1:16" ht="14.4">
      <c r="A37" s="144" t="s">
        <v>2012</v>
      </c>
      <c r="B37" s="1"/>
      <c r="C37" s="1"/>
      <c r="D37" s="1" t="s">
        <v>2026</v>
      </c>
      <c r="E37" s="1"/>
      <c r="F37" s="1"/>
      <c r="G37" s="1"/>
      <c r="H37" s="154">
        <v>101097163</v>
      </c>
      <c r="I37" s="152" t="str">
        <f t="shared" ref="I37" si="10">IF(H37=0,"***WARNING: A zero-value for this Input is unexpected - please research***","")</f>
        <v/>
      </c>
      <c r="J37" s="1"/>
      <c r="K37" s="1"/>
      <c r="L37" s="1"/>
      <c r="M37" s="4">
        <f t="shared" ref="M37" si="11">IF(I37&lt;&gt;"",1,0)</f>
        <v>0</v>
      </c>
      <c r="N37" s="1"/>
      <c r="O37" s="1"/>
      <c r="P37" s="1"/>
    </row>
    <row r="38" spans="1:16" ht="14.4">
      <c r="A38" s="144"/>
      <c r="B38" s="1"/>
      <c r="C38" s="1"/>
      <c r="D38" s="1"/>
      <c r="E38" s="1"/>
      <c r="F38" s="1"/>
      <c r="G38" s="1"/>
      <c r="H38" s="155"/>
      <c r="I38" s="133"/>
      <c r="J38" s="1"/>
      <c r="K38" s="1"/>
      <c r="L38" s="1"/>
      <c r="M38" s="1"/>
      <c r="N38" s="1"/>
      <c r="O38" s="1"/>
      <c r="P38" s="1"/>
    </row>
    <row r="39" spans="1:16" ht="14.4">
      <c r="A39" s="144"/>
      <c r="B39" s="1"/>
      <c r="C39" s="1"/>
      <c r="D39" s="1"/>
      <c r="E39" s="1"/>
      <c r="F39" s="1"/>
      <c r="G39" s="1"/>
      <c r="H39" s="152"/>
      <c r="I39" s="152"/>
      <c r="J39" s="1"/>
      <c r="K39" s="1"/>
      <c r="L39" s="1"/>
      <c r="M39" s="4"/>
      <c r="N39" s="1"/>
      <c r="O39" s="1"/>
      <c r="P39" s="1"/>
    </row>
    <row r="40" spans="1:16" ht="14.4">
      <c r="A40" s="144"/>
      <c r="B40" s="1"/>
      <c r="C40" s="1"/>
      <c r="D40" s="1"/>
      <c r="E40" s="1"/>
      <c r="F40" s="1"/>
      <c r="G40" s="1"/>
      <c r="H40" s="155" t="s">
        <v>2013</v>
      </c>
      <c r="I40" s="156">
        <f>(SUM(M1:M36))</f>
        <v>0</v>
      </c>
      <c r="J40" s="1"/>
      <c r="K40" s="1"/>
      <c r="L40" s="1"/>
      <c r="M40" s="1"/>
      <c r="N40" s="1"/>
      <c r="O40" s="1"/>
      <c r="P40" s="1"/>
    </row>
    <row r="41" spans="1:16" ht="14.4">
      <c r="A41" s="144"/>
      <c r="B41" s="1"/>
      <c r="C41" s="1"/>
      <c r="D41" s="1"/>
      <c r="E41" s="1"/>
      <c r="F41" s="1"/>
      <c r="G41" s="1"/>
      <c r="H41" s="155"/>
      <c r="I41" s="133"/>
      <c r="J41" s="1"/>
      <c r="K41" s="1"/>
      <c r="L41" s="1"/>
      <c r="M41" s="1"/>
      <c r="N41" s="1"/>
      <c r="O41" s="1"/>
      <c r="P41" s="1"/>
    </row>
    <row r="42" spans="1:16" ht="14.4">
      <c r="A42" s="144"/>
      <c r="B42" s="1"/>
      <c r="C42" s="1"/>
      <c r="D42" s="1"/>
      <c r="E42" s="1"/>
      <c r="F42" s="1"/>
      <c r="G42" s="1"/>
      <c r="H42" s="155"/>
      <c r="I42" s="133"/>
      <c r="J42" s="1"/>
      <c r="K42" s="1"/>
      <c r="L42" s="1"/>
      <c r="M42" s="1"/>
      <c r="N42" s="1"/>
      <c r="O42" s="1"/>
      <c r="P42" s="1"/>
    </row>
    <row r="43" spans="1:16" ht="14.4">
      <c r="A43" s="144"/>
      <c r="B43" s="1"/>
      <c r="C43" s="1"/>
      <c r="D43" s="1"/>
      <c r="E43" s="1"/>
      <c r="F43" s="1"/>
      <c r="G43" s="1"/>
      <c r="H43" s="155"/>
      <c r="I43" s="133"/>
      <c r="J43" s="1"/>
      <c r="K43" s="1"/>
      <c r="L43" s="1"/>
      <c r="M43" s="1"/>
      <c r="N43" s="1"/>
      <c r="O43" s="1"/>
      <c r="P43" s="1"/>
    </row>
  </sheetData>
  <pageMargins left="0.75" right="0.75" top="0.61" bottom="0.56000000000000005" header="0.5" footer="0.5"/>
  <pageSetup scale="67" fitToHeight="2" orientation="landscape" horizontalDpi="4294967292" r:id="rId1"/>
  <headerFooter alignWithMargins="0">
    <oddFooter>&amp;CPage &amp;P of &amp;N&amp;RPrint Date-Time: 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98"/>
  <sheetViews>
    <sheetView tabSelected="1" zoomScaleNormal="100" workbookViewId="0">
      <pane xSplit="5" ySplit="7" topLeftCell="F8" activePane="bottomRight" state="frozen"/>
      <selection activeCell="F6" sqref="F6"/>
      <selection pane="topRight" activeCell="F6" sqref="F6"/>
      <selection pane="bottomLeft" activeCell="F6" sqref="F6"/>
      <selection pane="bottomRight" activeCell="E9" sqref="E9"/>
    </sheetView>
  </sheetViews>
  <sheetFormatPr defaultColWidth="9.375" defaultRowHeight="14.4"/>
  <cols>
    <col min="1" max="2" width="9.375" style="1"/>
    <col min="3" max="3" width="10" style="1" customWidth="1"/>
    <col min="4" max="4" width="12.625" style="1" customWidth="1"/>
    <col min="5" max="5" width="52.875" style="1" customWidth="1"/>
    <col min="6" max="6" width="35" style="1" customWidth="1"/>
    <col min="7" max="10" width="17.625" style="1" customWidth="1"/>
    <col min="11" max="11" width="13" style="1" bestFit="1" customWidth="1"/>
    <col min="12" max="16384" width="9.375" style="1"/>
  </cols>
  <sheetData>
    <row r="1" spans="1:20">
      <c r="C1" s="4"/>
      <c r="D1" s="21"/>
      <c r="E1" s="2"/>
      <c r="F1" s="2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70" customFormat="1" ht="14.25" customHeight="1">
      <c r="A2" s="133"/>
      <c r="B2" s="133"/>
      <c r="C2" s="129" t="s">
        <v>2029</v>
      </c>
      <c r="D2" s="130"/>
      <c r="E2" s="131"/>
      <c r="F2" s="10" t="s">
        <v>44</v>
      </c>
      <c r="G2" s="4"/>
      <c r="H2" s="4"/>
      <c r="I2" s="4" t="s">
        <v>3</v>
      </c>
      <c r="J2" s="4"/>
      <c r="K2" s="4"/>
      <c r="L2" s="4"/>
      <c r="M2" s="4"/>
      <c r="N2" s="4"/>
      <c r="O2" s="1"/>
      <c r="P2" s="1"/>
      <c r="Q2" s="68"/>
    </row>
    <row r="3" spans="1:20">
      <c r="C3" s="136" t="s">
        <v>67</v>
      </c>
      <c r="D3" s="7"/>
      <c r="E3" s="8"/>
      <c r="F3" s="134" t="str">
        <f>"OR-ALL-"&amp;months&amp;rbcalc</f>
        <v>OR-ALL-12E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>
      <c r="C4" s="11" t="str">
        <f>tp_heading</f>
        <v>For Twelve Months Ended December 31, 2019</v>
      </c>
      <c r="F4" s="134"/>
      <c r="G4" s="4" t="str">
        <f>IF(LEFT(UPPER(DATA!S2),4)="RATE",DATA!S2,"")</f>
        <v/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>
      <c r="C5" s="14" t="str">
        <f>rbcalc_heading</f>
        <v>Ending Balance Basis</v>
      </c>
      <c r="D5" s="15"/>
      <c r="E5" s="16"/>
      <c r="F5" s="1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C6" s="25" t="s">
        <v>68</v>
      </c>
      <c r="D6" s="37" t="s">
        <v>69</v>
      </c>
      <c r="E6" s="25" t="s">
        <v>54</v>
      </c>
      <c r="F6" s="25" t="s">
        <v>3717</v>
      </c>
      <c r="I6" s="177"/>
      <c r="J6" s="167"/>
      <c r="K6" s="167"/>
      <c r="L6" s="167"/>
      <c r="M6" s="4"/>
      <c r="N6" s="4"/>
      <c r="O6" s="4"/>
      <c r="P6" s="4"/>
      <c r="Q6" s="4"/>
      <c r="R6" s="4"/>
      <c r="S6" s="4"/>
      <c r="T6" s="4"/>
    </row>
    <row r="7" spans="1:20" ht="15.75" customHeight="1">
      <c r="C7" s="167"/>
      <c r="D7" s="365"/>
      <c r="E7" s="167"/>
      <c r="G7" s="167"/>
      <c r="I7" s="177"/>
      <c r="J7" s="167"/>
      <c r="K7" s="167"/>
      <c r="L7" s="167"/>
      <c r="M7" s="4"/>
      <c r="N7" s="4"/>
      <c r="O7" s="4"/>
      <c r="P7" s="4"/>
      <c r="Q7" s="4"/>
      <c r="R7" s="4"/>
      <c r="S7" s="4"/>
      <c r="T7" s="4"/>
    </row>
    <row r="8" spans="1:20" ht="15.75" customHeight="1">
      <c r="C8" s="167"/>
      <c r="D8" s="365"/>
      <c r="E8" s="4"/>
      <c r="F8" s="366"/>
      <c r="G8" s="30"/>
      <c r="I8" s="30"/>
      <c r="J8" s="167"/>
      <c r="K8" s="167"/>
      <c r="L8" s="167"/>
      <c r="M8" s="4"/>
      <c r="N8" s="4"/>
      <c r="O8" s="4"/>
      <c r="P8" s="4"/>
      <c r="Q8" s="4"/>
      <c r="R8" s="4"/>
      <c r="S8" s="4"/>
      <c r="T8" s="4"/>
    </row>
    <row r="9" spans="1:20" ht="14.25" customHeight="1">
      <c r="A9" s="70"/>
      <c r="B9" s="70"/>
      <c r="C9" s="367"/>
      <c r="D9" s="368" t="s">
        <v>72</v>
      </c>
      <c r="E9" s="369" t="s">
        <v>27</v>
      </c>
      <c r="F9" s="370" t="str">
        <f>("01-01-"&amp;DATA!T6-1&amp;" thru "&amp;"12-31-"&amp;DATA!T6-1)</f>
        <v>01-01-2018 thru 12-31-2018</v>
      </c>
      <c r="G9" s="371" t="s">
        <v>61</v>
      </c>
      <c r="H9" s="371" t="s">
        <v>73</v>
      </c>
      <c r="I9" s="371" t="s">
        <v>82</v>
      </c>
      <c r="J9" s="372" t="s">
        <v>83</v>
      </c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4.25" customHeight="1">
      <c r="A10" s="70">
        <v>11285</v>
      </c>
      <c r="B10" s="70"/>
      <c r="C10" s="367"/>
      <c r="D10" s="373"/>
      <c r="E10" s="369" t="s">
        <v>76</v>
      </c>
      <c r="F10" s="374"/>
      <c r="G10" s="367">
        <f>SUM(H10:J10)</f>
        <v>74822376</v>
      </c>
      <c r="H10" s="375">
        <v>62056960</v>
      </c>
      <c r="I10" s="375">
        <v>8226178</v>
      </c>
      <c r="J10" s="375">
        <v>4539238</v>
      </c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4.25" customHeight="1">
      <c r="A11" s="70">
        <v>11286</v>
      </c>
      <c r="B11" s="70"/>
      <c r="C11" s="367"/>
      <c r="D11" s="373"/>
      <c r="E11" s="369" t="s">
        <v>77</v>
      </c>
      <c r="F11" s="374"/>
      <c r="G11" s="367">
        <f>SUM(H11:J11)</f>
        <v>56739466</v>
      </c>
      <c r="H11" s="375">
        <v>43756827</v>
      </c>
      <c r="I11" s="375">
        <v>9559199</v>
      </c>
      <c r="J11" s="375">
        <v>3423440</v>
      </c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4.25" customHeight="1">
      <c r="A12" s="70">
        <v>11287</v>
      </c>
      <c r="B12" s="70"/>
      <c r="C12" s="367"/>
      <c r="D12" s="367"/>
      <c r="E12" s="369" t="s">
        <v>78</v>
      </c>
      <c r="F12" s="374"/>
      <c r="G12" s="367">
        <f>SUM(H12:J12)</f>
        <v>6038924</v>
      </c>
      <c r="H12" s="375">
        <v>4009482</v>
      </c>
      <c r="I12" s="375">
        <v>2029442</v>
      </c>
      <c r="J12" s="19" t="s">
        <v>79</v>
      </c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4.25" customHeight="1">
      <c r="A13" s="70">
        <v>11288</v>
      </c>
      <c r="B13" s="70"/>
      <c r="C13" s="367"/>
      <c r="D13" s="367"/>
      <c r="E13" s="369" t="s">
        <v>298</v>
      </c>
      <c r="F13" s="374"/>
      <c r="G13" s="367">
        <f>SUM(H13:J13)</f>
        <v>0</v>
      </c>
      <c r="H13" s="367"/>
      <c r="I13" s="367"/>
      <c r="J13" s="368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4.25" customHeight="1">
      <c r="A14" s="70"/>
      <c r="B14" s="70"/>
      <c r="C14" s="367"/>
      <c r="D14" s="373"/>
      <c r="E14" s="369" t="s">
        <v>61</v>
      </c>
      <c r="F14" s="374"/>
      <c r="G14" s="376">
        <f>SUM(H14:J14)</f>
        <v>137600766</v>
      </c>
      <c r="H14" s="376">
        <f>SUM(H10:H13)</f>
        <v>109823269</v>
      </c>
      <c r="I14" s="376">
        <f>SUM(I10:I13)</f>
        <v>19814819</v>
      </c>
      <c r="J14" s="376">
        <f>SUM(J10:J13)</f>
        <v>7962678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4.25" customHeight="1">
      <c r="A15" s="70">
        <v>11290</v>
      </c>
      <c r="B15" s="70"/>
      <c r="C15" s="374"/>
      <c r="D15" s="367"/>
      <c r="E15" s="369" t="s">
        <v>71</v>
      </c>
      <c r="F15" s="374"/>
      <c r="G15" s="377">
        <f>+H15+I15+J15</f>
        <v>1</v>
      </c>
      <c r="H15" s="378">
        <v>0.79813000000000001</v>
      </c>
      <c r="I15" s="378">
        <v>0.14399999999999999</v>
      </c>
      <c r="J15" s="378">
        <v>5.7869999999999998E-2</v>
      </c>
      <c r="K15" s="167" t="str">
        <f>IF(+H15+I15+J15=1," ",1)</f>
        <v xml:space="preserve"> </v>
      </c>
      <c r="L15" s="4"/>
      <c r="M15" s="4"/>
      <c r="N15" s="4"/>
      <c r="O15" s="4"/>
      <c r="P15" s="4"/>
      <c r="Q15" s="4"/>
      <c r="R15" s="4"/>
      <c r="S15" s="4"/>
      <c r="T15" s="4"/>
    </row>
    <row r="16" spans="1:20" ht="11.1" customHeight="1">
      <c r="A16" s="70"/>
      <c r="B16" s="70"/>
      <c r="C16" s="374"/>
      <c r="D16" s="367"/>
      <c r="E16" s="367"/>
      <c r="F16" s="374"/>
      <c r="G16" s="379"/>
      <c r="H16" s="379"/>
      <c r="I16" s="379"/>
      <c r="J16" s="379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4.25" customHeight="1">
      <c r="A17" s="70">
        <v>11292</v>
      </c>
      <c r="B17" s="70"/>
      <c r="C17" s="374"/>
      <c r="D17" s="367"/>
      <c r="E17" s="369" t="s">
        <v>84</v>
      </c>
      <c r="F17" s="374"/>
      <c r="G17" s="367">
        <f>SUM(H17:J17)</f>
        <v>76588739</v>
      </c>
      <c r="H17" s="375">
        <v>58148334</v>
      </c>
      <c r="I17" s="375">
        <v>12873517</v>
      </c>
      <c r="J17" s="375">
        <v>5566888</v>
      </c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4.25" customHeight="1">
      <c r="A18" s="70">
        <v>11293</v>
      </c>
      <c r="B18" s="70"/>
      <c r="C18" s="374"/>
      <c r="D18" s="367"/>
      <c r="E18" s="369" t="s">
        <v>85</v>
      </c>
      <c r="F18" s="374"/>
      <c r="G18" s="367">
        <f>SUM(H18:J18)</f>
        <v>5482366</v>
      </c>
      <c r="H18" s="375">
        <v>3571503</v>
      </c>
      <c r="I18" s="375">
        <v>236920</v>
      </c>
      <c r="J18" s="375">
        <v>1673943</v>
      </c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4.25" customHeight="1">
      <c r="A19" s="70">
        <v>11294</v>
      </c>
      <c r="B19" s="70"/>
      <c r="C19" s="374"/>
      <c r="D19" s="367"/>
      <c r="E19" s="369" t="s">
        <v>1979</v>
      </c>
      <c r="F19" s="374"/>
      <c r="G19" s="367">
        <f>SUM(H19:J19)</f>
        <v>10102844</v>
      </c>
      <c r="H19" s="375">
        <v>6632271</v>
      </c>
      <c r="I19" s="375">
        <v>3470573</v>
      </c>
      <c r="J19" s="380" t="s">
        <v>79</v>
      </c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4.25" customHeight="1">
      <c r="A20" s="70"/>
      <c r="B20" s="70"/>
      <c r="C20" s="374"/>
      <c r="D20" s="367"/>
      <c r="E20" s="369" t="s">
        <v>61</v>
      </c>
      <c r="F20" s="374"/>
      <c r="G20" s="376">
        <f>SUM(H20:J20)</f>
        <v>92173949</v>
      </c>
      <c r="H20" s="376">
        <f>SUM(H17:H19)</f>
        <v>68352108</v>
      </c>
      <c r="I20" s="376">
        <f>SUM(I17:I19)</f>
        <v>16581010</v>
      </c>
      <c r="J20" s="376">
        <f>SUM(J17:J19)</f>
        <v>7240831</v>
      </c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4.25" customHeight="1">
      <c r="A21" s="70">
        <v>11296</v>
      </c>
      <c r="B21" s="70"/>
      <c r="C21" s="374"/>
      <c r="D21" s="367"/>
      <c r="E21" s="369" t="s">
        <v>71</v>
      </c>
      <c r="F21" s="374"/>
      <c r="G21" s="377">
        <f>+H21+I21+J21</f>
        <v>1</v>
      </c>
      <c r="H21" s="378">
        <v>0.74155000000000004</v>
      </c>
      <c r="I21" s="378">
        <v>0.17988999999999999</v>
      </c>
      <c r="J21" s="378">
        <v>7.8560000000000005E-2</v>
      </c>
      <c r="K21" s="167" t="str">
        <f>IF(+H21+I21+J21=1," ",1)</f>
        <v xml:space="preserve"> </v>
      </c>
      <c r="L21" s="4"/>
      <c r="M21" s="4"/>
      <c r="N21" s="4"/>
      <c r="O21" s="4"/>
      <c r="P21" s="4"/>
      <c r="Q21" s="4"/>
      <c r="R21" s="4"/>
      <c r="S21" s="4"/>
      <c r="T21" s="4"/>
    </row>
    <row r="22" spans="1:20" ht="11.1" customHeight="1">
      <c r="A22" s="70"/>
      <c r="B22" s="70"/>
      <c r="C22" s="374"/>
      <c r="D22" s="367"/>
      <c r="E22" s="367"/>
      <c r="F22" s="374"/>
      <c r="G22" s="379"/>
      <c r="H22" s="379"/>
      <c r="I22" s="379"/>
      <c r="J22" s="379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4.25" customHeight="1">
      <c r="A23" s="70">
        <v>11298</v>
      </c>
      <c r="B23" s="70"/>
      <c r="C23" s="374"/>
      <c r="D23" s="367"/>
      <c r="E23" s="369" t="s">
        <v>36</v>
      </c>
      <c r="F23" s="374"/>
      <c r="G23" s="367">
        <f>SUM(H23:J23)</f>
        <v>742617</v>
      </c>
      <c r="H23" s="375">
        <v>387662</v>
      </c>
      <c r="I23" s="375">
        <v>251894</v>
      </c>
      <c r="J23" s="375">
        <v>103061</v>
      </c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4.25" customHeight="1">
      <c r="A24" s="70">
        <v>11299</v>
      </c>
      <c r="B24" s="70"/>
      <c r="C24" s="374"/>
      <c r="D24" s="367"/>
      <c r="E24" s="369" t="s">
        <v>71</v>
      </c>
      <c r="F24" s="374"/>
      <c r="G24" s="377">
        <f>+H24+I24+J24</f>
        <v>1</v>
      </c>
      <c r="H24" s="378">
        <v>0.52202000000000004</v>
      </c>
      <c r="I24" s="378">
        <v>0.3392</v>
      </c>
      <c r="J24" s="378">
        <v>0.13877999999999999</v>
      </c>
      <c r="K24" s="167" t="str">
        <f>IF(+H24+I24+J24=1," ",1)</f>
        <v xml:space="preserve"> </v>
      </c>
      <c r="L24" s="4"/>
      <c r="M24" s="4"/>
      <c r="N24" s="4"/>
      <c r="O24" s="4"/>
      <c r="P24" s="4"/>
      <c r="Q24" s="4"/>
      <c r="R24" s="4"/>
      <c r="S24" s="4"/>
      <c r="T24" s="4"/>
    </row>
    <row r="25" spans="1:20" ht="11.1" customHeight="1">
      <c r="A25" s="70"/>
      <c r="B25" s="70"/>
      <c r="C25" s="374"/>
      <c r="D25" s="367"/>
      <c r="E25" s="367"/>
      <c r="F25" s="374"/>
      <c r="G25" s="379"/>
      <c r="H25" s="379"/>
      <c r="I25" s="379"/>
      <c r="J25" s="379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4.25" customHeight="1">
      <c r="A26" s="70">
        <v>11301</v>
      </c>
      <c r="B26" s="70"/>
      <c r="C26" s="374"/>
      <c r="D26" s="367"/>
      <c r="E26" s="369" t="s">
        <v>86</v>
      </c>
      <c r="F26" s="374"/>
      <c r="G26" s="367">
        <f>SUM(H26:J26)</f>
        <v>3656687218</v>
      </c>
      <c r="H26" s="375">
        <v>2784255545</v>
      </c>
      <c r="I26" s="375">
        <v>575641565</v>
      </c>
      <c r="J26" s="375">
        <v>296790108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4.25" customHeight="1">
      <c r="A27" s="70">
        <v>11302</v>
      </c>
      <c r="B27" s="70"/>
      <c r="C27" s="374"/>
      <c r="D27" s="367"/>
      <c r="E27" s="369" t="s">
        <v>71</v>
      </c>
      <c r="F27" s="374"/>
      <c r="G27" s="377">
        <f>+H27+I27+J27</f>
        <v>1</v>
      </c>
      <c r="H27" s="378">
        <v>0.76141999999999999</v>
      </c>
      <c r="I27" s="378">
        <v>0.15742</v>
      </c>
      <c r="J27" s="378">
        <v>8.1159999999999996E-2</v>
      </c>
      <c r="K27" s="167" t="str">
        <f>IF(+H27+I27+J27=1," ",1)</f>
        <v xml:space="preserve"> </v>
      </c>
      <c r="L27" s="4"/>
      <c r="M27" s="4"/>
      <c r="N27" s="4"/>
      <c r="O27" s="4"/>
      <c r="P27" s="4"/>
      <c r="Q27" s="4"/>
      <c r="R27" s="4"/>
      <c r="S27" s="4"/>
      <c r="T27" s="4"/>
    </row>
    <row r="28" spans="1:20" ht="11.1" customHeight="1">
      <c r="A28" s="70"/>
      <c r="B28" s="70"/>
      <c r="C28" s="374"/>
      <c r="D28" s="367"/>
      <c r="E28" s="367"/>
      <c r="F28" s="374"/>
      <c r="G28" s="367"/>
      <c r="H28" s="367"/>
      <c r="I28" s="367"/>
      <c r="J28" s="379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4.25" customHeight="1">
      <c r="A29" s="70">
        <v>11304</v>
      </c>
      <c r="B29" s="70"/>
      <c r="C29" s="374"/>
      <c r="D29" s="367"/>
      <c r="E29" s="369" t="s">
        <v>87</v>
      </c>
      <c r="F29" s="374"/>
      <c r="G29" s="377">
        <f>+G27+G24+G21+G15</f>
        <v>4</v>
      </c>
      <c r="H29" s="381">
        <f>+H27+H24+H21+H15</f>
        <v>2.8231199999999999</v>
      </c>
      <c r="I29" s="381">
        <f>+I27+I24+I21+I15</f>
        <v>0.82050999999999996</v>
      </c>
      <c r="J29" s="381">
        <f>+J27+J24+J21+J15</f>
        <v>0.35637000000000002</v>
      </c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4.25" customHeight="1" thickBot="1">
      <c r="A30" s="70">
        <v>11305</v>
      </c>
      <c r="B30" s="70"/>
      <c r="C30" s="368">
        <v>7</v>
      </c>
      <c r="D30" s="373"/>
      <c r="E30" s="369" t="s">
        <v>47</v>
      </c>
      <c r="F30" s="374"/>
      <c r="G30" s="382">
        <f>+H30+I30+J30</f>
        <v>1</v>
      </c>
      <c r="H30" s="383">
        <v>0.70577999999999996</v>
      </c>
      <c r="I30" s="383">
        <v>0.20513000000000001</v>
      </c>
      <c r="J30" s="383">
        <v>8.9090000000000003E-2</v>
      </c>
      <c r="K30" s="167" t="str">
        <f>IF(+H30+I30+J30=1," ",1)</f>
        <v xml:space="preserve"> </v>
      </c>
      <c r="L30" s="4"/>
      <c r="M30" s="4"/>
      <c r="N30" s="4"/>
      <c r="O30" s="4"/>
      <c r="P30" s="4"/>
      <c r="Q30" s="4"/>
      <c r="R30" s="4"/>
      <c r="S30" s="4"/>
      <c r="T30" s="4"/>
    </row>
    <row r="31" spans="1:20" ht="14.25" customHeight="1" thickTop="1">
      <c r="C31" s="368"/>
      <c r="D31" s="373"/>
      <c r="E31" s="369"/>
      <c r="F31" s="374"/>
      <c r="G31" s="379"/>
      <c r="H31" s="379"/>
      <c r="I31" s="379"/>
      <c r="J31" s="379"/>
      <c r="K31" s="167"/>
      <c r="L31" s="4"/>
      <c r="M31" s="4"/>
      <c r="N31" s="4"/>
      <c r="O31" s="4"/>
      <c r="P31" s="4"/>
      <c r="Q31" s="4"/>
      <c r="R31" s="4"/>
      <c r="S31" s="4"/>
      <c r="T31" s="4"/>
    </row>
    <row r="32" spans="1:20" ht="14.25" customHeight="1">
      <c r="A32" s="70"/>
      <c r="B32" s="70"/>
      <c r="C32" s="367"/>
      <c r="D32" s="368" t="s">
        <v>72</v>
      </c>
      <c r="E32" s="369" t="s">
        <v>80</v>
      </c>
      <c r="F32" s="384" t="str">
        <f>F9</f>
        <v>01-01-2018 thru 12-31-2018</v>
      </c>
      <c r="G32" s="371" t="s">
        <v>61</v>
      </c>
      <c r="H32" s="371" t="s">
        <v>73</v>
      </c>
      <c r="I32" s="371" t="s">
        <v>82</v>
      </c>
      <c r="J32" s="372" t="s">
        <v>83</v>
      </c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4.25" customHeight="1">
      <c r="A33" s="70">
        <v>11467</v>
      </c>
      <c r="B33" s="385">
        <v>287072</v>
      </c>
      <c r="C33" s="367"/>
      <c r="D33" s="373"/>
      <c r="E33" s="369" t="s">
        <v>76</v>
      </c>
      <c r="F33" s="386"/>
      <c r="G33" s="367">
        <f>SUM(H33:J33)</f>
        <v>11797922</v>
      </c>
      <c r="H33" s="375">
        <v>0</v>
      </c>
      <c r="I33" s="375">
        <v>7602714</v>
      </c>
      <c r="J33" s="375">
        <v>4195208</v>
      </c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4.25" customHeight="1">
      <c r="A34" s="70">
        <v>11468</v>
      </c>
      <c r="B34" s="385">
        <v>287073</v>
      </c>
      <c r="C34" s="367"/>
      <c r="D34" s="373"/>
      <c r="E34" s="369" t="s">
        <v>77</v>
      </c>
      <c r="F34" s="374"/>
      <c r="G34" s="367">
        <f>SUM(H34:J34)</f>
        <v>12671112</v>
      </c>
      <c r="H34" s="375">
        <v>0</v>
      </c>
      <c r="I34" s="375">
        <v>9329820</v>
      </c>
      <c r="J34" s="375">
        <v>3341292</v>
      </c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4.25" customHeight="1">
      <c r="A35" s="70">
        <v>11469</v>
      </c>
      <c r="B35" s="385">
        <v>287074</v>
      </c>
      <c r="C35" s="367"/>
      <c r="D35" s="367"/>
      <c r="E35" s="369" t="s">
        <v>78</v>
      </c>
      <c r="F35" s="374"/>
      <c r="G35" s="367">
        <f>SUM(H35:J35)</f>
        <v>2029442</v>
      </c>
      <c r="H35" s="375">
        <v>0</v>
      </c>
      <c r="I35" s="375">
        <v>2029442</v>
      </c>
      <c r="J35" s="19" t="s">
        <v>79</v>
      </c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4.25" customHeight="1">
      <c r="A36" s="70"/>
      <c r="B36" s="385"/>
      <c r="C36" s="367"/>
      <c r="D36" s="373"/>
      <c r="E36" s="369" t="s">
        <v>61</v>
      </c>
      <c r="F36" s="374"/>
      <c r="G36" s="376">
        <f>SUM(H36:J36)</f>
        <v>26498476</v>
      </c>
      <c r="H36" s="387">
        <f>SUM(H33:H35)</f>
        <v>0</v>
      </c>
      <c r="I36" s="387">
        <f>SUM(I33:I35)</f>
        <v>18961976</v>
      </c>
      <c r="J36" s="387">
        <f>SUM(J33:J35)</f>
        <v>7536500</v>
      </c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4.25" customHeight="1">
      <c r="A37" s="70">
        <v>11511</v>
      </c>
      <c r="B37" s="385"/>
      <c r="C37" s="374"/>
      <c r="D37" s="367"/>
      <c r="E37" s="369" t="s">
        <v>71</v>
      </c>
      <c r="F37" s="374"/>
      <c r="G37" s="377">
        <f>+H37+I37+J37</f>
        <v>1</v>
      </c>
      <c r="H37" s="378">
        <v>0</v>
      </c>
      <c r="I37" s="378">
        <v>0.71558999999999995</v>
      </c>
      <c r="J37" s="378">
        <v>0.28441</v>
      </c>
      <c r="K37" s="167" t="str">
        <f>IF(+H37+I37+J37=1," ",1)</f>
        <v xml:space="preserve"> </v>
      </c>
      <c r="L37" s="4"/>
      <c r="M37" s="4"/>
      <c r="N37" s="4"/>
      <c r="O37" s="4"/>
      <c r="P37" s="4"/>
      <c r="Q37" s="4"/>
      <c r="R37" s="4"/>
      <c r="S37" s="4"/>
      <c r="T37" s="4"/>
    </row>
    <row r="38" spans="1:20" ht="11.1" customHeight="1">
      <c r="A38" s="70"/>
      <c r="B38" s="385"/>
      <c r="C38" s="374"/>
      <c r="D38" s="367"/>
      <c r="E38" s="367"/>
      <c r="F38" s="374"/>
      <c r="G38" s="379"/>
      <c r="H38" s="379"/>
      <c r="I38" s="379"/>
      <c r="J38" s="379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4.25" customHeight="1">
      <c r="A39" s="70">
        <v>11473</v>
      </c>
      <c r="B39" s="385">
        <v>287078</v>
      </c>
      <c r="C39" s="374"/>
      <c r="D39" s="367"/>
      <c r="E39" s="369" t="s">
        <v>84</v>
      </c>
      <c r="F39" s="374"/>
      <c r="G39" s="367">
        <f>SUM(H39:J39)</f>
        <v>12728322</v>
      </c>
      <c r="H39" s="375">
        <v>0</v>
      </c>
      <c r="I39" s="375">
        <v>8885828</v>
      </c>
      <c r="J39" s="375">
        <v>3842494</v>
      </c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4.25" customHeight="1">
      <c r="A40" s="70">
        <v>11474</v>
      </c>
      <c r="B40" s="385">
        <v>287079</v>
      </c>
      <c r="C40" s="374"/>
      <c r="D40" s="367"/>
      <c r="E40" s="369" t="s">
        <v>85</v>
      </c>
      <c r="F40" s="374"/>
      <c r="G40" s="367">
        <f>SUM(H40:J40)</f>
        <v>1420797</v>
      </c>
      <c r="H40" s="375">
        <v>0</v>
      </c>
      <c r="I40" s="375">
        <v>176159</v>
      </c>
      <c r="J40" s="375">
        <v>1244638</v>
      </c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4.25" customHeight="1">
      <c r="A41" s="70">
        <v>11475</v>
      </c>
      <c r="B41" s="385">
        <v>287080</v>
      </c>
      <c r="C41" s="374"/>
      <c r="D41" s="367"/>
      <c r="E41" s="369" t="s">
        <v>1979</v>
      </c>
      <c r="F41" s="374"/>
      <c r="G41" s="367">
        <f>SUM(H41:J41)</f>
        <v>3470573</v>
      </c>
      <c r="H41" s="375">
        <v>0</v>
      </c>
      <c r="I41" s="375">
        <v>3470573</v>
      </c>
      <c r="J41" s="19" t="s">
        <v>79</v>
      </c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4.25" customHeight="1">
      <c r="A42" s="70"/>
      <c r="B42" s="70"/>
      <c r="C42" s="374"/>
      <c r="D42" s="367"/>
      <c r="E42" s="369" t="s">
        <v>61</v>
      </c>
      <c r="F42" s="374"/>
      <c r="G42" s="376">
        <f>SUM(H42:J42)</f>
        <v>17619692</v>
      </c>
      <c r="H42" s="376">
        <f>SUM(H39:H41)</f>
        <v>0</v>
      </c>
      <c r="I42" s="376">
        <f>SUM(I39:I41)</f>
        <v>12532560</v>
      </c>
      <c r="J42" s="376">
        <f>SUM(J39:J41)</f>
        <v>5087132</v>
      </c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4.25" customHeight="1">
      <c r="A43" s="70">
        <v>11517</v>
      </c>
      <c r="B43" s="70"/>
      <c r="C43" s="374"/>
      <c r="D43" s="367"/>
      <c r="E43" s="369" t="s">
        <v>71</v>
      </c>
      <c r="F43" s="374"/>
      <c r="G43" s="377">
        <f>+H43+I43+J43</f>
        <v>1</v>
      </c>
      <c r="H43" s="378">
        <v>0</v>
      </c>
      <c r="I43" s="378">
        <v>0.71128000000000002</v>
      </c>
      <c r="J43" s="378">
        <v>0.28871999999999998</v>
      </c>
      <c r="K43" s="167" t="str">
        <f>IF(+H43+I43+J43=1," ",1)</f>
        <v xml:space="preserve"> </v>
      </c>
      <c r="L43" s="4"/>
      <c r="M43" s="4"/>
      <c r="N43" s="4"/>
      <c r="O43" s="4"/>
      <c r="P43" s="4"/>
      <c r="Q43" s="4"/>
      <c r="R43" s="4"/>
      <c r="S43" s="4"/>
      <c r="T43" s="4"/>
    </row>
    <row r="44" spans="1:20" ht="11.1" customHeight="1">
      <c r="A44" s="70"/>
      <c r="B44" s="70"/>
      <c r="C44" s="374"/>
      <c r="D44" s="367"/>
      <c r="E44" s="367"/>
      <c r="F44" s="374"/>
      <c r="G44" s="379"/>
      <c r="H44" s="379"/>
      <c r="I44" s="379"/>
      <c r="J44" s="379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4.25" customHeight="1">
      <c r="A45" s="70">
        <v>11479</v>
      </c>
      <c r="B45" s="70"/>
      <c r="C45" s="374"/>
      <c r="D45" s="367"/>
      <c r="E45" s="369" t="str">
        <f>+E23</f>
        <v xml:space="preserve">   Number of Customers</v>
      </c>
      <c r="F45" s="374"/>
      <c r="G45" s="367">
        <f>SUM(H45:J45)</f>
        <v>354955</v>
      </c>
      <c r="H45" s="375">
        <v>0</v>
      </c>
      <c r="I45" s="375">
        <v>251894</v>
      </c>
      <c r="J45" s="375">
        <v>103061</v>
      </c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4.25" customHeight="1">
      <c r="A46" s="70">
        <v>11520</v>
      </c>
      <c r="B46" s="70"/>
      <c r="C46" s="374"/>
      <c r="D46" s="367"/>
      <c r="E46" s="369" t="s">
        <v>71</v>
      </c>
      <c r="F46" s="374"/>
      <c r="G46" s="377">
        <f>+H46+I46+J46</f>
        <v>1</v>
      </c>
      <c r="H46" s="378">
        <v>0</v>
      </c>
      <c r="I46" s="378">
        <v>0.70965</v>
      </c>
      <c r="J46" s="378">
        <v>0.29035</v>
      </c>
      <c r="K46" s="167" t="str">
        <f>IF(+H46+I46+J46=1," ",1)</f>
        <v xml:space="preserve"> </v>
      </c>
      <c r="L46" s="4"/>
      <c r="M46" s="4"/>
      <c r="N46" s="4"/>
      <c r="O46" s="4"/>
      <c r="P46" s="4"/>
      <c r="Q46" s="4"/>
      <c r="R46" s="4"/>
      <c r="S46" s="4"/>
      <c r="T46" s="4"/>
    </row>
    <row r="47" spans="1:20" ht="11.1" customHeight="1">
      <c r="A47" s="70"/>
      <c r="B47" s="70"/>
      <c r="C47" s="374"/>
      <c r="D47" s="367"/>
      <c r="E47" s="367"/>
      <c r="F47" s="374"/>
      <c r="G47" s="379"/>
      <c r="H47" s="379"/>
      <c r="I47" s="379"/>
      <c r="J47" s="379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4.25" customHeight="1">
      <c r="A48" s="70">
        <v>11521</v>
      </c>
      <c r="B48" s="70"/>
      <c r="C48" s="374"/>
      <c r="D48" s="367"/>
      <c r="E48" s="369" t="s">
        <v>86</v>
      </c>
      <c r="F48" s="374"/>
      <c r="G48" s="367">
        <f>SUM(H48:J48)</f>
        <v>855304042</v>
      </c>
      <c r="H48" s="375">
        <v>0</v>
      </c>
      <c r="I48" s="375">
        <v>559809249</v>
      </c>
      <c r="J48" s="375">
        <v>295494793</v>
      </c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4.25" customHeight="1">
      <c r="A49" s="70">
        <v>11524</v>
      </c>
      <c r="B49" s="70"/>
      <c r="C49" s="374"/>
      <c r="D49" s="367"/>
      <c r="E49" s="369" t="s">
        <v>71</v>
      </c>
      <c r="F49" s="374"/>
      <c r="G49" s="377">
        <f>+H49+I49+J49</f>
        <v>1</v>
      </c>
      <c r="H49" s="378">
        <v>0</v>
      </c>
      <c r="I49" s="378">
        <v>0.65451000000000004</v>
      </c>
      <c r="J49" s="378">
        <v>0.34549000000000002</v>
      </c>
      <c r="K49" s="167" t="str">
        <f>IF(+H49+I49+J49=1," ",1)</f>
        <v xml:space="preserve"> </v>
      </c>
      <c r="L49" s="4"/>
      <c r="M49" s="4"/>
      <c r="N49" s="4"/>
      <c r="O49" s="4"/>
      <c r="P49" s="4"/>
      <c r="Q49" s="4"/>
      <c r="R49" s="4"/>
      <c r="S49" s="4"/>
      <c r="T49" s="4"/>
    </row>
    <row r="50" spans="1:20" ht="14.25" customHeight="1">
      <c r="A50" s="70"/>
      <c r="B50" s="70"/>
      <c r="C50" s="374"/>
      <c r="D50" s="367"/>
      <c r="E50" s="369"/>
      <c r="F50" s="374"/>
      <c r="G50" s="377"/>
      <c r="H50" s="381"/>
      <c r="I50" s="381"/>
      <c r="J50" s="381"/>
      <c r="K50" s="167"/>
      <c r="L50" s="4"/>
      <c r="M50" s="4"/>
      <c r="N50" s="4"/>
      <c r="O50" s="4"/>
      <c r="P50" s="4"/>
      <c r="Q50" s="4"/>
      <c r="R50" s="4"/>
      <c r="S50" s="4"/>
      <c r="T50" s="4"/>
    </row>
    <row r="51" spans="1:20" ht="14.25" customHeight="1">
      <c r="A51" s="70">
        <v>11485</v>
      </c>
      <c r="B51" s="70"/>
      <c r="C51" s="374"/>
      <c r="D51" s="367"/>
      <c r="E51" s="369" t="s">
        <v>87</v>
      </c>
      <c r="F51" s="374"/>
      <c r="G51" s="377">
        <f>+G49+G46+G43+G37</f>
        <v>4</v>
      </c>
      <c r="H51" s="377">
        <f>+H49+H46+H43+H37</f>
        <v>0</v>
      </c>
      <c r="I51" s="377">
        <f>+I49+I46+I43+I37</f>
        <v>2.7910300000000001</v>
      </c>
      <c r="J51" s="377">
        <f>+J49+J46+J43+J37</f>
        <v>1.2089700000000001</v>
      </c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4.25" customHeight="1" thickBot="1">
      <c r="A52" s="70">
        <v>11486</v>
      </c>
      <c r="B52" s="70"/>
      <c r="C52" s="368">
        <v>8</v>
      </c>
      <c r="D52" s="373"/>
      <c r="E52" s="369" t="s">
        <v>48</v>
      </c>
      <c r="F52" s="374"/>
      <c r="G52" s="382">
        <f>+H52+I52+J52</f>
        <v>1</v>
      </c>
      <c r="H52" s="383">
        <v>0</v>
      </c>
      <c r="I52" s="383">
        <v>0.69776000000000005</v>
      </c>
      <c r="J52" s="383">
        <v>0.30224000000000001</v>
      </c>
      <c r="K52" s="167" t="str">
        <f>IF(+H52+I52+J52=1," ",1)</f>
        <v xml:space="preserve"> </v>
      </c>
      <c r="L52" s="4"/>
      <c r="M52" s="4"/>
      <c r="N52" s="4"/>
      <c r="O52" s="4"/>
      <c r="P52" s="4"/>
      <c r="Q52" s="4"/>
      <c r="R52" s="4"/>
      <c r="S52" s="4"/>
      <c r="T52" s="4"/>
    </row>
    <row r="53" spans="1:20" ht="14.25" customHeight="1" thickTop="1">
      <c r="A53" s="70"/>
      <c r="B53" s="70"/>
      <c r="C53" s="368"/>
      <c r="D53" s="373"/>
      <c r="E53" s="369"/>
      <c r="F53" s="374"/>
      <c r="G53" s="388"/>
      <c r="H53" s="381"/>
      <c r="I53" s="381"/>
      <c r="J53" s="381"/>
      <c r="K53" s="167"/>
      <c r="L53" s="4"/>
      <c r="M53" s="4"/>
      <c r="N53" s="4"/>
      <c r="O53" s="4"/>
      <c r="P53" s="4"/>
      <c r="Q53" s="4"/>
      <c r="R53" s="4"/>
      <c r="S53" s="4"/>
      <c r="T53" s="4"/>
    </row>
    <row r="54" spans="1:20" ht="15.75" customHeight="1">
      <c r="C54" s="368"/>
      <c r="D54" s="373"/>
      <c r="E54" s="369"/>
      <c r="F54" s="374"/>
      <c r="G54" s="379"/>
      <c r="H54" s="379"/>
      <c r="I54" s="379"/>
      <c r="J54" s="379"/>
      <c r="K54" s="167"/>
      <c r="L54" s="4"/>
      <c r="M54" s="4"/>
      <c r="N54" s="4"/>
      <c r="O54" s="4"/>
      <c r="P54" s="4"/>
      <c r="Q54" s="4"/>
      <c r="R54" s="4"/>
      <c r="S54" s="4"/>
      <c r="T54" s="4"/>
    </row>
    <row r="55" spans="1:20" ht="15.75" customHeight="1">
      <c r="C55" s="368"/>
      <c r="D55" s="373"/>
      <c r="E55" s="369"/>
      <c r="F55" s="374"/>
      <c r="G55" s="379"/>
      <c r="H55" s="379"/>
      <c r="I55" s="379"/>
      <c r="J55" s="379"/>
      <c r="K55" s="167"/>
      <c r="L55" s="4"/>
      <c r="M55" s="4"/>
      <c r="N55" s="4"/>
      <c r="O55" s="4"/>
      <c r="P55" s="4"/>
      <c r="Q55" s="4"/>
      <c r="R55" s="4"/>
      <c r="S55" s="4"/>
      <c r="T55" s="4"/>
    </row>
    <row r="56" spans="1:20" ht="15.75" customHeight="1">
      <c r="A56" s="70"/>
      <c r="B56" s="70"/>
      <c r="C56" s="367"/>
      <c r="D56" s="368" t="s">
        <v>72</v>
      </c>
      <c r="E56" s="369" t="s">
        <v>81</v>
      </c>
      <c r="F56" s="384" t="str">
        <f>F9</f>
        <v>01-01-2018 thru 12-31-2018</v>
      </c>
      <c r="G56" s="371" t="s">
        <v>61</v>
      </c>
      <c r="H56" s="371" t="s">
        <v>73</v>
      </c>
      <c r="I56" s="371" t="s">
        <v>82</v>
      </c>
      <c r="J56" s="372" t="s">
        <v>83</v>
      </c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5.75" customHeight="1">
      <c r="A57" s="70">
        <v>11490</v>
      </c>
      <c r="B57" s="385">
        <v>287084</v>
      </c>
      <c r="C57" s="367"/>
      <c r="D57" s="373"/>
      <c r="E57" s="369" t="s">
        <v>76</v>
      </c>
      <c r="F57" s="374"/>
      <c r="G57" s="367">
        <f>SUM(H57:J57)</f>
        <v>70323010</v>
      </c>
      <c r="H57" s="375">
        <v>62056960</v>
      </c>
      <c r="I57" s="375">
        <v>8266050</v>
      </c>
      <c r="J57" s="375">
        <v>0</v>
      </c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5.75" customHeight="1">
      <c r="A58" s="70">
        <v>11491</v>
      </c>
      <c r="B58" s="385">
        <v>287085</v>
      </c>
      <c r="C58" s="367"/>
      <c r="D58" s="373"/>
      <c r="E58" s="369" t="s">
        <v>77</v>
      </c>
      <c r="F58" s="374"/>
      <c r="G58" s="367">
        <f>SUM(H58:J58)</f>
        <v>53300236</v>
      </c>
      <c r="H58" s="375">
        <v>43756827</v>
      </c>
      <c r="I58" s="375">
        <v>9543409</v>
      </c>
      <c r="J58" s="375">
        <v>0</v>
      </c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5.75" customHeight="1">
      <c r="A59" s="70">
        <v>11492</v>
      </c>
      <c r="B59" s="385"/>
      <c r="C59" s="367"/>
      <c r="D59" s="373"/>
      <c r="E59" s="369" t="str">
        <f>+E13</f>
        <v xml:space="preserve">   Adjustments</v>
      </c>
      <c r="F59" s="374"/>
      <c r="G59" s="367">
        <f>SUM(H59:J59)</f>
        <v>0</v>
      </c>
      <c r="H59" s="389">
        <f>+H13</f>
        <v>0</v>
      </c>
      <c r="I59" s="389">
        <f>+I13</f>
        <v>0</v>
      </c>
      <c r="J59" s="389">
        <f>+J13</f>
        <v>0</v>
      </c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5.75" customHeight="1">
      <c r="A60" s="70"/>
      <c r="B60" s="385"/>
      <c r="C60" s="367"/>
      <c r="D60" s="373"/>
      <c r="E60" s="369" t="s">
        <v>61</v>
      </c>
      <c r="F60" s="374"/>
      <c r="G60" s="376">
        <f>SUM(G57:G59)</f>
        <v>123623246</v>
      </c>
      <c r="H60" s="376">
        <f>SUM(H57:H59)</f>
        <v>105813787</v>
      </c>
      <c r="I60" s="376">
        <f>SUM(I57:I59)</f>
        <v>17809459</v>
      </c>
      <c r="J60" s="376">
        <f>SUM(J57:J59)</f>
        <v>0</v>
      </c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5.75" customHeight="1">
      <c r="A61" s="70">
        <v>11533</v>
      </c>
      <c r="B61" s="385"/>
      <c r="C61" s="374"/>
      <c r="D61" s="367"/>
      <c r="E61" s="369" t="s">
        <v>71</v>
      </c>
      <c r="F61" s="374"/>
      <c r="G61" s="377">
        <f>+H61+I61+J61</f>
        <v>1</v>
      </c>
      <c r="H61" s="378">
        <v>0.85594000000000003</v>
      </c>
      <c r="I61" s="378">
        <v>0.14405999999999999</v>
      </c>
      <c r="J61" s="378">
        <v>0</v>
      </c>
      <c r="K61" s="167" t="str">
        <f>IF(+H61+I61+J61=1," ",1)</f>
        <v xml:space="preserve"> </v>
      </c>
      <c r="L61" s="4"/>
      <c r="M61" s="4"/>
      <c r="N61" s="4"/>
      <c r="O61" s="4"/>
      <c r="P61" s="4"/>
      <c r="Q61" s="4"/>
      <c r="R61" s="4"/>
      <c r="S61" s="4"/>
      <c r="T61" s="4"/>
    </row>
    <row r="62" spans="1:20" ht="15.75" customHeight="1">
      <c r="A62" s="70"/>
      <c r="B62" s="385"/>
      <c r="C62" s="374"/>
      <c r="D62" s="367"/>
      <c r="E62" s="367"/>
      <c r="F62" s="374"/>
      <c r="G62" s="379"/>
      <c r="H62" s="379"/>
      <c r="I62" s="379"/>
      <c r="J62" s="379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5.75" customHeight="1">
      <c r="A63" s="70">
        <v>11496</v>
      </c>
      <c r="B63" s="385">
        <v>287089</v>
      </c>
      <c r="C63" s="374"/>
      <c r="D63" s="367"/>
      <c r="E63" s="369" t="s">
        <v>84</v>
      </c>
      <c r="F63" s="374"/>
      <c r="G63" s="367">
        <f>SUM(H63:J63)</f>
        <v>70950480</v>
      </c>
      <c r="H63" s="375">
        <v>58148334</v>
      </c>
      <c r="I63" s="375">
        <v>12802146</v>
      </c>
      <c r="J63" s="375">
        <v>0</v>
      </c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customHeight="1">
      <c r="A64" s="70">
        <v>11497</v>
      </c>
      <c r="B64" s="385">
        <v>287090</v>
      </c>
      <c r="C64" s="374"/>
      <c r="D64" s="367"/>
      <c r="E64" s="369" t="s">
        <v>85</v>
      </c>
      <c r="F64" s="374"/>
      <c r="G64" s="367">
        <f>SUM(H64:J64)</f>
        <v>4083661</v>
      </c>
      <c r="H64" s="375">
        <v>3571503</v>
      </c>
      <c r="I64" s="375">
        <v>512158</v>
      </c>
      <c r="J64" s="375">
        <v>0</v>
      </c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75" customHeight="1">
      <c r="A65" s="70"/>
      <c r="B65" s="70"/>
      <c r="C65" s="374"/>
      <c r="D65" s="367"/>
      <c r="E65" s="369" t="s">
        <v>61</v>
      </c>
      <c r="F65" s="374"/>
      <c r="G65" s="376">
        <f>SUM(H65:J65)</f>
        <v>75034141</v>
      </c>
      <c r="H65" s="376">
        <f>SUM(H63:H64)</f>
        <v>61719837</v>
      </c>
      <c r="I65" s="376">
        <f>SUM(I63:I64)</f>
        <v>13314304</v>
      </c>
      <c r="J65" s="376">
        <f>SUM(J63:J64)</f>
        <v>0</v>
      </c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75" customHeight="1">
      <c r="A66" s="70">
        <v>11537</v>
      </c>
      <c r="B66" s="70"/>
      <c r="C66" s="374"/>
      <c r="D66" s="367"/>
      <c r="E66" s="369" t="s">
        <v>71</v>
      </c>
      <c r="F66" s="374"/>
      <c r="G66" s="377">
        <f>+H66+I66+J66</f>
        <v>1</v>
      </c>
      <c r="H66" s="378">
        <v>0.82255999999999996</v>
      </c>
      <c r="I66" s="378">
        <v>0.17743999999999999</v>
      </c>
      <c r="J66" s="378">
        <v>0</v>
      </c>
      <c r="K66" s="167" t="str">
        <f>IF(+H66+I66+J66=1," ",1)</f>
        <v xml:space="preserve"> </v>
      </c>
      <c r="L66" s="4"/>
      <c r="M66" s="4"/>
      <c r="N66" s="4"/>
      <c r="O66" s="4"/>
      <c r="P66" s="4"/>
      <c r="Q66" s="4"/>
      <c r="R66" s="4"/>
      <c r="S66" s="4"/>
      <c r="T66" s="4"/>
    </row>
    <row r="67" spans="1:20" ht="15.75" customHeight="1">
      <c r="A67" s="70"/>
      <c r="B67" s="70"/>
      <c r="C67" s="374"/>
      <c r="D67" s="367"/>
      <c r="E67" s="367"/>
      <c r="F67" s="374"/>
      <c r="G67" s="379"/>
      <c r="H67" s="379"/>
      <c r="I67" s="379"/>
      <c r="J67" s="379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customHeight="1">
      <c r="A68" s="70">
        <v>11502</v>
      </c>
      <c r="B68" s="70"/>
      <c r="C68" s="374"/>
      <c r="D68" s="367"/>
      <c r="E68" s="369" t="str">
        <f>+E45</f>
        <v xml:space="preserve">   Number of Customers</v>
      </c>
      <c r="F68" s="374"/>
      <c r="G68" s="367">
        <f>SUM(H68:J68)</f>
        <v>639556</v>
      </c>
      <c r="H68" s="375">
        <v>387662</v>
      </c>
      <c r="I68" s="375">
        <v>251894</v>
      </c>
      <c r="J68" s="375">
        <v>0</v>
      </c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customHeight="1">
      <c r="A69" s="70">
        <v>11540</v>
      </c>
      <c r="B69" s="70"/>
      <c r="C69" s="374"/>
      <c r="D69" s="367"/>
      <c r="E69" s="369" t="s">
        <v>71</v>
      </c>
      <c r="F69" s="374"/>
      <c r="G69" s="377">
        <f>+H69+I69+J69</f>
        <v>1</v>
      </c>
      <c r="H69" s="378">
        <v>0.60614000000000001</v>
      </c>
      <c r="I69" s="378">
        <v>0.39385999999999999</v>
      </c>
      <c r="J69" s="378">
        <v>0</v>
      </c>
      <c r="K69" s="167" t="str">
        <f>IF(+H69+I69+J69=1," ",1)</f>
        <v xml:space="preserve"> </v>
      </c>
      <c r="L69" s="4"/>
      <c r="M69" s="4"/>
      <c r="N69" s="4"/>
      <c r="O69" s="4"/>
      <c r="P69" s="4"/>
      <c r="Q69" s="4"/>
      <c r="R69" s="4"/>
      <c r="S69" s="4"/>
      <c r="T69" s="4"/>
    </row>
    <row r="70" spans="1:20" ht="15.75" customHeight="1">
      <c r="A70" s="70"/>
      <c r="B70" s="70"/>
      <c r="C70" s="374"/>
      <c r="D70" s="367"/>
      <c r="E70" s="367"/>
      <c r="F70" s="374"/>
      <c r="G70" s="379"/>
      <c r="H70" s="379"/>
      <c r="I70" s="379"/>
      <c r="J70" s="379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75" customHeight="1">
      <c r="A71" s="70">
        <v>11505</v>
      </c>
      <c r="B71" s="70"/>
      <c r="C71" s="374"/>
      <c r="D71" s="367"/>
      <c r="E71" s="369" t="s">
        <v>86</v>
      </c>
      <c r="F71" s="374"/>
      <c r="G71" s="367">
        <f>SUM(H71:J71)</f>
        <v>3298869399</v>
      </c>
      <c r="H71" s="375">
        <v>2739060150</v>
      </c>
      <c r="I71" s="375">
        <v>559809249</v>
      </c>
      <c r="J71" s="375">
        <v>0</v>
      </c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75" customHeight="1">
      <c r="A72" s="70">
        <v>11543</v>
      </c>
      <c r="B72" s="70"/>
      <c r="C72" s="374"/>
      <c r="D72" s="367"/>
      <c r="E72" s="369" t="s">
        <v>71</v>
      </c>
      <c r="F72" s="374"/>
      <c r="G72" s="377">
        <f>+H72+I72+J72</f>
        <v>1</v>
      </c>
      <c r="H72" s="378">
        <v>0.83030000000000004</v>
      </c>
      <c r="I72" s="378">
        <v>0.16969999999999999</v>
      </c>
      <c r="J72" s="378">
        <v>0</v>
      </c>
      <c r="K72" s="167" t="str">
        <f>IF(+H72+I72+J72=1," ",1)</f>
        <v xml:space="preserve"> </v>
      </c>
      <c r="L72" s="4"/>
      <c r="M72" s="4"/>
      <c r="N72" s="4"/>
      <c r="O72" s="4"/>
      <c r="P72" s="4"/>
      <c r="Q72" s="4"/>
      <c r="R72" s="4"/>
      <c r="S72" s="4"/>
      <c r="T72" s="4"/>
    </row>
    <row r="73" spans="1:20" ht="15.75" customHeight="1">
      <c r="A73" s="70">
        <v>11508</v>
      </c>
      <c r="B73" s="70"/>
      <c r="C73" s="374"/>
      <c r="D73" s="367"/>
      <c r="E73" s="369" t="s">
        <v>87</v>
      </c>
      <c r="F73" s="374"/>
      <c r="G73" s="377">
        <f>+G72+G69+G66+G61</f>
        <v>4</v>
      </c>
      <c r="H73" s="381">
        <f>+H72+H69+H66+H61</f>
        <v>3.1149399999999998</v>
      </c>
      <c r="I73" s="381">
        <f>+I72+I69+I66+I61</f>
        <v>0.88505999999999996</v>
      </c>
      <c r="J73" s="381">
        <f>+J72+J69+J66+J61</f>
        <v>0</v>
      </c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5.75" customHeight="1" thickBot="1">
      <c r="A74" s="70">
        <v>11509</v>
      </c>
      <c r="B74" s="70"/>
      <c r="C74" s="368">
        <v>9</v>
      </c>
      <c r="D74" s="373"/>
      <c r="E74" s="369" t="s">
        <v>49</v>
      </c>
      <c r="F74" s="374"/>
      <c r="G74" s="382">
        <f>+H74+I74+J74</f>
        <v>1</v>
      </c>
      <c r="H74" s="383">
        <v>0.77873999999999999</v>
      </c>
      <c r="I74" s="383">
        <v>0.22126000000000001</v>
      </c>
      <c r="J74" s="383">
        <v>0</v>
      </c>
      <c r="K74" s="167" t="str">
        <f>IF(+H74+I74+J74=1," ",1)</f>
        <v xml:space="preserve"> </v>
      </c>
      <c r="L74" s="4"/>
      <c r="M74" s="4"/>
      <c r="N74" s="4"/>
      <c r="O74" s="4"/>
      <c r="P74" s="4"/>
      <c r="Q74" s="4"/>
      <c r="R74" s="4"/>
      <c r="S74" s="4"/>
      <c r="T74" s="4"/>
    </row>
    <row r="75" spans="1:20" ht="15.75" customHeight="1" thickTop="1">
      <c r="A75" s="70"/>
      <c r="B75" s="70"/>
      <c r="C75" s="368"/>
      <c r="D75" s="373"/>
      <c r="E75" s="369"/>
      <c r="F75" s="374"/>
      <c r="G75" s="388"/>
      <c r="H75" s="381"/>
      <c r="I75" s="381"/>
      <c r="J75" s="381"/>
      <c r="K75" s="167"/>
      <c r="L75" s="4"/>
      <c r="M75" s="4"/>
      <c r="N75" s="4"/>
      <c r="O75" s="4"/>
      <c r="P75" s="4"/>
      <c r="Q75" s="4"/>
      <c r="R75" s="4"/>
      <c r="S75" s="4"/>
      <c r="T75" s="4"/>
    </row>
    <row r="76" spans="1:20" ht="15.75" customHeight="1">
      <c r="A76" s="70"/>
      <c r="B76" s="70"/>
      <c r="C76" s="368"/>
      <c r="D76" s="373"/>
      <c r="E76" s="369"/>
      <c r="F76" s="374"/>
      <c r="G76" s="371" t="s">
        <v>61</v>
      </c>
      <c r="H76" s="371"/>
      <c r="I76" s="371" t="s">
        <v>82</v>
      </c>
      <c r="J76" s="372" t="s">
        <v>83</v>
      </c>
      <c r="K76" s="167"/>
      <c r="L76" s="4"/>
      <c r="M76" s="4"/>
      <c r="N76" s="4"/>
      <c r="O76" s="4"/>
      <c r="P76" s="4"/>
      <c r="Q76" s="4"/>
      <c r="R76" s="4"/>
      <c r="S76" s="4"/>
      <c r="T76" s="4"/>
    </row>
    <row r="77" spans="1:20" ht="15.75" customHeight="1" thickBot="1">
      <c r="A77" s="70">
        <v>223667</v>
      </c>
      <c r="B77" s="70"/>
      <c r="C77" s="368" t="s">
        <v>3622</v>
      </c>
      <c r="D77" s="373"/>
      <c r="E77" s="369" t="s">
        <v>3623</v>
      </c>
      <c r="F77" s="384" t="str">
        <f>IF(DATA!T7=12,"01-01-"&amp;DATA!T6&amp;" thru "&amp;"12-31-"&amp;DATA!T6,"01-01-"&amp;DATA!T6-1&amp;" thru "&amp;"12-31-"&amp;DATA!T6-1)</f>
        <v>01-01-2019 thru 12-31-2019</v>
      </c>
      <c r="G77" s="390">
        <f>+H77+I77+J77</f>
        <v>1</v>
      </c>
      <c r="H77" s="391"/>
      <c r="I77" s="391">
        <v>0.90349999999999997</v>
      </c>
      <c r="J77" s="391">
        <v>9.6500000000000002E-2</v>
      </c>
      <c r="K77" s="167"/>
      <c r="L77" s="4"/>
      <c r="M77" s="4"/>
      <c r="N77" s="4"/>
      <c r="O77" s="4"/>
      <c r="P77" s="4"/>
      <c r="Q77" s="4"/>
      <c r="R77" s="4"/>
      <c r="S77" s="4"/>
      <c r="T77" s="4"/>
    </row>
    <row r="78" spans="1:20" ht="15.75" customHeight="1" thickTop="1">
      <c r="C78" s="368"/>
      <c r="D78" s="373"/>
      <c r="E78" s="369"/>
      <c r="F78" s="374"/>
      <c r="G78" s="379"/>
      <c r="H78" s="379"/>
      <c r="I78" s="379"/>
      <c r="J78" s="379"/>
      <c r="K78" s="167"/>
      <c r="L78" s="4"/>
      <c r="M78" s="4"/>
      <c r="N78" s="4"/>
      <c r="O78" s="4"/>
      <c r="P78" s="4"/>
      <c r="Q78" s="4"/>
      <c r="R78" s="4"/>
      <c r="S78" s="4"/>
      <c r="T78" s="4"/>
    </row>
    <row r="79" spans="1:20" ht="15.75" customHeight="1">
      <c r="C79" s="368"/>
      <c r="D79" s="373"/>
      <c r="E79" s="369"/>
      <c r="F79" s="374"/>
      <c r="G79" s="371" t="s">
        <v>61</v>
      </c>
      <c r="H79" s="371"/>
      <c r="I79" s="371"/>
      <c r="J79" s="372" t="s">
        <v>83</v>
      </c>
      <c r="K79" s="167"/>
      <c r="L79" s="4"/>
      <c r="M79" s="4"/>
      <c r="N79" s="4"/>
      <c r="O79" s="4"/>
      <c r="P79" s="4"/>
      <c r="Q79" s="4"/>
      <c r="R79" s="4"/>
      <c r="S79" s="4"/>
      <c r="T79" s="4"/>
    </row>
    <row r="80" spans="1:20" ht="15.75" customHeight="1">
      <c r="A80" s="70">
        <v>56873</v>
      </c>
      <c r="B80" s="70"/>
      <c r="D80" s="167"/>
      <c r="E80" s="392" t="s">
        <v>181</v>
      </c>
      <c r="F80" s="384" t="str">
        <f>F77</f>
        <v>01-01-2019 thru 12-31-2019</v>
      </c>
      <c r="G80" s="4">
        <f>J80</f>
        <v>101097163</v>
      </c>
      <c r="H80" s="4"/>
      <c r="I80" s="4"/>
      <c r="J80" s="393">
        <v>101097163</v>
      </c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5.75" customHeight="1" thickBot="1">
      <c r="A81" s="70">
        <v>60668</v>
      </c>
      <c r="B81" s="70"/>
      <c r="C81" s="167">
        <v>10</v>
      </c>
      <c r="D81" s="167"/>
      <c r="E81" s="4" t="s">
        <v>70</v>
      </c>
      <c r="F81" s="374"/>
      <c r="G81" s="394">
        <v>1</v>
      </c>
      <c r="H81" s="394"/>
      <c r="I81" s="394"/>
      <c r="J81" s="394">
        <f>J80/G80</f>
        <v>1</v>
      </c>
      <c r="K81" s="167" t="str">
        <f>IF(+H81+I81+J81=1," ",1)</f>
        <v xml:space="preserve"> </v>
      </c>
      <c r="L81" s="4"/>
      <c r="M81" s="4"/>
      <c r="N81" s="4"/>
      <c r="O81" s="4"/>
      <c r="P81" s="4"/>
      <c r="Q81" s="4"/>
      <c r="R81" s="4"/>
      <c r="S81" s="4"/>
      <c r="T81" s="4"/>
    </row>
    <row r="82" spans="1:20" ht="15.75" customHeight="1" thickTop="1">
      <c r="C82" s="167"/>
      <c r="D82" s="167"/>
      <c r="E82" s="4"/>
      <c r="G82" s="40"/>
      <c r="H82" s="40"/>
      <c r="I82" s="40"/>
      <c r="J82" s="40"/>
      <c r="K82" s="167"/>
      <c r="L82" s="4"/>
      <c r="M82" s="4"/>
      <c r="N82" s="4"/>
      <c r="O82" s="4"/>
      <c r="P82" s="4"/>
      <c r="Q82" s="4"/>
      <c r="R82" s="4"/>
      <c r="S82" s="4"/>
      <c r="T82" s="4"/>
    </row>
    <row r="83" spans="1:20" ht="15.75" customHeight="1">
      <c r="A83" s="70">
        <v>63941</v>
      </c>
      <c r="B83" s="70"/>
      <c r="D83" s="167" t="s">
        <v>16</v>
      </c>
      <c r="E83" s="4" t="str">
        <f>IF(OR(DATA!T3="1A",DATA!T3="12A"),"Net Gas Plant (before ADFIT) - AMA","Net Gas Plant (before ADFIT)")</f>
        <v>Net Gas Plant (before ADFIT)</v>
      </c>
      <c r="F83" s="384" t="str">
        <f>IF(DATA!T3="1A",TEXT(DATA!H8-56,"mm")&amp;"-01-"&amp;TEXT(DATA!H8-56,"yyyy")&amp;" thru "&amp;TEXT(EOMONTH(DATE(DATA!T6,DATA!T7,1),0),"mm-dd-yyyy"),
IF(DATA!T3="12A",TEXT(DATA!H8-390,"mm")&amp;"-01-"&amp;TEXT(DATA!H8-390,"yyyy")&amp;" thru "&amp;TEXT(EOMONTH(DATE(DATA!T6,DATA!T7,1),0),"mm-dd-yyyy"),
IF(DATA!T3="12E",DATA!T7&amp;"-01-"&amp;DATA!T6&amp;" thru "&amp;TEXT(EOMONTH(DATE(DATA!T6,DATA!T7,1),0),"mm-dd-yyyy"),"?")))</f>
        <v>12-01-2019 thru 12-31-2019</v>
      </c>
      <c r="G83" s="4">
        <f>J83</f>
        <v>351556899</v>
      </c>
      <c r="H83" s="4"/>
      <c r="I83" s="4"/>
      <c r="J83" s="393">
        <v>351556899</v>
      </c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5.75" customHeight="1" thickBot="1">
      <c r="A84" s="70">
        <v>63944</v>
      </c>
      <c r="B84" s="70"/>
      <c r="C84" s="167">
        <v>12</v>
      </c>
      <c r="D84" s="167"/>
      <c r="E84" s="4" t="s">
        <v>70</v>
      </c>
      <c r="G84" s="394">
        <v>1</v>
      </c>
      <c r="H84" s="394"/>
      <c r="I84" s="394"/>
      <c r="J84" s="394">
        <f>J83/G83</f>
        <v>1</v>
      </c>
      <c r="K84" s="167"/>
      <c r="L84" s="4"/>
      <c r="M84" s="4"/>
      <c r="N84" s="4"/>
      <c r="O84" s="4"/>
      <c r="P84" s="4"/>
      <c r="Q84" s="4"/>
      <c r="R84" s="4"/>
      <c r="S84" s="4"/>
      <c r="T84" s="4"/>
    </row>
    <row r="85" spans="1:20" ht="15.75" customHeight="1" thickTop="1">
      <c r="C85" s="167"/>
      <c r="D85" s="167"/>
      <c r="E85" s="4"/>
      <c r="G85" s="40"/>
      <c r="H85" s="40"/>
      <c r="I85" s="40"/>
      <c r="J85" s="40"/>
      <c r="K85" s="167"/>
      <c r="L85" s="4"/>
      <c r="M85" s="4"/>
      <c r="N85" s="4"/>
      <c r="O85" s="4"/>
      <c r="P85" s="4"/>
      <c r="Q85" s="4"/>
      <c r="R85" s="4"/>
      <c r="S85" s="4"/>
      <c r="T85" s="4"/>
    </row>
    <row r="86" spans="1:20" ht="15.75" hidden="1" customHeight="1">
      <c r="A86" s="70">
        <v>220668</v>
      </c>
      <c r="B86" s="70"/>
      <c r="C86" s="368">
        <v>16</v>
      </c>
      <c r="D86" s="373"/>
      <c r="E86" s="369" t="s">
        <v>3624</v>
      </c>
      <c r="F86" s="374"/>
      <c r="G86" s="395">
        <f>+H86+I86+J86</f>
        <v>0</v>
      </c>
      <c r="H86" s="4"/>
      <c r="I86" s="4"/>
      <c r="J86" s="396">
        <v>0</v>
      </c>
      <c r="K86" s="167"/>
      <c r="L86" s="4"/>
      <c r="M86" s="4"/>
      <c r="N86" s="4"/>
      <c r="O86" s="4"/>
      <c r="P86" s="4"/>
      <c r="Q86" s="4"/>
      <c r="R86" s="4"/>
      <c r="S86" s="4"/>
      <c r="T86" s="4"/>
    </row>
    <row r="87" spans="1:20" ht="15.75" customHeight="1">
      <c r="C87" s="368"/>
      <c r="D87" s="373"/>
      <c r="E87" s="369"/>
      <c r="F87" s="374"/>
      <c r="G87" s="379"/>
      <c r="H87" s="379"/>
      <c r="I87" s="379"/>
      <c r="J87" s="379"/>
      <c r="K87" s="167"/>
      <c r="L87" s="4"/>
      <c r="M87" s="4"/>
      <c r="N87" s="4"/>
      <c r="O87" s="4"/>
      <c r="P87" s="4"/>
      <c r="Q87" s="4"/>
      <c r="R87" s="4"/>
      <c r="S87" s="4"/>
      <c r="T87" s="4"/>
    </row>
    <row r="88" spans="1:20" ht="15.75" customHeight="1">
      <c r="C88" s="167">
        <v>99</v>
      </c>
      <c r="D88" s="167" t="s">
        <v>72</v>
      </c>
      <c r="E88" s="4" t="s">
        <v>88</v>
      </c>
      <c r="G88" s="42"/>
      <c r="H88" s="42"/>
      <c r="I88" s="42"/>
      <c r="J88" s="40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5.75" customHeight="1">
      <c r="C89" s="167"/>
      <c r="D89" s="167"/>
      <c r="E89" s="4"/>
      <c r="G89" s="40"/>
      <c r="H89" s="40"/>
      <c r="I89" s="40"/>
      <c r="J89" s="40"/>
      <c r="K89" s="4" t="str">
        <f>IF(SUM(K9:K88)=0," ",1)</f>
        <v xml:space="preserve"> </v>
      </c>
      <c r="L89" s="4"/>
      <c r="M89" s="4"/>
      <c r="N89" s="4"/>
      <c r="O89" s="4"/>
      <c r="P89" s="4"/>
      <c r="Q89" s="4"/>
      <c r="R89" s="4"/>
      <c r="S89" s="4"/>
      <c r="T89" s="4"/>
    </row>
    <row r="90" spans="1:20">
      <c r="A90" s="397"/>
      <c r="B90" s="397"/>
      <c r="C90" s="167"/>
      <c r="D90" s="167"/>
      <c r="E90" s="4" t="s">
        <v>3609</v>
      </c>
      <c r="F90" s="39"/>
      <c r="G90" s="42"/>
      <c r="H90" s="42"/>
      <c r="I90" s="42"/>
      <c r="J90" s="40"/>
      <c r="K90" s="4"/>
      <c r="L90" s="4"/>
      <c r="M90" s="4"/>
      <c r="N90" s="4"/>
      <c r="O90" s="4"/>
      <c r="P90" s="4"/>
      <c r="Q90" s="4"/>
      <c r="R90" s="4"/>
      <c r="S90" s="4"/>
    </row>
    <row r="91" spans="1:20" ht="15.75" customHeight="1">
      <c r="C91" s="167"/>
      <c r="D91" s="167"/>
      <c r="E91" s="4" t="s">
        <v>89</v>
      </c>
      <c r="G91" s="40"/>
      <c r="H91" s="40"/>
      <c r="I91" s="40"/>
      <c r="J91" s="40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5.75" customHeight="1">
      <c r="C92" s="167"/>
      <c r="D92" s="41"/>
      <c r="E92" s="4" t="s">
        <v>90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5.75" customHeight="1">
      <c r="C93" s="167"/>
      <c r="D93" s="41"/>
      <c r="E93" s="1" t="s">
        <v>45</v>
      </c>
      <c r="F93" s="384" t="str">
        <f>TEXT(EOMONTH(DATE(DATA!T6,DATA!T7,1),0), "mm-dd-yyyy")</f>
        <v>12-31-2019</v>
      </c>
      <c r="G93" s="121" t="s">
        <v>62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5.75" customHeight="1">
      <c r="C94" s="167"/>
      <c r="D94" s="167" t="s">
        <v>16</v>
      </c>
      <c r="E94" s="4" t="s">
        <v>91</v>
      </c>
      <c r="G94" s="4">
        <f>'OR-PLT'!J33</f>
        <v>7628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5.75" customHeight="1">
      <c r="C95" s="167"/>
      <c r="D95" s="167" t="s">
        <v>16</v>
      </c>
      <c r="E95" s="4" t="s">
        <v>92</v>
      </c>
      <c r="G95" s="4">
        <f>'OR-PLT'!J46</f>
        <v>421871941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5.75" customHeight="1">
      <c r="C96" s="167"/>
      <c r="D96" s="167" t="s">
        <v>16</v>
      </c>
      <c r="E96" s="4" t="s">
        <v>93</v>
      </c>
      <c r="G96" s="4">
        <f>'OR-PLT'!J59</f>
        <v>40452071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3:20" ht="15.75" customHeight="1" thickBot="1">
      <c r="C97" s="167"/>
      <c r="D97" s="167"/>
      <c r="E97" s="4" t="s">
        <v>94</v>
      </c>
      <c r="G97" s="43">
        <f>SUM(G94:G96)</f>
        <v>462331640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3:20" ht="14.25" customHeight="1" thickTop="1"/>
  </sheetData>
  <phoneticPr fontId="0" type="noConversion"/>
  <pageMargins left="0.25" right="0.25" top="0.75" bottom="1" header="0.5" footer="0.5"/>
  <pageSetup scale="80" orientation="landscape" horizontalDpi="4294967292" r:id="rId1"/>
  <headerFooter alignWithMargins="0">
    <oddFooter>&amp;CPage &amp;P of &amp;N&amp;RPrint Date-Time: &amp;D  &amp;T</oddFooter>
  </headerFooter>
  <rowBreaks count="3" manualBreakCount="3">
    <brk id="30" min="2" max="10" man="1"/>
    <brk id="54" min="2" max="10" man="1"/>
    <brk id="75" min="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V150"/>
  <sheetViews>
    <sheetView zoomScaleNormal="100" zoomScaleSheetLayoutView="100" workbookViewId="0">
      <pane xSplit="7" ySplit="6" topLeftCell="H118" activePane="bottomRight" state="frozen"/>
      <selection activeCell="F6" sqref="F6"/>
      <selection pane="topRight" activeCell="F6" sqref="F6"/>
      <selection pane="bottomLeft" activeCell="F6" sqref="F6"/>
      <selection pane="bottomRight" activeCell="E8" sqref="E8"/>
    </sheetView>
  </sheetViews>
  <sheetFormatPr defaultColWidth="9.375" defaultRowHeight="14.4"/>
  <cols>
    <col min="1" max="1" width="9.375" style="1"/>
    <col min="2" max="2" width="11.875" style="1" customWidth="1"/>
    <col min="3" max="3" width="11" style="1" customWidth="1"/>
    <col min="4" max="4" width="13.5" style="1" customWidth="1"/>
    <col min="5" max="5" width="26.875" style="1" customWidth="1"/>
    <col min="6" max="6" width="16.875" style="1" customWidth="1"/>
    <col min="7" max="7" width="18.125" style="1" customWidth="1"/>
    <col min="8" max="9" width="17" style="1" customWidth="1"/>
    <col min="10" max="10" width="17" style="35" customWidth="1"/>
    <col min="11" max="16384" width="9.375" style="1"/>
  </cols>
  <sheetData>
    <row r="1" spans="1:18" ht="13.65" customHeight="1">
      <c r="C1" s="441"/>
      <c r="D1" s="196"/>
      <c r="E1" s="197"/>
      <c r="F1" s="198"/>
      <c r="G1" s="198"/>
      <c r="H1" s="197"/>
      <c r="I1" s="197"/>
      <c r="J1" s="199"/>
      <c r="K1" s="197"/>
      <c r="L1" s="4"/>
      <c r="M1" s="4"/>
      <c r="N1" s="4"/>
      <c r="O1" s="4"/>
    </row>
    <row r="2" spans="1:18" s="70" customFormat="1" ht="14.25" customHeight="1">
      <c r="B2" s="133"/>
      <c r="C2" s="200" t="s">
        <v>2029</v>
      </c>
      <c r="D2" s="201"/>
      <c r="E2" s="202"/>
      <c r="F2" s="203"/>
      <c r="G2" s="204" t="s">
        <v>44</v>
      </c>
      <c r="H2" s="197"/>
      <c r="I2" s="197" t="s">
        <v>3</v>
      </c>
      <c r="J2" s="198"/>
      <c r="K2" s="197"/>
      <c r="L2" s="4"/>
      <c r="M2" s="4"/>
      <c r="N2" s="4"/>
      <c r="O2" s="4"/>
      <c r="P2" s="1"/>
      <c r="Q2" s="1"/>
      <c r="R2" s="68"/>
    </row>
    <row r="3" spans="1:18" ht="13.65" customHeight="1">
      <c r="C3" s="205" t="s">
        <v>95</v>
      </c>
      <c r="D3" s="206"/>
      <c r="E3" s="207"/>
      <c r="F3" s="208"/>
      <c r="G3" s="263" t="str">
        <f>"OR-OPS-"&amp;months&amp;rbcalc</f>
        <v>OR-OPS-12E</v>
      </c>
      <c r="H3" s="197" t="str">
        <f>IF(LEFT(UPPER(DATA!S2),4)="RATE",DATA!S2,"")</f>
        <v/>
      </c>
      <c r="I3" s="197"/>
      <c r="J3" s="199"/>
      <c r="K3" s="198"/>
      <c r="N3" s="4"/>
      <c r="O3" s="4"/>
    </row>
    <row r="4" spans="1:18" ht="13.65" customHeight="1">
      <c r="C4" s="210" t="str">
        <f>tp_heading</f>
        <v>For Twelve Months Ended December 31, 2019</v>
      </c>
      <c r="D4" s="198"/>
      <c r="E4" s="198"/>
      <c r="F4" s="211"/>
      <c r="G4" s="209"/>
      <c r="H4" s="197"/>
      <c r="I4" s="197"/>
      <c r="J4" s="199"/>
      <c r="K4" s="198"/>
      <c r="N4" s="4"/>
      <c r="O4" s="4"/>
    </row>
    <row r="5" spans="1:18" ht="13.65" customHeight="1">
      <c r="C5" s="212" t="str">
        <f>rbcalc_heading</f>
        <v>Ending Balance Basis</v>
      </c>
      <c r="D5" s="213"/>
      <c r="E5" s="214"/>
      <c r="F5" s="215"/>
      <c r="G5" s="216"/>
      <c r="H5" s="197" t="s">
        <v>300</v>
      </c>
      <c r="I5" s="197"/>
      <c r="J5" s="199"/>
      <c r="K5" s="198"/>
      <c r="N5" s="4"/>
      <c r="O5" s="4"/>
    </row>
    <row r="6" spans="1:18" ht="13.65" customHeight="1">
      <c r="A6" s="1" t="s">
        <v>97</v>
      </c>
      <c r="B6" s="1" t="s">
        <v>98</v>
      </c>
      <c r="C6" s="217" t="s">
        <v>96</v>
      </c>
      <c r="D6" s="218" t="s">
        <v>51</v>
      </c>
      <c r="E6" s="217" t="s">
        <v>54</v>
      </c>
      <c r="F6" s="214"/>
      <c r="G6" s="214"/>
      <c r="H6" s="219" t="s">
        <v>97</v>
      </c>
      <c r="I6" s="219" t="s">
        <v>98</v>
      </c>
      <c r="J6" s="219" t="s">
        <v>61</v>
      </c>
      <c r="K6" s="198"/>
      <c r="N6" s="4"/>
      <c r="O6" s="4"/>
    </row>
    <row r="7" spans="1:18" ht="13.65" customHeight="1">
      <c r="C7" s="440"/>
      <c r="D7" s="220"/>
      <c r="E7" s="440"/>
      <c r="F7" s="221"/>
      <c r="G7" s="221"/>
      <c r="H7" s="440"/>
      <c r="I7" s="440"/>
      <c r="J7" s="440"/>
      <c r="K7" s="198"/>
      <c r="N7" s="4"/>
      <c r="O7" s="4"/>
    </row>
    <row r="8" spans="1:18" ht="13.65" customHeight="1">
      <c r="C8" s="441"/>
      <c r="D8" s="196"/>
      <c r="E8" s="198" t="s">
        <v>99</v>
      </c>
      <c r="F8" s="198"/>
      <c r="G8" s="198"/>
      <c r="H8" s="199"/>
      <c r="I8" s="197"/>
      <c r="J8" s="199"/>
      <c r="K8" s="198"/>
      <c r="N8" s="4"/>
      <c r="O8" s="4"/>
    </row>
    <row r="9" spans="1:18" ht="13.65" customHeight="1">
      <c r="C9" s="441"/>
      <c r="D9" s="196"/>
      <c r="E9" s="197" t="s">
        <v>100</v>
      </c>
      <c r="F9" s="198"/>
      <c r="G9" s="198"/>
      <c r="H9" s="222"/>
      <c r="I9" s="223"/>
      <c r="J9" s="222"/>
      <c r="K9" s="198"/>
      <c r="N9" s="4"/>
      <c r="O9" s="4"/>
    </row>
    <row r="10" spans="1:18" ht="13.65" customHeight="1">
      <c r="A10" s="1">
        <v>53514</v>
      </c>
      <c r="B10" s="1">
        <v>53519</v>
      </c>
      <c r="C10" s="441">
        <v>99</v>
      </c>
      <c r="D10" s="224">
        <v>480000</v>
      </c>
      <c r="E10" s="197" t="s">
        <v>101</v>
      </c>
      <c r="F10" s="198"/>
      <c r="G10" s="198"/>
      <c r="H10" s="225">
        <v>58260469</v>
      </c>
      <c r="I10" s="225">
        <v>0</v>
      </c>
      <c r="J10" s="222">
        <f t="shared" ref="J10:J15" si="0">H10+I10</f>
        <v>58260469</v>
      </c>
      <c r="K10" s="198"/>
      <c r="N10" s="4"/>
      <c r="O10" s="4"/>
    </row>
    <row r="11" spans="1:18" ht="13.65" customHeight="1">
      <c r="A11" s="1">
        <v>53725</v>
      </c>
      <c r="B11" s="1">
        <v>53730</v>
      </c>
      <c r="C11" s="441">
        <v>99</v>
      </c>
      <c r="D11" s="224">
        <v>481200</v>
      </c>
      <c r="E11" s="197" t="s">
        <v>102</v>
      </c>
      <c r="F11" s="198"/>
      <c r="G11" s="198"/>
      <c r="H11" s="225">
        <v>29965420</v>
      </c>
      <c r="I11" s="225">
        <v>0</v>
      </c>
      <c r="J11" s="222">
        <f t="shared" si="0"/>
        <v>29965420</v>
      </c>
      <c r="K11" s="198"/>
      <c r="N11" s="4"/>
      <c r="O11" s="4"/>
    </row>
    <row r="12" spans="1:18" ht="13.65" customHeight="1">
      <c r="A12" s="1">
        <v>53736</v>
      </c>
      <c r="B12" s="1">
        <v>53741</v>
      </c>
      <c r="C12" s="441">
        <v>99</v>
      </c>
      <c r="D12" s="224">
        <v>481300</v>
      </c>
      <c r="E12" s="197" t="s">
        <v>103</v>
      </c>
      <c r="F12" s="198"/>
      <c r="G12" s="198"/>
      <c r="H12" s="225">
        <v>348170</v>
      </c>
      <c r="I12" s="225">
        <v>0</v>
      </c>
      <c r="J12" s="222">
        <f t="shared" si="0"/>
        <v>348170</v>
      </c>
      <c r="K12" s="198"/>
      <c r="N12" s="4"/>
      <c r="O12" s="4"/>
    </row>
    <row r="13" spans="1:18" ht="13.65" customHeight="1">
      <c r="A13" s="1">
        <v>53747</v>
      </c>
      <c r="B13" s="1">
        <v>53752</v>
      </c>
      <c r="C13" s="441">
        <v>99</v>
      </c>
      <c r="D13" s="224">
        <v>481400</v>
      </c>
      <c r="E13" s="197" t="s">
        <v>104</v>
      </c>
      <c r="F13" s="198"/>
      <c r="G13" s="198"/>
      <c r="H13" s="225">
        <v>952369</v>
      </c>
      <c r="I13" s="225">
        <v>0</v>
      </c>
      <c r="J13" s="222">
        <f t="shared" si="0"/>
        <v>952369</v>
      </c>
      <c r="K13" s="198"/>
      <c r="N13" s="4"/>
      <c r="O13" s="4"/>
    </row>
    <row r="14" spans="1:18" ht="13.65" customHeight="1">
      <c r="A14" s="1">
        <v>53901</v>
      </c>
      <c r="B14" s="1">
        <v>53906</v>
      </c>
      <c r="C14" s="441">
        <v>99</v>
      </c>
      <c r="D14" s="224">
        <v>484000</v>
      </c>
      <c r="E14" s="197" t="s">
        <v>210</v>
      </c>
      <c r="F14" s="198"/>
      <c r="G14" s="198"/>
      <c r="H14" s="225">
        <v>14579</v>
      </c>
      <c r="I14" s="225">
        <v>0</v>
      </c>
      <c r="J14" s="222">
        <f>H14+I14</f>
        <v>14579</v>
      </c>
      <c r="K14" s="198"/>
      <c r="N14" s="4"/>
      <c r="O14" s="4"/>
    </row>
    <row r="15" spans="1:18" ht="13.65" customHeight="1">
      <c r="A15" s="1">
        <v>40015</v>
      </c>
      <c r="B15" s="1">
        <v>40280</v>
      </c>
      <c r="C15" s="441">
        <v>99</v>
      </c>
      <c r="D15" s="224">
        <v>499000</v>
      </c>
      <c r="E15" s="197" t="s">
        <v>105</v>
      </c>
      <c r="F15" s="198"/>
      <c r="G15" s="198"/>
      <c r="H15" s="225">
        <v>-552218</v>
      </c>
      <c r="I15" s="225">
        <v>0</v>
      </c>
      <c r="J15" s="222">
        <f t="shared" si="0"/>
        <v>-552218</v>
      </c>
      <c r="K15" s="198"/>
      <c r="N15" s="4"/>
      <c r="O15" s="4"/>
    </row>
    <row r="16" spans="1:18" ht="13.65" customHeight="1">
      <c r="C16" s="441"/>
      <c r="D16" s="224"/>
      <c r="E16" s="197" t="s">
        <v>106</v>
      </c>
      <c r="F16" s="198"/>
      <c r="G16" s="198"/>
      <c r="H16" s="226">
        <f>SUM(H10:H15)</f>
        <v>88988789</v>
      </c>
      <c r="I16" s="226">
        <f>SUM(I10:I15)</f>
        <v>0</v>
      </c>
      <c r="J16" s="226">
        <f>SUM(J10:J15)</f>
        <v>88988789</v>
      </c>
      <c r="K16" s="198"/>
      <c r="N16" s="4"/>
      <c r="O16" s="4"/>
    </row>
    <row r="17" spans="1:15" ht="13.65" customHeight="1">
      <c r="C17" s="441"/>
      <c r="D17" s="224"/>
      <c r="E17" s="197"/>
      <c r="F17" s="198"/>
      <c r="G17" s="198"/>
      <c r="H17" s="222"/>
      <c r="I17" s="223"/>
      <c r="J17" s="222"/>
      <c r="K17" s="198"/>
      <c r="N17" s="4"/>
      <c r="O17" s="4"/>
    </row>
    <row r="18" spans="1:15" ht="13.65" customHeight="1">
      <c r="C18" s="441"/>
      <c r="D18" s="224"/>
      <c r="E18" s="197" t="s">
        <v>107</v>
      </c>
      <c r="F18" s="198"/>
      <c r="G18" s="198"/>
      <c r="H18" s="222"/>
      <c r="I18" s="223"/>
      <c r="J18" s="222"/>
      <c r="K18" s="198"/>
      <c r="N18" s="4"/>
      <c r="O18" s="4"/>
    </row>
    <row r="19" spans="1:15" ht="13.65" customHeight="1">
      <c r="A19" s="1">
        <v>53802</v>
      </c>
      <c r="B19" s="1">
        <v>53807</v>
      </c>
      <c r="C19" s="441">
        <v>99</v>
      </c>
      <c r="D19" s="224" t="s">
        <v>3646</v>
      </c>
      <c r="E19" s="197" t="s">
        <v>108</v>
      </c>
      <c r="F19" s="198"/>
      <c r="G19" s="198"/>
      <c r="H19" s="225">
        <v>54882172</v>
      </c>
      <c r="I19" s="225">
        <v>0</v>
      </c>
      <c r="J19" s="222">
        <f t="shared" ref="J19:J25" si="1">H19+I19</f>
        <v>54882172</v>
      </c>
      <c r="K19" s="198"/>
      <c r="N19" s="4"/>
      <c r="O19" s="4"/>
    </row>
    <row r="20" spans="1:15" ht="13.65" customHeight="1">
      <c r="A20" s="1">
        <v>53824</v>
      </c>
      <c r="B20" s="1">
        <v>53829</v>
      </c>
      <c r="C20" s="441">
        <v>99</v>
      </c>
      <c r="D20" s="224">
        <v>488000</v>
      </c>
      <c r="E20" s="197" t="s">
        <v>109</v>
      </c>
      <c r="F20" s="198"/>
      <c r="G20" s="198"/>
      <c r="H20" s="225">
        <v>91899</v>
      </c>
      <c r="I20" s="225">
        <v>0</v>
      </c>
      <c r="J20" s="222">
        <f t="shared" si="1"/>
        <v>91899</v>
      </c>
      <c r="K20" s="198"/>
      <c r="N20" s="4"/>
      <c r="O20" s="4"/>
    </row>
    <row r="21" spans="1:15" ht="13.65" customHeight="1">
      <c r="A21" s="70">
        <v>407675</v>
      </c>
      <c r="B21" s="70">
        <v>407680</v>
      </c>
      <c r="C21" s="441">
        <v>99</v>
      </c>
      <c r="D21" s="224" t="s">
        <v>3733</v>
      </c>
      <c r="E21" s="197" t="s">
        <v>3734</v>
      </c>
      <c r="F21" s="198"/>
      <c r="G21" s="198"/>
      <c r="H21" s="225">
        <v>2951251</v>
      </c>
      <c r="I21" s="225">
        <v>0</v>
      </c>
      <c r="J21" s="222">
        <f t="shared" si="1"/>
        <v>2951251</v>
      </c>
      <c r="K21" s="198"/>
      <c r="N21" s="4"/>
      <c r="O21" s="4"/>
    </row>
    <row r="22" spans="1:15" ht="13.65" customHeight="1">
      <c r="A22" s="1">
        <v>53857</v>
      </c>
      <c r="B22" s="1">
        <v>53862</v>
      </c>
      <c r="C22" s="441">
        <v>99</v>
      </c>
      <c r="D22" s="224">
        <v>493000</v>
      </c>
      <c r="E22" s="197" t="s">
        <v>275</v>
      </c>
      <c r="F22" s="198"/>
      <c r="G22" s="198"/>
      <c r="H22" s="225">
        <v>0</v>
      </c>
      <c r="I22" s="225">
        <v>0</v>
      </c>
      <c r="J22" s="222">
        <f t="shared" si="1"/>
        <v>0</v>
      </c>
      <c r="K22" s="198"/>
      <c r="N22" s="4"/>
      <c r="O22" s="4"/>
    </row>
    <row r="23" spans="1:15" ht="13.65" customHeight="1">
      <c r="A23" s="1">
        <v>53868</v>
      </c>
      <c r="B23" s="1">
        <v>53873</v>
      </c>
      <c r="C23" s="441">
        <v>99</v>
      </c>
      <c r="D23" s="227" t="s">
        <v>211</v>
      </c>
      <c r="E23" s="197" t="s">
        <v>110</v>
      </c>
      <c r="F23" s="198"/>
      <c r="G23" s="198"/>
      <c r="H23" s="225">
        <v>210929</v>
      </c>
      <c r="I23" s="225">
        <v>57741</v>
      </c>
      <c r="J23" s="222">
        <f t="shared" si="1"/>
        <v>268670</v>
      </c>
      <c r="K23" s="198"/>
      <c r="N23" s="4"/>
      <c r="O23" s="4"/>
    </row>
    <row r="24" spans="1:15" ht="13.65" customHeight="1">
      <c r="A24" s="1">
        <v>349701</v>
      </c>
      <c r="B24" s="1">
        <v>349706</v>
      </c>
      <c r="C24" s="458">
        <v>99</v>
      </c>
      <c r="D24" s="224">
        <v>496100</v>
      </c>
      <c r="E24" s="197" t="s">
        <v>3716</v>
      </c>
      <c r="F24" s="198"/>
      <c r="G24" s="198"/>
      <c r="H24" s="225">
        <v>0</v>
      </c>
      <c r="I24" s="225">
        <v>0</v>
      </c>
      <c r="J24" s="222">
        <f t="shared" ref="J24" si="2">H24+I24</f>
        <v>0</v>
      </c>
      <c r="K24" s="198"/>
      <c r="N24" s="4"/>
      <c r="O24" s="4"/>
    </row>
    <row r="25" spans="1:15" ht="13.65" customHeight="1">
      <c r="A25" s="1">
        <v>434712</v>
      </c>
      <c r="B25" s="1">
        <v>434717</v>
      </c>
      <c r="C25" s="441">
        <v>99</v>
      </c>
      <c r="D25" s="224">
        <v>496110</v>
      </c>
      <c r="E25" s="197" t="s">
        <v>3789</v>
      </c>
      <c r="F25" s="198"/>
      <c r="G25" s="198"/>
      <c r="H25" s="225">
        <v>-2448678</v>
      </c>
      <c r="I25" s="225">
        <v>0</v>
      </c>
      <c r="J25" s="222">
        <f t="shared" si="1"/>
        <v>-2448678</v>
      </c>
      <c r="K25" s="198"/>
      <c r="N25" s="4"/>
      <c r="O25" s="4"/>
    </row>
    <row r="26" spans="1:15" ht="13.65" customHeight="1">
      <c r="C26" s="441"/>
      <c r="D26" s="227"/>
      <c r="E26" s="197" t="s">
        <v>111</v>
      </c>
      <c r="F26" s="198"/>
      <c r="G26" s="198"/>
      <c r="H26" s="230">
        <f>SUM(H19:H25)</f>
        <v>55687573</v>
      </c>
      <c r="I26" s="230">
        <f t="shared" ref="I26:J26" si="3">SUM(I19:I25)</f>
        <v>57741</v>
      </c>
      <c r="J26" s="230">
        <f t="shared" si="3"/>
        <v>55745314</v>
      </c>
      <c r="K26" s="198"/>
      <c r="N26" s="4"/>
      <c r="O26" s="4"/>
    </row>
    <row r="27" spans="1:15" ht="13.65" customHeight="1">
      <c r="C27" s="441"/>
      <c r="D27" s="227"/>
      <c r="E27" s="197"/>
      <c r="F27" s="198"/>
      <c r="G27" s="198"/>
      <c r="H27" s="222"/>
      <c r="I27" s="222"/>
      <c r="J27" s="222"/>
      <c r="K27" s="198"/>
      <c r="N27" s="4"/>
      <c r="O27" s="4"/>
    </row>
    <row r="28" spans="1:15" ht="13.65" customHeight="1">
      <c r="C28" s="441"/>
      <c r="D28" s="227"/>
      <c r="E28" s="197" t="s">
        <v>112</v>
      </c>
      <c r="F28" s="198"/>
      <c r="G28" s="198"/>
      <c r="H28" s="226">
        <f>H16+H26</f>
        <v>144676362</v>
      </c>
      <c r="I28" s="226">
        <f>I16+I26</f>
        <v>57741</v>
      </c>
      <c r="J28" s="226">
        <f>J16+J26</f>
        <v>144734103</v>
      </c>
      <c r="K28" s="198"/>
      <c r="N28" s="4"/>
      <c r="O28" s="4"/>
    </row>
    <row r="29" spans="1:15" ht="13.65" customHeight="1">
      <c r="C29" s="441"/>
      <c r="D29" s="227"/>
      <c r="E29" s="197"/>
      <c r="F29" s="198"/>
      <c r="G29" s="198"/>
      <c r="H29" s="222"/>
      <c r="I29" s="223"/>
      <c r="J29" s="222"/>
      <c r="K29" s="198"/>
      <c r="N29" s="4"/>
      <c r="O29" s="4"/>
    </row>
    <row r="30" spans="1:15" ht="13.65" customHeight="1">
      <c r="C30" s="441"/>
      <c r="D30" s="227"/>
      <c r="E30" s="197" t="s">
        <v>74</v>
      </c>
      <c r="F30" s="198"/>
      <c r="G30" s="198"/>
      <c r="H30" s="222"/>
      <c r="I30" s="223"/>
      <c r="J30" s="222"/>
      <c r="K30" s="198"/>
      <c r="N30" s="4"/>
      <c r="O30" s="4"/>
    </row>
    <row r="31" spans="1:15" ht="13.65" customHeight="1">
      <c r="A31" s="1">
        <v>54103</v>
      </c>
      <c r="B31" s="1">
        <v>54108</v>
      </c>
      <c r="C31" s="229" t="s">
        <v>21</v>
      </c>
      <c r="D31" s="229" t="s">
        <v>1987</v>
      </c>
      <c r="E31" s="197" t="s">
        <v>285</v>
      </c>
      <c r="F31" s="198"/>
      <c r="G31" s="198"/>
      <c r="H31" s="223">
        <f>'OR-804'!H32</f>
        <v>87175802</v>
      </c>
      <c r="I31" s="223">
        <v>0</v>
      </c>
      <c r="J31" s="222">
        <f t="shared" ref="J31:J36" si="4">H31+I31</f>
        <v>87175802</v>
      </c>
      <c r="K31" s="198"/>
      <c r="N31" s="4"/>
      <c r="O31" s="4"/>
    </row>
    <row r="32" spans="1:15" ht="13.65" customHeight="1">
      <c r="A32" s="1">
        <v>54125</v>
      </c>
      <c r="B32" s="1">
        <v>54130</v>
      </c>
      <c r="C32" s="441" t="s">
        <v>22</v>
      </c>
      <c r="D32" s="229" t="s">
        <v>216</v>
      </c>
      <c r="E32" s="197" t="s">
        <v>116</v>
      </c>
      <c r="F32" s="198"/>
      <c r="G32" s="198"/>
      <c r="H32" s="223">
        <f>'OR-805'!H20</f>
        <v>-6027687</v>
      </c>
      <c r="I32" s="223">
        <v>0</v>
      </c>
      <c r="J32" s="222">
        <f t="shared" si="4"/>
        <v>-6027687</v>
      </c>
      <c r="K32" s="198"/>
      <c r="N32" s="4"/>
      <c r="O32" s="4"/>
    </row>
    <row r="33" spans="1:48" ht="13.65" customHeight="1">
      <c r="A33" s="1">
        <v>54136</v>
      </c>
      <c r="B33" s="1">
        <v>54141</v>
      </c>
      <c r="C33" s="441">
        <v>99</v>
      </c>
      <c r="D33" s="229">
        <v>807000</v>
      </c>
      <c r="E33" s="197" t="s">
        <v>117</v>
      </c>
      <c r="F33" s="198"/>
      <c r="G33" s="198"/>
      <c r="H33" s="225">
        <v>0</v>
      </c>
      <c r="I33" s="225">
        <v>0</v>
      </c>
      <c r="J33" s="222">
        <f t="shared" si="4"/>
        <v>0</v>
      </c>
      <c r="K33" s="198"/>
      <c r="N33" s="4"/>
      <c r="O33" s="4"/>
    </row>
    <row r="34" spans="1:48" ht="13.65" customHeight="1">
      <c r="A34" s="1">
        <v>54158</v>
      </c>
      <c r="B34" s="1">
        <v>54163</v>
      </c>
      <c r="C34" s="441" t="s">
        <v>23</v>
      </c>
      <c r="D34" s="229" t="s">
        <v>217</v>
      </c>
      <c r="E34" s="197" t="s">
        <v>118</v>
      </c>
      <c r="F34" s="198"/>
      <c r="G34" s="198"/>
      <c r="H34" s="223">
        <f>'OR-808'!H13</f>
        <v>-252149</v>
      </c>
      <c r="I34" s="223">
        <v>0</v>
      </c>
      <c r="J34" s="222">
        <f t="shared" si="4"/>
        <v>-252149</v>
      </c>
      <c r="K34" s="198"/>
      <c r="N34" s="4"/>
      <c r="O34" s="4"/>
    </row>
    <row r="35" spans="1:48" ht="13.65" customHeight="1">
      <c r="A35" s="1">
        <v>54169</v>
      </c>
      <c r="B35" s="1">
        <v>54174</v>
      </c>
      <c r="C35" s="441">
        <v>99</v>
      </c>
      <c r="D35" s="229">
        <v>811000</v>
      </c>
      <c r="E35" s="197" t="s">
        <v>9</v>
      </c>
      <c r="F35" s="198"/>
      <c r="G35" s="198"/>
      <c r="H35" s="223">
        <v>-213113</v>
      </c>
      <c r="I35" s="225">
        <v>0</v>
      </c>
      <c r="J35" s="222">
        <f t="shared" si="4"/>
        <v>-213113</v>
      </c>
      <c r="K35" s="198"/>
      <c r="N35" s="4"/>
      <c r="O35" s="4"/>
    </row>
    <row r="36" spans="1:48" ht="13.65" customHeight="1">
      <c r="A36" s="1">
        <v>54180</v>
      </c>
      <c r="B36" s="1">
        <v>54185</v>
      </c>
      <c r="C36" s="441">
        <v>99</v>
      </c>
      <c r="D36" s="229">
        <v>813000</v>
      </c>
      <c r="E36" s="197" t="s">
        <v>120</v>
      </c>
      <c r="F36" s="198"/>
      <c r="G36" s="198"/>
      <c r="H36" s="225">
        <v>0</v>
      </c>
      <c r="I36" s="225">
        <v>552750</v>
      </c>
      <c r="J36" s="222">
        <f t="shared" si="4"/>
        <v>552750</v>
      </c>
      <c r="K36" s="198"/>
      <c r="N36" s="4"/>
      <c r="O36" s="4"/>
    </row>
    <row r="37" spans="1:48" ht="13.65" customHeight="1">
      <c r="A37" s="1">
        <v>204075</v>
      </c>
      <c r="B37" s="1">
        <v>204080</v>
      </c>
      <c r="C37" s="441">
        <v>99</v>
      </c>
      <c r="D37" s="229">
        <v>813010</v>
      </c>
      <c r="E37" s="197" t="s">
        <v>1986</v>
      </c>
      <c r="F37" s="198"/>
      <c r="G37" s="198"/>
      <c r="H37" s="225">
        <v>52929</v>
      </c>
      <c r="I37" s="225">
        <v>0</v>
      </c>
      <c r="J37" s="222">
        <f t="shared" ref="J37" si="5">H37+I37</f>
        <v>52929</v>
      </c>
      <c r="K37" s="198"/>
      <c r="N37" s="4"/>
      <c r="O37" s="4"/>
    </row>
    <row r="38" spans="1:48" ht="13.65" customHeight="1">
      <c r="C38" s="441"/>
      <c r="D38" s="229"/>
      <c r="E38" s="197" t="s">
        <v>121</v>
      </c>
      <c r="F38" s="198"/>
      <c r="G38" s="198"/>
      <c r="H38" s="226">
        <f>SUM(H31:H37)</f>
        <v>80735782</v>
      </c>
      <c r="I38" s="226">
        <f t="shared" ref="I38:J38" si="6">SUM(I31:I37)</f>
        <v>552750</v>
      </c>
      <c r="J38" s="226">
        <f t="shared" si="6"/>
        <v>81288532</v>
      </c>
      <c r="K38" s="198"/>
      <c r="N38" s="4"/>
      <c r="O38" s="4"/>
    </row>
    <row r="39" spans="1:48" ht="13.65" customHeight="1">
      <c r="C39" s="441"/>
      <c r="D39" s="229"/>
      <c r="E39" s="197"/>
      <c r="F39" s="198"/>
      <c r="G39" s="198"/>
      <c r="H39" s="222"/>
      <c r="I39" s="222"/>
      <c r="J39" s="222"/>
      <c r="K39" s="198"/>
      <c r="N39" s="4"/>
      <c r="O39" s="4"/>
    </row>
    <row r="40" spans="1:48" ht="13.65" customHeight="1">
      <c r="C40" s="231"/>
      <c r="D40" s="229"/>
      <c r="E40" s="197" t="s">
        <v>75</v>
      </c>
      <c r="F40" s="198"/>
      <c r="G40" s="198"/>
      <c r="H40" s="222"/>
      <c r="I40" s="222"/>
      <c r="J40" s="222"/>
      <c r="K40" s="198"/>
      <c r="N40" s="4"/>
      <c r="O40" s="4"/>
    </row>
    <row r="41" spans="1:48" ht="13.65" customHeight="1">
      <c r="A41" s="1">
        <v>54224</v>
      </c>
      <c r="B41" s="1">
        <v>54229</v>
      </c>
      <c r="C41" s="231">
        <v>99</v>
      </c>
      <c r="D41" s="229">
        <v>814000</v>
      </c>
      <c r="E41" s="197" t="s">
        <v>113</v>
      </c>
      <c r="F41" s="198"/>
      <c r="G41" s="198"/>
      <c r="H41" s="225">
        <v>0</v>
      </c>
      <c r="I41" s="225">
        <v>0</v>
      </c>
      <c r="J41" s="222">
        <f>H41+I41</f>
        <v>0</v>
      </c>
      <c r="K41" s="198"/>
      <c r="N41" s="4"/>
      <c r="O41" s="4"/>
    </row>
    <row r="42" spans="1:48" ht="13.65" customHeight="1">
      <c r="A42" s="1">
        <v>54246</v>
      </c>
      <c r="B42" s="1">
        <v>54251</v>
      </c>
      <c r="C42" s="231">
        <v>99</v>
      </c>
      <c r="D42" s="229">
        <v>824000</v>
      </c>
      <c r="E42" s="197" t="s">
        <v>123</v>
      </c>
      <c r="F42" s="198"/>
      <c r="G42" s="198"/>
      <c r="H42" s="225">
        <v>74522</v>
      </c>
      <c r="I42" s="225">
        <v>0</v>
      </c>
      <c r="J42" s="222">
        <f>H42+I42</f>
        <v>74522</v>
      </c>
      <c r="K42" s="198"/>
      <c r="N42" s="4"/>
      <c r="O42" s="4"/>
    </row>
    <row r="43" spans="1:48" ht="13.65" customHeight="1">
      <c r="A43" s="1">
        <v>54235</v>
      </c>
      <c r="B43" s="1">
        <v>54240</v>
      </c>
      <c r="C43" s="231">
        <v>99</v>
      </c>
      <c r="D43" s="229">
        <v>837000</v>
      </c>
      <c r="E43" s="197" t="s">
        <v>115</v>
      </c>
      <c r="F43" s="198"/>
      <c r="G43" s="198"/>
      <c r="H43" s="225">
        <v>216132</v>
      </c>
      <c r="I43" s="225">
        <v>0</v>
      </c>
      <c r="J43" s="222">
        <f>H43+I43</f>
        <v>216132</v>
      </c>
      <c r="K43" s="198"/>
      <c r="N43" s="4"/>
      <c r="O43" s="4"/>
    </row>
    <row r="44" spans="1:48" ht="13.65" customHeight="1">
      <c r="C44" s="231"/>
      <c r="D44" s="227"/>
      <c r="E44" s="197" t="s">
        <v>2098</v>
      </c>
      <c r="F44" s="198"/>
      <c r="G44" s="198"/>
      <c r="H44" s="230">
        <f>SUM(H41:H43)</f>
        <v>290654</v>
      </c>
      <c r="I44" s="230">
        <f>SUM(I41:I43)</f>
        <v>0</v>
      </c>
      <c r="J44" s="230">
        <f>SUM(J41:J43)</f>
        <v>290654</v>
      </c>
      <c r="K44" s="198"/>
      <c r="N44" s="4"/>
      <c r="O44" s="4"/>
    </row>
    <row r="45" spans="1:48" ht="13.65" customHeight="1">
      <c r="C45" s="441"/>
      <c r="D45" s="227"/>
      <c r="E45" s="197"/>
      <c r="F45" s="198"/>
      <c r="G45" s="198"/>
      <c r="H45" s="222"/>
      <c r="I45" s="223"/>
      <c r="J45" s="222"/>
      <c r="K45" s="198"/>
      <c r="N45" s="4"/>
      <c r="O45" s="4"/>
    </row>
    <row r="46" spans="1:48" s="70" customFormat="1" ht="15.6">
      <c r="C46" s="441" t="s">
        <v>2100</v>
      </c>
      <c r="D46" s="232"/>
      <c r="E46" s="233" t="s">
        <v>2101</v>
      </c>
      <c r="F46" s="234"/>
      <c r="G46" s="234"/>
      <c r="H46" s="223">
        <f>'OR-DEPX'!M33</f>
        <v>114584</v>
      </c>
      <c r="I46" s="223">
        <f>'OR-DEPX'!N33</f>
        <v>0</v>
      </c>
      <c r="J46" s="222">
        <f>H46+I46</f>
        <v>114584</v>
      </c>
      <c r="K46" s="235"/>
      <c r="L46" s="361"/>
      <c r="M46" s="362"/>
      <c r="N46" s="361"/>
      <c r="O46" s="361"/>
      <c r="P46" s="362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</row>
    <row r="47" spans="1:48" ht="13.65" customHeight="1">
      <c r="C47" s="236" t="s">
        <v>17</v>
      </c>
      <c r="D47" s="227"/>
      <c r="E47" s="197" t="s">
        <v>3629</v>
      </c>
      <c r="F47" s="198"/>
      <c r="G47" s="198"/>
      <c r="H47" s="223">
        <f>'OR-OTX'!H10</f>
        <v>0</v>
      </c>
      <c r="I47" s="223">
        <f>'OR-OTX'!I10</f>
        <v>50236</v>
      </c>
      <c r="J47" s="222">
        <f>H47+I47</f>
        <v>50236</v>
      </c>
      <c r="K47" s="198"/>
      <c r="N47" s="4"/>
      <c r="O47" s="4"/>
    </row>
    <row r="48" spans="1:48" ht="13.65" customHeight="1">
      <c r="C48" s="231"/>
      <c r="D48" s="227"/>
      <c r="E48" s="197" t="s">
        <v>3618</v>
      </c>
      <c r="F48" s="198"/>
      <c r="G48" s="198"/>
      <c r="H48" s="230">
        <f>SUM(H46:H47)</f>
        <v>114584</v>
      </c>
      <c r="I48" s="230">
        <f t="shared" ref="I48:J48" si="7">SUM(I46:I47)</f>
        <v>50236</v>
      </c>
      <c r="J48" s="230">
        <f t="shared" si="7"/>
        <v>164820</v>
      </c>
      <c r="K48" s="198"/>
      <c r="N48" s="4"/>
      <c r="O48" s="4"/>
    </row>
    <row r="49" spans="1:15" ht="13.65" customHeight="1">
      <c r="C49" s="441"/>
      <c r="D49" s="227"/>
      <c r="E49" s="197"/>
      <c r="F49" s="198"/>
      <c r="G49" s="198"/>
      <c r="H49" s="222"/>
      <c r="I49" s="223"/>
      <c r="J49" s="222"/>
      <c r="K49" s="198"/>
      <c r="N49" s="4"/>
      <c r="O49" s="4"/>
    </row>
    <row r="50" spans="1:15" ht="13.65" customHeight="1">
      <c r="C50" s="441"/>
      <c r="D50" s="227"/>
      <c r="E50" s="197" t="s">
        <v>2099</v>
      </c>
      <c r="F50" s="198"/>
      <c r="G50" s="198"/>
      <c r="H50" s="226">
        <f>SUM(H44:H47)</f>
        <v>405238</v>
      </c>
      <c r="I50" s="226">
        <f>SUM(I44:I47)</f>
        <v>50236</v>
      </c>
      <c r="J50" s="226">
        <f>SUM(J44:J47)</f>
        <v>455474</v>
      </c>
      <c r="K50" s="198"/>
      <c r="N50" s="4"/>
      <c r="O50" s="4"/>
    </row>
    <row r="51" spans="1:15" ht="13.65" customHeight="1">
      <c r="C51" s="441"/>
      <c r="D51" s="227"/>
      <c r="E51" s="197"/>
      <c r="F51" s="198"/>
      <c r="G51" s="198"/>
      <c r="H51" s="222"/>
      <c r="I51" s="223"/>
      <c r="J51" s="222"/>
      <c r="K51" s="198"/>
      <c r="N51" s="4"/>
      <c r="O51" s="4"/>
    </row>
    <row r="52" spans="1:15" ht="13.65" customHeight="1">
      <c r="C52" s="441"/>
      <c r="D52" s="227"/>
      <c r="E52" s="197" t="s">
        <v>126</v>
      </c>
      <c r="F52" s="198"/>
      <c r="G52" s="198"/>
      <c r="H52" s="222"/>
      <c r="I52" s="223"/>
      <c r="J52" s="222"/>
      <c r="K52" s="198"/>
      <c r="N52" s="4"/>
      <c r="O52" s="4"/>
    </row>
    <row r="53" spans="1:15" ht="13.65" customHeight="1">
      <c r="C53" s="441"/>
      <c r="D53" s="227"/>
      <c r="E53" s="197" t="s">
        <v>127</v>
      </c>
      <c r="F53" s="198"/>
      <c r="G53" s="198"/>
      <c r="H53" s="222"/>
      <c r="I53" s="223"/>
      <c r="J53" s="222"/>
      <c r="K53" s="198"/>
      <c r="N53" s="4"/>
      <c r="O53" s="4"/>
    </row>
    <row r="54" spans="1:15" ht="13.65" customHeight="1">
      <c r="A54" s="1">
        <v>54389</v>
      </c>
      <c r="B54" s="1">
        <v>54394</v>
      </c>
      <c r="C54" s="441">
        <v>99</v>
      </c>
      <c r="D54" s="224">
        <v>870000</v>
      </c>
      <c r="E54" s="197" t="s">
        <v>113</v>
      </c>
      <c r="F54" s="198"/>
      <c r="G54" s="198"/>
      <c r="H54" s="225">
        <v>347086</v>
      </c>
      <c r="I54" s="225">
        <v>749119</v>
      </c>
      <c r="J54" s="222">
        <f t="shared" ref="J54:J63" si="8">H54+I54</f>
        <v>1096205</v>
      </c>
      <c r="K54" s="198"/>
      <c r="N54" s="4"/>
      <c r="O54" s="4"/>
    </row>
    <row r="55" spans="1:15" ht="13.65" customHeight="1">
      <c r="A55" s="1">
        <v>54400</v>
      </c>
      <c r="B55" s="1">
        <v>54405</v>
      </c>
      <c r="C55" s="441">
        <v>99</v>
      </c>
      <c r="D55" s="224">
        <v>871000</v>
      </c>
      <c r="E55" s="197" t="s">
        <v>134</v>
      </c>
      <c r="F55" s="198"/>
      <c r="G55" s="198"/>
      <c r="H55" s="225">
        <v>0</v>
      </c>
      <c r="I55" s="225">
        <v>0</v>
      </c>
      <c r="J55" s="222">
        <f t="shared" si="8"/>
        <v>0</v>
      </c>
      <c r="K55" s="198"/>
      <c r="N55" s="4"/>
      <c r="O55" s="4"/>
    </row>
    <row r="56" spans="1:15" ht="13.65" customHeight="1">
      <c r="A56" s="1">
        <v>54411</v>
      </c>
      <c r="B56" s="1">
        <v>54416</v>
      </c>
      <c r="C56" s="441">
        <v>99</v>
      </c>
      <c r="D56" s="224">
        <v>874000</v>
      </c>
      <c r="E56" s="197" t="s">
        <v>135</v>
      </c>
      <c r="F56" s="198"/>
      <c r="G56" s="198"/>
      <c r="H56" s="225">
        <v>1599050</v>
      </c>
      <c r="I56" s="225">
        <v>523157</v>
      </c>
      <c r="J56" s="222">
        <f t="shared" si="8"/>
        <v>2122207</v>
      </c>
      <c r="K56" s="198"/>
      <c r="N56" s="4"/>
      <c r="O56" s="4"/>
    </row>
    <row r="57" spans="1:15" ht="13.65" customHeight="1">
      <c r="A57" s="1">
        <v>54422</v>
      </c>
      <c r="B57" s="1">
        <v>54427</v>
      </c>
      <c r="C57" s="441">
        <v>99</v>
      </c>
      <c r="D57" s="224">
        <v>875000</v>
      </c>
      <c r="E57" s="197" t="s">
        <v>136</v>
      </c>
      <c r="F57" s="198"/>
      <c r="G57" s="198"/>
      <c r="H57" s="225">
        <v>97171</v>
      </c>
      <c r="I57" s="225">
        <v>0</v>
      </c>
      <c r="J57" s="222">
        <f t="shared" si="8"/>
        <v>97171</v>
      </c>
      <c r="K57" s="198"/>
      <c r="N57" s="4"/>
      <c r="O57" s="4"/>
    </row>
    <row r="58" spans="1:15" ht="13.65" customHeight="1">
      <c r="A58" s="1">
        <v>54433</v>
      </c>
      <c r="B58" s="1">
        <v>54438</v>
      </c>
      <c r="C58" s="441">
        <v>99</v>
      </c>
      <c r="D58" s="224">
        <v>876000</v>
      </c>
      <c r="E58" s="197" t="s">
        <v>137</v>
      </c>
      <c r="F58" s="198"/>
      <c r="G58" s="198"/>
      <c r="H58" s="225">
        <v>2510</v>
      </c>
      <c r="I58" s="225">
        <v>0</v>
      </c>
      <c r="J58" s="222">
        <f t="shared" si="8"/>
        <v>2510</v>
      </c>
      <c r="K58" s="198"/>
      <c r="N58" s="4"/>
      <c r="O58" s="4"/>
    </row>
    <row r="59" spans="1:15" ht="13.65" customHeight="1">
      <c r="A59" s="1">
        <v>54444</v>
      </c>
      <c r="B59" s="1">
        <v>54449</v>
      </c>
      <c r="C59" s="441">
        <v>99</v>
      </c>
      <c r="D59" s="224">
        <v>877000</v>
      </c>
      <c r="E59" s="197" t="s">
        <v>138</v>
      </c>
      <c r="F59" s="198"/>
      <c r="G59" s="198"/>
      <c r="H59" s="225">
        <v>390</v>
      </c>
      <c r="I59" s="225">
        <v>0</v>
      </c>
      <c r="J59" s="222">
        <f t="shared" si="8"/>
        <v>390</v>
      </c>
      <c r="K59" s="198"/>
      <c r="N59" s="4"/>
      <c r="O59" s="4"/>
    </row>
    <row r="60" spans="1:15" ht="13.65" customHeight="1">
      <c r="A60" s="1">
        <v>54455</v>
      </c>
      <c r="B60" s="1">
        <v>54460</v>
      </c>
      <c r="C60" s="441">
        <v>99</v>
      </c>
      <c r="D60" s="224">
        <v>878000</v>
      </c>
      <c r="E60" s="197" t="s">
        <v>139</v>
      </c>
      <c r="F60" s="198"/>
      <c r="G60" s="198"/>
      <c r="H60" s="225">
        <v>235908</v>
      </c>
      <c r="I60" s="225">
        <v>0</v>
      </c>
      <c r="J60" s="222">
        <f t="shared" si="8"/>
        <v>235908</v>
      </c>
      <c r="K60" s="198"/>
      <c r="N60" s="4"/>
      <c r="O60" s="4"/>
    </row>
    <row r="61" spans="1:15" ht="13.65" customHeight="1">
      <c r="A61" s="1">
        <v>54466</v>
      </c>
      <c r="B61" s="1">
        <v>54471</v>
      </c>
      <c r="C61" s="441">
        <v>99</v>
      </c>
      <c r="D61" s="224">
        <v>879000</v>
      </c>
      <c r="E61" s="197" t="s">
        <v>140</v>
      </c>
      <c r="F61" s="198"/>
      <c r="G61" s="198"/>
      <c r="H61" s="225">
        <v>1685491</v>
      </c>
      <c r="I61" s="225">
        <v>46409</v>
      </c>
      <c r="J61" s="222">
        <f t="shared" si="8"/>
        <v>1731900</v>
      </c>
      <c r="K61" s="198"/>
      <c r="N61" s="4"/>
      <c r="O61" s="4"/>
    </row>
    <row r="62" spans="1:15" ht="13.65" customHeight="1">
      <c r="A62" s="1">
        <v>54477</v>
      </c>
      <c r="B62" s="1">
        <v>54482</v>
      </c>
      <c r="C62" s="441">
        <v>99</v>
      </c>
      <c r="D62" s="224">
        <v>880000</v>
      </c>
      <c r="E62" s="197" t="s">
        <v>123</v>
      </c>
      <c r="F62" s="198"/>
      <c r="G62" s="198"/>
      <c r="H62" s="225">
        <v>1386653</v>
      </c>
      <c r="I62" s="225">
        <v>208349</v>
      </c>
      <c r="J62" s="222">
        <f t="shared" si="8"/>
        <v>1595002</v>
      </c>
      <c r="K62" s="198"/>
      <c r="N62" s="4"/>
      <c r="O62" s="4"/>
    </row>
    <row r="63" spans="1:15" ht="13.65" customHeight="1">
      <c r="A63" s="1">
        <v>54488</v>
      </c>
      <c r="B63" s="1">
        <v>54493</v>
      </c>
      <c r="C63" s="441">
        <v>99</v>
      </c>
      <c r="D63" s="224">
        <v>881000</v>
      </c>
      <c r="E63" s="197" t="s">
        <v>124</v>
      </c>
      <c r="F63" s="198"/>
      <c r="G63" s="198"/>
      <c r="H63" s="225">
        <v>185</v>
      </c>
      <c r="I63" s="225">
        <v>15911</v>
      </c>
      <c r="J63" s="222">
        <f t="shared" si="8"/>
        <v>16096</v>
      </c>
      <c r="K63" s="198"/>
      <c r="N63" s="4"/>
      <c r="O63" s="4"/>
    </row>
    <row r="64" spans="1:15" ht="13.65" customHeight="1">
      <c r="C64" s="441"/>
      <c r="D64" s="227"/>
      <c r="E64" s="197"/>
      <c r="F64" s="198"/>
      <c r="G64" s="198"/>
      <c r="H64" s="222"/>
      <c r="I64" s="223"/>
      <c r="J64" s="222"/>
      <c r="K64" s="198"/>
      <c r="N64" s="4"/>
      <c r="O64" s="4"/>
    </row>
    <row r="65" spans="1:15" ht="13.65" customHeight="1">
      <c r="C65" s="441"/>
      <c r="D65" s="227"/>
      <c r="E65" s="197" t="s">
        <v>141</v>
      </c>
      <c r="F65" s="198"/>
      <c r="G65" s="198"/>
      <c r="H65" s="222"/>
      <c r="I65" s="223"/>
      <c r="J65" s="222"/>
      <c r="K65" s="198"/>
      <c r="N65" s="4"/>
      <c r="O65" s="4"/>
    </row>
    <row r="66" spans="1:15" ht="13.65" customHeight="1">
      <c r="A66" s="1">
        <v>54510</v>
      </c>
      <c r="B66" s="1">
        <v>54515</v>
      </c>
      <c r="C66" s="441">
        <v>99</v>
      </c>
      <c r="D66" s="224">
        <v>885000</v>
      </c>
      <c r="E66" s="197" t="s">
        <v>113</v>
      </c>
      <c r="F66" s="198"/>
      <c r="G66" s="198"/>
      <c r="H66" s="225">
        <v>92828</v>
      </c>
      <c r="I66" s="225">
        <v>3063</v>
      </c>
      <c r="J66" s="222">
        <f t="shared" ref="J66:J73" si="9">H66+I66</f>
        <v>95891</v>
      </c>
      <c r="K66" s="198"/>
      <c r="N66" s="4"/>
      <c r="O66" s="4"/>
    </row>
    <row r="67" spans="1:15" ht="13.65" customHeight="1">
      <c r="A67" s="1">
        <v>54532</v>
      </c>
      <c r="B67" s="1">
        <v>54537</v>
      </c>
      <c r="C67" s="441">
        <v>99</v>
      </c>
      <c r="D67" s="224">
        <v>887000</v>
      </c>
      <c r="E67" s="197" t="s">
        <v>122</v>
      </c>
      <c r="F67" s="198"/>
      <c r="G67" s="198"/>
      <c r="H67" s="225">
        <v>1537860</v>
      </c>
      <c r="I67" s="225">
        <v>0</v>
      </c>
      <c r="J67" s="222">
        <f t="shared" si="9"/>
        <v>1537860</v>
      </c>
      <c r="K67" s="198"/>
      <c r="N67" s="4"/>
      <c r="O67" s="4"/>
    </row>
    <row r="68" spans="1:15" ht="13.65" customHeight="1">
      <c r="A68" s="1">
        <v>54543</v>
      </c>
      <c r="B68" s="1">
        <v>54548</v>
      </c>
      <c r="C68" s="441">
        <v>99</v>
      </c>
      <c r="D68" s="224">
        <v>889000</v>
      </c>
      <c r="E68" s="197" t="s">
        <v>136</v>
      </c>
      <c r="F68" s="198"/>
      <c r="G68" s="198"/>
      <c r="H68" s="225">
        <v>294029</v>
      </c>
      <c r="I68" s="225">
        <v>38945</v>
      </c>
      <c r="J68" s="222">
        <f t="shared" si="9"/>
        <v>332974</v>
      </c>
      <c r="K68" s="198"/>
      <c r="N68" s="4"/>
      <c r="O68" s="4"/>
    </row>
    <row r="69" spans="1:15" ht="13.65" customHeight="1">
      <c r="A69" s="1">
        <v>54565</v>
      </c>
      <c r="B69" s="1">
        <v>54570</v>
      </c>
      <c r="C69" s="441">
        <v>99</v>
      </c>
      <c r="D69" s="224">
        <v>890000</v>
      </c>
      <c r="E69" s="197" t="s">
        <v>137</v>
      </c>
      <c r="F69" s="198"/>
      <c r="G69" s="198"/>
      <c r="H69" s="225">
        <v>42110</v>
      </c>
      <c r="I69" s="225">
        <v>4582</v>
      </c>
      <c r="J69" s="222">
        <f t="shared" si="9"/>
        <v>46692</v>
      </c>
      <c r="K69" s="198"/>
      <c r="N69" s="4"/>
      <c r="O69" s="4"/>
    </row>
    <row r="70" spans="1:15" ht="13.65" customHeight="1">
      <c r="A70" s="1">
        <v>54554</v>
      </c>
      <c r="B70" s="1">
        <v>54559</v>
      </c>
      <c r="C70" s="441">
        <v>99</v>
      </c>
      <c r="D70" s="224">
        <v>891000</v>
      </c>
      <c r="E70" s="197" t="s">
        <v>138</v>
      </c>
      <c r="F70" s="198"/>
      <c r="G70" s="198"/>
      <c r="H70" s="225">
        <v>35440</v>
      </c>
      <c r="I70" s="225">
        <v>14083</v>
      </c>
      <c r="J70" s="222">
        <f t="shared" si="9"/>
        <v>49523</v>
      </c>
      <c r="K70" s="198"/>
      <c r="N70" s="4"/>
      <c r="O70" s="4"/>
    </row>
    <row r="71" spans="1:15" ht="13.65" customHeight="1">
      <c r="A71" s="1">
        <v>54576</v>
      </c>
      <c r="B71" s="1">
        <v>54581</v>
      </c>
      <c r="C71" s="441">
        <v>99</v>
      </c>
      <c r="D71" s="224">
        <v>892000</v>
      </c>
      <c r="E71" s="197" t="s">
        <v>142</v>
      </c>
      <c r="F71" s="198"/>
      <c r="G71" s="198"/>
      <c r="H71" s="225">
        <v>545646</v>
      </c>
      <c r="I71" s="225">
        <v>0</v>
      </c>
      <c r="J71" s="222">
        <f t="shared" si="9"/>
        <v>545646</v>
      </c>
      <c r="K71" s="198"/>
      <c r="N71" s="4"/>
      <c r="O71" s="4"/>
    </row>
    <row r="72" spans="1:15" ht="13.65" customHeight="1">
      <c r="A72" s="1">
        <v>54587</v>
      </c>
      <c r="B72" s="1">
        <v>54592</v>
      </c>
      <c r="C72" s="441">
        <v>99</v>
      </c>
      <c r="D72" s="224">
        <v>893000</v>
      </c>
      <c r="E72" s="197" t="s">
        <v>143</v>
      </c>
      <c r="F72" s="198"/>
      <c r="G72" s="198"/>
      <c r="H72" s="225">
        <v>596962</v>
      </c>
      <c r="I72" s="225">
        <v>0</v>
      </c>
      <c r="J72" s="222">
        <f t="shared" si="9"/>
        <v>596962</v>
      </c>
      <c r="K72" s="198"/>
      <c r="N72" s="4"/>
      <c r="O72" s="4"/>
    </row>
    <row r="73" spans="1:15" ht="13.65" customHeight="1">
      <c r="A73" s="1">
        <v>54598</v>
      </c>
      <c r="B73" s="1">
        <v>54603</v>
      </c>
      <c r="C73" s="441">
        <v>99</v>
      </c>
      <c r="D73" s="224">
        <v>894000</v>
      </c>
      <c r="E73" s="197" t="s">
        <v>115</v>
      </c>
      <c r="F73" s="198"/>
      <c r="G73" s="198"/>
      <c r="H73" s="225">
        <v>239653</v>
      </c>
      <c r="I73" s="225">
        <v>0</v>
      </c>
      <c r="J73" s="222">
        <f t="shared" si="9"/>
        <v>239653</v>
      </c>
      <c r="K73" s="198"/>
      <c r="N73" s="4"/>
      <c r="O73" s="4"/>
    </row>
    <row r="74" spans="1:15" ht="13.65" customHeight="1">
      <c r="C74" s="441"/>
      <c r="D74" s="227"/>
      <c r="E74" s="197" t="s">
        <v>144</v>
      </c>
      <c r="F74" s="198"/>
      <c r="G74" s="198"/>
      <c r="H74" s="230">
        <f>SUM(H54:H73)</f>
        <v>8738972</v>
      </c>
      <c r="I74" s="230">
        <f>SUM(I54:I73)</f>
        <v>1603618</v>
      </c>
      <c r="J74" s="230">
        <f>SUM(J54:J73)</f>
        <v>10342590</v>
      </c>
      <c r="K74" s="198"/>
      <c r="N74" s="4"/>
      <c r="O74" s="4"/>
    </row>
    <row r="75" spans="1:15" ht="13.65" customHeight="1">
      <c r="C75" s="441"/>
      <c r="D75" s="227"/>
      <c r="E75" s="197"/>
      <c r="F75" s="198"/>
      <c r="G75" s="198"/>
      <c r="H75" s="222"/>
      <c r="I75" s="223"/>
      <c r="J75" s="222"/>
      <c r="K75" s="198"/>
      <c r="N75" s="4"/>
      <c r="O75" s="4"/>
    </row>
    <row r="76" spans="1:15" ht="13.65" customHeight="1">
      <c r="C76" s="236" t="s">
        <v>2100</v>
      </c>
      <c r="D76" s="227"/>
      <c r="E76" s="233" t="s">
        <v>2102</v>
      </c>
      <c r="F76" s="198"/>
      <c r="G76" s="198"/>
      <c r="H76" s="223">
        <f>'OR-DEPX'!M40</f>
        <v>8634757</v>
      </c>
      <c r="I76" s="223">
        <f>'OR-DEPX'!N40</f>
        <v>0</v>
      </c>
      <c r="J76" s="222">
        <f>H76+I76</f>
        <v>8634757</v>
      </c>
      <c r="K76" s="198"/>
      <c r="N76" s="4"/>
      <c r="O76" s="4"/>
    </row>
    <row r="77" spans="1:15" ht="13.65" customHeight="1">
      <c r="C77" s="236" t="s">
        <v>17</v>
      </c>
      <c r="D77" s="227"/>
      <c r="E77" s="197" t="s">
        <v>2103</v>
      </c>
      <c r="F77" s="198"/>
      <c r="G77" s="198"/>
      <c r="H77" s="223">
        <f>'OR-OTX'!H16</f>
        <v>8016838</v>
      </c>
      <c r="I77" s="223">
        <f>'OR-OTX'!I16</f>
        <v>41</v>
      </c>
      <c r="J77" s="222">
        <f>H77+I77</f>
        <v>8016879</v>
      </c>
      <c r="K77" s="198"/>
      <c r="N77" s="4"/>
      <c r="O77" s="4"/>
    </row>
    <row r="78" spans="1:15" ht="13.65" customHeight="1">
      <c r="C78" s="231"/>
      <c r="D78" s="227"/>
      <c r="E78" s="197" t="s">
        <v>3619</v>
      </c>
      <c r="F78" s="198"/>
      <c r="G78" s="198"/>
      <c r="H78" s="230">
        <f>SUM(H76:H77)</f>
        <v>16651595</v>
      </c>
      <c r="I78" s="230">
        <f t="shared" ref="I78:J78" si="10">SUM(I76:I77)</f>
        <v>41</v>
      </c>
      <c r="J78" s="230">
        <f t="shared" si="10"/>
        <v>16651636</v>
      </c>
      <c r="K78" s="198"/>
      <c r="N78" s="4"/>
      <c r="O78" s="4"/>
    </row>
    <row r="79" spans="1:15" ht="13.65" customHeight="1">
      <c r="C79" s="441"/>
      <c r="D79" s="227"/>
      <c r="E79" s="197"/>
      <c r="F79" s="198"/>
      <c r="G79" s="198"/>
      <c r="H79" s="222"/>
      <c r="I79" s="223"/>
      <c r="J79" s="222"/>
      <c r="K79" s="198"/>
      <c r="N79" s="4"/>
      <c r="O79" s="4"/>
    </row>
    <row r="80" spans="1:15" ht="13.65" customHeight="1">
      <c r="C80" s="441"/>
      <c r="D80" s="227"/>
      <c r="E80" s="197" t="s">
        <v>145</v>
      </c>
      <c r="F80" s="198"/>
      <c r="G80" s="198"/>
      <c r="H80" s="226">
        <f>SUM(H74:H77)</f>
        <v>25390567</v>
      </c>
      <c r="I80" s="226">
        <f>SUM(I74:I77)</f>
        <v>1603659</v>
      </c>
      <c r="J80" s="226">
        <f>SUM(J74:J77)</f>
        <v>26994226</v>
      </c>
      <c r="K80" s="198"/>
      <c r="N80" s="4"/>
      <c r="O80" s="4"/>
    </row>
    <row r="81" spans="1:15" ht="13.65" customHeight="1">
      <c r="C81" s="441"/>
      <c r="D81" s="227"/>
      <c r="E81" s="197"/>
      <c r="F81" s="198"/>
      <c r="G81" s="198"/>
      <c r="H81" s="222"/>
      <c r="I81" s="223"/>
      <c r="J81" s="222"/>
      <c r="K81" s="198"/>
      <c r="N81" s="4"/>
      <c r="O81" s="4"/>
    </row>
    <row r="82" spans="1:15" ht="13.65" customHeight="1">
      <c r="C82" s="441"/>
      <c r="D82" s="227"/>
      <c r="E82" s="197" t="s">
        <v>146</v>
      </c>
      <c r="F82" s="198"/>
      <c r="G82" s="198"/>
      <c r="H82" s="222"/>
      <c r="I82" s="223"/>
      <c r="J82" s="222"/>
      <c r="K82" s="198"/>
      <c r="N82" s="4"/>
      <c r="O82" s="4"/>
    </row>
    <row r="83" spans="1:15" ht="13.65" customHeight="1">
      <c r="A83" s="1">
        <v>40165</v>
      </c>
      <c r="B83" s="1">
        <v>40430</v>
      </c>
      <c r="C83" s="441">
        <v>99</v>
      </c>
      <c r="D83" s="224">
        <v>901000</v>
      </c>
      <c r="E83" s="197" t="s">
        <v>147</v>
      </c>
      <c r="F83" s="198"/>
      <c r="G83" s="198"/>
      <c r="H83" s="225">
        <v>0</v>
      </c>
      <c r="I83" s="225">
        <v>47948</v>
      </c>
      <c r="J83" s="222">
        <f>H83+I83</f>
        <v>47948</v>
      </c>
      <c r="K83" s="198"/>
      <c r="N83" s="4"/>
      <c r="O83" s="4"/>
    </row>
    <row r="84" spans="1:15" ht="13.65" customHeight="1">
      <c r="A84" s="1">
        <v>40166</v>
      </c>
      <c r="B84" s="1">
        <v>40431</v>
      </c>
      <c r="C84" s="441">
        <v>99</v>
      </c>
      <c r="D84" s="224">
        <v>902000</v>
      </c>
      <c r="E84" s="197" t="s">
        <v>148</v>
      </c>
      <c r="F84" s="198"/>
      <c r="G84" s="198"/>
      <c r="H84" s="225">
        <v>180491</v>
      </c>
      <c r="I84" s="225">
        <v>0</v>
      </c>
      <c r="J84" s="222">
        <f>H84+I84</f>
        <v>180491</v>
      </c>
      <c r="K84" s="198"/>
      <c r="N84" s="4"/>
      <c r="O84" s="4"/>
    </row>
    <row r="85" spans="1:15" ht="13.65" customHeight="1">
      <c r="A85" s="1">
        <v>35533</v>
      </c>
      <c r="B85" s="1">
        <v>35790</v>
      </c>
      <c r="C85" s="441">
        <v>99</v>
      </c>
      <c r="D85" s="224" t="s">
        <v>218</v>
      </c>
      <c r="E85" s="197" t="s">
        <v>149</v>
      </c>
      <c r="F85" s="198"/>
      <c r="G85" s="198"/>
      <c r="H85" s="225">
        <v>747404</v>
      </c>
      <c r="I85" s="225">
        <v>2071229</v>
      </c>
      <c r="J85" s="222">
        <f>H85+I85</f>
        <v>2818633</v>
      </c>
      <c r="K85" s="198"/>
      <c r="N85" s="4"/>
      <c r="O85" s="4"/>
    </row>
    <row r="86" spans="1:15" ht="13.65" customHeight="1">
      <c r="A86" s="1">
        <v>40168</v>
      </c>
      <c r="B86" s="1">
        <v>40433</v>
      </c>
      <c r="C86" s="441">
        <v>99</v>
      </c>
      <c r="D86" s="224">
        <v>904000</v>
      </c>
      <c r="E86" s="197" t="s">
        <v>150</v>
      </c>
      <c r="F86" s="198"/>
      <c r="G86" s="198"/>
      <c r="H86" s="225">
        <v>0</v>
      </c>
      <c r="I86" s="225">
        <v>55512</v>
      </c>
      <c r="J86" s="222">
        <f>H86+I86</f>
        <v>55512</v>
      </c>
      <c r="K86" s="198"/>
      <c r="N86" s="4"/>
      <c r="O86" s="4"/>
    </row>
    <row r="87" spans="1:15" ht="13.65" customHeight="1">
      <c r="A87" s="1">
        <v>40169</v>
      </c>
      <c r="B87" s="1">
        <v>40434</v>
      </c>
      <c r="C87" s="441">
        <v>99</v>
      </c>
      <c r="D87" s="224">
        <v>905000</v>
      </c>
      <c r="E87" s="197" t="s">
        <v>151</v>
      </c>
      <c r="F87" s="198"/>
      <c r="G87" s="198"/>
      <c r="H87" s="225">
        <v>0</v>
      </c>
      <c r="I87" s="225">
        <v>57280</v>
      </c>
      <c r="J87" s="222">
        <f>H87+I87</f>
        <v>57280</v>
      </c>
      <c r="K87" s="198"/>
      <c r="N87" s="4"/>
      <c r="O87" s="4"/>
    </row>
    <row r="88" spans="1:15" ht="13.65" customHeight="1">
      <c r="C88" s="441"/>
      <c r="D88" s="227"/>
      <c r="E88" s="197" t="s">
        <v>152</v>
      </c>
      <c r="F88" s="198"/>
      <c r="G88" s="198"/>
      <c r="H88" s="226">
        <f>SUM(H83:H87)</f>
        <v>927895</v>
      </c>
      <c r="I88" s="226">
        <f>SUM(I83:I87)</f>
        <v>2231969</v>
      </c>
      <c r="J88" s="226">
        <f>SUM(J83:J87)</f>
        <v>3159864</v>
      </c>
      <c r="K88" s="198"/>
      <c r="N88" s="4"/>
      <c r="O88" s="4"/>
    </row>
    <row r="89" spans="1:15" ht="13.65" customHeight="1">
      <c r="C89" s="441"/>
      <c r="D89" s="227"/>
      <c r="E89" s="197"/>
      <c r="F89" s="198"/>
      <c r="G89" s="198"/>
      <c r="H89" s="222"/>
      <c r="I89" s="223"/>
      <c r="J89" s="222"/>
      <c r="K89" s="198"/>
      <c r="N89" s="4"/>
      <c r="O89" s="4"/>
    </row>
    <row r="90" spans="1:15" ht="13.65" customHeight="1">
      <c r="C90" s="441"/>
      <c r="D90" s="227"/>
      <c r="E90" s="197" t="s">
        <v>153</v>
      </c>
      <c r="F90" s="198"/>
      <c r="G90" s="198"/>
      <c r="H90" s="222"/>
      <c r="I90" s="223"/>
      <c r="J90" s="222"/>
      <c r="K90" s="198"/>
      <c r="N90" s="4"/>
      <c r="O90" s="4"/>
    </row>
    <row r="91" spans="1:15" ht="13.65" customHeight="1">
      <c r="A91" s="1">
        <v>40173</v>
      </c>
      <c r="B91" s="1">
        <v>40438</v>
      </c>
      <c r="C91" s="441" t="s">
        <v>1971</v>
      </c>
      <c r="D91" s="227" t="s">
        <v>215</v>
      </c>
      <c r="E91" s="197" t="s">
        <v>154</v>
      </c>
      <c r="F91" s="198"/>
      <c r="G91" s="198"/>
      <c r="H91" s="223">
        <f>'OR-908'!H16</f>
        <v>3587587</v>
      </c>
      <c r="I91" s="223">
        <f>'OR-908'!I16</f>
        <v>11862</v>
      </c>
      <c r="J91" s="222">
        <f>H91+I91</f>
        <v>3599449</v>
      </c>
      <c r="K91" s="198"/>
      <c r="N91" s="4"/>
      <c r="O91" s="4"/>
    </row>
    <row r="92" spans="1:15" ht="13.65" customHeight="1">
      <c r="A92" s="1">
        <v>40174</v>
      </c>
      <c r="B92" s="1">
        <v>40439</v>
      </c>
      <c r="C92" s="441">
        <v>99</v>
      </c>
      <c r="D92" s="224">
        <v>909000</v>
      </c>
      <c r="E92" s="197" t="s">
        <v>155</v>
      </c>
      <c r="F92" s="198"/>
      <c r="G92" s="198"/>
      <c r="H92" s="225">
        <v>338834</v>
      </c>
      <c r="I92" s="225">
        <v>10</v>
      </c>
      <c r="J92" s="222">
        <f>H92+I92</f>
        <v>338844</v>
      </c>
      <c r="K92" s="198"/>
      <c r="N92" s="4"/>
      <c r="O92" s="4"/>
    </row>
    <row r="93" spans="1:15" ht="13.65" customHeight="1">
      <c r="A93" s="1">
        <v>40175</v>
      </c>
      <c r="B93" s="1">
        <v>40440</v>
      </c>
      <c r="C93" s="441">
        <v>99</v>
      </c>
      <c r="D93" s="224">
        <v>910000</v>
      </c>
      <c r="E93" s="197" t="s">
        <v>156</v>
      </c>
      <c r="F93" s="198"/>
      <c r="G93" s="198"/>
      <c r="H93" s="225">
        <v>0</v>
      </c>
      <c r="I93" s="225">
        <v>73006</v>
      </c>
      <c r="J93" s="222">
        <f>H93+I93</f>
        <v>73006</v>
      </c>
      <c r="K93" s="198"/>
      <c r="N93" s="4"/>
      <c r="O93" s="4"/>
    </row>
    <row r="94" spans="1:15" ht="13.65" customHeight="1">
      <c r="C94" s="441"/>
      <c r="D94" s="224"/>
      <c r="E94" s="197" t="s">
        <v>157</v>
      </c>
      <c r="F94" s="198"/>
      <c r="G94" s="198"/>
      <c r="H94" s="226">
        <f>SUM(H91:H93)</f>
        <v>3926421</v>
      </c>
      <c r="I94" s="226">
        <f>SUM(I91:I93)</f>
        <v>84878</v>
      </c>
      <c r="J94" s="226">
        <f>SUM(J91:J93)</f>
        <v>4011299</v>
      </c>
      <c r="K94" s="198"/>
      <c r="N94" s="4"/>
      <c r="O94" s="4"/>
    </row>
    <row r="95" spans="1:15" ht="13.65" customHeight="1">
      <c r="C95" s="441"/>
      <c r="D95" s="224"/>
      <c r="E95" s="197"/>
      <c r="F95" s="198"/>
      <c r="G95" s="198"/>
      <c r="H95" s="222"/>
      <c r="I95" s="223"/>
      <c r="J95" s="222"/>
      <c r="K95" s="198"/>
      <c r="N95" s="4"/>
      <c r="O95" s="4"/>
    </row>
    <row r="96" spans="1:15" ht="13.65" customHeight="1">
      <c r="C96" s="441"/>
      <c r="D96" s="224"/>
      <c r="E96" s="197" t="s">
        <v>158</v>
      </c>
      <c r="F96" s="198"/>
      <c r="G96" s="198"/>
      <c r="H96" s="222"/>
      <c r="I96" s="223"/>
      <c r="J96" s="222"/>
      <c r="K96" s="198"/>
      <c r="N96" s="4"/>
      <c r="O96" s="4"/>
    </row>
    <row r="97" spans="1:15" ht="13.65" customHeight="1">
      <c r="A97" s="1">
        <v>40179</v>
      </c>
      <c r="B97" s="1">
        <v>40444</v>
      </c>
      <c r="C97" s="441">
        <v>99</v>
      </c>
      <c r="D97" s="224">
        <v>912000</v>
      </c>
      <c r="E97" s="197" t="s">
        <v>159</v>
      </c>
      <c r="F97" s="198"/>
      <c r="G97" s="198"/>
      <c r="H97" s="225">
        <v>259</v>
      </c>
      <c r="I97" s="225">
        <v>0</v>
      </c>
      <c r="J97" s="222">
        <f>H97+I97</f>
        <v>259</v>
      </c>
      <c r="K97" s="198"/>
      <c r="N97" s="4"/>
      <c r="O97" s="4"/>
    </row>
    <row r="98" spans="1:15" ht="13.65" customHeight="1">
      <c r="A98" s="1">
        <v>40180</v>
      </c>
      <c r="B98" s="1">
        <v>40445</v>
      </c>
      <c r="C98" s="441">
        <v>99</v>
      </c>
      <c r="D98" s="224">
        <v>913000</v>
      </c>
      <c r="E98" s="197" t="s">
        <v>155</v>
      </c>
      <c r="F98" s="198"/>
      <c r="G98" s="198"/>
      <c r="H98" s="225">
        <v>0</v>
      </c>
      <c r="I98" s="225">
        <v>0</v>
      </c>
      <c r="J98" s="222">
        <f>H98+I98</f>
        <v>0</v>
      </c>
      <c r="K98" s="198"/>
      <c r="N98" s="4"/>
      <c r="O98" s="4"/>
    </row>
    <row r="99" spans="1:15" ht="13.65" customHeight="1">
      <c r="A99" s="1">
        <v>40181</v>
      </c>
      <c r="B99" s="1">
        <v>40446</v>
      </c>
      <c r="C99" s="441">
        <v>99</v>
      </c>
      <c r="D99" s="224">
        <v>916000</v>
      </c>
      <c r="E99" s="197" t="s">
        <v>160</v>
      </c>
      <c r="F99" s="198"/>
      <c r="G99" s="198"/>
      <c r="H99" s="225">
        <v>0</v>
      </c>
      <c r="I99" s="225">
        <v>0</v>
      </c>
      <c r="J99" s="222">
        <f>H99+I99</f>
        <v>0</v>
      </c>
      <c r="K99" s="198"/>
      <c r="N99" s="4"/>
      <c r="O99" s="4"/>
    </row>
    <row r="100" spans="1:15" ht="13.65" customHeight="1">
      <c r="C100" s="441"/>
      <c r="D100" s="224"/>
      <c r="E100" s="197" t="s">
        <v>161</v>
      </c>
      <c r="F100" s="198"/>
      <c r="G100" s="198"/>
      <c r="H100" s="226">
        <f>SUM(H97:H99)</f>
        <v>259</v>
      </c>
      <c r="I100" s="226">
        <f>SUM(I97:I99)</f>
        <v>0</v>
      </c>
      <c r="J100" s="226">
        <f>SUM(J97:J99)</f>
        <v>259</v>
      </c>
      <c r="K100" s="198"/>
      <c r="N100" s="4"/>
      <c r="O100" s="4"/>
    </row>
    <row r="101" spans="1:15" ht="13.65" customHeight="1">
      <c r="C101" s="441"/>
      <c r="D101" s="224"/>
      <c r="E101" s="197"/>
      <c r="F101" s="198"/>
      <c r="G101" s="198"/>
      <c r="H101" s="222"/>
      <c r="I101" s="223"/>
      <c r="J101" s="222"/>
      <c r="K101" s="198"/>
      <c r="N101" s="4"/>
      <c r="O101" s="4"/>
    </row>
    <row r="102" spans="1:15" ht="13.65" customHeight="1">
      <c r="C102" s="441"/>
      <c r="D102" s="224"/>
      <c r="E102" s="197" t="s">
        <v>162</v>
      </c>
      <c r="F102" s="198"/>
      <c r="G102" s="198"/>
      <c r="H102" s="222"/>
      <c r="I102" s="223"/>
      <c r="J102" s="222"/>
      <c r="K102" s="198"/>
      <c r="N102" s="4"/>
      <c r="O102" s="4"/>
    </row>
    <row r="103" spans="1:15" ht="13.65" customHeight="1">
      <c r="A103" s="1">
        <v>40185</v>
      </c>
      <c r="B103" s="1">
        <v>40450</v>
      </c>
      <c r="C103" s="441">
        <v>99</v>
      </c>
      <c r="D103" s="224">
        <v>920000</v>
      </c>
      <c r="E103" s="197" t="s">
        <v>163</v>
      </c>
      <c r="F103" s="198"/>
      <c r="G103" s="198"/>
      <c r="H103" s="225">
        <v>97055</v>
      </c>
      <c r="I103" s="225">
        <v>4030563</v>
      </c>
      <c r="J103" s="222">
        <f t="shared" ref="J103:J113" si="11">H103+I103</f>
        <v>4127618</v>
      </c>
      <c r="K103" s="198"/>
      <c r="N103" s="4"/>
      <c r="O103" s="4"/>
    </row>
    <row r="104" spans="1:15" ht="13.65" customHeight="1">
      <c r="A104" s="1">
        <v>40186</v>
      </c>
      <c r="B104" s="1">
        <v>40451</v>
      </c>
      <c r="C104" s="441">
        <v>99</v>
      </c>
      <c r="D104" s="224">
        <v>921000</v>
      </c>
      <c r="E104" s="197" t="s">
        <v>164</v>
      </c>
      <c r="F104" s="198"/>
      <c r="G104" s="198"/>
      <c r="H104" s="225">
        <v>24861</v>
      </c>
      <c r="I104" s="225">
        <v>576686</v>
      </c>
      <c r="J104" s="222">
        <f t="shared" si="11"/>
        <v>601547</v>
      </c>
      <c r="K104" s="198"/>
      <c r="N104" s="4"/>
      <c r="O104" s="4"/>
    </row>
    <row r="105" spans="1:15" ht="13.65" customHeight="1">
      <c r="A105" s="1">
        <v>40187</v>
      </c>
      <c r="B105" s="1">
        <v>40452</v>
      </c>
      <c r="C105" s="441">
        <v>99</v>
      </c>
      <c r="D105" s="224">
        <v>922000</v>
      </c>
      <c r="E105" s="197" t="s">
        <v>165</v>
      </c>
      <c r="F105" s="198"/>
      <c r="G105" s="198"/>
      <c r="H105" s="225">
        <v>0</v>
      </c>
      <c r="I105" s="225">
        <v>0</v>
      </c>
      <c r="J105" s="222">
        <f t="shared" si="11"/>
        <v>0</v>
      </c>
      <c r="K105" s="198"/>
      <c r="N105" s="4"/>
      <c r="O105" s="4"/>
    </row>
    <row r="106" spans="1:15" ht="13.65" customHeight="1">
      <c r="A106" s="1">
        <v>40188</v>
      </c>
      <c r="B106" s="1">
        <v>40453</v>
      </c>
      <c r="C106" s="441">
        <v>99</v>
      </c>
      <c r="D106" s="224">
        <v>923000</v>
      </c>
      <c r="E106" s="197" t="s">
        <v>166</v>
      </c>
      <c r="F106" s="198"/>
      <c r="G106" s="198"/>
      <c r="H106" s="225">
        <v>98</v>
      </c>
      <c r="I106" s="225">
        <v>1139779</v>
      </c>
      <c r="J106" s="222">
        <f t="shared" si="11"/>
        <v>1139877</v>
      </c>
      <c r="K106" s="198"/>
      <c r="N106" s="4"/>
      <c r="O106" s="4"/>
    </row>
    <row r="107" spans="1:15" ht="13.65" customHeight="1">
      <c r="A107" s="1">
        <v>40189</v>
      </c>
      <c r="B107" s="1">
        <v>40454</v>
      </c>
      <c r="C107" s="441">
        <v>99</v>
      </c>
      <c r="D107" s="224">
        <v>924000</v>
      </c>
      <c r="E107" s="197" t="s">
        <v>167</v>
      </c>
      <c r="F107" s="198"/>
      <c r="G107" s="198"/>
      <c r="H107" s="225">
        <v>0</v>
      </c>
      <c r="I107" s="225">
        <v>148286</v>
      </c>
      <c r="J107" s="222">
        <f t="shared" si="11"/>
        <v>148286</v>
      </c>
      <c r="K107" s="198"/>
      <c r="N107" s="4"/>
      <c r="O107" s="4"/>
    </row>
    <row r="108" spans="1:15" ht="13.65" customHeight="1">
      <c r="A108" s="1">
        <v>40190</v>
      </c>
      <c r="B108" s="1">
        <v>40455</v>
      </c>
      <c r="C108" s="441">
        <v>99</v>
      </c>
      <c r="D108" s="224" t="s">
        <v>219</v>
      </c>
      <c r="E108" s="197" t="s">
        <v>168</v>
      </c>
      <c r="F108" s="198"/>
      <c r="G108" s="198"/>
      <c r="H108" s="225">
        <v>104966</v>
      </c>
      <c r="I108" s="225">
        <v>330607</v>
      </c>
      <c r="J108" s="222">
        <f t="shared" si="11"/>
        <v>435573</v>
      </c>
      <c r="K108" s="198"/>
      <c r="N108" s="4"/>
      <c r="O108" s="4"/>
    </row>
    <row r="109" spans="1:15" ht="13.65" customHeight="1">
      <c r="A109" s="1">
        <v>40191</v>
      </c>
      <c r="B109" s="1">
        <v>40456</v>
      </c>
      <c r="C109" s="441">
        <v>99</v>
      </c>
      <c r="D109" s="224" t="s">
        <v>220</v>
      </c>
      <c r="E109" s="197" t="s">
        <v>169</v>
      </c>
      <c r="F109" s="198"/>
      <c r="G109" s="198"/>
      <c r="H109" s="225">
        <v>1348</v>
      </c>
      <c r="I109" s="225">
        <v>246180</v>
      </c>
      <c r="J109" s="222">
        <f t="shared" si="11"/>
        <v>247528</v>
      </c>
      <c r="K109" s="198"/>
      <c r="N109" s="4"/>
      <c r="O109" s="4"/>
    </row>
    <row r="110" spans="1:15" ht="13.65" customHeight="1">
      <c r="A110" s="1">
        <v>40193</v>
      </c>
      <c r="B110" s="1">
        <v>40458</v>
      </c>
      <c r="C110" s="441">
        <v>99</v>
      </c>
      <c r="D110" s="224">
        <v>928000</v>
      </c>
      <c r="E110" s="197" t="s">
        <v>170</v>
      </c>
      <c r="F110" s="198"/>
      <c r="G110" s="198"/>
      <c r="H110" s="225">
        <v>995994</v>
      </c>
      <c r="I110" s="225">
        <v>126854</v>
      </c>
      <c r="J110" s="222">
        <f t="shared" si="11"/>
        <v>1122848</v>
      </c>
      <c r="K110" s="198"/>
      <c r="N110" s="4"/>
      <c r="O110" s="4"/>
    </row>
    <row r="111" spans="1:15" ht="13.65" customHeight="1">
      <c r="A111" s="1">
        <v>40194</v>
      </c>
      <c r="B111" s="1">
        <v>40459</v>
      </c>
      <c r="C111" s="441">
        <v>99</v>
      </c>
      <c r="D111" s="224">
        <v>930000</v>
      </c>
      <c r="E111" s="197" t="s">
        <v>171</v>
      </c>
      <c r="F111" s="198"/>
      <c r="G111" s="198"/>
      <c r="H111" s="225">
        <v>45138</v>
      </c>
      <c r="I111" s="225">
        <v>544194</v>
      </c>
      <c r="J111" s="222">
        <f t="shared" si="11"/>
        <v>589332</v>
      </c>
      <c r="K111" s="198"/>
      <c r="N111" s="4"/>
      <c r="O111" s="4"/>
    </row>
    <row r="112" spans="1:15" ht="13.65" customHeight="1">
      <c r="A112" s="1">
        <v>40195</v>
      </c>
      <c r="B112" s="1">
        <v>40460</v>
      </c>
      <c r="C112" s="441">
        <v>99</v>
      </c>
      <c r="D112" s="224">
        <v>931000</v>
      </c>
      <c r="E112" s="197" t="s">
        <v>124</v>
      </c>
      <c r="F112" s="198"/>
      <c r="G112" s="198"/>
      <c r="H112" s="225">
        <v>0</v>
      </c>
      <c r="I112" s="225">
        <v>36299</v>
      </c>
      <c r="J112" s="222">
        <f t="shared" si="11"/>
        <v>36299</v>
      </c>
      <c r="K112" s="198"/>
      <c r="N112" s="4"/>
      <c r="O112" s="4"/>
    </row>
    <row r="113" spans="1:15" ht="13.65" customHeight="1">
      <c r="A113" s="1">
        <v>40196</v>
      </c>
      <c r="B113" s="1">
        <v>40461</v>
      </c>
      <c r="C113" s="441">
        <v>99</v>
      </c>
      <c r="D113" s="224">
        <v>935000</v>
      </c>
      <c r="E113" s="197" t="s">
        <v>172</v>
      </c>
      <c r="F113" s="198"/>
      <c r="G113" s="198"/>
      <c r="H113" s="225">
        <v>199924</v>
      </c>
      <c r="I113" s="225">
        <v>1287325</v>
      </c>
      <c r="J113" s="222">
        <f t="shared" si="11"/>
        <v>1487249</v>
      </c>
      <c r="K113" s="198"/>
      <c r="N113" s="4"/>
      <c r="O113" s="4"/>
    </row>
    <row r="114" spans="1:15" ht="13.65" customHeight="1">
      <c r="C114" s="441"/>
      <c r="D114" s="227"/>
      <c r="E114" s="197" t="s">
        <v>173</v>
      </c>
      <c r="F114" s="198"/>
      <c r="G114" s="198"/>
      <c r="H114" s="230">
        <f>SUM(H103:H113)</f>
        <v>1469384</v>
      </c>
      <c r="I114" s="230">
        <f>SUM(I103:I113)</f>
        <v>8466773</v>
      </c>
      <c r="J114" s="230">
        <f>SUM(J103:J113)</f>
        <v>9936157</v>
      </c>
      <c r="K114" s="198"/>
      <c r="N114" s="4"/>
      <c r="O114" s="4"/>
    </row>
    <row r="115" spans="1:15" ht="13.65" customHeight="1">
      <c r="C115" s="441"/>
      <c r="D115" s="227"/>
      <c r="E115" s="197"/>
      <c r="F115" s="198"/>
      <c r="G115" s="198"/>
      <c r="H115" s="222"/>
      <c r="I115" s="223"/>
      <c r="J115" s="222"/>
      <c r="K115" s="198"/>
      <c r="N115" s="4"/>
      <c r="O115" s="4"/>
    </row>
    <row r="116" spans="1:15" ht="13.65" customHeight="1">
      <c r="C116" s="236" t="s">
        <v>2100</v>
      </c>
      <c r="D116" s="227"/>
      <c r="E116" s="233" t="s">
        <v>2104</v>
      </c>
      <c r="F116" s="198"/>
      <c r="G116" s="198"/>
      <c r="H116" s="223">
        <f>'OR-DEPX'!M55</f>
        <v>214906</v>
      </c>
      <c r="I116" s="223">
        <f>'OR-DEPX'!N55</f>
        <v>2118731</v>
      </c>
      <c r="J116" s="222">
        <f>H116+I116</f>
        <v>2333637</v>
      </c>
      <c r="K116" s="198"/>
      <c r="N116" s="4"/>
      <c r="O116" s="4"/>
    </row>
    <row r="117" spans="1:15" ht="13.65" customHeight="1">
      <c r="C117" s="236" t="s">
        <v>2105</v>
      </c>
      <c r="D117" s="227"/>
      <c r="E117" s="233" t="s">
        <v>3610</v>
      </c>
      <c r="F117" s="198"/>
      <c r="G117" s="198"/>
      <c r="H117" s="223">
        <f>'OR-AMTX'!O25</f>
        <v>7435</v>
      </c>
      <c r="I117" s="223">
        <f>'OR-AMTX'!P25</f>
        <v>58571</v>
      </c>
      <c r="J117" s="222">
        <f>H117+I117</f>
        <v>66006</v>
      </c>
      <c r="K117" s="198"/>
      <c r="N117" s="4"/>
      <c r="O117" s="4"/>
    </row>
    <row r="118" spans="1:15" ht="13.65" customHeight="1">
      <c r="C118" s="236" t="s">
        <v>2105</v>
      </c>
      <c r="D118" s="227"/>
      <c r="E118" s="233" t="s">
        <v>3611</v>
      </c>
      <c r="F118" s="198"/>
      <c r="G118" s="198"/>
      <c r="H118" s="223">
        <f>'OR-AMTX'!O37</f>
        <v>0</v>
      </c>
      <c r="I118" s="223">
        <f>'OR-AMTX'!P37</f>
        <v>2703868</v>
      </c>
      <c r="J118" s="222">
        <f>H118+I118</f>
        <v>2703868</v>
      </c>
      <c r="K118" s="198"/>
      <c r="N118" s="4"/>
      <c r="O118" s="4"/>
    </row>
    <row r="119" spans="1:15" ht="13.65" customHeight="1">
      <c r="C119" s="236" t="s">
        <v>2105</v>
      </c>
      <c r="D119" s="227"/>
      <c r="E119" s="233" t="s">
        <v>3612</v>
      </c>
      <c r="F119" s="198"/>
      <c r="G119" s="198"/>
      <c r="H119" s="223">
        <f>'OR-AMTX'!O47</f>
        <v>0</v>
      </c>
      <c r="I119" s="223">
        <f>'OR-AMTX'!P47</f>
        <v>-3</v>
      </c>
      <c r="J119" s="222">
        <f>H119+I119</f>
        <v>-3</v>
      </c>
      <c r="K119" s="198"/>
      <c r="N119" s="4"/>
      <c r="O119" s="4"/>
    </row>
    <row r="120" spans="1:15" ht="13.65" customHeight="1">
      <c r="C120" s="231"/>
      <c r="D120" s="227"/>
      <c r="E120" s="197" t="s">
        <v>3620</v>
      </c>
      <c r="F120" s="198"/>
      <c r="G120" s="198"/>
      <c r="H120" s="230">
        <f>SUM(H116:H119)</f>
        <v>222341</v>
      </c>
      <c r="I120" s="230">
        <f t="shared" ref="I120:J120" si="12">SUM(I116:I119)</f>
        <v>4881167</v>
      </c>
      <c r="J120" s="230">
        <f t="shared" si="12"/>
        <v>5103508</v>
      </c>
      <c r="K120" s="198"/>
      <c r="N120" s="4"/>
      <c r="O120" s="4"/>
    </row>
    <row r="121" spans="1:15" ht="13.65" customHeight="1">
      <c r="C121" s="441"/>
      <c r="D121" s="227"/>
      <c r="E121" s="197"/>
      <c r="F121" s="198"/>
      <c r="G121" s="198"/>
      <c r="H121" s="222"/>
      <c r="I121" s="223"/>
      <c r="J121" s="222"/>
      <c r="K121" s="198"/>
      <c r="N121" s="4"/>
      <c r="O121" s="4"/>
    </row>
    <row r="122" spans="1:15" ht="13.65" customHeight="1">
      <c r="C122" s="441"/>
      <c r="D122" s="224"/>
      <c r="E122" s="197" t="s">
        <v>175</v>
      </c>
      <c r="F122" s="198"/>
      <c r="G122" s="198"/>
      <c r="H122" s="230">
        <f>SUM(H114:H119)</f>
        <v>1691725</v>
      </c>
      <c r="I122" s="230">
        <f>SUM(I114:I119)</f>
        <v>13347940</v>
      </c>
      <c r="J122" s="230">
        <f>SUM(J114:J119)</f>
        <v>15039665</v>
      </c>
      <c r="K122" s="198"/>
      <c r="N122" s="4"/>
      <c r="O122" s="4"/>
    </row>
    <row r="123" spans="1:15" ht="13.65" customHeight="1">
      <c r="C123" s="441"/>
      <c r="D123" s="224"/>
      <c r="E123" s="197"/>
      <c r="F123" s="198"/>
      <c r="G123" s="198"/>
      <c r="H123" s="222"/>
      <c r="I123" s="222"/>
      <c r="J123" s="222"/>
      <c r="K123" s="198"/>
      <c r="N123" s="4"/>
      <c r="O123" s="4"/>
    </row>
    <row r="124" spans="1:15" ht="13.65" hidden="1" customHeight="1">
      <c r="C124" s="441"/>
      <c r="D124" s="224"/>
      <c r="E124" s="197" t="s">
        <v>301</v>
      </c>
      <c r="F124" s="198"/>
      <c r="G124" s="198"/>
      <c r="H124" s="222"/>
      <c r="I124" s="222"/>
      <c r="J124" s="222"/>
      <c r="K124" s="198"/>
      <c r="N124" s="4"/>
      <c r="O124" s="4"/>
    </row>
    <row r="125" spans="1:15" ht="13.65" hidden="1" customHeight="1">
      <c r="A125" s="1">
        <v>58070</v>
      </c>
      <c r="B125" s="1">
        <v>58075</v>
      </c>
      <c r="C125" s="441">
        <v>99</v>
      </c>
      <c r="D125" s="224">
        <v>407330</v>
      </c>
      <c r="E125" s="197" t="s">
        <v>2</v>
      </c>
      <c r="F125" s="198"/>
      <c r="G125" s="198"/>
      <c r="H125" s="225">
        <v>0</v>
      </c>
      <c r="I125" s="225">
        <v>0</v>
      </c>
      <c r="J125" s="222">
        <f>H125+I125</f>
        <v>0</v>
      </c>
      <c r="K125" s="198"/>
      <c r="N125" s="4"/>
      <c r="O125" s="4"/>
    </row>
    <row r="126" spans="1:15" ht="13.65" hidden="1" customHeight="1">
      <c r="A126" s="1">
        <v>58081</v>
      </c>
      <c r="B126" s="1">
        <v>58086</v>
      </c>
      <c r="C126" s="441">
        <v>99</v>
      </c>
      <c r="D126" s="237">
        <v>407408</v>
      </c>
      <c r="E126" s="233" t="s">
        <v>302</v>
      </c>
      <c r="F126" s="234"/>
      <c r="G126" s="234"/>
      <c r="H126" s="225">
        <v>0</v>
      </c>
      <c r="I126" s="225">
        <v>0</v>
      </c>
      <c r="J126" s="238">
        <f>H126+I126</f>
        <v>0</v>
      </c>
      <c r="K126" s="198"/>
      <c r="N126" s="4"/>
      <c r="O126" s="4"/>
    </row>
    <row r="127" spans="1:15" ht="13.65" hidden="1" customHeight="1">
      <c r="A127" s="1">
        <v>58092</v>
      </c>
      <c r="B127" s="1">
        <v>58097</v>
      </c>
      <c r="C127" s="441">
        <v>99</v>
      </c>
      <c r="D127" s="237">
        <v>407431</v>
      </c>
      <c r="E127" s="233" t="s">
        <v>64</v>
      </c>
      <c r="F127" s="234"/>
      <c r="G127" s="198"/>
      <c r="H127" s="239">
        <v>0</v>
      </c>
      <c r="I127" s="239">
        <v>0</v>
      </c>
      <c r="J127" s="228">
        <f>H127+I127</f>
        <v>0</v>
      </c>
      <c r="K127" s="198"/>
      <c r="N127" s="4"/>
      <c r="O127" s="4"/>
    </row>
    <row r="128" spans="1:15" ht="13.65" hidden="1" customHeight="1">
      <c r="C128" s="441"/>
      <c r="D128" s="224"/>
      <c r="E128" s="233" t="s">
        <v>3596</v>
      </c>
      <c r="F128" s="198"/>
      <c r="G128" s="198"/>
      <c r="H128" s="222">
        <f>SUM(H125:H127)</f>
        <v>0</v>
      </c>
      <c r="I128" s="222">
        <f>SUM(I125:I127)</f>
        <v>0</v>
      </c>
      <c r="J128" s="222">
        <f>SUM(J125:J127)</f>
        <v>0</v>
      </c>
      <c r="K128" s="198"/>
      <c r="N128" s="4"/>
      <c r="O128" s="4"/>
    </row>
    <row r="129" spans="1:15" ht="13.65" customHeight="1">
      <c r="C129" s="441"/>
      <c r="D129" s="224"/>
      <c r="E129" s="233"/>
      <c r="F129" s="198"/>
      <c r="G129" s="198"/>
      <c r="H129" s="222"/>
      <c r="I129" s="222"/>
      <c r="J129" s="222"/>
      <c r="K129" s="198"/>
      <c r="N129" s="4"/>
      <c r="O129" s="4"/>
    </row>
    <row r="130" spans="1:15" ht="13.65" customHeight="1">
      <c r="A130" s="1">
        <v>434726</v>
      </c>
      <c r="B130" s="1">
        <v>434731</v>
      </c>
      <c r="C130" s="467">
        <v>99</v>
      </c>
      <c r="D130" s="237">
        <v>407230</v>
      </c>
      <c r="E130" s="233" t="s">
        <v>3812</v>
      </c>
      <c r="F130" s="234"/>
      <c r="G130" s="198"/>
      <c r="H130" s="225">
        <v>-2612706</v>
      </c>
      <c r="I130" s="225">
        <v>0</v>
      </c>
      <c r="J130" s="238">
        <f t="shared" ref="J130" si="13">H130+I130</f>
        <v>-2612706</v>
      </c>
      <c r="K130" s="198"/>
      <c r="N130" s="4"/>
      <c r="O130" s="4"/>
    </row>
    <row r="131" spans="1:15" ht="13.65" customHeight="1">
      <c r="A131" s="1">
        <v>445084</v>
      </c>
      <c r="B131" s="1">
        <v>445089</v>
      </c>
      <c r="C131" s="461">
        <v>99</v>
      </c>
      <c r="D131" s="237">
        <v>407311</v>
      </c>
      <c r="E131" s="233" t="s">
        <v>3801</v>
      </c>
      <c r="F131" s="234"/>
      <c r="G131" s="198"/>
      <c r="H131" s="225">
        <v>-31637</v>
      </c>
      <c r="I131" s="225">
        <v>31637</v>
      </c>
      <c r="J131" s="238">
        <f t="shared" ref="J131:J136" si="14">H131+I131</f>
        <v>0</v>
      </c>
      <c r="K131" s="198"/>
      <c r="N131" s="4"/>
      <c r="O131" s="4"/>
    </row>
    <row r="132" spans="1:15" ht="13.65" customHeight="1">
      <c r="A132" s="1">
        <v>445070</v>
      </c>
      <c r="B132" s="1">
        <v>445075</v>
      </c>
      <c r="C132" s="461">
        <v>99</v>
      </c>
      <c r="D132" s="237">
        <v>407319</v>
      </c>
      <c r="E132" s="233" t="s">
        <v>3800</v>
      </c>
      <c r="F132" s="234"/>
      <c r="G132" s="198"/>
      <c r="H132" s="225">
        <v>-157643</v>
      </c>
      <c r="I132" s="225">
        <v>0</v>
      </c>
      <c r="J132" s="238">
        <f t="shared" si="14"/>
        <v>-157643</v>
      </c>
      <c r="K132" s="198"/>
      <c r="N132" s="4"/>
      <c r="O132" s="4"/>
    </row>
    <row r="133" spans="1:15" ht="13.65" customHeight="1">
      <c r="A133" s="1">
        <v>265498</v>
      </c>
      <c r="B133" s="1">
        <v>265503</v>
      </c>
      <c r="C133" s="441">
        <v>99</v>
      </c>
      <c r="D133" s="237">
        <v>407321</v>
      </c>
      <c r="E133" s="233" t="s">
        <v>3655</v>
      </c>
      <c r="F133" s="234"/>
      <c r="G133" s="198"/>
      <c r="H133" s="225">
        <v>0</v>
      </c>
      <c r="I133" s="225">
        <v>0</v>
      </c>
      <c r="J133" s="238">
        <f t="shared" si="14"/>
        <v>0</v>
      </c>
      <c r="K133" s="198"/>
      <c r="N133" s="4"/>
      <c r="O133" s="4"/>
    </row>
    <row r="134" spans="1:15" ht="13.65" customHeight="1">
      <c r="A134" s="1">
        <v>433070</v>
      </c>
      <c r="B134" s="1">
        <v>433075</v>
      </c>
      <c r="C134" s="451">
        <v>99</v>
      </c>
      <c r="D134" s="237">
        <v>407336</v>
      </c>
      <c r="E134" s="233" t="s">
        <v>3755</v>
      </c>
      <c r="F134" s="234"/>
      <c r="G134" s="198"/>
      <c r="H134" s="225">
        <v>249000</v>
      </c>
      <c r="I134" s="225">
        <v>0</v>
      </c>
      <c r="J134" s="238">
        <f t="shared" si="14"/>
        <v>249000</v>
      </c>
      <c r="K134" s="198"/>
      <c r="N134" s="4"/>
      <c r="O134" s="4"/>
    </row>
    <row r="135" spans="1:15" ht="13.65" customHeight="1">
      <c r="A135" s="1">
        <v>431870</v>
      </c>
      <c r="B135" s="1">
        <v>431875</v>
      </c>
      <c r="C135" s="449">
        <v>99</v>
      </c>
      <c r="D135" s="237">
        <v>407414</v>
      </c>
      <c r="E135" s="233" t="s">
        <v>3745</v>
      </c>
      <c r="F135" s="234"/>
      <c r="G135" s="198"/>
      <c r="H135" s="225">
        <v>0</v>
      </c>
      <c r="I135" s="225">
        <v>0</v>
      </c>
      <c r="J135" s="238">
        <f t="shared" si="14"/>
        <v>0</v>
      </c>
      <c r="K135" s="198"/>
      <c r="N135" s="4"/>
      <c r="O135" s="4"/>
    </row>
    <row r="136" spans="1:15" ht="13.65" customHeight="1">
      <c r="A136" s="1">
        <v>220495</v>
      </c>
      <c r="B136" s="1">
        <v>220500</v>
      </c>
      <c r="C136" s="441">
        <v>99</v>
      </c>
      <c r="D136" s="237">
        <v>407421</v>
      </c>
      <c r="E136" s="233" t="s">
        <v>2115</v>
      </c>
      <c r="F136" s="234"/>
      <c r="G136" s="198"/>
      <c r="H136" s="225">
        <v>0</v>
      </c>
      <c r="I136" s="225">
        <v>0</v>
      </c>
      <c r="J136" s="238">
        <f t="shared" si="14"/>
        <v>0</v>
      </c>
      <c r="K136" s="198"/>
      <c r="N136" s="4"/>
      <c r="O136" s="4"/>
    </row>
    <row r="137" spans="1:15" ht="13.65" customHeight="1">
      <c r="C137" s="472"/>
      <c r="D137" s="237"/>
      <c r="E137" s="233" t="s">
        <v>3823</v>
      </c>
      <c r="F137" s="234"/>
      <c r="G137" s="198"/>
      <c r="H137" s="473">
        <f>SUM(H130:H136)</f>
        <v>-2552986</v>
      </c>
      <c r="I137" s="473">
        <f>SUM(I130:I136)</f>
        <v>31637</v>
      </c>
      <c r="J137" s="474">
        <f>SUM(J130:J136)</f>
        <v>-2521349</v>
      </c>
      <c r="K137" s="198"/>
      <c r="N137" s="4"/>
      <c r="O137" s="4"/>
    </row>
    <row r="138" spans="1:15" ht="13.65" customHeight="1">
      <c r="C138" s="441"/>
      <c r="D138" s="224"/>
      <c r="E138" s="197"/>
      <c r="F138" s="198"/>
      <c r="G138" s="198"/>
      <c r="H138" s="222"/>
      <c r="I138" s="222"/>
      <c r="J138" s="222"/>
      <c r="K138" s="198"/>
      <c r="N138" s="4"/>
      <c r="O138" s="4"/>
    </row>
    <row r="139" spans="1:15" ht="13.65" customHeight="1">
      <c r="C139" s="441"/>
      <c r="D139" s="224"/>
      <c r="E139" s="197" t="s">
        <v>176</v>
      </c>
      <c r="F139" s="198"/>
      <c r="G139" s="198"/>
      <c r="H139" s="226">
        <f>H38+H50+H80+H88+H94+H100+H122+H128+H137</f>
        <v>110524901</v>
      </c>
      <c r="I139" s="226">
        <f t="shared" ref="I139:J139" si="15">I38+I50+I80+I88+I94+I100+I122+I128+I137</f>
        <v>17903069</v>
      </c>
      <c r="J139" s="226">
        <f t="shared" si="15"/>
        <v>128427970</v>
      </c>
      <c r="K139" s="198"/>
      <c r="N139" s="4"/>
      <c r="O139" s="4"/>
    </row>
    <row r="140" spans="1:15" ht="13.65" customHeight="1">
      <c r="C140" s="441"/>
      <c r="D140" s="224"/>
      <c r="E140" s="197"/>
      <c r="F140" s="198"/>
      <c r="G140" s="198"/>
      <c r="H140" s="222"/>
      <c r="I140" s="222"/>
      <c r="J140" s="222"/>
      <c r="K140" s="198"/>
      <c r="N140" s="4"/>
      <c r="O140" s="4"/>
    </row>
    <row r="141" spans="1:15" ht="13.65" customHeight="1">
      <c r="C141" s="441"/>
      <c r="D141" s="224"/>
      <c r="E141" s="197" t="s">
        <v>3650</v>
      </c>
      <c r="F141" s="198"/>
      <c r="G141" s="198"/>
      <c r="H141" s="222"/>
      <c r="I141" s="223"/>
      <c r="J141" s="222">
        <f>J28-J139</f>
        <v>16306133</v>
      </c>
      <c r="K141" s="198"/>
      <c r="N141" s="4"/>
      <c r="O141" s="4"/>
    </row>
    <row r="142" spans="1:15" ht="13.65" customHeight="1">
      <c r="C142" s="441"/>
      <c r="D142" s="224"/>
      <c r="E142" s="197"/>
      <c r="F142" s="198"/>
      <c r="G142" s="198"/>
      <c r="H142" s="222"/>
      <c r="I142" s="223"/>
      <c r="J142" s="222"/>
      <c r="K142" s="198"/>
      <c r="N142" s="4"/>
      <c r="O142" s="4"/>
    </row>
    <row r="143" spans="1:15" ht="13.65" customHeight="1">
      <c r="C143" s="441" t="s">
        <v>18</v>
      </c>
      <c r="D143" s="224"/>
      <c r="E143" s="197" t="s">
        <v>3757</v>
      </c>
      <c r="F143" s="198"/>
      <c r="G143" s="198"/>
      <c r="H143" s="222"/>
      <c r="I143" s="223"/>
      <c r="J143" s="222">
        <f>'OR-FIT'!G31</f>
        <v>-1204744</v>
      </c>
      <c r="K143" s="198"/>
      <c r="N143" s="4"/>
      <c r="O143" s="4"/>
    </row>
    <row r="144" spans="1:15" ht="13.65" customHeight="1">
      <c r="C144" s="441" t="s">
        <v>18</v>
      </c>
      <c r="D144" s="224"/>
      <c r="E144" s="197" t="s">
        <v>1895</v>
      </c>
      <c r="F144" s="198"/>
      <c r="G144" s="198"/>
      <c r="H144" s="222"/>
      <c r="I144" s="222"/>
      <c r="J144" s="222">
        <f>'OR-FIT'!G33</f>
        <v>2248418</v>
      </c>
      <c r="K144" s="198"/>
      <c r="N144" s="4"/>
      <c r="O144" s="4"/>
    </row>
    <row r="145" spans="3:15" ht="13.65" hidden="1" customHeight="1">
      <c r="C145" s="441"/>
      <c r="D145" s="224"/>
      <c r="E145" s="197"/>
      <c r="F145" s="198"/>
      <c r="G145" s="198"/>
      <c r="H145" s="222"/>
      <c r="I145" s="223"/>
      <c r="J145" s="222"/>
      <c r="K145" s="198"/>
      <c r="N145" s="4"/>
      <c r="O145" s="4"/>
    </row>
    <row r="146" spans="3:15" ht="13.65" customHeight="1">
      <c r="C146" s="441"/>
      <c r="D146" s="196"/>
      <c r="E146" s="197" t="s">
        <v>3651</v>
      </c>
      <c r="F146" s="198"/>
      <c r="G146" s="198"/>
      <c r="H146" s="226"/>
      <c r="I146" s="226"/>
      <c r="J146" s="226">
        <f>J141-J143-J144</f>
        <v>15262459</v>
      </c>
      <c r="K146" s="198"/>
      <c r="N146" s="4"/>
      <c r="O146" s="4"/>
    </row>
    <row r="147" spans="3:15" ht="13.65" customHeight="1">
      <c r="C147" s="441"/>
      <c r="D147" s="196"/>
      <c r="E147" s="197"/>
      <c r="F147" s="198"/>
      <c r="G147" s="198"/>
      <c r="H147" s="199"/>
      <c r="I147" s="197"/>
      <c r="J147" s="199"/>
      <c r="K147" s="198"/>
      <c r="N147" s="4"/>
      <c r="O147" s="4"/>
    </row>
    <row r="148" spans="3:15" ht="13.65" customHeight="1">
      <c r="C148" s="197" t="s">
        <v>179</v>
      </c>
      <c r="D148" s="196"/>
      <c r="E148" s="197"/>
      <c r="F148" s="198"/>
      <c r="G148" s="198"/>
      <c r="H148" s="199"/>
      <c r="I148" s="197"/>
      <c r="J148" s="199"/>
      <c r="K148" s="198"/>
      <c r="N148" s="4"/>
      <c r="O148" s="4"/>
    </row>
    <row r="149" spans="3:15" ht="15.6">
      <c r="C149" s="441" t="s">
        <v>19</v>
      </c>
      <c r="D149" s="240">
        <v>99</v>
      </c>
      <c r="E149" s="197" t="str">
        <f>'OR-ALL'!E88</f>
        <v>Not Allocated</v>
      </c>
      <c r="F149" s="198"/>
      <c r="G149" s="198"/>
      <c r="H149" s="241"/>
      <c r="I149" s="242"/>
      <c r="J149" s="241"/>
      <c r="K149" s="198"/>
      <c r="N149" s="4"/>
      <c r="O149" s="4"/>
    </row>
    <row r="150" spans="3:15">
      <c r="C150" s="167"/>
      <c r="D150" s="21"/>
      <c r="E150" s="4"/>
      <c r="H150" s="40"/>
      <c r="I150" s="40"/>
      <c r="J150" s="42"/>
    </row>
  </sheetData>
  <phoneticPr fontId="0" type="noConversion"/>
  <pageMargins left="0.5" right="0.5" top="0.5" bottom="0.5" header="0.25" footer="0.25"/>
  <pageSetup scale="80" fitToHeight="3" orientation="landscape" horizontalDpi="4294967292" r:id="rId1"/>
  <headerFooter alignWithMargins="0">
    <oddFooter>&amp;CPage &amp;P of &amp;N&amp;RPrint Date-Time: &amp;D  &amp;T</oddFooter>
  </headerFooter>
  <rowBreaks count="4" manualBreakCount="4">
    <brk id="28" max="16383" man="1"/>
    <brk id="50" max="16383" man="1"/>
    <brk id="80" max="16383" man="1"/>
    <brk id="11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U28"/>
  <sheetViews>
    <sheetView zoomScaleNormal="100" workbookViewId="0">
      <pane xSplit="9" ySplit="7" topLeftCell="J8" activePane="bottomRight" state="frozen"/>
      <selection activeCell="F6" sqref="F6"/>
      <selection pane="topRight" activeCell="F6" sqref="F6"/>
      <selection pane="bottomLeft" activeCell="F6" sqref="F6"/>
      <selection pane="bottomRight" activeCell="F3" sqref="F3"/>
    </sheetView>
  </sheetViews>
  <sheetFormatPr defaultColWidth="9.375" defaultRowHeight="16.5" customHeight="1"/>
  <cols>
    <col min="1" max="4" width="9.375" style="1"/>
    <col min="5" max="5" width="14.625" style="1" customWidth="1"/>
    <col min="6" max="6" width="9.875" style="1" customWidth="1"/>
    <col min="7" max="7" width="22.125" style="1" customWidth="1"/>
    <col min="8" max="8" width="16.875" style="1" customWidth="1"/>
    <col min="9" max="9" width="13.5" style="1" customWidth="1"/>
    <col min="10" max="10" width="16.875" style="1" customWidth="1"/>
    <col min="11" max="16384" width="9.375" style="1"/>
  </cols>
  <sheetData>
    <row r="1" spans="1:21" ht="16.5" customHeight="1">
      <c r="E1" s="441"/>
      <c r="F1" s="196"/>
      <c r="G1" s="197"/>
      <c r="H1" s="198"/>
      <c r="I1" s="198"/>
      <c r="J1" s="197"/>
      <c r="K1" s="197"/>
      <c r="L1" s="197"/>
      <c r="M1" s="197"/>
      <c r="N1" s="197"/>
      <c r="O1" s="4"/>
      <c r="P1" s="4"/>
      <c r="T1" s="4"/>
      <c r="U1" s="4"/>
    </row>
    <row r="2" spans="1:21" s="70" customFormat="1" ht="14.25" customHeight="1">
      <c r="B2" s="133"/>
      <c r="D2" s="133"/>
      <c r="E2" s="200" t="s">
        <v>2029</v>
      </c>
      <c r="F2" s="201"/>
      <c r="G2" s="202"/>
      <c r="H2" s="203"/>
      <c r="I2" s="204" t="s">
        <v>44</v>
      </c>
      <c r="J2" s="197"/>
      <c r="K2" s="197"/>
      <c r="L2" s="197" t="s">
        <v>3</v>
      </c>
      <c r="M2" s="197"/>
      <c r="N2" s="197"/>
      <c r="O2" s="4"/>
      <c r="P2" s="4"/>
      <c r="Q2" s="4"/>
      <c r="R2" s="1"/>
      <c r="S2" s="1"/>
      <c r="T2" s="68"/>
    </row>
    <row r="3" spans="1:21" ht="16.5" customHeight="1">
      <c r="E3" s="205" t="s">
        <v>3735</v>
      </c>
      <c r="F3" s="206"/>
      <c r="G3" s="207"/>
      <c r="H3" s="208"/>
      <c r="I3" s="263" t="str">
        <f>"OR-495-"&amp;months&amp;rbcalc</f>
        <v>OR-495-12E</v>
      </c>
      <c r="J3" s="197"/>
      <c r="K3" s="197"/>
      <c r="L3" s="197"/>
      <c r="M3" s="197"/>
      <c r="N3" s="197"/>
      <c r="O3" s="4"/>
      <c r="P3" s="4"/>
      <c r="T3" s="4"/>
      <c r="U3" s="4"/>
    </row>
    <row r="4" spans="1:21" ht="16.5" customHeight="1">
      <c r="E4" s="210" t="str">
        <f>tp_heading</f>
        <v>For Twelve Months Ended December 31, 2019</v>
      </c>
      <c r="F4" s="198"/>
      <c r="G4" s="198"/>
      <c r="H4" s="211"/>
      <c r="I4" s="243"/>
      <c r="J4" s="197" t="str">
        <f>IF(LEFT(UPPER(DATA!S2),4)="RATE",DATA!S2,"")</f>
        <v/>
      </c>
      <c r="K4" s="197"/>
      <c r="L4" s="197"/>
      <c r="M4" s="197"/>
      <c r="N4" s="197"/>
      <c r="O4" s="4"/>
      <c r="P4" s="4"/>
      <c r="T4" s="4"/>
      <c r="U4" s="4"/>
    </row>
    <row r="5" spans="1:21" ht="16.5" customHeight="1">
      <c r="E5" s="212" t="str">
        <f>rbcalc_heading</f>
        <v>Ending Balance Basis</v>
      </c>
      <c r="F5" s="213"/>
      <c r="G5" s="214"/>
      <c r="H5" s="215"/>
      <c r="I5" s="216"/>
      <c r="J5" s="197"/>
      <c r="K5" s="197"/>
      <c r="L5" s="197"/>
      <c r="M5" s="197"/>
      <c r="N5" s="197"/>
      <c r="O5" s="4"/>
      <c r="P5" s="4"/>
      <c r="Q5" s="4"/>
      <c r="R5" s="4"/>
      <c r="S5" s="4"/>
      <c r="T5" s="4"/>
      <c r="U5" s="4"/>
    </row>
    <row r="6" spans="1:21" ht="16.5" customHeight="1">
      <c r="E6" s="217" t="s">
        <v>96</v>
      </c>
      <c r="F6" s="218" t="s">
        <v>51</v>
      </c>
      <c r="G6" s="217" t="s">
        <v>54</v>
      </c>
      <c r="H6" s="214"/>
      <c r="I6" s="214"/>
      <c r="J6" s="219" t="s">
        <v>62</v>
      </c>
      <c r="K6" s="198"/>
      <c r="L6" s="198"/>
      <c r="M6" s="198"/>
      <c r="N6" s="198"/>
      <c r="T6" s="4"/>
      <c r="U6" s="4"/>
    </row>
    <row r="7" spans="1:21" ht="16.5" customHeight="1">
      <c r="A7" s="1" t="s">
        <v>97</v>
      </c>
      <c r="B7" s="1" t="s">
        <v>98</v>
      </c>
      <c r="C7" s="1" t="s">
        <v>97</v>
      </c>
      <c r="D7" s="1" t="s">
        <v>98</v>
      </c>
      <c r="E7" s="441"/>
      <c r="F7" s="227"/>
      <c r="G7" s="441"/>
      <c r="H7" s="198"/>
      <c r="I7" s="198"/>
      <c r="J7" s="441"/>
      <c r="K7" s="198"/>
      <c r="L7" s="198"/>
      <c r="M7" s="198"/>
      <c r="N7" s="198"/>
      <c r="T7" s="4"/>
      <c r="U7" s="4"/>
    </row>
    <row r="8" spans="1:21" ht="16.5" customHeight="1">
      <c r="A8" s="70">
        <v>377487</v>
      </c>
      <c r="B8" s="70">
        <v>377492</v>
      </c>
      <c r="C8" s="70"/>
      <c r="D8" s="70"/>
      <c r="E8" s="441">
        <v>99</v>
      </c>
      <c r="F8" s="224">
        <v>495000</v>
      </c>
      <c r="G8" s="198" t="s">
        <v>3758</v>
      </c>
      <c r="H8" s="198"/>
      <c r="I8" s="198"/>
      <c r="J8" s="244">
        <v>91486</v>
      </c>
      <c r="K8" s="198"/>
      <c r="L8" s="198"/>
      <c r="M8" s="198"/>
      <c r="N8" s="198"/>
      <c r="T8" s="4"/>
      <c r="U8" s="4"/>
    </row>
    <row r="9" spans="1:21" ht="16.5" customHeight="1">
      <c r="A9" s="70">
        <v>377473</v>
      </c>
      <c r="B9" s="70">
        <v>377478</v>
      </c>
      <c r="C9" s="70"/>
      <c r="D9" s="70"/>
      <c r="E9" s="441">
        <v>99</v>
      </c>
      <c r="F9" s="224">
        <v>495028</v>
      </c>
      <c r="G9" s="198" t="s">
        <v>3759</v>
      </c>
      <c r="H9" s="198"/>
      <c r="I9" s="198"/>
      <c r="J9" s="244">
        <v>0</v>
      </c>
      <c r="K9" s="198"/>
      <c r="L9" s="198"/>
      <c r="M9" s="198"/>
      <c r="N9" s="198"/>
      <c r="T9" s="4"/>
      <c r="U9" s="4"/>
    </row>
    <row r="10" spans="1:21" ht="16.5" customHeight="1">
      <c r="A10" s="70">
        <v>377529</v>
      </c>
      <c r="B10" s="70">
        <v>377534</v>
      </c>
      <c r="C10" s="70"/>
      <c r="D10" s="70"/>
      <c r="E10" s="441">
        <v>99</v>
      </c>
      <c r="F10" s="224">
        <v>495100</v>
      </c>
      <c r="G10" s="198" t="s">
        <v>3760</v>
      </c>
      <c r="H10" s="198"/>
      <c r="I10" s="198"/>
      <c r="J10" s="244">
        <v>0</v>
      </c>
      <c r="K10" s="198"/>
      <c r="L10" s="198"/>
      <c r="M10" s="198"/>
      <c r="N10" s="198"/>
      <c r="T10" s="4"/>
      <c r="U10" s="4"/>
    </row>
    <row r="11" spans="1:21" ht="16.5" customHeight="1">
      <c r="A11" s="70">
        <v>377543</v>
      </c>
      <c r="B11" s="70">
        <v>377548</v>
      </c>
      <c r="C11" s="70"/>
      <c r="D11" s="70"/>
      <c r="E11" s="441">
        <v>99</v>
      </c>
      <c r="F11" s="224">
        <v>495280</v>
      </c>
      <c r="G11" s="198" t="s">
        <v>3761</v>
      </c>
      <c r="H11" s="198"/>
      <c r="I11" s="198"/>
      <c r="J11" s="244">
        <v>0</v>
      </c>
      <c r="K11" s="198"/>
      <c r="L11" s="198"/>
      <c r="M11" s="198"/>
      <c r="N11" s="198"/>
      <c r="T11" s="4"/>
      <c r="U11" s="4"/>
    </row>
    <row r="12" spans="1:21" ht="16.5" customHeight="1">
      <c r="A12" s="70">
        <v>416881</v>
      </c>
      <c r="B12" s="70">
        <v>416886</v>
      </c>
      <c r="C12" s="70"/>
      <c r="D12" s="70"/>
      <c r="E12" s="441">
        <v>99</v>
      </c>
      <c r="F12" s="224">
        <v>495311</v>
      </c>
      <c r="G12" s="198" t="s">
        <v>3762</v>
      </c>
      <c r="H12" s="198"/>
      <c r="I12" s="198"/>
      <c r="J12" s="244">
        <v>0</v>
      </c>
      <c r="K12" s="198"/>
      <c r="L12" s="198"/>
      <c r="M12" s="198"/>
      <c r="N12" s="198"/>
      <c r="T12" s="4"/>
      <c r="U12" s="4"/>
    </row>
    <row r="13" spans="1:21" ht="16.5" customHeight="1">
      <c r="A13" s="70">
        <v>411582</v>
      </c>
      <c r="B13" s="70">
        <v>411587</v>
      </c>
      <c r="C13" s="70">
        <v>412080</v>
      </c>
      <c r="D13" s="70">
        <v>412085</v>
      </c>
      <c r="E13" s="441">
        <v>99</v>
      </c>
      <c r="F13" s="224">
        <v>495328</v>
      </c>
      <c r="G13" s="198" t="s">
        <v>3763</v>
      </c>
      <c r="H13" s="198"/>
      <c r="I13" s="198"/>
      <c r="J13" s="244">
        <v>-363743</v>
      </c>
      <c r="K13" s="198"/>
      <c r="L13" s="198"/>
      <c r="M13" s="198"/>
      <c r="N13" s="198"/>
      <c r="T13" s="4"/>
      <c r="U13" s="4"/>
    </row>
    <row r="14" spans="1:21" ht="16.5" customHeight="1">
      <c r="A14" s="70">
        <v>411568</v>
      </c>
      <c r="B14" s="70">
        <v>411573</v>
      </c>
      <c r="C14" s="70">
        <v>412122</v>
      </c>
      <c r="D14" s="70">
        <v>412127</v>
      </c>
      <c r="E14" s="441">
        <v>99</v>
      </c>
      <c r="F14" s="224">
        <v>495329</v>
      </c>
      <c r="G14" s="198" t="s">
        <v>3764</v>
      </c>
      <c r="H14" s="198"/>
      <c r="I14" s="198"/>
      <c r="J14" s="244">
        <v>1159208</v>
      </c>
      <c r="K14" s="198"/>
      <c r="L14" s="198"/>
      <c r="M14" s="198"/>
      <c r="N14" s="198"/>
      <c r="T14" s="4"/>
      <c r="U14" s="4"/>
    </row>
    <row r="15" spans="1:21" ht="16.5" customHeight="1">
      <c r="A15" s="70">
        <v>411554</v>
      </c>
      <c r="B15" s="70">
        <v>411559</v>
      </c>
      <c r="C15" s="70">
        <v>412164</v>
      </c>
      <c r="D15" s="70">
        <v>412169</v>
      </c>
      <c r="E15" s="441">
        <v>99</v>
      </c>
      <c r="F15" s="224">
        <v>495338</v>
      </c>
      <c r="G15" s="198" t="s">
        <v>3765</v>
      </c>
      <c r="H15" s="198"/>
      <c r="I15" s="198"/>
      <c r="J15" s="244">
        <v>-1334447</v>
      </c>
      <c r="K15" s="198"/>
      <c r="L15" s="198"/>
      <c r="M15" s="198"/>
      <c r="N15" s="198"/>
      <c r="T15" s="4"/>
      <c r="U15" s="4"/>
    </row>
    <row r="16" spans="1:21" ht="16.5" customHeight="1">
      <c r="A16" s="70">
        <v>411540</v>
      </c>
      <c r="B16" s="70">
        <v>411545</v>
      </c>
      <c r="C16" s="70">
        <v>412206</v>
      </c>
      <c r="D16" s="70">
        <v>412211</v>
      </c>
      <c r="E16" s="441">
        <v>99</v>
      </c>
      <c r="F16" s="224">
        <v>495339</v>
      </c>
      <c r="G16" s="198" t="s">
        <v>3766</v>
      </c>
      <c r="H16" s="198"/>
      <c r="I16" s="198"/>
      <c r="J16" s="244">
        <v>716166</v>
      </c>
      <c r="K16" s="198"/>
      <c r="L16" s="198"/>
      <c r="M16" s="198"/>
      <c r="N16" s="198"/>
      <c r="T16" s="4"/>
      <c r="U16" s="4"/>
    </row>
    <row r="17" spans="1:21" ht="16.5" customHeight="1">
      <c r="A17" s="70">
        <v>377501</v>
      </c>
      <c r="B17" s="70">
        <v>377506</v>
      </c>
      <c r="C17" s="70"/>
      <c r="D17" s="70"/>
      <c r="E17" s="441">
        <v>99</v>
      </c>
      <c r="F17" s="224">
        <v>495600</v>
      </c>
      <c r="G17" s="198" t="s">
        <v>3767</v>
      </c>
      <c r="H17" s="198"/>
      <c r="I17" s="198"/>
      <c r="J17" s="244">
        <v>0</v>
      </c>
      <c r="K17" s="198"/>
      <c r="L17" s="198"/>
      <c r="M17" s="198"/>
      <c r="N17" s="198"/>
      <c r="T17" s="4"/>
      <c r="U17" s="4"/>
    </row>
    <row r="18" spans="1:21" ht="16.5" customHeight="1">
      <c r="A18" s="70">
        <v>377515</v>
      </c>
      <c r="B18" s="70">
        <v>377520</v>
      </c>
      <c r="C18" s="70"/>
      <c r="D18" s="70"/>
      <c r="E18" s="441">
        <v>99</v>
      </c>
      <c r="F18" s="224">
        <v>495680</v>
      </c>
      <c r="G18" s="198" t="s">
        <v>3768</v>
      </c>
      <c r="H18" s="198"/>
      <c r="I18" s="198"/>
      <c r="J18" s="244">
        <v>0</v>
      </c>
      <c r="K18" s="198"/>
      <c r="L18" s="198"/>
      <c r="M18" s="198"/>
      <c r="N18" s="198"/>
      <c r="T18" s="4"/>
      <c r="U18" s="4"/>
    </row>
    <row r="19" spans="1:21" ht="16.5" customHeight="1">
      <c r="A19" s="70">
        <v>377557</v>
      </c>
      <c r="B19" s="70">
        <v>377562</v>
      </c>
      <c r="C19" s="70"/>
      <c r="D19" s="70"/>
      <c r="E19" s="441">
        <v>99</v>
      </c>
      <c r="F19" s="224">
        <v>495711</v>
      </c>
      <c r="G19" s="198" t="s">
        <v>3769</v>
      </c>
      <c r="H19" s="198"/>
      <c r="I19" s="198"/>
      <c r="J19" s="244">
        <v>0</v>
      </c>
      <c r="K19" s="198"/>
      <c r="L19" s="198"/>
      <c r="M19" s="198"/>
      <c r="N19" s="198"/>
      <c r="T19" s="4"/>
      <c r="U19" s="4"/>
    </row>
    <row r="20" spans="1:21" ht="16.5" customHeight="1">
      <c r="A20" s="70">
        <v>377571</v>
      </c>
      <c r="B20" s="70">
        <v>377576</v>
      </c>
      <c r="C20" s="70"/>
      <c r="D20" s="70"/>
      <c r="E20" s="441">
        <v>99</v>
      </c>
      <c r="F20" s="224">
        <v>495780</v>
      </c>
      <c r="G20" s="198" t="s">
        <v>3770</v>
      </c>
      <c r="H20" s="198"/>
      <c r="I20" s="198"/>
      <c r="J20" s="244">
        <v>0</v>
      </c>
      <c r="K20" s="198"/>
      <c r="L20" s="198"/>
      <c r="M20" s="198"/>
      <c r="N20" s="198"/>
      <c r="T20" s="4"/>
      <c r="U20" s="4"/>
    </row>
    <row r="21" spans="1:21" ht="16.5" customHeight="1">
      <c r="A21" s="70">
        <v>377585</v>
      </c>
      <c r="B21" s="70">
        <v>377590</v>
      </c>
      <c r="C21" s="70"/>
      <c r="D21" s="70"/>
      <c r="E21" s="441">
        <v>99</v>
      </c>
      <c r="F21" s="224">
        <v>495900</v>
      </c>
      <c r="G21" s="198" t="s">
        <v>3771</v>
      </c>
      <c r="H21" s="198"/>
      <c r="I21" s="198"/>
      <c r="J21" s="244">
        <v>0</v>
      </c>
      <c r="K21" s="198"/>
      <c r="L21" s="198"/>
      <c r="M21" s="198"/>
      <c r="N21" s="198"/>
      <c r="T21" s="4"/>
      <c r="U21" s="4"/>
    </row>
    <row r="22" spans="1:21" ht="16.5" customHeight="1">
      <c r="E22" s="441"/>
      <c r="F22" s="227"/>
      <c r="G22" s="197"/>
      <c r="H22" s="198"/>
      <c r="I22" s="198"/>
      <c r="J22" s="223"/>
      <c r="K22" s="198"/>
      <c r="L22" s="198"/>
      <c r="M22" s="198"/>
      <c r="N22" s="198"/>
      <c r="T22" s="4"/>
      <c r="U22" s="4"/>
    </row>
    <row r="23" spans="1:21" ht="16.5" customHeight="1">
      <c r="E23" s="441"/>
      <c r="F23" s="196"/>
      <c r="G23" s="197" t="s">
        <v>3772</v>
      </c>
      <c r="H23" s="198"/>
      <c r="I23" s="198"/>
      <c r="J23" s="226">
        <f>SUM(J8:J21)</f>
        <v>268670</v>
      </c>
      <c r="K23" s="198"/>
      <c r="L23" s="198"/>
      <c r="M23" s="198"/>
      <c r="N23" s="198"/>
      <c r="T23" s="4"/>
      <c r="U23" s="4"/>
    </row>
    <row r="24" spans="1:21" ht="16.5" customHeight="1">
      <c r="E24" s="441"/>
      <c r="F24" s="196"/>
      <c r="G24" s="197"/>
      <c r="H24" s="198"/>
      <c r="I24" s="198"/>
      <c r="J24" s="197"/>
      <c r="K24" s="198"/>
      <c r="L24" s="198"/>
      <c r="M24" s="198"/>
      <c r="N24" s="198"/>
      <c r="T24" s="4"/>
      <c r="U24" s="4"/>
    </row>
    <row r="25" spans="1:21" ht="16.5" customHeight="1">
      <c r="E25" s="441"/>
      <c r="F25" s="196"/>
      <c r="G25" s="197"/>
      <c r="H25" s="198"/>
      <c r="I25" s="198"/>
      <c r="J25" s="197"/>
      <c r="K25" s="198"/>
      <c r="L25" s="198"/>
      <c r="M25" s="198"/>
      <c r="N25" s="198"/>
      <c r="T25" s="4"/>
      <c r="U25" s="4"/>
    </row>
    <row r="26" spans="1:21" ht="16.5" customHeight="1">
      <c r="E26" s="197" t="s">
        <v>179</v>
      </c>
      <c r="F26" s="198"/>
      <c r="G26" s="197"/>
      <c r="H26" s="198"/>
      <c r="I26" s="198"/>
      <c r="J26" s="197"/>
      <c r="K26" s="198"/>
      <c r="L26" s="198"/>
      <c r="M26" s="198"/>
      <c r="N26" s="198"/>
      <c r="T26" s="4"/>
      <c r="U26" s="4"/>
    </row>
    <row r="27" spans="1:21" ht="16.5" customHeight="1">
      <c r="E27" s="441" t="s">
        <v>19</v>
      </c>
      <c r="F27" s="240">
        <v>99</v>
      </c>
      <c r="G27" s="197" t="str">
        <f>'OR-ALL'!E$88</f>
        <v>Not Allocated</v>
      </c>
      <c r="H27" s="198"/>
      <c r="I27" s="198"/>
      <c r="J27" s="242"/>
      <c r="K27" s="198"/>
      <c r="L27" s="198"/>
      <c r="M27" s="198"/>
      <c r="N27" s="198"/>
      <c r="T27" s="4"/>
      <c r="U27" s="4"/>
    </row>
    <row r="28" spans="1:21" ht="16.5" customHeight="1">
      <c r="E28" s="167"/>
      <c r="F28" s="41"/>
      <c r="G28" s="4"/>
      <c r="J28" s="4"/>
      <c r="T28" s="4"/>
      <c r="U28" s="4"/>
    </row>
  </sheetData>
  <pageMargins left="1" right="1" top="0.5" bottom="0.5" header="0.3" footer="0.3"/>
  <pageSetup scale="80" orientation="landscape" horizontalDpi="4294967292" r:id="rId1"/>
  <headerFooter alignWithMargins="0">
    <oddFooter>&amp;CPage &amp;P of &amp;N&amp;RPrint Date-Time: 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S37"/>
  <sheetViews>
    <sheetView zoomScaleNormal="100" workbookViewId="0">
      <pane xSplit="7" ySplit="7" topLeftCell="H11" activePane="bottomRight" state="frozen"/>
      <selection activeCell="F6" sqref="F6"/>
      <selection pane="topRight" activeCell="F6" sqref="F6"/>
      <selection pane="bottomLeft" activeCell="F6" sqref="F6"/>
      <selection pane="bottomRight" activeCell="E6" sqref="E6"/>
    </sheetView>
  </sheetViews>
  <sheetFormatPr defaultColWidth="9.375" defaultRowHeight="16.5" customHeight="1"/>
  <cols>
    <col min="1" max="2" width="9.375" style="1"/>
    <col min="3" max="4" width="9.875" style="1" customWidth="1"/>
    <col min="5" max="6" width="16.875" style="1" customWidth="1"/>
    <col min="7" max="7" width="13.5" style="1" customWidth="1"/>
    <col min="8" max="8" width="16.875" style="1" customWidth="1"/>
    <col min="9" max="16384" width="9.375" style="1"/>
  </cols>
  <sheetData>
    <row r="1" spans="1:19" ht="16.5" customHeight="1">
      <c r="C1" s="441"/>
      <c r="D1" s="196"/>
      <c r="E1" s="197"/>
      <c r="F1" s="198"/>
      <c r="G1" s="198"/>
      <c r="H1" s="197"/>
      <c r="I1" s="197"/>
      <c r="J1" s="197"/>
      <c r="K1" s="197"/>
      <c r="L1" s="197"/>
      <c r="M1" s="4"/>
      <c r="N1" s="4"/>
      <c r="R1" s="4"/>
      <c r="S1" s="4"/>
    </row>
    <row r="2" spans="1:19" s="70" customFormat="1" ht="14.25" customHeight="1">
      <c r="B2" s="133"/>
      <c r="C2" s="200" t="s">
        <v>2029</v>
      </c>
      <c r="D2" s="201"/>
      <c r="E2" s="202"/>
      <c r="F2" s="203"/>
      <c r="G2" s="204" t="s">
        <v>44</v>
      </c>
      <c r="H2" s="197"/>
      <c r="I2" s="197"/>
      <c r="J2" s="197" t="s">
        <v>3</v>
      </c>
      <c r="K2" s="197"/>
      <c r="L2" s="197"/>
      <c r="M2" s="4"/>
      <c r="N2" s="4"/>
      <c r="O2" s="4"/>
      <c r="P2" s="1"/>
      <c r="Q2" s="1"/>
      <c r="R2" s="68"/>
    </row>
    <row r="3" spans="1:19" ht="16.5" customHeight="1">
      <c r="C3" s="205" t="s">
        <v>180</v>
      </c>
      <c r="D3" s="206"/>
      <c r="E3" s="207"/>
      <c r="F3" s="208"/>
      <c r="G3" s="263" t="str">
        <f>"OR-804-"&amp;months&amp;rbcalc</f>
        <v>OR-804-12E</v>
      </c>
      <c r="H3" s="197"/>
      <c r="I3" s="197"/>
      <c r="J3" s="197"/>
      <c r="K3" s="197"/>
      <c r="L3" s="197"/>
      <c r="M3" s="4"/>
      <c r="N3" s="4"/>
      <c r="R3" s="4"/>
      <c r="S3" s="4"/>
    </row>
    <row r="4" spans="1:19" ht="16.5" customHeight="1">
      <c r="C4" s="210" t="str">
        <f>tp_heading</f>
        <v>For Twelve Months Ended December 31, 2019</v>
      </c>
      <c r="D4" s="198"/>
      <c r="E4" s="198"/>
      <c r="F4" s="211"/>
      <c r="G4" s="243"/>
      <c r="H4" s="197" t="str">
        <f>IF(LEFT(UPPER(DATA!S2),4)="RATE",DATA!S2,"")</f>
        <v/>
      </c>
      <c r="I4" s="197"/>
      <c r="J4" s="197"/>
      <c r="K4" s="197"/>
      <c r="L4" s="197"/>
      <c r="M4" s="4"/>
      <c r="N4" s="4"/>
      <c r="R4" s="4"/>
      <c r="S4" s="4"/>
    </row>
    <row r="5" spans="1:19" ht="16.5" customHeight="1">
      <c r="C5" s="212" t="str">
        <f>rbcalc_heading</f>
        <v>Ending Balance Basis</v>
      </c>
      <c r="D5" s="213"/>
      <c r="E5" s="214"/>
      <c r="F5" s="215"/>
      <c r="G5" s="216"/>
      <c r="H5" s="197"/>
      <c r="I5" s="197"/>
      <c r="J5" s="197"/>
      <c r="K5" s="197"/>
      <c r="L5" s="197"/>
      <c r="M5" s="4"/>
      <c r="N5" s="4"/>
      <c r="O5" s="4"/>
      <c r="P5" s="4"/>
      <c r="Q5" s="4"/>
      <c r="R5" s="4"/>
      <c r="S5" s="4"/>
    </row>
    <row r="6" spans="1:19" ht="16.5" customHeight="1">
      <c r="C6" s="217" t="s">
        <v>96</v>
      </c>
      <c r="D6" s="218" t="s">
        <v>51</v>
      </c>
      <c r="E6" s="217" t="s">
        <v>54</v>
      </c>
      <c r="F6" s="214"/>
      <c r="G6" s="214"/>
      <c r="H6" s="219" t="s">
        <v>62</v>
      </c>
      <c r="I6" s="198"/>
      <c r="J6" s="198"/>
      <c r="K6" s="198"/>
      <c r="L6" s="198"/>
      <c r="R6" s="4"/>
      <c r="S6" s="4"/>
    </row>
    <row r="7" spans="1:19" ht="16.5" customHeight="1">
      <c r="A7" s="1" t="s">
        <v>97</v>
      </c>
      <c r="B7" s="1" t="s">
        <v>98</v>
      </c>
      <c r="C7" s="441"/>
      <c r="D7" s="227"/>
      <c r="E7" s="441"/>
      <c r="F7" s="198"/>
      <c r="G7" s="198"/>
      <c r="H7" s="441"/>
      <c r="I7" s="198"/>
      <c r="J7" s="198"/>
      <c r="K7" s="198"/>
      <c r="L7" s="198"/>
      <c r="R7" s="4"/>
      <c r="S7" s="4"/>
    </row>
    <row r="8" spans="1:19" ht="16.5" customHeight="1">
      <c r="A8" s="70">
        <v>54769</v>
      </c>
      <c r="B8" s="70">
        <v>54774</v>
      </c>
      <c r="C8" s="441">
        <v>99</v>
      </c>
      <c r="D8" s="224">
        <v>804000</v>
      </c>
      <c r="E8" s="197" t="s">
        <v>212</v>
      </c>
      <c r="F8" s="198"/>
      <c r="G8" s="198"/>
      <c r="H8" s="244">
        <v>37680416</v>
      </c>
      <c r="I8" s="198"/>
      <c r="J8" s="198"/>
      <c r="K8" s="198"/>
      <c r="L8" s="198"/>
      <c r="R8" s="4"/>
      <c r="S8" s="4"/>
    </row>
    <row r="9" spans="1:19" ht="16.5" customHeight="1">
      <c r="C9" s="441"/>
      <c r="D9" s="224"/>
      <c r="E9" s="197"/>
      <c r="F9" s="198"/>
      <c r="G9" s="198"/>
      <c r="H9" s="223"/>
      <c r="I9" s="198"/>
      <c r="J9" s="198"/>
      <c r="K9" s="198"/>
      <c r="L9" s="198"/>
      <c r="R9" s="4"/>
      <c r="S9" s="4"/>
    </row>
    <row r="10" spans="1:19" ht="16.5" customHeight="1">
      <c r="A10" s="70">
        <v>54835</v>
      </c>
      <c r="B10" s="70">
        <v>54840</v>
      </c>
      <c r="C10" s="441">
        <v>99</v>
      </c>
      <c r="D10" s="224">
        <v>804001</v>
      </c>
      <c r="E10" s="197" t="s">
        <v>286</v>
      </c>
      <c r="F10" s="198"/>
      <c r="G10" s="198"/>
      <c r="H10" s="244">
        <v>13502014</v>
      </c>
      <c r="I10" s="198"/>
      <c r="J10" s="198"/>
      <c r="K10" s="198"/>
      <c r="L10" s="198"/>
      <c r="R10" s="4"/>
      <c r="S10" s="4"/>
    </row>
    <row r="11" spans="1:19" ht="16.5" customHeight="1">
      <c r="C11" s="441"/>
      <c r="D11" s="224"/>
      <c r="E11" s="197"/>
      <c r="F11" s="198"/>
      <c r="G11" s="198"/>
      <c r="H11" s="223"/>
      <c r="I11" s="198"/>
      <c r="J11" s="198"/>
      <c r="K11" s="198"/>
      <c r="L11" s="198"/>
      <c r="R11" s="4"/>
      <c r="S11" s="4"/>
    </row>
    <row r="12" spans="1:19" ht="16.5" customHeight="1">
      <c r="A12" s="70">
        <v>214670</v>
      </c>
      <c r="B12" s="70">
        <v>214675</v>
      </c>
      <c r="C12" s="441">
        <v>99</v>
      </c>
      <c r="D12" s="224">
        <v>804002</v>
      </c>
      <c r="E12" s="197" t="s">
        <v>1993</v>
      </c>
      <c r="F12" s="198"/>
      <c r="G12" s="198"/>
      <c r="H12" s="244">
        <v>248375</v>
      </c>
      <c r="I12" s="198"/>
      <c r="J12" s="198"/>
      <c r="K12" s="198"/>
      <c r="L12" s="198"/>
      <c r="R12" s="4"/>
      <c r="S12" s="4"/>
    </row>
    <row r="13" spans="1:19" ht="16.5" customHeight="1">
      <c r="C13" s="441"/>
      <c r="D13" s="224"/>
      <c r="E13" s="197"/>
      <c r="F13" s="198"/>
      <c r="G13" s="198"/>
      <c r="H13" s="223"/>
      <c r="I13" s="198"/>
      <c r="J13" s="198"/>
      <c r="K13" s="198"/>
      <c r="L13" s="198"/>
      <c r="R13" s="4"/>
      <c r="S13" s="4"/>
    </row>
    <row r="14" spans="1:19" ht="16.5" customHeight="1">
      <c r="A14" s="70">
        <v>54824</v>
      </c>
      <c r="B14" s="70">
        <v>54829</v>
      </c>
      <c r="C14" s="441">
        <v>99</v>
      </c>
      <c r="D14" s="224">
        <v>804010</v>
      </c>
      <c r="E14" s="197" t="s">
        <v>286</v>
      </c>
      <c r="F14" s="198"/>
      <c r="G14" s="198"/>
      <c r="H14" s="244">
        <v>-49591</v>
      </c>
      <c r="I14" s="198"/>
      <c r="J14" s="198"/>
      <c r="K14" s="198"/>
      <c r="L14" s="198"/>
      <c r="R14" s="4"/>
      <c r="S14" s="4"/>
    </row>
    <row r="15" spans="1:19" ht="16.5" customHeight="1">
      <c r="C15" s="441"/>
      <c r="D15" s="224"/>
      <c r="E15" s="197"/>
      <c r="F15" s="198"/>
      <c r="G15" s="198"/>
      <c r="H15" s="223"/>
      <c r="I15" s="198"/>
      <c r="J15" s="198"/>
      <c r="K15" s="198"/>
      <c r="L15" s="198"/>
      <c r="R15" s="4"/>
      <c r="S15" s="4"/>
    </row>
    <row r="16" spans="1:19" ht="16.5" customHeight="1">
      <c r="A16" s="70">
        <v>54813</v>
      </c>
      <c r="B16" s="70">
        <v>54818</v>
      </c>
      <c r="C16" s="441">
        <v>99</v>
      </c>
      <c r="D16" s="224">
        <v>804014</v>
      </c>
      <c r="E16" s="197" t="s">
        <v>303</v>
      </c>
      <c r="F16" s="198"/>
      <c r="G16" s="198"/>
      <c r="H16" s="244">
        <v>0</v>
      </c>
      <c r="I16" s="198"/>
      <c r="J16" s="198"/>
      <c r="K16" s="198"/>
      <c r="L16" s="198"/>
      <c r="R16" s="4"/>
      <c r="S16" s="4"/>
    </row>
    <row r="17" spans="1:19" ht="16.5" customHeight="1">
      <c r="C17" s="441"/>
      <c r="D17" s="224"/>
      <c r="E17" s="197"/>
      <c r="F17" s="198"/>
      <c r="G17" s="198"/>
      <c r="H17" s="223"/>
      <c r="I17" s="198"/>
      <c r="J17" s="198"/>
      <c r="K17" s="198"/>
      <c r="L17" s="198"/>
      <c r="R17" s="4"/>
      <c r="S17" s="4"/>
    </row>
    <row r="18" spans="1:19" ht="16.5" customHeight="1">
      <c r="A18" s="70">
        <v>54802</v>
      </c>
      <c r="B18" s="70">
        <v>54807</v>
      </c>
      <c r="C18" s="441">
        <v>99</v>
      </c>
      <c r="D18" s="224">
        <v>804017</v>
      </c>
      <c r="E18" s="197" t="s">
        <v>289</v>
      </c>
      <c r="F18" s="198"/>
      <c r="G18" s="198"/>
      <c r="H18" s="244">
        <v>120544</v>
      </c>
      <c r="I18" s="198"/>
      <c r="J18" s="198"/>
      <c r="K18" s="198"/>
      <c r="L18" s="198"/>
      <c r="R18" s="4"/>
      <c r="S18" s="4"/>
    </row>
    <row r="19" spans="1:19" ht="16.5" customHeight="1">
      <c r="A19" s="70"/>
      <c r="B19" s="70"/>
      <c r="C19" s="448"/>
      <c r="D19" s="224"/>
      <c r="E19" s="197"/>
      <c r="F19" s="198"/>
      <c r="G19" s="198"/>
      <c r="H19" s="445"/>
      <c r="I19" s="198"/>
      <c r="J19" s="198"/>
      <c r="K19" s="198"/>
      <c r="L19" s="198"/>
      <c r="R19" s="4"/>
      <c r="S19" s="4"/>
    </row>
    <row r="20" spans="1:19" ht="16.5" customHeight="1">
      <c r="A20" s="70">
        <v>429698</v>
      </c>
      <c r="B20" s="70">
        <v>429703</v>
      </c>
      <c r="C20" s="448">
        <v>99</v>
      </c>
      <c r="D20" s="224">
        <v>804018</v>
      </c>
      <c r="E20" s="197" t="s">
        <v>3744</v>
      </c>
      <c r="F20" s="198"/>
      <c r="G20" s="198"/>
      <c r="H20" s="244">
        <v>36810</v>
      </c>
      <c r="I20" s="198"/>
      <c r="J20" s="198"/>
      <c r="K20" s="198"/>
      <c r="L20" s="198"/>
      <c r="R20" s="4"/>
      <c r="S20" s="4"/>
    </row>
    <row r="21" spans="1:19" ht="16.5" customHeight="1">
      <c r="C21" s="441"/>
      <c r="D21" s="224"/>
      <c r="E21" s="197"/>
      <c r="F21" s="198"/>
      <c r="G21" s="198"/>
      <c r="H21" s="223"/>
      <c r="I21" s="198"/>
      <c r="J21" s="198"/>
      <c r="K21" s="198"/>
      <c r="L21" s="198"/>
      <c r="R21" s="4"/>
      <c r="S21" s="4"/>
    </row>
    <row r="22" spans="1:19" ht="16.5" customHeight="1">
      <c r="A22" s="70">
        <v>54868</v>
      </c>
      <c r="B22" s="70">
        <v>54873</v>
      </c>
      <c r="C22" s="441">
        <v>99</v>
      </c>
      <c r="D22" s="224">
        <v>804600</v>
      </c>
      <c r="E22" s="197" t="s">
        <v>274</v>
      </c>
      <c r="F22" s="198"/>
      <c r="G22" s="198"/>
      <c r="H22" s="244">
        <v>3992900</v>
      </c>
      <c r="I22" s="198"/>
      <c r="J22" s="198"/>
      <c r="K22" s="198"/>
      <c r="L22" s="198"/>
      <c r="R22" s="4"/>
      <c r="S22" s="4"/>
    </row>
    <row r="23" spans="1:19" ht="16.5" customHeight="1">
      <c r="C23" s="441"/>
      <c r="D23" s="224"/>
      <c r="E23" s="197"/>
      <c r="F23" s="198"/>
      <c r="G23" s="198"/>
      <c r="H23" s="223"/>
      <c r="I23" s="198"/>
      <c r="J23" s="198"/>
      <c r="K23" s="198"/>
      <c r="L23" s="198"/>
      <c r="R23" s="4"/>
      <c r="S23" s="4"/>
    </row>
    <row r="24" spans="1:19" ht="16.5" customHeight="1">
      <c r="A24" s="70">
        <v>54857</v>
      </c>
      <c r="B24" s="70">
        <v>54862</v>
      </c>
      <c r="C24" s="441">
        <v>99</v>
      </c>
      <c r="D24" s="224">
        <v>804700</v>
      </c>
      <c r="E24" s="197" t="s">
        <v>193</v>
      </c>
      <c r="F24" s="198"/>
      <c r="G24" s="198"/>
      <c r="H24" s="244">
        <v>875551</v>
      </c>
      <c r="I24" s="198"/>
      <c r="J24" s="198"/>
      <c r="K24" s="198"/>
      <c r="L24" s="198"/>
      <c r="R24" s="4"/>
      <c r="S24" s="4"/>
    </row>
    <row r="25" spans="1:19" ht="16.5" customHeight="1">
      <c r="C25" s="441"/>
      <c r="D25" s="224"/>
      <c r="E25" s="197"/>
      <c r="F25" s="198"/>
      <c r="G25" s="198"/>
      <c r="H25" s="223"/>
      <c r="I25" s="198"/>
      <c r="J25" s="198"/>
      <c r="K25" s="198"/>
      <c r="L25" s="198"/>
      <c r="R25" s="4"/>
      <c r="S25" s="4"/>
    </row>
    <row r="26" spans="1:19" ht="16.5" customHeight="1">
      <c r="A26" s="70">
        <v>207075</v>
      </c>
      <c r="B26" s="70">
        <v>207080</v>
      </c>
      <c r="C26" s="441">
        <v>99</v>
      </c>
      <c r="D26" s="224">
        <v>804711</v>
      </c>
      <c r="E26" s="197" t="s">
        <v>1989</v>
      </c>
      <c r="F26" s="198"/>
      <c r="G26" s="198"/>
      <c r="H26" s="244">
        <v>-875551</v>
      </c>
      <c r="I26" s="198"/>
      <c r="J26" s="198"/>
      <c r="K26" s="198"/>
      <c r="L26" s="198"/>
      <c r="R26" s="4"/>
      <c r="S26" s="4"/>
    </row>
    <row r="27" spans="1:19" ht="16.5" customHeight="1">
      <c r="C27" s="441"/>
      <c r="D27" s="224"/>
      <c r="E27" s="197"/>
      <c r="F27" s="198"/>
      <c r="G27" s="198"/>
      <c r="H27" s="223"/>
      <c r="I27" s="198"/>
      <c r="J27" s="198"/>
      <c r="K27" s="198"/>
      <c r="L27" s="198"/>
      <c r="R27" s="4"/>
      <c r="S27" s="4"/>
    </row>
    <row r="28" spans="1:19" ht="16.5" customHeight="1">
      <c r="A28" s="70">
        <v>199270</v>
      </c>
      <c r="B28" s="70">
        <v>199275</v>
      </c>
      <c r="C28" s="441">
        <v>99</v>
      </c>
      <c r="D28" s="224">
        <v>804730</v>
      </c>
      <c r="E28" s="197" t="s">
        <v>1988</v>
      </c>
      <c r="F28" s="198"/>
      <c r="G28" s="198"/>
      <c r="H28" s="244">
        <v>31644334</v>
      </c>
      <c r="I28" s="198"/>
      <c r="J28" s="198"/>
      <c r="K28" s="198"/>
      <c r="L28" s="198"/>
      <c r="R28" s="4"/>
      <c r="S28" s="4"/>
    </row>
    <row r="29" spans="1:19" ht="16.5" customHeight="1">
      <c r="A29" s="70"/>
      <c r="B29" s="70"/>
      <c r="C29" s="441"/>
      <c r="D29" s="224"/>
      <c r="E29" s="197"/>
      <c r="F29" s="198"/>
      <c r="G29" s="198"/>
      <c r="H29" s="223"/>
      <c r="I29" s="198"/>
      <c r="J29" s="198"/>
      <c r="K29" s="198"/>
      <c r="L29" s="198"/>
      <c r="R29" s="4"/>
      <c r="S29" s="4"/>
    </row>
    <row r="30" spans="1:19" ht="16.5" customHeight="1">
      <c r="A30" s="70">
        <v>54846</v>
      </c>
      <c r="B30" s="70">
        <v>54851</v>
      </c>
      <c r="C30" s="441">
        <v>99</v>
      </c>
      <c r="D30" s="224">
        <v>804999</v>
      </c>
      <c r="E30" s="197" t="s">
        <v>287</v>
      </c>
      <c r="F30" s="198"/>
      <c r="G30" s="198"/>
      <c r="H30" s="244">
        <v>0</v>
      </c>
      <c r="I30" s="198"/>
      <c r="J30" s="198"/>
      <c r="K30" s="198"/>
      <c r="L30" s="198"/>
      <c r="R30" s="4"/>
      <c r="S30" s="4"/>
    </row>
    <row r="31" spans="1:19" ht="16.5" customHeight="1">
      <c r="C31" s="441"/>
      <c r="D31" s="227"/>
      <c r="E31" s="197"/>
      <c r="F31" s="198"/>
      <c r="G31" s="198"/>
      <c r="H31" s="223"/>
      <c r="I31" s="198"/>
      <c r="J31" s="198"/>
      <c r="K31" s="198"/>
      <c r="L31" s="198"/>
      <c r="R31" s="4"/>
      <c r="S31" s="4"/>
    </row>
    <row r="32" spans="1:19" ht="16.5" customHeight="1" thickBot="1">
      <c r="C32" s="441"/>
      <c r="D32" s="196"/>
      <c r="E32" s="197" t="s">
        <v>182</v>
      </c>
      <c r="F32" s="198"/>
      <c r="G32" s="198"/>
      <c r="H32" s="245">
        <f>SUM(H8:H30)</f>
        <v>87175802</v>
      </c>
      <c r="I32" s="198"/>
      <c r="J32" s="198"/>
      <c r="K32" s="198"/>
      <c r="L32" s="198"/>
      <c r="R32" s="4"/>
      <c r="S32" s="4"/>
    </row>
    <row r="33" spans="3:19" ht="16.5" customHeight="1" thickTop="1">
      <c r="C33" s="441"/>
      <c r="D33" s="196"/>
      <c r="E33" s="197"/>
      <c r="F33" s="198"/>
      <c r="G33" s="198"/>
      <c r="H33" s="197"/>
      <c r="I33" s="198"/>
      <c r="J33" s="198"/>
      <c r="K33" s="198"/>
      <c r="L33" s="198"/>
      <c r="R33" s="4"/>
      <c r="S33" s="4"/>
    </row>
    <row r="34" spans="3:19" ht="16.5" customHeight="1">
      <c r="C34" s="441"/>
      <c r="D34" s="196"/>
      <c r="E34" s="197"/>
      <c r="F34" s="198"/>
      <c r="G34" s="198"/>
      <c r="H34" s="197"/>
      <c r="I34" s="198"/>
      <c r="J34" s="198"/>
      <c r="K34" s="198"/>
      <c r="L34" s="198"/>
      <c r="R34" s="4"/>
      <c r="S34" s="4"/>
    </row>
    <row r="35" spans="3:19" ht="16.5" customHeight="1">
      <c r="C35" s="197" t="s">
        <v>179</v>
      </c>
      <c r="D35" s="198"/>
      <c r="E35" s="197"/>
      <c r="F35" s="198"/>
      <c r="G35" s="198"/>
      <c r="H35" s="197"/>
      <c r="I35" s="198"/>
      <c r="J35" s="198"/>
      <c r="K35" s="198"/>
      <c r="L35" s="198"/>
      <c r="R35" s="4"/>
      <c r="S35" s="4"/>
    </row>
    <row r="36" spans="3:19" ht="16.5" customHeight="1">
      <c r="C36" s="441" t="s">
        <v>19</v>
      </c>
      <c r="D36" s="240">
        <v>99</v>
      </c>
      <c r="E36" s="197" t="str">
        <f>'OR-ALL'!E$88</f>
        <v>Not Allocated</v>
      </c>
      <c r="F36" s="198"/>
      <c r="G36" s="198"/>
      <c r="H36" s="242"/>
      <c r="I36" s="198"/>
      <c r="J36" s="198"/>
      <c r="K36" s="198"/>
      <c r="L36" s="198"/>
      <c r="R36" s="4"/>
      <c r="S36" s="4"/>
    </row>
    <row r="37" spans="3:19" ht="16.5" customHeight="1">
      <c r="C37" s="167"/>
      <c r="D37" s="41"/>
      <c r="E37" s="4"/>
      <c r="H37" s="4"/>
      <c r="R37" s="4"/>
      <c r="S37" s="4"/>
    </row>
  </sheetData>
  <phoneticPr fontId="0" type="noConversion"/>
  <pageMargins left="1" right="1" top="0.5" bottom="0.5" header="0.3" footer="0.3"/>
  <pageSetup scale="80" orientation="landscape" horizontalDpi="4294967292" r:id="rId1"/>
  <headerFooter alignWithMargins="0">
    <oddFooter>&amp;CPage &amp;P of &amp;N&amp;RPrint Date-Time: &amp;D  &amp;T</oddFooter>
  </headerFooter>
  <ignoredErrors>
    <ignoredError sqref="H32" evalError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6"/>
  <sheetViews>
    <sheetView zoomScaleNormal="100" workbookViewId="0">
      <selection activeCell="E3" sqref="E3"/>
    </sheetView>
  </sheetViews>
  <sheetFormatPr defaultColWidth="9.375" defaultRowHeight="16.5" customHeight="1"/>
  <cols>
    <col min="1" max="2" width="10.125" style="1" bestFit="1" customWidth="1"/>
    <col min="3" max="3" width="10" style="1" customWidth="1"/>
    <col min="4" max="4" width="11" style="1" bestFit="1" customWidth="1"/>
    <col min="5" max="6" width="17" style="1" customWidth="1"/>
    <col min="7" max="7" width="25.375" style="1" customWidth="1"/>
    <col min="8" max="8" width="17" style="1" customWidth="1"/>
    <col min="9" max="9" width="17" style="1" hidden="1" customWidth="1"/>
    <col min="10" max="10" width="9.375" style="1"/>
    <col min="11" max="11" width="11.5" style="1" customWidth="1"/>
    <col min="12" max="16384" width="9.375" style="1"/>
  </cols>
  <sheetData>
    <row r="1" spans="1:20" ht="16.5" customHeight="1">
      <c r="C1" s="441"/>
      <c r="D1" s="196"/>
      <c r="E1" s="197"/>
      <c r="F1" s="198"/>
      <c r="G1" s="198"/>
      <c r="H1" s="197"/>
      <c r="I1" s="197"/>
      <c r="J1" s="198"/>
      <c r="K1" s="198"/>
      <c r="S1" s="4"/>
      <c r="T1" s="4"/>
    </row>
    <row r="2" spans="1:20" s="70" customFormat="1" ht="14.25" customHeight="1">
      <c r="B2" s="133"/>
      <c r="C2" s="200" t="s">
        <v>2029</v>
      </c>
      <c r="D2" s="201"/>
      <c r="E2" s="202"/>
      <c r="F2" s="203"/>
      <c r="G2" s="204" t="s">
        <v>44</v>
      </c>
      <c r="H2" s="197"/>
      <c r="I2" s="197"/>
      <c r="J2" s="197" t="s">
        <v>3</v>
      </c>
      <c r="K2" s="197"/>
      <c r="L2" s="4"/>
      <c r="M2" s="4"/>
      <c r="N2" s="4"/>
      <c r="O2" s="4"/>
      <c r="P2" s="1"/>
      <c r="Q2" s="1"/>
      <c r="R2" s="68"/>
    </row>
    <row r="3" spans="1:20" ht="16.5" customHeight="1">
      <c r="C3" s="205" t="s">
        <v>183</v>
      </c>
      <c r="D3" s="206"/>
      <c r="E3" s="207"/>
      <c r="F3" s="208"/>
      <c r="G3" s="209" t="str">
        <f>"OR-805-"&amp;months&amp;rbcalc</f>
        <v>OR-805-12E</v>
      </c>
      <c r="H3" s="197"/>
      <c r="I3" s="197"/>
      <c r="J3" s="198"/>
      <c r="K3" s="198"/>
      <c r="S3" s="4"/>
      <c r="T3" s="4"/>
    </row>
    <row r="4" spans="1:20" ht="16.5" customHeight="1">
      <c r="C4" s="210" t="str">
        <f>tp_heading</f>
        <v>For Twelve Months Ended December 31, 2019</v>
      </c>
      <c r="D4" s="198"/>
      <c r="E4" s="198"/>
      <c r="F4" s="211"/>
      <c r="G4" s="243"/>
      <c r="H4" s="198" t="str">
        <f>IF(LEFT(UPPER(DATA!S2),4)="RATE",DATA!S2,"")</f>
        <v/>
      </c>
      <c r="I4" s="198"/>
      <c r="J4" s="198"/>
      <c r="K4" s="198"/>
      <c r="S4" s="4"/>
      <c r="T4" s="4"/>
    </row>
    <row r="5" spans="1:20" ht="16.5" customHeight="1">
      <c r="C5" s="212" t="str">
        <f>rbcalc_heading</f>
        <v>Ending Balance Basis</v>
      </c>
      <c r="D5" s="213"/>
      <c r="E5" s="214"/>
      <c r="F5" s="215"/>
      <c r="G5" s="216"/>
      <c r="H5" s="197"/>
      <c r="I5" s="197"/>
      <c r="J5" s="198"/>
      <c r="K5" s="198"/>
      <c r="S5" s="4"/>
      <c r="T5" s="4"/>
    </row>
    <row r="6" spans="1:20" ht="16.5" customHeight="1">
      <c r="A6" s="1" t="s">
        <v>97</v>
      </c>
      <c r="B6" s="1" t="s">
        <v>98</v>
      </c>
      <c r="C6" s="217" t="s">
        <v>96</v>
      </c>
      <c r="D6" s="218" t="s">
        <v>51</v>
      </c>
      <c r="E6" s="217" t="s">
        <v>54</v>
      </c>
      <c r="F6" s="214"/>
      <c r="G6" s="214"/>
      <c r="H6" s="219" t="s">
        <v>62</v>
      </c>
      <c r="I6" s="217" t="s">
        <v>63</v>
      </c>
      <c r="J6" s="198"/>
      <c r="K6" s="198"/>
      <c r="S6" s="4"/>
      <c r="T6" s="4"/>
    </row>
    <row r="7" spans="1:20" ht="16.5" customHeight="1">
      <c r="C7" s="441"/>
      <c r="D7" s="196"/>
      <c r="E7" s="197"/>
      <c r="F7" s="198"/>
      <c r="G7" s="198"/>
      <c r="H7" s="197"/>
      <c r="I7" s="197"/>
      <c r="J7" s="198"/>
      <c r="K7" s="198"/>
      <c r="S7" s="4"/>
      <c r="T7" s="4"/>
    </row>
    <row r="8" spans="1:20" ht="16.5" customHeight="1">
      <c r="A8" s="70">
        <v>35740</v>
      </c>
      <c r="B8" s="70">
        <v>35997</v>
      </c>
      <c r="C8" s="441">
        <v>99</v>
      </c>
      <c r="D8" s="224">
        <v>805110</v>
      </c>
      <c r="E8" s="197" t="s">
        <v>184</v>
      </c>
      <c r="F8" s="198"/>
      <c r="G8" s="198"/>
      <c r="H8" s="244">
        <v>-6690012</v>
      </c>
      <c r="I8" s="197">
        <f>DATA!K158</f>
        <v>0</v>
      </c>
      <c r="J8" s="198"/>
      <c r="K8" s="198"/>
      <c r="S8" s="4"/>
      <c r="T8" s="4"/>
    </row>
    <row r="9" spans="1:20" ht="16.5" customHeight="1">
      <c r="C9" s="441"/>
      <c r="D9" s="224"/>
      <c r="E9" s="197"/>
      <c r="F9" s="198"/>
      <c r="G9" s="198"/>
      <c r="H9" s="223"/>
      <c r="I9" s="197"/>
      <c r="J9" s="198"/>
      <c r="K9" s="198"/>
      <c r="S9" s="4"/>
      <c r="T9" s="4"/>
    </row>
    <row r="10" spans="1:20" ht="16.5" customHeight="1">
      <c r="A10" s="70">
        <v>207293</v>
      </c>
      <c r="B10" s="70">
        <v>207298</v>
      </c>
      <c r="C10" s="441">
        <v>99</v>
      </c>
      <c r="D10" s="224">
        <v>805115</v>
      </c>
      <c r="E10" s="197" t="s">
        <v>1990</v>
      </c>
      <c r="F10" s="198"/>
      <c r="G10" s="198"/>
      <c r="H10" s="244">
        <v>173294</v>
      </c>
      <c r="I10" s="197">
        <f>DATA!K160</f>
        <v>0</v>
      </c>
      <c r="J10" s="198"/>
      <c r="K10" s="198"/>
      <c r="S10" s="4"/>
      <c r="T10" s="4"/>
    </row>
    <row r="11" spans="1:20" ht="16.5" customHeight="1">
      <c r="C11" s="441"/>
      <c r="D11" s="224"/>
      <c r="E11" s="197"/>
      <c r="F11" s="198"/>
      <c r="G11" s="198"/>
      <c r="H11" s="223"/>
      <c r="I11" s="197"/>
      <c r="J11" s="198"/>
      <c r="K11" s="198"/>
      <c r="S11" s="4"/>
      <c r="T11" s="4"/>
    </row>
    <row r="12" spans="1:20" ht="16.5" customHeight="1">
      <c r="A12" s="70">
        <v>207282</v>
      </c>
      <c r="B12" s="70">
        <v>207287</v>
      </c>
      <c r="C12" s="441">
        <v>99</v>
      </c>
      <c r="D12" s="224">
        <v>805116</v>
      </c>
      <c r="E12" s="197" t="s">
        <v>1991</v>
      </c>
      <c r="F12" s="198"/>
      <c r="G12" s="198"/>
      <c r="H12" s="244">
        <v>0</v>
      </c>
      <c r="I12" s="197">
        <f>DATA!K162</f>
        <v>0</v>
      </c>
      <c r="J12" s="198"/>
      <c r="K12" s="198"/>
      <c r="S12" s="4"/>
      <c r="T12" s="4"/>
    </row>
    <row r="13" spans="1:20" ht="16.5" customHeight="1">
      <c r="C13" s="441"/>
      <c r="D13" s="224"/>
      <c r="E13" s="197"/>
      <c r="F13" s="198"/>
      <c r="G13" s="198"/>
      <c r="H13" s="223"/>
      <c r="I13" s="197"/>
      <c r="J13" s="198"/>
      <c r="K13" s="198"/>
      <c r="S13" s="4"/>
      <c r="T13" s="4"/>
    </row>
    <row r="14" spans="1:20" ht="16.5" customHeight="1">
      <c r="A14" s="70">
        <v>35741</v>
      </c>
      <c r="B14" s="70">
        <v>35998</v>
      </c>
      <c r="C14" s="441">
        <v>99</v>
      </c>
      <c r="D14" s="224">
        <v>805120</v>
      </c>
      <c r="E14" s="197" t="s">
        <v>185</v>
      </c>
      <c r="F14" s="198"/>
      <c r="G14" s="198"/>
      <c r="H14" s="244">
        <v>489031</v>
      </c>
      <c r="I14" s="197">
        <f>DATA!K159</f>
        <v>0</v>
      </c>
      <c r="J14" s="198"/>
      <c r="K14" s="198"/>
      <c r="S14" s="4"/>
      <c r="T14" s="4"/>
    </row>
    <row r="15" spans="1:20" ht="16.5" customHeight="1">
      <c r="C15" s="441"/>
      <c r="D15" s="224"/>
      <c r="E15" s="197"/>
      <c r="F15" s="198"/>
      <c r="G15" s="198"/>
      <c r="H15" s="223"/>
      <c r="I15" s="197"/>
      <c r="J15" s="198"/>
      <c r="K15" s="198"/>
      <c r="S15" s="4"/>
      <c r="T15" s="4"/>
    </row>
    <row r="16" spans="1:20" ht="16.5" customHeight="1">
      <c r="A16" s="70">
        <v>362276</v>
      </c>
      <c r="B16" s="70">
        <v>362281</v>
      </c>
      <c r="C16" s="441">
        <v>99</v>
      </c>
      <c r="D16" s="224">
        <v>805121</v>
      </c>
      <c r="E16" s="197" t="s">
        <v>3721</v>
      </c>
      <c r="F16" s="198"/>
      <c r="G16" s="198"/>
      <c r="H16" s="244">
        <v>0</v>
      </c>
      <c r="I16" s="197">
        <f>DATA!K166</f>
        <v>0</v>
      </c>
      <c r="J16" s="198"/>
      <c r="K16" s="198"/>
      <c r="S16" s="4"/>
      <c r="T16" s="4"/>
    </row>
    <row r="17" spans="1:20" ht="16.5" customHeight="1">
      <c r="A17" s="70"/>
      <c r="B17" s="70"/>
      <c r="C17" s="442"/>
      <c r="D17" s="224"/>
      <c r="E17" s="197"/>
      <c r="F17" s="198"/>
      <c r="G17" s="198"/>
      <c r="H17" s="445"/>
      <c r="I17" s="197"/>
      <c r="J17" s="198"/>
      <c r="K17" s="198"/>
      <c r="S17" s="4"/>
      <c r="T17" s="4"/>
    </row>
    <row r="18" spans="1:20" ht="16.5" customHeight="1">
      <c r="A18" s="70">
        <v>427270</v>
      </c>
      <c r="B18" s="70">
        <v>427275</v>
      </c>
      <c r="C18" s="442">
        <v>99</v>
      </c>
      <c r="D18" s="224">
        <v>805685</v>
      </c>
      <c r="E18" s="197" t="s">
        <v>3742</v>
      </c>
      <c r="F18" s="198"/>
      <c r="G18" s="198"/>
      <c r="H18" s="244">
        <v>0</v>
      </c>
      <c r="I18" s="197">
        <f>DATA!K168</f>
        <v>0</v>
      </c>
      <c r="J18" s="198"/>
      <c r="K18" s="198"/>
      <c r="S18" s="4"/>
      <c r="T18" s="4"/>
    </row>
    <row r="19" spans="1:20" ht="16.5" customHeight="1">
      <c r="C19" s="441"/>
      <c r="D19" s="224"/>
      <c r="E19" s="197"/>
      <c r="F19" s="198"/>
      <c r="G19" s="198"/>
      <c r="H19" s="223"/>
      <c r="I19" s="197"/>
      <c r="J19" s="198"/>
      <c r="K19" s="198"/>
      <c r="S19" s="4"/>
      <c r="T19" s="4"/>
    </row>
    <row r="20" spans="1:20" ht="16.5" customHeight="1" thickBot="1">
      <c r="C20" s="441"/>
      <c r="D20" s="196"/>
      <c r="E20" s="197" t="s">
        <v>186</v>
      </c>
      <c r="F20" s="198"/>
      <c r="G20" s="198"/>
      <c r="H20" s="245">
        <f>SUM(H8:H19)</f>
        <v>-6027687</v>
      </c>
      <c r="I20" s="246">
        <f>SUM(I8:I19)</f>
        <v>0</v>
      </c>
      <c r="J20" s="198"/>
      <c r="K20" s="198"/>
      <c r="S20" s="4"/>
      <c r="T20" s="4"/>
    </row>
    <row r="21" spans="1:20" ht="16.5" customHeight="1" thickTop="1">
      <c r="C21" s="441"/>
      <c r="D21" s="196"/>
      <c r="E21" s="197"/>
      <c r="F21" s="198"/>
      <c r="G21" s="198"/>
      <c r="H21" s="197"/>
      <c r="I21" s="197"/>
      <c r="J21" s="198"/>
      <c r="K21" s="198"/>
      <c r="S21" s="4"/>
      <c r="T21" s="4"/>
    </row>
    <row r="22" spans="1:20" ht="16.5" customHeight="1">
      <c r="C22" s="441"/>
      <c r="D22" s="196"/>
      <c r="E22" s="197"/>
      <c r="F22" s="198"/>
      <c r="G22" s="198"/>
      <c r="H22" s="197"/>
      <c r="I22" s="197"/>
      <c r="J22" s="198"/>
      <c r="K22" s="198"/>
      <c r="S22" s="4"/>
      <c r="T22" s="4"/>
    </row>
    <row r="23" spans="1:20" ht="16.5" customHeight="1">
      <c r="C23" s="441"/>
      <c r="D23" s="196"/>
      <c r="E23" s="197"/>
      <c r="F23" s="198"/>
      <c r="G23" s="198"/>
      <c r="H23" s="197"/>
      <c r="I23" s="197"/>
      <c r="J23" s="198"/>
      <c r="K23" s="198"/>
      <c r="S23" s="4"/>
      <c r="T23" s="4"/>
    </row>
    <row r="24" spans="1:20" ht="16.5" customHeight="1">
      <c r="C24" s="197" t="s">
        <v>179</v>
      </c>
      <c r="D24" s="198"/>
      <c r="E24" s="197"/>
      <c r="F24" s="198"/>
      <c r="G24" s="198"/>
      <c r="H24" s="197"/>
      <c r="I24" s="197"/>
      <c r="J24" s="198"/>
      <c r="K24" s="198"/>
      <c r="S24" s="4"/>
      <c r="T24" s="4"/>
    </row>
    <row r="25" spans="1:20" ht="16.5" customHeight="1">
      <c r="C25" s="441" t="s">
        <v>19</v>
      </c>
      <c r="D25" s="240">
        <v>99</v>
      </c>
      <c r="E25" s="197" t="str">
        <f>'OR-ALL'!E$88</f>
        <v>Not Allocated</v>
      </c>
      <c r="F25" s="198"/>
      <c r="G25" s="198"/>
      <c r="H25" s="242"/>
      <c r="I25" s="242">
        <f>VLOOKUP(D25,Allocators,8)</f>
        <v>0</v>
      </c>
      <c r="J25" s="198"/>
      <c r="K25" s="198"/>
      <c r="S25" s="4"/>
      <c r="T25" s="4"/>
    </row>
    <row r="26" spans="1:20" ht="16.5" customHeight="1">
      <c r="C26" s="167"/>
      <c r="D26" s="41"/>
      <c r="E26" s="4"/>
      <c r="H26" s="4"/>
      <c r="I26" s="4"/>
      <c r="S26" s="4"/>
      <c r="T26" s="4"/>
    </row>
  </sheetData>
  <phoneticPr fontId="0" type="noConversion"/>
  <pageMargins left="1" right="1" top="1" bottom="1" header="0.5" footer="0.5"/>
  <pageSetup scale="90" orientation="landscape" horizontalDpi="4294967292" r:id="rId1"/>
  <headerFooter alignWithMargins="0">
    <oddFooter>&amp;CPage &amp;P of &amp;N&amp;RPrint Date-Time: &amp;D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9"/>
  <sheetViews>
    <sheetView zoomScaleNormal="100" workbookViewId="0">
      <pane xSplit="7" ySplit="6" topLeftCell="H7" activePane="bottomRight" state="frozen"/>
      <selection activeCell="F6" sqref="F6"/>
      <selection pane="topRight" activeCell="F6" sqref="F6"/>
      <selection pane="bottomLeft" activeCell="F6" sqref="F6"/>
      <selection pane="bottomRight" activeCell="E6" sqref="E6"/>
    </sheetView>
  </sheetViews>
  <sheetFormatPr defaultColWidth="9.375" defaultRowHeight="16.5" customHeight="1"/>
  <cols>
    <col min="1" max="2" width="9.375" style="1"/>
    <col min="3" max="4" width="10" style="1" customWidth="1"/>
    <col min="5" max="6" width="17" style="1" customWidth="1"/>
    <col min="7" max="7" width="13.125" style="1" customWidth="1"/>
    <col min="8" max="8" width="16" style="1" customWidth="1"/>
    <col min="9" max="9" width="16" style="1" hidden="1" customWidth="1"/>
    <col min="10" max="16384" width="9.375" style="1"/>
  </cols>
  <sheetData>
    <row r="1" spans="1:20" ht="16.5" customHeight="1">
      <c r="C1" s="441"/>
      <c r="D1" s="196"/>
      <c r="E1" s="197"/>
      <c r="F1" s="198"/>
      <c r="G1" s="198"/>
      <c r="H1" s="197"/>
      <c r="I1" s="197"/>
      <c r="J1" s="198"/>
      <c r="K1" s="198"/>
      <c r="L1" s="198"/>
      <c r="S1" s="4"/>
      <c r="T1" s="4"/>
    </row>
    <row r="2" spans="1:20" s="70" customFormat="1" ht="14.25" customHeight="1">
      <c r="B2" s="133"/>
      <c r="C2" s="200" t="s">
        <v>2029</v>
      </c>
      <c r="D2" s="201"/>
      <c r="E2" s="202"/>
      <c r="F2" s="203"/>
      <c r="G2" s="204" t="s">
        <v>44</v>
      </c>
      <c r="H2" s="197"/>
      <c r="I2" s="197"/>
      <c r="J2" s="197" t="s">
        <v>3</v>
      </c>
      <c r="K2" s="197"/>
      <c r="L2" s="197"/>
      <c r="M2" s="4"/>
      <c r="N2" s="4"/>
      <c r="O2" s="4"/>
      <c r="P2" s="1"/>
      <c r="Q2" s="1"/>
      <c r="R2" s="68"/>
    </row>
    <row r="3" spans="1:20" ht="16.5" customHeight="1">
      <c r="C3" s="205" t="s">
        <v>187</v>
      </c>
      <c r="D3" s="206"/>
      <c r="E3" s="207"/>
      <c r="F3" s="208"/>
      <c r="G3" s="263" t="str">
        <f>"OR-808-"&amp;months&amp;rbcalc</f>
        <v>OR-808-12E</v>
      </c>
      <c r="H3" s="197"/>
      <c r="I3" s="197"/>
      <c r="J3" s="198"/>
      <c r="K3" s="198"/>
      <c r="L3" s="198"/>
      <c r="S3" s="4"/>
      <c r="T3" s="4"/>
    </row>
    <row r="4" spans="1:20" ht="16.5" customHeight="1">
      <c r="C4" s="210" t="str">
        <f>tp_heading</f>
        <v>For Twelve Months Ended December 31, 2019</v>
      </c>
      <c r="D4" s="198"/>
      <c r="E4" s="198"/>
      <c r="F4" s="211"/>
      <c r="G4" s="209"/>
      <c r="H4" s="197" t="str">
        <f>IF(LEFT(UPPER(DATA!S2),4)="RATE",DATA!S2,"")</f>
        <v/>
      </c>
      <c r="I4" s="197"/>
      <c r="J4" s="198"/>
      <c r="K4" s="198"/>
      <c r="L4" s="198"/>
      <c r="S4" s="4"/>
      <c r="T4" s="4"/>
    </row>
    <row r="5" spans="1:20" ht="16.5" customHeight="1">
      <c r="C5" s="212" t="str">
        <f>rbcalc_heading</f>
        <v>Ending Balance Basis</v>
      </c>
      <c r="D5" s="213"/>
      <c r="E5" s="214"/>
      <c r="F5" s="215"/>
      <c r="G5" s="216"/>
      <c r="H5" s="197"/>
      <c r="I5" s="197"/>
      <c r="J5" s="198"/>
      <c r="K5" s="198"/>
      <c r="L5" s="198"/>
      <c r="S5" s="4"/>
      <c r="T5" s="4"/>
    </row>
    <row r="6" spans="1:20" ht="16.5" customHeight="1">
      <c r="A6" s="1" t="s">
        <v>97</v>
      </c>
      <c r="B6" s="1" t="s">
        <v>98</v>
      </c>
      <c r="C6" s="217" t="s">
        <v>96</v>
      </c>
      <c r="D6" s="218" t="s">
        <v>51</v>
      </c>
      <c r="E6" s="217" t="s">
        <v>54</v>
      </c>
      <c r="F6" s="214"/>
      <c r="G6" s="214"/>
      <c r="H6" s="219" t="s">
        <v>62</v>
      </c>
      <c r="I6" s="217" t="s">
        <v>63</v>
      </c>
      <c r="J6" s="198"/>
      <c r="K6" s="198"/>
      <c r="L6" s="198"/>
      <c r="S6" s="4"/>
      <c r="T6" s="4"/>
    </row>
    <row r="7" spans="1:20" ht="16.5" customHeight="1">
      <c r="C7" s="441"/>
      <c r="D7" s="196"/>
      <c r="E7" s="197"/>
      <c r="F7" s="198"/>
      <c r="G7" s="198"/>
      <c r="H7" s="197"/>
      <c r="I7" s="197"/>
      <c r="J7" s="198"/>
      <c r="K7" s="198"/>
      <c r="L7" s="198"/>
      <c r="S7" s="4"/>
      <c r="T7" s="4"/>
    </row>
    <row r="8" spans="1:20" ht="16.5" customHeight="1">
      <c r="C8" s="441"/>
      <c r="D8" s="196"/>
      <c r="E8" s="197"/>
      <c r="F8" s="198"/>
      <c r="G8" s="198"/>
      <c r="H8" s="197"/>
      <c r="I8" s="197"/>
      <c r="J8" s="198"/>
      <c r="K8" s="198"/>
      <c r="L8" s="198"/>
      <c r="S8" s="4"/>
      <c r="T8" s="4"/>
    </row>
    <row r="9" spans="1:20" ht="16.5" customHeight="1">
      <c r="A9" s="70">
        <v>55347</v>
      </c>
      <c r="B9" s="70">
        <v>55352</v>
      </c>
      <c r="C9" s="441">
        <v>99</v>
      </c>
      <c r="D9" s="224">
        <v>808100</v>
      </c>
      <c r="E9" s="197" t="s">
        <v>214</v>
      </c>
      <c r="F9" s="198"/>
      <c r="G9" s="198"/>
      <c r="H9" s="244">
        <v>4804236</v>
      </c>
      <c r="I9" s="197">
        <f>DATA!K162</f>
        <v>0</v>
      </c>
      <c r="J9" s="198"/>
      <c r="K9" s="198"/>
      <c r="L9" s="198"/>
      <c r="S9" s="4"/>
      <c r="T9" s="4"/>
    </row>
    <row r="10" spans="1:20" ht="16.5" customHeight="1">
      <c r="C10" s="441"/>
      <c r="D10" s="224"/>
      <c r="E10" s="197"/>
      <c r="F10" s="198"/>
      <c r="G10" s="198"/>
      <c r="H10" s="223"/>
      <c r="I10" s="197"/>
      <c r="J10" s="198"/>
      <c r="K10" s="198"/>
      <c r="L10" s="198"/>
      <c r="S10" s="4"/>
      <c r="T10" s="4"/>
    </row>
    <row r="11" spans="1:20" ht="16.5" customHeight="1">
      <c r="A11" s="70">
        <v>55358</v>
      </c>
      <c r="B11" s="70">
        <v>55363</v>
      </c>
      <c r="C11" s="441">
        <v>99</v>
      </c>
      <c r="D11" s="224">
        <v>808200</v>
      </c>
      <c r="E11" s="197" t="s">
        <v>213</v>
      </c>
      <c r="F11" s="198"/>
      <c r="G11" s="198"/>
      <c r="H11" s="244">
        <v>-5056385</v>
      </c>
      <c r="I11" s="197">
        <f>DATA!K163</f>
        <v>0</v>
      </c>
      <c r="J11" s="198"/>
      <c r="K11" s="198"/>
      <c r="L11" s="198"/>
      <c r="S11" s="4"/>
      <c r="T11" s="4"/>
    </row>
    <row r="12" spans="1:20" ht="16.5" customHeight="1">
      <c r="C12" s="441"/>
      <c r="D12" s="196"/>
      <c r="E12" s="197"/>
      <c r="F12" s="198"/>
      <c r="G12" s="198"/>
      <c r="H12" s="223"/>
      <c r="I12" s="197"/>
      <c r="J12" s="198"/>
      <c r="K12" s="198"/>
      <c r="L12" s="198"/>
      <c r="S12" s="4"/>
      <c r="T12" s="4"/>
    </row>
    <row r="13" spans="1:20" ht="16.5" customHeight="1" thickBot="1">
      <c r="C13" s="441"/>
      <c r="D13" s="196"/>
      <c r="E13" s="197" t="s">
        <v>188</v>
      </c>
      <c r="F13" s="198"/>
      <c r="G13" s="198"/>
      <c r="H13" s="245">
        <f>SUM(H9:H12)</f>
        <v>-252149</v>
      </c>
      <c r="I13" s="246">
        <f>SUM(I9:I12)</f>
        <v>0</v>
      </c>
      <c r="J13" s="198"/>
      <c r="K13" s="198"/>
      <c r="L13" s="198"/>
      <c r="S13" s="4"/>
      <c r="T13" s="4"/>
    </row>
    <row r="14" spans="1:20" ht="16.5" customHeight="1" thickTop="1">
      <c r="C14" s="441"/>
      <c r="D14" s="196"/>
      <c r="E14" s="197"/>
      <c r="F14" s="198"/>
      <c r="G14" s="198"/>
      <c r="H14" s="199"/>
      <c r="I14" s="199"/>
      <c r="J14" s="198"/>
      <c r="K14" s="198"/>
      <c r="L14" s="198"/>
      <c r="S14" s="4"/>
      <c r="T14" s="4"/>
    </row>
    <row r="15" spans="1:20" ht="16.5" customHeight="1">
      <c r="C15" s="441"/>
      <c r="D15" s="196"/>
      <c r="E15" s="197"/>
      <c r="F15" s="198"/>
      <c r="G15" s="198"/>
      <c r="H15" s="199"/>
      <c r="I15" s="199"/>
      <c r="J15" s="198"/>
      <c r="K15" s="198"/>
      <c r="L15" s="198"/>
      <c r="S15" s="4"/>
      <c r="T15" s="4"/>
    </row>
    <row r="16" spans="1:20" ht="16.5" customHeight="1">
      <c r="C16" s="441"/>
      <c r="D16" s="196"/>
      <c r="E16" s="197"/>
      <c r="F16" s="198"/>
      <c r="G16" s="198"/>
      <c r="H16" s="197"/>
      <c r="I16" s="197"/>
      <c r="J16" s="198"/>
      <c r="K16" s="198"/>
      <c r="L16" s="198"/>
      <c r="S16" s="4"/>
      <c r="T16" s="4"/>
    </row>
    <row r="17" spans="3:20" ht="16.5" customHeight="1">
      <c r="C17" s="197" t="s">
        <v>179</v>
      </c>
      <c r="D17" s="198"/>
      <c r="E17" s="197"/>
      <c r="F17" s="198"/>
      <c r="G17" s="198"/>
      <c r="H17" s="197"/>
      <c r="I17" s="197"/>
      <c r="J17" s="198"/>
      <c r="K17" s="198"/>
      <c r="L17" s="198"/>
      <c r="S17" s="4"/>
      <c r="T17" s="4"/>
    </row>
    <row r="18" spans="3:20" ht="16.5" customHeight="1">
      <c r="C18" s="441" t="s">
        <v>19</v>
      </c>
      <c r="D18" s="240">
        <v>99</v>
      </c>
      <c r="E18" s="197" t="str">
        <f>'OR-ALL'!E$88</f>
        <v>Not Allocated</v>
      </c>
      <c r="F18" s="198"/>
      <c r="G18" s="198"/>
      <c r="H18" s="242"/>
      <c r="I18" s="242">
        <f>VLOOKUP(D18,Allocators,8)</f>
        <v>0</v>
      </c>
      <c r="J18" s="198"/>
      <c r="K18" s="198"/>
      <c r="L18" s="198"/>
      <c r="S18" s="4"/>
      <c r="T18" s="4"/>
    </row>
    <row r="19" spans="3:20" ht="16.5" customHeight="1">
      <c r="C19" s="167"/>
      <c r="D19" s="21"/>
      <c r="E19" s="4"/>
      <c r="H19" s="40"/>
      <c r="I19" s="40"/>
      <c r="S19" s="4"/>
      <c r="T19" s="4"/>
    </row>
  </sheetData>
  <phoneticPr fontId="0" type="noConversion"/>
  <pageMargins left="1" right="1" top="1" bottom="1" header="0.5" footer="0.5"/>
  <pageSetup scale="90" orientation="landscape" horizontalDpi="4294967292" r:id="rId1"/>
  <headerFooter alignWithMargins="0">
    <oddFooter>&amp;CPage &amp;P of &amp;N&amp;RPrint Date-Time: &amp;D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R30"/>
  <sheetViews>
    <sheetView zoomScaleNormal="100" workbookViewId="0">
      <selection activeCell="E6" sqref="E6"/>
    </sheetView>
  </sheetViews>
  <sheetFormatPr defaultColWidth="9.375" defaultRowHeight="14.4"/>
  <cols>
    <col min="1" max="2" width="9.5" style="1" bestFit="1" customWidth="1"/>
    <col min="3" max="3" width="13" style="1" bestFit="1" customWidth="1"/>
    <col min="4" max="4" width="9.875" style="1" customWidth="1"/>
    <col min="5" max="5" width="17.25" style="1" customWidth="1"/>
    <col min="6" max="6" width="15.875" style="1" customWidth="1"/>
    <col min="7" max="7" width="14.375" style="1" customWidth="1"/>
    <col min="8" max="10" width="14.875" style="1" customWidth="1"/>
    <col min="11" max="16384" width="9.375" style="1"/>
  </cols>
  <sheetData>
    <row r="1" spans="1:18" ht="15" customHeight="1">
      <c r="C1" s="441"/>
      <c r="D1" s="196"/>
      <c r="E1" s="197"/>
      <c r="F1" s="198"/>
      <c r="G1" s="198"/>
      <c r="H1" s="198"/>
      <c r="I1" s="198"/>
      <c r="J1" s="198"/>
      <c r="K1" s="221"/>
      <c r="L1" s="35"/>
      <c r="M1" s="35"/>
      <c r="N1" s="4"/>
    </row>
    <row r="2" spans="1:18" s="70" customFormat="1" ht="14.25" customHeight="1">
      <c r="B2" s="133"/>
      <c r="C2" s="200" t="s">
        <v>2029</v>
      </c>
      <c r="D2" s="201"/>
      <c r="E2" s="202"/>
      <c r="F2" s="203"/>
      <c r="G2" s="204" t="s">
        <v>44</v>
      </c>
      <c r="H2" s="197"/>
      <c r="I2" s="197" t="s">
        <v>3</v>
      </c>
      <c r="J2" s="198"/>
      <c r="K2" s="197"/>
      <c r="L2" s="4"/>
      <c r="M2" s="4"/>
      <c r="N2" s="4"/>
      <c r="O2" s="4"/>
      <c r="P2" s="1"/>
      <c r="Q2" s="1"/>
      <c r="R2" s="68"/>
    </row>
    <row r="3" spans="1:18" ht="15" customHeight="1">
      <c r="C3" s="205" t="s">
        <v>293</v>
      </c>
      <c r="D3" s="206"/>
      <c r="E3" s="207"/>
      <c r="F3" s="208"/>
      <c r="G3" s="263" t="str">
        <f>"OR-908-"&amp;months&amp;rbcalc</f>
        <v>OR-908-12E</v>
      </c>
      <c r="H3" s="198" t="str">
        <f>IF(LEFT(UPPER(DATA!S2),4)="RATE",DATA!S2,"")</f>
        <v/>
      </c>
      <c r="I3" s="198"/>
      <c r="J3" s="198"/>
      <c r="K3" s="197"/>
      <c r="L3" s="4"/>
      <c r="M3" s="4"/>
      <c r="N3" s="4"/>
    </row>
    <row r="4" spans="1:18" ht="15" customHeight="1">
      <c r="C4" s="210" t="str">
        <f>tp_heading</f>
        <v>For Twelve Months Ended December 31, 2019</v>
      </c>
      <c r="D4" s="198"/>
      <c r="E4" s="198"/>
      <c r="F4" s="211"/>
      <c r="G4" s="247"/>
      <c r="H4" s="198"/>
      <c r="I4" s="198"/>
      <c r="J4" s="198"/>
      <c r="K4" s="197"/>
      <c r="L4" s="4"/>
      <c r="M4" s="4"/>
      <c r="N4" s="4"/>
    </row>
    <row r="5" spans="1:18" ht="15" customHeight="1">
      <c r="C5" s="212" t="str">
        <f>rbcalc_heading</f>
        <v>Ending Balance Basis</v>
      </c>
      <c r="D5" s="213"/>
      <c r="E5" s="214"/>
      <c r="F5" s="215"/>
      <c r="G5" s="216"/>
      <c r="H5" s="197" t="s">
        <v>290</v>
      </c>
      <c r="I5" s="197"/>
      <c r="J5" s="197"/>
      <c r="K5" s="197"/>
      <c r="L5" s="4"/>
      <c r="M5" s="4"/>
      <c r="N5" s="4"/>
    </row>
    <row r="6" spans="1:18" ht="15" customHeight="1">
      <c r="A6" s="1" t="s">
        <v>97</v>
      </c>
      <c r="B6" s="1" t="s">
        <v>98</v>
      </c>
      <c r="C6" s="217" t="s">
        <v>96</v>
      </c>
      <c r="D6" s="218" t="s">
        <v>51</v>
      </c>
      <c r="E6" s="217" t="s">
        <v>54</v>
      </c>
      <c r="F6" s="214"/>
      <c r="G6" s="214"/>
      <c r="H6" s="219" t="s">
        <v>97</v>
      </c>
      <c r="I6" s="219" t="s">
        <v>98</v>
      </c>
      <c r="J6" s="219" t="s">
        <v>61</v>
      </c>
      <c r="K6" s="440"/>
      <c r="L6" s="177"/>
      <c r="M6" s="177"/>
      <c r="N6" s="4"/>
    </row>
    <row r="7" spans="1:18" ht="15" customHeight="1">
      <c r="C7" s="441"/>
      <c r="D7" s="224"/>
      <c r="E7" s="198"/>
      <c r="F7" s="198"/>
      <c r="G7" s="198"/>
      <c r="H7" s="198"/>
      <c r="I7" s="198"/>
      <c r="J7" s="221"/>
      <c r="K7" s="221"/>
      <c r="L7" s="35"/>
      <c r="M7" s="35"/>
      <c r="N7" s="4"/>
    </row>
    <row r="8" spans="1:18" ht="15" customHeight="1">
      <c r="A8" s="70">
        <v>35537</v>
      </c>
      <c r="B8" s="70">
        <v>35794</v>
      </c>
      <c r="C8" s="441">
        <v>99</v>
      </c>
      <c r="D8" s="224">
        <v>908000</v>
      </c>
      <c r="E8" s="197" t="s">
        <v>294</v>
      </c>
      <c r="F8" s="198"/>
      <c r="G8" s="198"/>
      <c r="H8" s="244">
        <v>179241</v>
      </c>
      <c r="I8" s="244">
        <v>11862</v>
      </c>
      <c r="J8" s="222">
        <f>+I8+H8</f>
        <v>191103</v>
      </c>
      <c r="K8" s="199"/>
      <c r="L8" s="30"/>
      <c r="M8" s="30"/>
      <c r="N8" s="4"/>
    </row>
    <row r="9" spans="1:18" ht="15" customHeight="1">
      <c r="C9" s="441"/>
      <c r="D9" s="224"/>
      <c r="E9" s="197"/>
      <c r="F9" s="198"/>
      <c r="G9" s="198"/>
      <c r="H9" s="223"/>
      <c r="I9" s="223"/>
      <c r="J9" s="222"/>
      <c r="K9" s="199"/>
      <c r="L9" s="30"/>
      <c r="M9" s="30"/>
      <c r="N9" s="4"/>
    </row>
    <row r="10" spans="1:18" ht="15" customHeight="1">
      <c r="A10" s="70">
        <v>56670</v>
      </c>
      <c r="B10" s="70">
        <v>56675</v>
      </c>
      <c r="C10" s="441">
        <v>99</v>
      </c>
      <c r="D10" s="224">
        <v>908250</v>
      </c>
      <c r="E10" s="197" t="s">
        <v>295</v>
      </c>
      <c r="F10" s="198"/>
      <c r="G10" s="198"/>
      <c r="H10" s="244">
        <v>-135724</v>
      </c>
      <c r="I10" s="244">
        <v>0</v>
      </c>
      <c r="J10" s="222">
        <f>+I10+H10</f>
        <v>-135724</v>
      </c>
      <c r="K10" s="199"/>
      <c r="L10" s="30"/>
      <c r="M10" s="30"/>
      <c r="N10" s="4"/>
    </row>
    <row r="11" spans="1:18" ht="15" customHeight="1">
      <c r="C11" s="441"/>
      <c r="D11" s="224"/>
      <c r="E11" s="197"/>
      <c r="F11" s="198"/>
      <c r="G11" s="198"/>
      <c r="H11" s="223"/>
      <c r="I11" s="223"/>
      <c r="J11" s="222"/>
      <c r="K11" s="199"/>
      <c r="L11" s="30"/>
      <c r="M11" s="30"/>
      <c r="N11" s="4"/>
    </row>
    <row r="12" spans="1:18" ht="15" customHeight="1">
      <c r="A12" s="70">
        <v>35538</v>
      </c>
      <c r="B12" s="70">
        <v>35795</v>
      </c>
      <c r="C12" s="441">
        <v>99</v>
      </c>
      <c r="D12" s="224">
        <v>908600</v>
      </c>
      <c r="E12" s="197" t="s">
        <v>296</v>
      </c>
      <c r="F12" s="198"/>
      <c r="G12" s="198"/>
      <c r="H12" s="244">
        <v>3410800</v>
      </c>
      <c r="I12" s="244">
        <v>0</v>
      </c>
      <c r="J12" s="222">
        <f>+I12+H12</f>
        <v>3410800</v>
      </c>
      <c r="K12" s="199"/>
      <c r="L12" s="30"/>
      <c r="M12" s="30"/>
      <c r="N12" s="4"/>
    </row>
    <row r="13" spans="1:18" s="447" customFormat="1" ht="15" customHeight="1">
      <c r="A13" s="444"/>
      <c r="B13" s="444"/>
      <c r="C13" s="231"/>
      <c r="D13" s="237"/>
      <c r="E13" s="233"/>
      <c r="F13" s="234"/>
      <c r="G13" s="234"/>
      <c r="H13" s="445"/>
      <c r="I13" s="445"/>
      <c r="J13" s="238"/>
      <c r="K13" s="235"/>
      <c r="L13" s="446"/>
      <c r="M13" s="446"/>
      <c r="N13" s="71"/>
    </row>
    <row r="14" spans="1:18" ht="15" customHeight="1">
      <c r="A14" s="70">
        <v>35540</v>
      </c>
      <c r="B14" s="70">
        <v>35797</v>
      </c>
      <c r="C14" s="443">
        <v>99</v>
      </c>
      <c r="D14" s="224">
        <v>908690</v>
      </c>
      <c r="E14" s="197" t="s">
        <v>3743</v>
      </c>
      <c r="F14" s="198"/>
      <c r="G14" s="198"/>
      <c r="H14" s="244">
        <v>133270</v>
      </c>
      <c r="I14" s="244">
        <v>0</v>
      </c>
      <c r="J14" s="222">
        <f>+I14+H14</f>
        <v>133270</v>
      </c>
      <c r="K14" s="199"/>
      <c r="L14" s="30"/>
      <c r="M14" s="30"/>
      <c r="N14" s="4"/>
    </row>
    <row r="15" spans="1:18" ht="15" customHeight="1">
      <c r="C15" s="441"/>
      <c r="D15" s="224"/>
      <c r="E15" s="197"/>
      <c r="F15" s="198"/>
      <c r="G15" s="198"/>
      <c r="H15" s="223"/>
      <c r="I15" s="223"/>
      <c r="J15" s="222"/>
      <c r="K15" s="199"/>
      <c r="L15" s="30"/>
      <c r="M15" s="30"/>
      <c r="N15" s="4"/>
    </row>
    <row r="16" spans="1:18" ht="15" customHeight="1" thickBot="1">
      <c r="C16" s="441"/>
      <c r="D16" s="224"/>
      <c r="E16" s="197" t="s">
        <v>297</v>
      </c>
      <c r="F16" s="198"/>
      <c r="G16" s="198"/>
      <c r="H16" s="245">
        <f>SUM(H8:H15)</f>
        <v>3587587</v>
      </c>
      <c r="I16" s="245">
        <f>SUM(I8:I15)</f>
        <v>11862</v>
      </c>
      <c r="J16" s="245">
        <f>SUM(J8:J15)</f>
        <v>3599449</v>
      </c>
      <c r="K16" s="199"/>
      <c r="L16" s="30"/>
      <c r="M16" s="30"/>
      <c r="N16" s="4"/>
    </row>
    <row r="17" spans="3:14" ht="15" customHeight="1" thickTop="1">
      <c r="C17" s="441"/>
      <c r="D17" s="224"/>
      <c r="E17" s="197"/>
      <c r="F17" s="198"/>
      <c r="G17" s="198"/>
      <c r="H17" s="198"/>
      <c r="I17" s="198"/>
      <c r="J17" s="198"/>
      <c r="K17" s="199"/>
      <c r="L17" s="30"/>
      <c r="M17" s="30"/>
      <c r="N17" s="4"/>
    </row>
    <row r="18" spans="3:14" ht="15" customHeight="1">
      <c r="C18" s="441"/>
      <c r="D18" s="227"/>
      <c r="E18" s="197"/>
      <c r="F18" s="198"/>
      <c r="G18" s="198"/>
      <c r="H18" s="242"/>
      <c r="I18" s="242"/>
      <c r="J18" s="242"/>
      <c r="K18" s="199"/>
      <c r="L18" s="30"/>
      <c r="M18" s="30"/>
      <c r="N18" s="4"/>
    </row>
    <row r="19" spans="3:14" ht="15" customHeight="1">
      <c r="C19" s="441"/>
      <c r="D19" s="196"/>
      <c r="E19" s="198"/>
      <c r="F19" s="198"/>
      <c r="G19" s="198"/>
      <c r="H19" s="198"/>
      <c r="I19" s="198"/>
      <c r="J19" s="198"/>
      <c r="K19" s="199"/>
      <c r="L19" s="30"/>
      <c r="M19" s="30"/>
      <c r="N19" s="4"/>
    </row>
    <row r="20" spans="3:14" ht="15" customHeight="1">
      <c r="C20" s="197" t="s">
        <v>179</v>
      </c>
      <c r="D20" s="196"/>
      <c r="E20" s="197"/>
      <c r="F20" s="198"/>
      <c r="G20" s="198"/>
      <c r="H20" s="198"/>
      <c r="I20" s="198"/>
      <c r="J20" s="198"/>
      <c r="K20" s="221"/>
      <c r="L20" s="35"/>
      <c r="M20" s="35"/>
      <c r="N20" s="4"/>
    </row>
    <row r="21" spans="3:14" ht="15" customHeight="1">
      <c r="C21" s="441" t="s">
        <v>19</v>
      </c>
      <c r="D21" s="240">
        <v>99</v>
      </c>
      <c r="E21" s="197" t="s">
        <v>88</v>
      </c>
      <c r="F21" s="198"/>
      <c r="G21" s="198"/>
      <c r="H21" s="198"/>
      <c r="I21" s="198"/>
      <c r="J21" s="198"/>
      <c r="K21" s="199"/>
      <c r="L21" s="30"/>
      <c r="M21" s="30"/>
      <c r="N21" s="4"/>
    </row>
    <row r="22" spans="3:14" ht="15" customHeight="1">
      <c r="C22" s="167"/>
      <c r="D22" s="21"/>
      <c r="E22" s="4"/>
      <c r="G22" s="39"/>
      <c r="K22" s="30"/>
      <c r="L22" s="30"/>
      <c r="M22" s="30"/>
      <c r="N22" s="4"/>
    </row>
    <row r="23" spans="3:14" ht="15" customHeight="1"/>
    <row r="24" spans="3:14" ht="15" customHeight="1"/>
    <row r="25" spans="3:14" ht="15" customHeight="1"/>
    <row r="26" spans="3:14" ht="15" customHeight="1"/>
    <row r="27" spans="3:14" ht="15" customHeight="1"/>
    <row r="28" spans="3:14" ht="15" customHeight="1"/>
    <row r="29" spans="3:14" ht="15" customHeight="1"/>
    <row r="30" spans="3:14" ht="15" customHeight="1"/>
  </sheetData>
  <phoneticPr fontId="12" type="noConversion"/>
  <pageMargins left="0.5" right="0.5" top="1" bottom="1" header="0.5" footer="0.5"/>
  <pageSetup orientation="landscape" r:id="rId1"/>
  <headerFooter alignWithMargins="0">
    <oddFooter>&amp;CPage &amp;P of &amp;N&amp;RPrint Date-Time: 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P21"/>
  <sheetViews>
    <sheetView zoomScaleNormal="100" workbookViewId="0">
      <selection activeCell="D6" sqref="D6"/>
    </sheetView>
  </sheetViews>
  <sheetFormatPr defaultColWidth="9.375" defaultRowHeight="12.6"/>
  <cols>
    <col min="1" max="1" width="9.375" style="70"/>
    <col min="2" max="2" width="10.875" style="70" customWidth="1"/>
    <col min="3" max="3" width="2.875" style="70" customWidth="1"/>
    <col min="4" max="4" width="43" style="70" customWidth="1"/>
    <col min="5" max="5" width="14.875" style="70" customWidth="1"/>
    <col min="6" max="6" width="14.375" style="70" customWidth="1"/>
    <col min="7" max="7" width="9.375" style="70"/>
    <col min="8" max="8" width="14.375" style="70" customWidth="1"/>
    <col min="9" max="16384" width="9.375" style="70"/>
  </cols>
  <sheetData>
    <row r="1" spans="1:16" ht="15.6">
      <c r="B1" s="198"/>
      <c r="C1" s="198"/>
      <c r="D1" s="198"/>
      <c r="E1" s="198"/>
      <c r="F1" s="198"/>
      <c r="G1" s="198"/>
      <c r="H1" s="198"/>
    </row>
    <row r="2" spans="1:16" ht="14.25" customHeight="1">
      <c r="B2" s="200" t="s">
        <v>2029</v>
      </c>
      <c r="C2" s="201"/>
      <c r="D2" s="202"/>
      <c r="E2" s="204" t="s">
        <v>44</v>
      </c>
      <c r="F2" s="197"/>
      <c r="G2" s="197" t="s">
        <v>3</v>
      </c>
      <c r="H2" s="198"/>
      <c r="I2" s="4"/>
      <c r="J2" s="4"/>
      <c r="K2" s="4"/>
      <c r="L2" s="4"/>
      <c r="M2" s="4"/>
      <c r="N2" s="1"/>
      <c r="O2" s="1"/>
      <c r="P2" s="68"/>
    </row>
    <row r="3" spans="1:16" ht="14.1" customHeight="1">
      <c r="B3" s="205" t="s">
        <v>3642</v>
      </c>
      <c r="C3" s="208"/>
      <c r="D3" s="208"/>
      <c r="E3" s="263" t="str">
        <f>"OR-INT-"&amp;months&amp;rbcalc</f>
        <v>OR-INT-12E</v>
      </c>
      <c r="F3" s="198"/>
      <c r="G3" s="198"/>
      <c r="H3" s="198"/>
    </row>
    <row r="4" spans="1:16" ht="14.1" customHeight="1">
      <c r="B4" s="210" t="str">
        <f>tp_heading</f>
        <v>For Twelve Months Ended December 31, 2019</v>
      </c>
      <c r="C4" s="211"/>
      <c r="D4" s="211"/>
      <c r="E4" s="209"/>
      <c r="F4" s="198" t="str">
        <f>IF(LEFT(UPPER(DATA!S2),4)="RATE",DATA!S2,"")</f>
        <v/>
      </c>
      <c r="G4" s="198"/>
      <c r="H4" s="198"/>
    </row>
    <row r="5" spans="1:16" ht="14.1" customHeight="1">
      <c r="B5" s="212" t="str">
        <f>rbcalc_heading</f>
        <v>Ending Balance Basis</v>
      </c>
      <c r="C5" s="215"/>
      <c r="D5" s="215"/>
      <c r="E5" s="258"/>
      <c r="F5" s="198"/>
      <c r="G5" s="198"/>
      <c r="H5" s="198"/>
    </row>
    <row r="6" spans="1:16" ht="14.1" customHeight="1">
      <c r="A6" s="70" t="s">
        <v>61</v>
      </c>
      <c r="B6" s="217" t="s">
        <v>96</v>
      </c>
      <c r="C6" s="217"/>
      <c r="D6" s="217" t="s">
        <v>54</v>
      </c>
      <c r="E6" s="217"/>
      <c r="F6" s="259" t="s">
        <v>62</v>
      </c>
      <c r="G6" s="198"/>
      <c r="H6" s="198"/>
    </row>
    <row r="7" spans="1:16" ht="15.6">
      <c r="B7" s="198"/>
      <c r="C7" s="198"/>
      <c r="D7" s="198"/>
      <c r="E7" s="198"/>
      <c r="F7" s="260"/>
      <c r="G7" s="198"/>
      <c r="H7" s="198"/>
    </row>
    <row r="8" spans="1:16" ht="15.6">
      <c r="B8" s="252"/>
      <c r="C8" s="198"/>
      <c r="D8" s="198"/>
      <c r="E8" s="198"/>
      <c r="F8" s="254"/>
      <c r="G8" s="198"/>
      <c r="H8" s="198"/>
    </row>
    <row r="9" spans="1:16" ht="15.6">
      <c r="B9" s="252"/>
      <c r="C9" s="198" t="s">
        <v>28</v>
      </c>
      <c r="D9" s="198"/>
      <c r="E9" s="198"/>
      <c r="F9" s="241"/>
      <c r="G9" s="198"/>
      <c r="H9" s="198"/>
    </row>
    <row r="10" spans="1:16" ht="15.6">
      <c r="A10" s="70">
        <v>72010</v>
      </c>
      <c r="B10" s="252">
        <v>1</v>
      </c>
      <c r="C10" s="198"/>
      <c r="D10" s="198" t="s">
        <v>3645</v>
      </c>
      <c r="E10" s="198"/>
      <c r="F10" s="261">
        <v>0.53190000000000004</v>
      </c>
      <c r="G10" s="198"/>
      <c r="H10" s="198"/>
    </row>
    <row r="11" spans="1:16" ht="15.6">
      <c r="A11" s="70">
        <v>72076</v>
      </c>
      <c r="B11" s="252">
        <v>2</v>
      </c>
      <c r="C11" s="198"/>
      <c r="D11" s="198" t="s">
        <v>1</v>
      </c>
      <c r="E11" s="198"/>
      <c r="F11" s="261">
        <v>5.1189999999999999E-2</v>
      </c>
      <c r="G11" s="198"/>
      <c r="H11" s="198"/>
    </row>
    <row r="12" spans="1:16" ht="15.6">
      <c r="B12" s="198"/>
      <c r="C12" s="198" t="s">
        <v>29</v>
      </c>
      <c r="D12" s="198"/>
      <c r="E12" s="198"/>
      <c r="F12" s="262">
        <f>F10*F11</f>
        <v>2.7230000000000001E-2</v>
      </c>
      <c r="G12" s="198"/>
      <c r="H12" s="198"/>
    </row>
    <row r="13" spans="1:16" ht="15.6">
      <c r="B13" s="198"/>
      <c r="C13" s="198"/>
      <c r="D13" s="198"/>
      <c r="E13" s="198"/>
      <c r="F13" s="254"/>
      <c r="G13" s="198"/>
      <c r="H13" s="198"/>
    </row>
    <row r="14" spans="1:16" ht="15.6">
      <c r="B14" s="252" t="s">
        <v>30</v>
      </c>
      <c r="C14" s="198" t="s">
        <v>31</v>
      </c>
      <c r="D14" s="198"/>
      <c r="E14" s="198"/>
      <c r="F14" s="199">
        <f>'OR-APL'!J21</f>
        <v>284364650</v>
      </c>
      <c r="G14" s="198"/>
      <c r="H14" s="198"/>
    </row>
    <row r="15" spans="1:16" ht="15.6">
      <c r="B15" s="198"/>
      <c r="C15" s="198"/>
      <c r="D15" s="198"/>
      <c r="E15" s="198"/>
      <c r="F15" s="221"/>
      <c r="G15" s="198"/>
      <c r="H15" s="198"/>
    </row>
    <row r="16" spans="1:16" ht="15.6">
      <c r="B16" s="198"/>
      <c r="C16" s="198" t="s">
        <v>32</v>
      </c>
      <c r="D16" s="198"/>
      <c r="E16" s="198"/>
      <c r="F16" s="246">
        <f>ROUND(F12*F14,0)</f>
        <v>7743249</v>
      </c>
      <c r="G16" s="198"/>
      <c r="H16" s="198"/>
    </row>
    <row r="17" spans="2:8" ht="15.6">
      <c r="B17" s="198"/>
      <c r="C17" s="198"/>
      <c r="D17" s="198"/>
      <c r="E17" s="198"/>
      <c r="F17" s="198"/>
      <c r="G17" s="198"/>
      <c r="H17" s="198"/>
    </row>
    <row r="18" spans="2:8" ht="15.6">
      <c r="B18" s="198"/>
      <c r="C18" s="198"/>
      <c r="D18" s="198"/>
      <c r="E18" s="198"/>
      <c r="F18" s="198"/>
      <c r="G18" s="198"/>
      <c r="H18" s="198"/>
    </row>
    <row r="19" spans="2:8" ht="15.6">
      <c r="B19" s="252">
        <v>1</v>
      </c>
      <c r="C19" s="198" t="s">
        <v>3643</v>
      </c>
      <c r="D19" s="198"/>
      <c r="E19" s="198"/>
      <c r="F19" s="198"/>
      <c r="G19" s="198"/>
      <c r="H19" s="198"/>
    </row>
    <row r="20" spans="2:8" ht="15.6">
      <c r="B20" s="252">
        <v>2</v>
      </c>
      <c r="C20" s="198" t="s">
        <v>3644</v>
      </c>
      <c r="D20" s="198"/>
      <c r="E20" s="198"/>
      <c r="F20" s="198"/>
      <c r="G20" s="198"/>
      <c r="H20" s="198"/>
    </row>
    <row r="21" spans="2:8" ht="14.4">
      <c r="B21" s="1"/>
      <c r="C21" s="1"/>
      <c r="D21" s="1"/>
      <c r="E21" s="1"/>
      <c r="F21" s="1"/>
      <c r="G21" s="1"/>
    </row>
  </sheetData>
  <phoneticPr fontId="12" type="noConversion"/>
  <pageMargins left="0.75" right="0.75" top="1" bottom="1" header="0.5" footer="0.5"/>
  <pageSetup orientation="landscape" r:id="rId1"/>
  <headerFooter alignWithMargins="0">
    <oddFooter>&amp;CPage &amp;P of &amp;N&amp;RPrint Date-Time: &amp;D 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R40"/>
  <sheetViews>
    <sheetView zoomScaleNormal="100" workbookViewId="0">
      <pane xSplit="6" ySplit="7" topLeftCell="G10" activePane="bottomRight" state="frozen"/>
      <selection activeCell="E130" sqref="E130"/>
      <selection pane="topRight" activeCell="E130" sqref="E130"/>
      <selection pane="bottomLeft" activeCell="E130" sqref="E130"/>
      <selection pane="bottomRight" activeCell="G15" sqref="G15"/>
    </sheetView>
  </sheetViews>
  <sheetFormatPr defaultColWidth="9.375" defaultRowHeight="16.5" customHeight="1"/>
  <cols>
    <col min="1" max="1" width="9.375" style="173"/>
    <col min="2" max="3" width="9.875" style="1" customWidth="1"/>
    <col min="4" max="5" width="16.875" style="1" customWidth="1"/>
    <col min="6" max="6" width="14.375" style="1" customWidth="1"/>
    <col min="7" max="7" width="16.875" style="1" customWidth="1"/>
    <col min="8" max="8" width="23" style="1" customWidth="1"/>
    <col min="9" max="16384" width="9.375" style="1"/>
  </cols>
  <sheetData>
    <row r="1" spans="1:18" ht="13.65" customHeight="1">
      <c r="B1" s="441"/>
      <c r="C1" s="196"/>
      <c r="D1" s="197"/>
      <c r="E1" s="198"/>
      <c r="F1" s="198"/>
      <c r="G1" s="197"/>
      <c r="H1" s="197"/>
      <c r="I1" s="4"/>
      <c r="J1" s="4"/>
      <c r="K1" s="4"/>
      <c r="L1" s="4"/>
      <c r="M1" s="4"/>
      <c r="Q1" s="4"/>
      <c r="R1" s="4"/>
    </row>
    <row r="2" spans="1:18" s="70" customFormat="1" ht="14.25" customHeight="1">
      <c r="A2" s="173"/>
      <c r="B2" s="200" t="s">
        <v>2029</v>
      </c>
      <c r="C2" s="201"/>
      <c r="D2" s="202"/>
      <c r="E2" s="203"/>
      <c r="F2" s="204" t="s">
        <v>44</v>
      </c>
      <c r="G2" s="197"/>
      <c r="H2" s="197" t="s">
        <v>3</v>
      </c>
      <c r="J2" s="4"/>
      <c r="K2" s="4"/>
      <c r="L2" s="4"/>
      <c r="M2" s="4"/>
      <c r="N2" s="4"/>
      <c r="O2" s="1"/>
      <c r="P2" s="1"/>
      <c r="Q2" s="68"/>
    </row>
    <row r="3" spans="1:18" ht="14.1" customHeight="1">
      <c r="B3" s="205" t="s">
        <v>190</v>
      </c>
      <c r="C3" s="206"/>
      <c r="D3" s="207"/>
      <c r="E3" s="208"/>
      <c r="F3" s="263" t="str">
        <f>"OR-FIT-"&amp;months&amp;rbcalc</f>
        <v>OR-FIT-12E</v>
      </c>
      <c r="G3" s="197"/>
      <c r="H3" s="198"/>
    </row>
    <row r="4" spans="1:18" ht="14.1" customHeight="1">
      <c r="B4" s="210" t="str">
        <f>tp_heading</f>
        <v>For Twelve Months Ended December 31, 2019</v>
      </c>
      <c r="C4" s="198"/>
      <c r="D4" s="198"/>
      <c r="E4" s="211"/>
      <c r="F4" s="209"/>
      <c r="G4" s="197" t="str">
        <f>IF(LEFT(UPPER(DATA!S2),4)="RATE",DATA!S2,"")</f>
        <v/>
      </c>
      <c r="H4" s="198"/>
    </row>
    <row r="5" spans="1:18" ht="14.1" customHeight="1">
      <c r="B5" s="212" t="str">
        <f>rbcalc_heading</f>
        <v>Ending Balance Basis</v>
      </c>
      <c r="C5" s="213"/>
      <c r="D5" s="214"/>
      <c r="E5" s="215"/>
      <c r="F5" s="216"/>
      <c r="G5" s="197"/>
      <c r="H5" s="198"/>
    </row>
    <row r="6" spans="1:18" ht="14.1" customHeight="1">
      <c r="A6" s="173" t="s">
        <v>61</v>
      </c>
      <c r="B6" s="217" t="s">
        <v>96</v>
      </c>
      <c r="C6" s="218"/>
      <c r="D6" s="217" t="s">
        <v>54</v>
      </c>
      <c r="E6" s="214"/>
      <c r="F6" s="214"/>
      <c r="G6" s="219" t="s">
        <v>62</v>
      </c>
      <c r="H6" s="198"/>
    </row>
    <row r="7" spans="1:18" ht="13.65" customHeight="1">
      <c r="B7" s="441"/>
      <c r="C7" s="196"/>
      <c r="D7" s="198"/>
      <c r="E7" s="198"/>
      <c r="F7" s="198"/>
      <c r="G7" s="197"/>
      <c r="H7" s="198"/>
    </row>
    <row r="8" spans="1:18" ht="13.65" customHeight="1">
      <c r="B8" s="198"/>
      <c r="C8" s="196"/>
      <c r="D8" s="197" t="s">
        <v>191</v>
      </c>
      <c r="E8" s="198"/>
      <c r="F8" s="198"/>
      <c r="G8" s="197"/>
      <c r="H8" s="198"/>
      <c r="I8" s="4"/>
      <c r="J8" s="4"/>
    </row>
    <row r="9" spans="1:18" ht="13.65" customHeight="1">
      <c r="B9" s="441" t="s">
        <v>15</v>
      </c>
      <c r="C9" s="196"/>
      <c r="D9" s="197" t="s">
        <v>192</v>
      </c>
      <c r="E9" s="198"/>
      <c r="F9" s="198"/>
      <c r="G9" s="223">
        <f>'OR-OPS'!J28</f>
        <v>144734103</v>
      </c>
      <c r="H9" s="198"/>
      <c r="I9" s="4"/>
      <c r="J9" s="4"/>
    </row>
    <row r="10" spans="1:18" ht="13.65" customHeight="1">
      <c r="B10" s="441"/>
      <c r="C10" s="196"/>
      <c r="D10" s="197"/>
      <c r="E10" s="198"/>
      <c r="F10" s="198"/>
      <c r="G10" s="223"/>
      <c r="H10" s="198"/>
      <c r="I10" s="4"/>
      <c r="J10" s="4"/>
    </row>
    <row r="11" spans="1:18" ht="13.65" customHeight="1">
      <c r="B11" s="441" t="s">
        <v>15</v>
      </c>
      <c r="C11" s="196"/>
      <c r="D11" s="197" t="s">
        <v>194</v>
      </c>
      <c r="E11" s="198"/>
      <c r="F11" s="198"/>
      <c r="G11" s="223">
        <f>+'OR-OPS'!J38+'OR-OPS'!J44+'OR-OPS'!J74+'OR-OPS'!J88+'OR-OPS'!J94+'OR-OPS'!J100+'OR-OPS'!J114</f>
        <v>109029355</v>
      </c>
      <c r="H11" s="198"/>
      <c r="I11" s="4"/>
      <c r="J11" s="4"/>
    </row>
    <row r="12" spans="1:18" ht="13.65" customHeight="1">
      <c r="B12" s="441"/>
      <c r="C12" s="196"/>
      <c r="D12" s="197"/>
      <c r="E12" s="198"/>
      <c r="F12" s="198"/>
      <c r="G12" s="223"/>
      <c r="H12" s="198"/>
      <c r="I12" s="4"/>
      <c r="J12" s="4"/>
    </row>
    <row r="13" spans="1:18" ht="13.65" customHeight="1">
      <c r="B13" s="441" t="s">
        <v>15</v>
      </c>
      <c r="C13" s="196"/>
      <c r="D13" s="197" t="s">
        <v>1978</v>
      </c>
      <c r="E13" s="198"/>
      <c r="F13" s="198"/>
      <c r="G13" s="223">
        <f>'OR-OPS'!J128</f>
        <v>0</v>
      </c>
      <c r="H13" s="198"/>
      <c r="I13" s="4"/>
      <c r="J13" s="4"/>
    </row>
    <row r="14" spans="1:18" ht="13.65" customHeight="1">
      <c r="B14" s="441"/>
      <c r="C14" s="196"/>
      <c r="D14" s="197"/>
      <c r="E14" s="198"/>
      <c r="F14" s="198"/>
      <c r="G14" s="223"/>
      <c r="H14" s="198"/>
      <c r="I14" s="4"/>
      <c r="J14" s="4"/>
    </row>
    <row r="15" spans="1:18" ht="13.65" customHeight="1">
      <c r="B15" s="441" t="s">
        <v>15</v>
      </c>
      <c r="C15" s="196"/>
      <c r="D15" s="197" t="s">
        <v>3641</v>
      </c>
      <c r="E15" s="198"/>
      <c r="F15" s="198"/>
      <c r="G15" s="223">
        <f>+'OR-OPS'!J46+'OR-OPS'!J76+'OR-OPS'!J116+'OR-OPS'!J117+'OR-OPS'!J118+'OR-OPS'!J119+'OR-OPS'!J130+'OR-OPS'!J131+'OR-OPS'!J132+'OR-OPS'!J133+'OR-OPS'!J134+'OR-OPS'!J135+'OR-OPS'!J136</f>
        <v>11331500</v>
      </c>
      <c r="H15" s="198"/>
      <c r="I15" s="4"/>
      <c r="J15" s="4"/>
    </row>
    <row r="16" spans="1:18" ht="13.65" customHeight="1">
      <c r="B16" s="441"/>
      <c r="C16" s="196"/>
      <c r="D16" s="197"/>
      <c r="E16" s="198"/>
      <c r="F16" s="198"/>
      <c r="G16" s="223"/>
      <c r="H16" s="198"/>
      <c r="I16" s="4"/>
      <c r="J16" s="4"/>
    </row>
    <row r="17" spans="1:18" ht="13.65" customHeight="1">
      <c r="B17" s="441" t="s">
        <v>17</v>
      </c>
      <c r="C17" s="196"/>
      <c r="D17" s="197" t="s">
        <v>196</v>
      </c>
      <c r="E17" s="198"/>
      <c r="F17" s="198"/>
      <c r="G17" s="223">
        <f>'OR-OTX'!J18</f>
        <v>8067115</v>
      </c>
      <c r="H17" s="198"/>
      <c r="I17" s="4"/>
      <c r="J17" s="4"/>
    </row>
    <row r="18" spans="1:18" ht="13.65" customHeight="1">
      <c r="B18" s="441"/>
      <c r="C18" s="196"/>
      <c r="D18" s="197" t="s">
        <v>197</v>
      </c>
      <c r="E18" s="198"/>
      <c r="F18" s="198"/>
      <c r="G18" s="230">
        <f>G9-G11-G13-G15-G17</f>
        <v>16306133</v>
      </c>
      <c r="H18" s="198"/>
      <c r="I18" s="4"/>
      <c r="J18" s="4"/>
    </row>
    <row r="19" spans="1:18" ht="13.65" customHeight="1">
      <c r="B19" s="441"/>
      <c r="C19" s="196"/>
      <c r="D19" s="197"/>
      <c r="E19" s="198"/>
      <c r="F19" s="198"/>
      <c r="G19" s="223"/>
      <c r="H19" s="198"/>
      <c r="I19" s="4"/>
      <c r="J19" s="4"/>
    </row>
    <row r="20" spans="1:18" ht="13.65" customHeight="1">
      <c r="B20" s="441" t="s">
        <v>24</v>
      </c>
      <c r="C20" s="248"/>
      <c r="D20" s="197" t="str">
        <f>IF(F4="W-FIT-1A","Less: Monthly Interest Expense","Less: Interest Expense")</f>
        <v>Less: Interest Expense</v>
      </c>
      <c r="E20" s="198"/>
      <c r="F20" s="198"/>
      <c r="G20" s="223">
        <f>IF($F3="OR-FIT-1A",+'OR-INT'!F16/12,'OR-INT'!F16)</f>
        <v>7743249</v>
      </c>
      <c r="H20" s="198"/>
      <c r="I20" s="4"/>
      <c r="J20" s="4"/>
    </row>
    <row r="21" spans="1:18" ht="13.65" customHeight="1">
      <c r="B21" s="441"/>
      <c r="C21" s="196"/>
      <c r="D21" s="197"/>
      <c r="E21" s="198"/>
      <c r="F21" s="198"/>
      <c r="G21" s="223"/>
      <c r="H21" s="198"/>
      <c r="I21" s="4"/>
      <c r="J21" s="4"/>
    </row>
    <row r="22" spans="1:18" ht="13.65" customHeight="1">
      <c r="B22" s="441" t="s">
        <v>25</v>
      </c>
      <c r="C22" s="196"/>
      <c r="D22" s="197" t="s">
        <v>3633</v>
      </c>
      <c r="E22" s="198"/>
      <c r="F22" s="198"/>
      <c r="G22" s="223">
        <f>'OR-SCM'!J42</f>
        <v>-14299761</v>
      </c>
      <c r="H22" s="198"/>
      <c r="I22" s="4"/>
      <c r="J22" s="4"/>
    </row>
    <row r="23" spans="1:18" ht="13.65" customHeight="1">
      <c r="B23" s="441"/>
      <c r="C23" s="196"/>
      <c r="D23" s="197"/>
      <c r="E23" s="198"/>
      <c r="F23" s="198"/>
      <c r="G23" s="223"/>
      <c r="H23" s="198"/>
      <c r="I23" s="4"/>
      <c r="J23" s="4"/>
    </row>
    <row r="24" spans="1:18" ht="13.65" customHeight="1">
      <c r="B24" s="441"/>
      <c r="C24" s="196"/>
      <c r="D24" s="197" t="s">
        <v>198</v>
      </c>
      <c r="E24" s="198"/>
      <c r="F24" s="198"/>
      <c r="G24" s="230">
        <f>G18-G20+G22</f>
        <v>-5736877</v>
      </c>
      <c r="H24" s="198"/>
      <c r="I24" s="4"/>
      <c r="J24" s="4"/>
      <c r="K24" s="4"/>
      <c r="L24" s="4"/>
      <c r="M24" s="4"/>
      <c r="Q24" s="4"/>
      <c r="R24" s="4"/>
    </row>
    <row r="25" spans="1:18" ht="13.65" customHeight="1">
      <c r="B25" s="441"/>
      <c r="C25" s="196"/>
      <c r="D25" s="197"/>
      <c r="E25" s="198"/>
      <c r="F25" s="198"/>
      <c r="G25" s="199"/>
      <c r="H25" s="198"/>
      <c r="I25" s="4"/>
      <c r="J25" s="4"/>
      <c r="K25" s="4"/>
      <c r="L25" s="4"/>
      <c r="M25" s="4"/>
      <c r="Q25" s="4"/>
      <c r="R25" s="4"/>
    </row>
    <row r="26" spans="1:18" ht="13.65" customHeight="1">
      <c r="A26" s="173">
        <v>22197</v>
      </c>
      <c r="B26" s="441"/>
      <c r="C26" s="227"/>
      <c r="D26" s="197" t="s">
        <v>34</v>
      </c>
      <c r="E26" s="198"/>
      <c r="F26" s="198"/>
      <c r="G26" s="249">
        <v>0.21</v>
      </c>
      <c r="H26" s="198"/>
      <c r="I26" s="4"/>
      <c r="J26" s="4"/>
      <c r="K26" s="4"/>
      <c r="L26" s="4"/>
      <c r="M26" s="4"/>
      <c r="Q26" s="4"/>
      <c r="R26" s="4"/>
    </row>
    <row r="27" spans="1:18" ht="13.65" customHeight="1">
      <c r="B27" s="441"/>
      <c r="C27" s="196"/>
      <c r="D27" s="197"/>
      <c r="E27" s="198"/>
      <c r="F27" s="198"/>
      <c r="G27" s="242"/>
      <c r="H27" s="198"/>
      <c r="I27" s="4"/>
      <c r="J27" s="4"/>
      <c r="K27" s="4"/>
      <c r="L27" s="4"/>
      <c r="M27" s="4"/>
      <c r="Q27" s="4"/>
      <c r="R27" s="4"/>
    </row>
    <row r="28" spans="1:18" ht="13.65" customHeight="1">
      <c r="B28" s="441"/>
      <c r="C28" s="224"/>
      <c r="D28" s="197" t="s">
        <v>3756</v>
      </c>
      <c r="E28" s="198"/>
      <c r="F28" s="198"/>
      <c r="G28" s="230">
        <f>ROUND(G24*G26,0)</f>
        <v>-1204744</v>
      </c>
      <c r="H28" s="198"/>
      <c r="I28" s="4"/>
      <c r="J28" s="4"/>
      <c r="K28" s="4"/>
      <c r="L28" s="4"/>
      <c r="M28" s="4"/>
      <c r="Q28" s="4"/>
      <c r="R28" s="4"/>
    </row>
    <row r="29" spans="1:18" ht="13.65" customHeight="1">
      <c r="B29" s="459"/>
      <c r="C29" s="224"/>
      <c r="D29" s="197"/>
      <c r="E29" s="198"/>
      <c r="F29" s="198"/>
      <c r="G29" s="222"/>
      <c r="H29" s="198"/>
      <c r="I29" s="4"/>
      <c r="J29" s="4"/>
      <c r="K29" s="4"/>
      <c r="L29" s="4"/>
      <c r="M29" s="4"/>
      <c r="Q29" s="4"/>
      <c r="R29" s="4"/>
    </row>
    <row r="30" spans="1:18" ht="13.65" hidden="1" customHeight="1">
      <c r="A30" s="173">
        <v>435895</v>
      </c>
      <c r="B30" s="459"/>
      <c r="C30" s="224"/>
      <c r="D30" s="197" t="s">
        <v>3793</v>
      </c>
      <c r="E30" s="198"/>
      <c r="F30" s="198"/>
      <c r="G30" s="222">
        <v>0</v>
      </c>
      <c r="H30" s="198"/>
      <c r="I30" s="4"/>
      <c r="J30" s="4"/>
      <c r="K30" s="4"/>
      <c r="L30" s="4"/>
      <c r="M30" s="4"/>
      <c r="Q30" s="4"/>
      <c r="R30" s="4"/>
    </row>
    <row r="31" spans="1:18" ht="13.65" hidden="1" customHeight="1">
      <c r="B31" s="459"/>
      <c r="C31" s="224"/>
      <c r="D31" s="197" t="s">
        <v>3794</v>
      </c>
      <c r="E31" s="198"/>
      <c r="F31" s="198"/>
      <c r="G31" s="230">
        <f>SUM(G28:G30)</f>
        <v>-1204744</v>
      </c>
      <c r="H31" s="198"/>
      <c r="I31" s="4"/>
      <c r="J31" s="4"/>
      <c r="K31" s="4"/>
      <c r="L31" s="4"/>
      <c r="M31" s="4"/>
      <c r="Q31" s="4"/>
      <c r="R31" s="4"/>
    </row>
    <row r="32" spans="1:18" ht="13.65" hidden="1" customHeight="1">
      <c r="B32" s="441"/>
      <c r="C32" s="196"/>
      <c r="D32" s="197"/>
      <c r="E32" s="198"/>
      <c r="F32" s="198"/>
      <c r="G32" s="223"/>
      <c r="H32" s="198"/>
      <c r="I32" s="4"/>
      <c r="J32" s="4"/>
      <c r="K32" s="4"/>
      <c r="L32" s="4"/>
      <c r="M32" s="4"/>
      <c r="Q32" s="4"/>
      <c r="R32" s="4"/>
    </row>
    <row r="33" spans="2:18" ht="13.65" customHeight="1">
      <c r="B33" s="441" t="s">
        <v>26</v>
      </c>
      <c r="C33" s="196"/>
      <c r="D33" s="197" t="s">
        <v>199</v>
      </c>
      <c r="E33" s="198"/>
      <c r="F33" s="198"/>
      <c r="G33" s="223">
        <f>+'OR-DTE'!J13</f>
        <v>2248418</v>
      </c>
      <c r="H33" s="198"/>
      <c r="I33" s="4"/>
      <c r="J33" s="4"/>
      <c r="K33" s="4"/>
      <c r="L33" s="4"/>
      <c r="M33" s="4"/>
      <c r="Q33" s="4"/>
      <c r="R33" s="4"/>
    </row>
    <row r="34" spans="2:18" ht="13.65" customHeight="1">
      <c r="B34" s="441"/>
      <c r="C34" s="196"/>
      <c r="D34" s="197"/>
      <c r="E34" s="198"/>
      <c r="F34" s="198"/>
      <c r="G34" s="223"/>
      <c r="H34" s="198"/>
      <c r="I34" s="4"/>
      <c r="J34" s="4"/>
      <c r="K34" s="4"/>
      <c r="L34" s="4"/>
      <c r="M34" s="4"/>
      <c r="Q34" s="4"/>
      <c r="R34" s="4"/>
    </row>
    <row r="35" spans="2:18" ht="13.65" customHeight="1">
      <c r="B35" s="441"/>
      <c r="C35" s="196"/>
      <c r="D35" s="197" t="s">
        <v>11</v>
      </c>
      <c r="E35" s="198"/>
      <c r="F35" s="198"/>
      <c r="G35" s="226">
        <f>G31+G33</f>
        <v>1043674</v>
      </c>
      <c r="H35" s="198"/>
      <c r="I35" s="4"/>
      <c r="J35" s="4"/>
      <c r="K35" s="4"/>
      <c r="L35" s="4"/>
      <c r="M35" s="4"/>
      <c r="Q35" s="4"/>
      <c r="R35" s="4"/>
    </row>
    <row r="36" spans="2:18" ht="13.65" customHeight="1">
      <c r="B36" s="441"/>
      <c r="C36" s="196"/>
      <c r="D36" s="197"/>
      <c r="E36" s="198"/>
      <c r="F36" s="198"/>
      <c r="G36" s="197"/>
      <c r="H36" s="197"/>
      <c r="I36" s="4"/>
      <c r="J36" s="4"/>
      <c r="K36" s="4"/>
      <c r="L36" s="4"/>
      <c r="M36" s="4"/>
      <c r="Q36" s="4"/>
      <c r="R36" s="4"/>
    </row>
    <row r="37" spans="2:18" ht="13.65" customHeight="1">
      <c r="B37" s="441"/>
      <c r="C37" s="196"/>
      <c r="D37" s="197"/>
      <c r="E37" s="198"/>
      <c r="F37" s="198"/>
      <c r="G37" s="197"/>
      <c r="H37" s="197"/>
      <c r="I37" s="4"/>
      <c r="J37" s="4"/>
      <c r="K37" s="4"/>
      <c r="L37" s="4"/>
      <c r="M37" s="4"/>
      <c r="Q37" s="4"/>
      <c r="R37" s="4"/>
    </row>
    <row r="38" spans="2:18" ht="13.65" customHeight="1">
      <c r="B38" s="198"/>
      <c r="C38" s="198"/>
      <c r="D38" s="250" t="s">
        <v>0</v>
      </c>
      <c r="E38" s="250"/>
      <c r="F38" s="250"/>
      <c r="G38" s="251">
        <f>ROUND(+G35/(+G18-G20),4)</f>
        <v>0.12189999999999999</v>
      </c>
      <c r="H38" s="198"/>
    </row>
    <row r="39" spans="2:18" ht="13.65" customHeight="1"/>
    <row r="40" spans="2:18" ht="13.65" customHeight="1"/>
  </sheetData>
  <phoneticPr fontId="0" type="noConversion"/>
  <pageMargins left="0.75" right="0.75" top="0.75" bottom="1" header="0.5" footer="0.5"/>
  <pageSetup orientation="landscape" horizontalDpi="4294967292" r:id="rId1"/>
  <headerFooter alignWithMargins="0">
    <oddFooter>&amp;CPage &amp;P of &amp;N&amp;RPrint Date-Time: &amp;D 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S47"/>
  <sheetViews>
    <sheetView zoomScaleNormal="100" workbookViewId="0">
      <pane xSplit="7" ySplit="6" topLeftCell="H20" activePane="bottomRight" state="frozen"/>
      <selection activeCell="F6" sqref="F6"/>
      <selection pane="topRight" activeCell="F6" sqref="F6"/>
      <selection pane="bottomLeft" activeCell="F6" sqref="F6"/>
      <selection pane="bottomRight" activeCell="B42" sqref="B42"/>
    </sheetView>
  </sheetViews>
  <sheetFormatPr defaultColWidth="9.375" defaultRowHeight="13.65" customHeight="1"/>
  <cols>
    <col min="1" max="2" width="9.375" style="1"/>
    <col min="3" max="3" width="20.875" style="1" customWidth="1"/>
    <col min="4" max="4" width="11.875" style="1" bestFit="1" customWidth="1"/>
    <col min="5" max="6" width="16.875" style="1" customWidth="1"/>
    <col min="7" max="7" width="14.5" style="1" customWidth="1"/>
    <col min="8" max="10" width="14.875" style="1" customWidth="1"/>
    <col min="11" max="16384" width="9.375" style="1"/>
  </cols>
  <sheetData>
    <row r="1" spans="1:45" ht="14.1" customHeight="1">
      <c r="C1" s="441"/>
      <c r="D1" s="196"/>
      <c r="E1" s="197"/>
      <c r="F1" s="198"/>
      <c r="G1" s="252"/>
      <c r="H1" s="197"/>
      <c r="I1" s="197"/>
      <c r="J1" s="197"/>
      <c r="K1" s="198"/>
      <c r="N1" s="4"/>
      <c r="O1" s="4"/>
    </row>
    <row r="2" spans="1:45" s="70" customFormat="1" ht="14.25" customHeight="1">
      <c r="C2" s="200" t="s">
        <v>2029</v>
      </c>
      <c r="D2" s="201"/>
      <c r="E2" s="202"/>
      <c r="F2" s="203"/>
      <c r="G2" s="204" t="s">
        <v>44</v>
      </c>
      <c r="H2" s="197"/>
      <c r="I2" s="197" t="s">
        <v>3</v>
      </c>
      <c r="J2" s="198"/>
      <c r="K2" s="197"/>
      <c r="L2" s="4"/>
      <c r="M2" s="4"/>
      <c r="N2" s="4"/>
      <c r="O2" s="4"/>
      <c r="P2" s="1"/>
      <c r="Q2" s="1"/>
      <c r="R2" s="68"/>
    </row>
    <row r="3" spans="1:45" ht="14.1" customHeight="1">
      <c r="C3" s="205" t="s">
        <v>3773</v>
      </c>
      <c r="D3" s="206"/>
      <c r="E3" s="207"/>
      <c r="F3" s="208"/>
      <c r="G3" s="263" t="str">
        <f>"OR-SCM-"&amp;months&amp;rbcalc</f>
        <v>OR-SCM-12E</v>
      </c>
      <c r="H3" s="197" t="str">
        <f>IF(LEFT(UPPER(DATA!S2),4)="RATE",DATA!S2,"")</f>
        <v/>
      </c>
      <c r="I3" s="197"/>
      <c r="J3" s="197"/>
      <c r="K3" s="198"/>
      <c r="N3" s="4"/>
      <c r="O3" s="4"/>
    </row>
    <row r="4" spans="1:45" ht="14.1" customHeight="1">
      <c r="C4" s="210" t="str">
        <f>tp_heading</f>
        <v>For Twelve Months Ended December 31, 2019</v>
      </c>
      <c r="D4" s="198"/>
      <c r="E4" s="198"/>
      <c r="F4" s="211"/>
      <c r="G4" s="209"/>
      <c r="H4" s="197"/>
      <c r="I4" s="197"/>
      <c r="J4" s="197"/>
      <c r="K4" s="198"/>
      <c r="N4" s="4"/>
      <c r="O4" s="4"/>
    </row>
    <row r="5" spans="1:45" ht="14.1" customHeight="1">
      <c r="C5" s="212" t="str">
        <f>rbcalc_heading</f>
        <v>Ending Balance Basis</v>
      </c>
      <c r="D5" s="213"/>
      <c r="E5" s="214"/>
      <c r="F5" s="215"/>
      <c r="G5" s="216"/>
      <c r="H5" s="197" t="s">
        <v>189</v>
      </c>
      <c r="I5" s="197"/>
      <c r="J5" s="197"/>
      <c r="K5" s="198"/>
      <c r="N5" s="4"/>
      <c r="O5" s="4"/>
    </row>
    <row r="6" spans="1:45" ht="14.1" customHeight="1">
      <c r="A6" s="1" t="s">
        <v>97</v>
      </c>
      <c r="B6" s="1" t="s">
        <v>98</v>
      </c>
      <c r="C6" s="217" t="s">
        <v>96</v>
      </c>
      <c r="D6" s="218" t="s">
        <v>51</v>
      </c>
      <c r="E6" s="217" t="s">
        <v>54</v>
      </c>
      <c r="F6" s="214"/>
      <c r="G6" s="214"/>
      <c r="H6" s="219" t="s">
        <v>97</v>
      </c>
      <c r="I6" s="219" t="s">
        <v>98</v>
      </c>
      <c r="J6" s="219" t="s">
        <v>61</v>
      </c>
      <c r="K6" s="198"/>
      <c r="N6" s="4"/>
      <c r="O6" s="4"/>
    </row>
    <row r="7" spans="1:45" ht="14.1" hidden="1" customHeight="1">
      <c r="C7" s="440"/>
      <c r="D7" s="220"/>
      <c r="E7" s="440"/>
      <c r="F7" s="221"/>
      <c r="G7" s="221"/>
      <c r="H7" s="440"/>
      <c r="I7" s="440"/>
      <c r="J7" s="440"/>
      <c r="K7" s="198"/>
      <c r="N7" s="4"/>
      <c r="O7" s="4"/>
    </row>
    <row r="8" spans="1:45" ht="14.1" hidden="1" customHeight="1">
      <c r="C8" s="441"/>
      <c r="D8" s="196"/>
      <c r="E8" s="198"/>
      <c r="F8" s="198"/>
      <c r="G8" s="198"/>
      <c r="H8" s="197"/>
      <c r="I8" s="197"/>
      <c r="J8" s="199"/>
      <c r="K8" s="198"/>
      <c r="N8" s="4"/>
      <c r="O8" s="4"/>
    </row>
    <row r="9" spans="1:45" ht="14.1" customHeight="1">
      <c r="C9" s="441"/>
      <c r="D9" s="196"/>
      <c r="E9" s="198" t="s">
        <v>3774</v>
      </c>
      <c r="F9" s="198"/>
      <c r="G9" s="198"/>
      <c r="H9" s="223"/>
      <c r="I9" s="223"/>
      <c r="J9" s="222"/>
      <c r="K9" s="198"/>
      <c r="N9" s="4"/>
      <c r="O9" s="4"/>
    </row>
    <row r="10" spans="1:45" s="70" customFormat="1" ht="15.75" customHeight="1">
      <c r="A10" s="70">
        <v>35594</v>
      </c>
      <c r="B10" s="70">
        <v>35851</v>
      </c>
      <c r="C10" s="441"/>
      <c r="D10" s="248">
        <v>997000</v>
      </c>
      <c r="E10" s="197" t="s">
        <v>195</v>
      </c>
      <c r="F10" s="198"/>
      <c r="G10" s="198"/>
      <c r="H10" s="244">
        <v>8971682</v>
      </c>
      <c r="I10" s="244">
        <v>4881167</v>
      </c>
      <c r="J10" s="222">
        <f t="shared" ref="J10" si="0">H10+I10</f>
        <v>13852849</v>
      </c>
      <c r="K10" s="233"/>
      <c r="L10" s="363"/>
      <c r="M10" s="363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</row>
    <row r="11" spans="1:45" ht="14.1" customHeight="1">
      <c r="A11" s="70">
        <v>35595</v>
      </c>
      <c r="B11" s="70">
        <v>35852</v>
      </c>
      <c r="C11" s="441">
        <v>99</v>
      </c>
      <c r="D11" s="248">
        <v>997001</v>
      </c>
      <c r="E11" s="197" t="s">
        <v>200</v>
      </c>
      <c r="F11" s="198"/>
      <c r="G11" s="198"/>
      <c r="H11" s="244">
        <v>121510</v>
      </c>
      <c r="I11" s="244">
        <v>0</v>
      </c>
      <c r="J11" s="222">
        <f t="shared" ref="J11:J12" si="1">H11+I11</f>
        <v>121510</v>
      </c>
      <c r="K11" s="198"/>
      <c r="N11" s="4"/>
      <c r="O11" s="4"/>
    </row>
    <row r="12" spans="1:45" ht="14.1" customHeight="1">
      <c r="A12" s="70">
        <v>35596</v>
      </c>
      <c r="B12" s="70">
        <v>35853</v>
      </c>
      <c r="C12" s="441">
        <v>99</v>
      </c>
      <c r="D12" s="248">
        <v>997002</v>
      </c>
      <c r="E12" s="197" t="s">
        <v>201</v>
      </c>
      <c r="F12" s="198"/>
      <c r="G12" s="198"/>
      <c r="H12" s="244">
        <v>0</v>
      </c>
      <c r="I12" s="244">
        <v>0</v>
      </c>
      <c r="J12" s="222">
        <f t="shared" si="1"/>
        <v>0</v>
      </c>
      <c r="K12" s="198"/>
      <c r="N12" s="4"/>
      <c r="O12" s="4"/>
    </row>
    <row r="13" spans="1:45" ht="14.1" customHeight="1">
      <c r="A13" s="70">
        <v>35599</v>
      </c>
      <c r="B13" s="70">
        <v>35856</v>
      </c>
      <c r="C13" s="466">
        <v>99</v>
      </c>
      <c r="D13" s="248">
        <v>997005</v>
      </c>
      <c r="E13" s="197" t="s">
        <v>1983</v>
      </c>
      <c r="F13" s="198"/>
      <c r="G13" s="198"/>
      <c r="H13" s="244">
        <v>110991</v>
      </c>
      <c r="I13" s="244">
        <v>0</v>
      </c>
      <c r="J13" s="222">
        <f t="shared" ref="J13" si="2">H13+I13</f>
        <v>110991</v>
      </c>
      <c r="K13" s="198"/>
      <c r="N13" s="4"/>
      <c r="O13" s="4"/>
    </row>
    <row r="14" spans="1:45" ht="14.1" customHeight="1">
      <c r="A14" s="70">
        <v>35601</v>
      </c>
      <c r="B14" s="70">
        <v>35858</v>
      </c>
      <c r="C14" s="441">
        <v>99</v>
      </c>
      <c r="D14" s="248">
        <v>997008</v>
      </c>
      <c r="E14" s="197" t="s">
        <v>299</v>
      </c>
      <c r="F14" s="198"/>
      <c r="G14" s="198"/>
      <c r="H14" s="244">
        <v>-135318</v>
      </c>
      <c r="I14" s="244">
        <v>0</v>
      </c>
      <c r="J14" s="222">
        <f>H14+I14</f>
        <v>-135318</v>
      </c>
      <c r="K14" s="198"/>
      <c r="N14" s="4"/>
      <c r="O14" s="4"/>
    </row>
    <row r="15" spans="1:45" ht="14.1" customHeight="1">
      <c r="A15" s="70">
        <v>35603</v>
      </c>
      <c r="B15" s="70">
        <v>35860</v>
      </c>
      <c r="C15" s="441">
        <v>99</v>
      </c>
      <c r="D15" s="248">
        <v>997010</v>
      </c>
      <c r="E15" s="197" t="s">
        <v>203</v>
      </c>
      <c r="F15" s="198"/>
      <c r="G15" s="198"/>
      <c r="H15" s="244">
        <v>-6168057</v>
      </c>
      <c r="I15" s="244">
        <v>0</v>
      </c>
      <c r="J15" s="222">
        <f>H15+I15</f>
        <v>-6168057</v>
      </c>
      <c r="K15" s="198"/>
      <c r="N15" s="4"/>
      <c r="O15" s="4"/>
    </row>
    <row r="16" spans="1:45" ht="14.1" customHeight="1">
      <c r="A16" s="70">
        <v>35607</v>
      </c>
      <c r="B16" s="70">
        <v>35864</v>
      </c>
      <c r="C16" s="466">
        <v>99</v>
      </c>
      <c r="D16" s="248">
        <v>997016</v>
      </c>
      <c r="E16" s="197" t="s">
        <v>1985</v>
      </c>
      <c r="F16" s="198"/>
      <c r="G16" s="198"/>
      <c r="H16" s="244">
        <v>89424</v>
      </c>
      <c r="I16" s="244">
        <v>0</v>
      </c>
      <c r="J16" s="222">
        <f t="shared" ref="J16:J18" si="3">H16+I16</f>
        <v>89424</v>
      </c>
      <c r="K16" s="198"/>
      <c r="N16" s="4"/>
      <c r="O16" s="4"/>
    </row>
    <row r="17" spans="1:15" ht="14.1" customHeight="1">
      <c r="A17" s="70">
        <v>35610</v>
      </c>
      <c r="B17" s="70">
        <v>35867</v>
      </c>
      <c r="C17" s="466">
        <v>99</v>
      </c>
      <c r="D17" s="248">
        <v>997018</v>
      </c>
      <c r="E17" s="197" t="s">
        <v>3741</v>
      </c>
      <c r="F17" s="198"/>
      <c r="G17" s="198"/>
      <c r="H17" s="244">
        <v>166439</v>
      </c>
      <c r="I17" s="244">
        <v>0</v>
      </c>
      <c r="J17" s="222">
        <f t="shared" si="3"/>
        <v>166439</v>
      </c>
      <c r="K17" s="198"/>
      <c r="N17" s="4"/>
      <c r="O17" s="4"/>
    </row>
    <row r="18" spans="1:15" ht="14.1" customHeight="1">
      <c r="A18" s="70">
        <v>35613</v>
      </c>
      <c r="B18" s="70">
        <v>35870</v>
      </c>
      <c r="C18" s="466">
        <v>99</v>
      </c>
      <c r="D18" s="248">
        <v>997020</v>
      </c>
      <c r="E18" s="197" t="s">
        <v>1984</v>
      </c>
      <c r="F18" s="198"/>
      <c r="G18" s="198"/>
      <c r="H18" s="244">
        <v>141718</v>
      </c>
      <c r="I18" s="244">
        <v>0</v>
      </c>
      <c r="J18" s="222">
        <f t="shared" si="3"/>
        <v>141718</v>
      </c>
      <c r="K18" s="198"/>
      <c r="N18" s="4"/>
      <c r="O18" s="4"/>
    </row>
    <row r="19" spans="1:15" ht="14.1" customHeight="1">
      <c r="A19" s="70">
        <v>35617</v>
      </c>
      <c r="B19" s="70">
        <v>35874</v>
      </c>
      <c r="C19" s="441">
        <v>99</v>
      </c>
      <c r="D19" s="248">
        <v>997027</v>
      </c>
      <c r="E19" s="197" t="s">
        <v>202</v>
      </c>
      <c r="F19" s="198"/>
      <c r="G19" s="198"/>
      <c r="H19" s="244">
        <v>-250755</v>
      </c>
      <c r="I19" s="244">
        <v>0</v>
      </c>
      <c r="J19" s="222">
        <f t="shared" ref="J19:J24" si="4">H19+I19</f>
        <v>-250755</v>
      </c>
      <c r="K19" s="198"/>
      <c r="N19" s="4"/>
      <c r="O19" s="4"/>
    </row>
    <row r="20" spans="1:15" ht="14.1" customHeight="1">
      <c r="A20" s="70">
        <v>35621</v>
      </c>
      <c r="B20" s="70">
        <v>35878</v>
      </c>
      <c r="C20" s="441">
        <v>99</v>
      </c>
      <c r="D20" s="248">
        <v>997031</v>
      </c>
      <c r="E20" s="197" t="s">
        <v>3739</v>
      </c>
      <c r="F20" s="198"/>
      <c r="G20" s="198"/>
      <c r="H20" s="244">
        <v>-177184</v>
      </c>
      <c r="I20" s="244">
        <v>0</v>
      </c>
      <c r="J20" s="222">
        <f t="shared" ref="J20:J21" si="5">H20+I20</f>
        <v>-177184</v>
      </c>
      <c r="K20" s="198"/>
      <c r="N20" s="4"/>
      <c r="O20" s="4"/>
    </row>
    <row r="21" spans="1:15" ht="14.1" customHeight="1">
      <c r="A21" s="70">
        <v>35622</v>
      </c>
      <c r="B21" s="70">
        <v>35879</v>
      </c>
      <c r="C21" s="470">
        <v>99</v>
      </c>
      <c r="D21" s="248">
        <v>997032</v>
      </c>
      <c r="E21" s="197" t="s">
        <v>283</v>
      </c>
      <c r="F21" s="198"/>
      <c r="G21" s="198"/>
      <c r="H21" s="244">
        <v>-934760</v>
      </c>
      <c r="I21" s="244">
        <v>0</v>
      </c>
      <c r="J21" s="222">
        <f t="shared" si="5"/>
        <v>-934760</v>
      </c>
      <c r="K21" s="198"/>
      <c r="N21" s="4"/>
      <c r="O21" s="4"/>
    </row>
    <row r="22" spans="1:15" ht="14.1" customHeight="1">
      <c r="A22" s="70">
        <v>450270</v>
      </c>
      <c r="B22" s="70">
        <v>450275</v>
      </c>
      <c r="C22" s="441">
        <v>99</v>
      </c>
      <c r="D22" s="248">
        <v>997035</v>
      </c>
      <c r="E22" s="197" t="s">
        <v>3821</v>
      </c>
      <c r="F22" s="198"/>
      <c r="G22" s="198"/>
      <c r="H22" s="244">
        <v>3112</v>
      </c>
      <c r="I22" s="244">
        <v>0</v>
      </c>
      <c r="J22" s="222">
        <f t="shared" si="4"/>
        <v>3112</v>
      </c>
      <c r="K22" s="198"/>
      <c r="N22" s="4"/>
      <c r="O22" s="4"/>
    </row>
    <row r="23" spans="1:15" ht="14.1" customHeight="1">
      <c r="A23" s="70">
        <v>35644</v>
      </c>
      <c r="B23" s="70">
        <v>35901</v>
      </c>
      <c r="C23" s="441">
        <v>99</v>
      </c>
      <c r="D23" s="224">
        <v>997048</v>
      </c>
      <c r="E23" s="197" t="s">
        <v>3653</v>
      </c>
      <c r="F23" s="198"/>
      <c r="G23" s="198"/>
      <c r="H23" s="244">
        <v>0</v>
      </c>
      <c r="I23" s="244">
        <v>0</v>
      </c>
      <c r="J23" s="222">
        <f t="shared" ref="J23" si="6">H23+I23</f>
        <v>0</v>
      </c>
      <c r="K23" s="198"/>
      <c r="N23" s="4"/>
      <c r="O23" s="4"/>
    </row>
    <row r="24" spans="1:15" ht="14.1" customHeight="1">
      <c r="A24" s="70">
        <v>35645</v>
      </c>
      <c r="B24" s="70">
        <v>35902</v>
      </c>
      <c r="C24" s="441">
        <v>99</v>
      </c>
      <c r="D24" s="224">
        <v>997049</v>
      </c>
      <c r="E24" s="197" t="s">
        <v>205</v>
      </c>
      <c r="F24" s="198"/>
      <c r="G24" s="198"/>
      <c r="H24" s="244">
        <v>-19925537</v>
      </c>
      <c r="I24" s="244">
        <v>0</v>
      </c>
      <c r="J24" s="222">
        <f t="shared" si="4"/>
        <v>-19925537</v>
      </c>
      <c r="K24" s="198"/>
      <c r="N24" s="4"/>
      <c r="O24" s="4"/>
    </row>
    <row r="25" spans="1:15" ht="14.1" customHeight="1">
      <c r="A25" s="70">
        <v>35632</v>
      </c>
      <c r="B25" s="70">
        <v>35889</v>
      </c>
      <c r="C25" s="441">
        <v>99</v>
      </c>
      <c r="D25" s="248">
        <v>997065</v>
      </c>
      <c r="E25" s="197" t="s">
        <v>3630</v>
      </c>
      <c r="F25" s="198"/>
      <c r="G25" s="198"/>
      <c r="H25" s="244">
        <v>-253142</v>
      </c>
      <c r="I25" s="244">
        <v>0</v>
      </c>
      <c r="J25" s="222">
        <f t="shared" ref="J25" si="7">H25+I25</f>
        <v>-253142</v>
      </c>
      <c r="K25" s="198"/>
      <c r="N25" s="4"/>
      <c r="O25" s="4"/>
    </row>
    <row r="26" spans="1:15" ht="14.1" customHeight="1">
      <c r="A26" s="70">
        <v>189670</v>
      </c>
      <c r="B26" s="70">
        <v>189675</v>
      </c>
      <c r="C26" s="468">
        <v>99</v>
      </c>
      <c r="D26" s="248">
        <v>997080</v>
      </c>
      <c r="E26" s="197" t="s">
        <v>3816</v>
      </c>
      <c r="F26" s="198"/>
      <c r="G26" s="198"/>
      <c r="H26" s="244">
        <v>1666199</v>
      </c>
      <c r="I26" s="244">
        <v>0</v>
      </c>
      <c r="J26" s="222">
        <f>H26+I26</f>
        <v>1666199</v>
      </c>
      <c r="K26" s="198"/>
      <c r="N26" s="4"/>
      <c r="O26" s="4"/>
    </row>
    <row r="27" spans="1:15" ht="14.1" customHeight="1">
      <c r="A27" s="70">
        <v>189681</v>
      </c>
      <c r="B27" s="70">
        <v>189686</v>
      </c>
      <c r="C27" s="441">
        <v>99</v>
      </c>
      <c r="D27" s="248">
        <v>997081</v>
      </c>
      <c r="E27" s="197" t="s">
        <v>1980</v>
      </c>
      <c r="F27" s="198"/>
      <c r="G27" s="198"/>
      <c r="H27" s="244">
        <v>84995</v>
      </c>
      <c r="I27" s="244">
        <v>0</v>
      </c>
      <c r="J27" s="222">
        <f t="shared" ref="J27" si="8">H27+I27</f>
        <v>84995</v>
      </c>
      <c r="K27" s="198"/>
      <c r="N27" s="4"/>
      <c r="O27" s="4"/>
    </row>
    <row r="28" spans="1:15" ht="14.1" customHeight="1">
      <c r="A28" s="70">
        <v>189692</v>
      </c>
      <c r="B28" s="70">
        <v>189697</v>
      </c>
      <c r="C28" s="441">
        <v>99</v>
      </c>
      <c r="D28" s="248">
        <v>997082</v>
      </c>
      <c r="E28" s="197" t="s">
        <v>1981</v>
      </c>
      <c r="F28" s="198"/>
      <c r="G28" s="198"/>
      <c r="H28" s="244">
        <v>79476</v>
      </c>
      <c r="I28" s="244">
        <v>0</v>
      </c>
      <c r="J28" s="222">
        <f t="shared" ref="J28:J29" si="9">H28+I28</f>
        <v>79476</v>
      </c>
      <c r="K28" s="198"/>
      <c r="N28" s="4"/>
      <c r="O28" s="4"/>
    </row>
    <row r="29" spans="1:15" ht="14.1" customHeight="1">
      <c r="A29" s="70">
        <v>189703</v>
      </c>
      <c r="B29" s="70">
        <v>189708</v>
      </c>
      <c r="C29" s="441">
        <v>99</v>
      </c>
      <c r="D29" s="248">
        <v>997083</v>
      </c>
      <c r="E29" s="197" t="s">
        <v>1982</v>
      </c>
      <c r="F29" s="198"/>
      <c r="G29" s="198"/>
      <c r="H29" s="244">
        <v>54677</v>
      </c>
      <c r="I29" s="244">
        <v>0</v>
      </c>
      <c r="J29" s="222">
        <f t="shared" si="9"/>
        <v>54677</v>
      </c>
      <c r="K29" s="198"/>
      <c r="N29" s="4"/>
      <c r="O29" s="4"/>
    </row>
    <row r="30" spans="1:15" ht="14.1" customHeight="1">
      <c r="A30" s="70">
        <v>403876</v>
      </c>
      <c r="B30" s="70">
        <v>403881</v>
      </c>
      <c r="C30" s="441">
        <v>99</v>
      </c>
      <c r="D30" s="248">
        <v>997101</v>
      </c>
      <c r="E30" s="197" t="s">
        <v>3732</v>
      </c>
      <c r="F30" s="198"/>
      <c r="G30" s="198"/>
      <c r="H30" s="244">
        <v>-3600000</v>
      </c>
      <c r="I30" s="244">
        <v>0</v>
      </c>
      <c r="J30" s="222">
        <f t="shared" ref="J30:J40" si="10">H30+I30</f>
        <v>-3600000</v>
      </c>
      <c r="K30" s="198"/>
      <c r="N30" s="4"/>
      <c r="O30" s="4"/>
    </row>
    <row r="31" spans="1:15" ht="14.1" customHeight="1">
      <c r="A31" s="70">
        <v>433270</v>
      </c>
      <c r="B31" s="70">
        <v>433275</v>
      </c>
      <c r="C31" s="458">
        <v>99</v>
      </c>
      <c r="D31" s="248">
        <v>997107</v>
      </c>
      <c r="E31" s="197" t="s">
        <v>3753</v>
      </c>
      <c r="F31" s="198"/>
      <c r="G31" s="198"/>
      <c r="H31" s="244">
        <v>249000</v>
      </c>
      <c r="I31" s="244">
        <v>0</v>
      </c>
      <c r="J31" s="222">
        <f t="shared" ref="J31" si="11">H31+I31</f>
        <v>249000</v>
      </c>
      <c r="K31" s="198"/>
      <c r="N31" s="4"/>
      <c r="O31" s="4"/>
    </row>
    <row r="32" spans="1:15" ht="14.1" customHeight="1">
      <c r="A32" s="70">
        <v>434533</v>
      </c>
      <c r="B32" s="70">
        <v>434538</v>
      </c>
      <c r="C32" s="458">
        <v>99</v>
      </c>
      <c r="D32" s="248">
        <v>997108</v>
      </c>
      <c r="E32" s="197" t="s">
        <v>3789</v>
      </c>
      <c r="F32" s="198"/>
      <c r="G32" s="198"/>
      <c r="H32" s="244">
        <v>2468771</v>
      </c>
      <c r="I32" s="244">
        <v>0</v>
      </c>
      <c r="J32" s="222">
        <f t="shared" si="10"/>
        <v>2468771</v>
      </c>
      <c r="K32" s="198"/>
      <c r="N32" s="4"/>
      <c r="O32" s="4"/>
    </row>
    <row r="33" spans="1:15" ht="14.1" customHeight="1">
      <c r="A33" s="70">
        <v>434519</v>
      </c>
      <c r="B33" s="70">
        <v>434524</v>
      </c>
      <c r="C33" s="460">
        <v>99</v>
      </c>
      <c r="D33" s="248">
        <v>997109</v>
      </c>
      <c r="E33" s="197" t="s">
        <v>3790</v>
      </c>
      <c r="F33" s="198"/>
      <c r="G33" s="198"/>
      <c r="H33" s="244">
        <v>-2246387</v>
      </c>
      <c r="I33" s="244">
        <v>0</v>
      </c>
      <c r="J33" s="222">
        <f t="shared" si="10"/>
        <v>-2246387</v>
      </c>
      <c r="K33" s="198"/>
      <c r="N33" s="4"/>
      <c r="O33" s="4"/>
    </row>
    <row r="34" spans="1:15" ht="14.1" customHeight="1">
      <c r="A34" s="70">
        <v>435484</v>
      </c>
      <c r="B34" s="70">
        <v>435489</v>
      </c>
      <c r="C34" s="461">
        <v>99</v>
      </c>
      <c r="D34" s="248">
        <v>997110</v>
      </c>
      <c r="E34" s="197" t="s">
        <v>3795</v>
      </c>
      <c r="F34" s="198"/>
      <c r="G34" s="198"/>
      <c r="H34" s="244">
        <v>55908</v>
      </c>
      <c r="I34" s="244">
        <v>0</v>
      </c>
      <c r="J34" s="222">
        <f t="shared" si="10"/>
        <v>55908</v>
      </c>
      <c r="K34" s="198"/>
      <c r="N34" s="4"/>
      <c r="O34" s="4"/>
    </row>
    <row r="35" spans="1:15" ht="14.1" customHeight="1">
      <c r="A35" s="70">
        <v>445050</v>
      </c>
      <c r="B35" s="70">
        <v>445055</v>
      </c>
      <c r="C35" s="461">
        <v>99</v>
      </c>
      <c r="D35" s="248">
        <v>997111</v>
      </c>
      <c r="E35" s="197" t="s">
        <v>3796</v>
      </c>
      <c r="F35" s="198"/>
      <c r="G35" s="198"/>
      <c r="H35" s="244">
        <v>-30728</v>
      </c>
      <c r="I35" s="244">
        <v>0</v>
      </c>
      <c r="J35" s="222">
        <f t="shared" ref="J35" si="12">H35+I35</f>
        <v>-30728</v>
      </c>
      <c r="K35" s="198"/>
      <c r="N35" s="4"/>
      <c r="O35" s="4"/>
    </row>
    <row r="36" spans="1:15" ht="14.1" customHeight="1">
      <c r="A36" s="70">
        <v>445036</v>
      </c>
      <c r="B36" s="70">
        <v>445041</v>
      </c>
      <c r="C36" s="461">
        <v>99</v>
      </c>
      <c r="D36" s="248">
        <v>997112</v>
      </c>
      <c r="E36" s="197" t="s">
        <v>3797</v>
      </c>
      <c r="F36" s="198"/>
      <c r="G36" s="198"/>
      <c r="H36" s="244">
        <v>0</v>
      </c>
      <c r="I36" s="244">
        <v>0</v>
      </c>
      <c r="J36" s="222">
        <f t="shared" si="10"/>
        <v>0</v>
      </c>
      <c r="K36" s="198"/>
      <c r="N36" s="4"/>
      <c r="O36" s="4"/>
    </row>
    <row r="37" spans="1:15" ht="14.1" customHeight="1">
      <c r="A37" s="70">
        <v>445022</v>
      </c>
      <c r="B37" s="70">
        <v>445027</v>
      </c>
      <c r="C37" s="461">
        <v>99</v>
      </c>
      <c r="D37" s="248">
        <v>997113</v>
      </c>
      <c r="E37" s="197" t="s">
        <v>3798</v>
      </c>
      <c r="F37" s="198"/>
      <c r="G37" s="198"/>
      <c r="H37" s="244">
        <v>0</v>
      </c>
      <c r="I37" s="244">
        <v>0</v>
      </c>
      <c r="J37" s="222">
        <f t="shared" ref="J37" si="13">H37+I37</f>
        <v>0</v>
      </c>
      <c r="K37" s="198"/>
      <c r="N37" s="4"/>
      <c r="O37" s="4"/>
    </row>
    <row r="38" spans="1:15" ht="14.1" customHeight="1">
      <c r="A38" s="70">
        <v>445008</v>
      </c>
      <c r="B38" s="70">
        <v>445013</v>
      </c>
      <c r="C38" s="461">
        <v>99</v>
      </c>
      <c r="D38" s="248">
        <v>997114</v>
      </c>
      <c r="E38" s="197" t="s">
        <v>3799</v>
      </c>
      <c r="F38" s="198"/>
      <c r="G38" s="198"/>
      <c r="H38" s="244">
        <v>58410</v>
      </c>
      <c r="I38" s="244">
        <v>0</v>
      </c>
      <c r="J38" s="222">
        <f t="shared" si="10"/>
        <v>58410</v>
      </c>
      <c r="K38" s="198"/>
      <c r="N38" s="4"/>
      <c r="O38" s="4"/>
    </row>
    <row r="39" spans="1:15" ht="14.1" customHeight="1">
      <c r="A39" s="70">
        <v>444994</v>
      </c>
      <c r="B39" s="70">
        <v>444999</v>
      </c>
      <c r="C39" s="475">
        <v>99</v>
      </c>
      <c r="D39" s="248">
        <v>997115</v>
      </c>
      <c r="E39" s="197" t="s">
        <v>3800</v>
      </c>
      <c r="F39" s="198"/>
      <c r="G39" s="198"/>
      <c r="H39" s="244">
        <v>-157643</v>
      </c>
      <c r="I39" s="244">
        <v>0</v>
      </c>
      <c r="J39" s="222">
        <f t="shared" ref="J39" si="14">H39+I39</f>
        <v>-157643</v>
      </c>
      <c r="K39" s="198"/>
      <c r="N39" s="4"/>
      <c r="O39" s="4"/>
    </row>
    <row r="40" spans="1:15" ht="14.1" customHeight="1">
      <c r="A40" s="70">
        <v>453284</v>
      </c>
      <c r="B40" s="70">
        <v>453289</v>
      </c>
      <c r="C40" s="475">
        <v>99</v>
      </c>
      <c r="D40" s="248">
        <v>997119</v>
      </c>
      <c r="E40" s="197" t="s">
        <v>3824</v>
      </c>
      <c r="F40" s="198"/>
      <c r="G40" s="198"/>
      <c r="H40" s="244">
        <v>369479</v>
      </c>
      <c r="I40" s="244">
        <v>0</v>
      </c>
      <c r="J40" s="222">
        <f t="shared" si="10"/>
        <v>369479</v>
      </c>
      <c r="K40" s="198"/>
      <c r="N40" s="4"/>
      <c r="O40" s="4"/>
    </row>
    <row r="41" spans="1:15" ht="14.1" customHeight="1">
      <c r="A41" s="70">
        <v>453270</v>
      </c>
      <c r="B41" s="70">
        <v>453275</v>
      </c>
      <c r="C41" s="451">
        <v>99</v>
      </c>
      <c r="D41" s="248">
        <v>997120</v>
      </c>
      <c r="E41" s="197" t="s">
        <v>3825</v>
      </c>
      <c r="F41" s="198"/>
      <c r="G41" s="198"/>
      <c r="H41" s="244">
        <v>6792</v>
      </c>
      <c r="I41" s="244">
        <v>0</v>
      </c>
      <c r="J41" s="222">
        <f t="shared" ref="J41" si="15">H41+I41</f>
        <v>6792</v>
      </c>
      <c r="K41" s="198"/>
      <c r="N41" s="4"/>
      <c r="O41" s="4"/>
    </row>
    <row r="42" spans="1:15" ht="15.6" customHeight="1">
      <c r="C42" s="441"/>
      <c r="D42" s="196"/>
      <c r="E42" s="197" t="s">
        <v>3631</v>
      </c>
      <c r="F42" s="198"/>
      <c r="G42" s="198"/>
      <c r="H42" s="226">
        <f>SUM(H10:H41)</f>
        <v>-19180928</v>
      </c>
      <c r="I42" s="226">
        <f t="shared" ref="I42:J42" si="16">SUM(I10:I41)</f>
        <v>4881167</v>
      </c>
      <c r="J42" s="226">
        <f t="shared" si="16"/>
        <v>-14299761</v>
      </c>
      <c r="K42" s="198"/>
      <c r="N42" s="4"/>
      <c r="O42" s="4"/>
    </row>
    <row r="43" spans="1:15" ht="14.1" customHeight="1">
      <c r="C43" s="441"/>
      <c r="D43" s="196"/>
      <c r="E43" s="197"/>
      <c r="F43" s="198"/>
      <c r="G43" s="198"/>
      <c r="H43" s="199"/>
      <c r="I43" s="199"/>
      <c r="J43" s="199"/>
      <c r="K43" s="198"/>
      <c r="N43" s="4"/>
      <c r="O43" s="4"/>
    </row>
    <row r="44" spans="1:15" ht="14.1" customHeight="1">
      <c r="C44" s="441"/>
      <c r="D44" s="196"/>
      <c r="E44" s="197"/>
      <c r="F44" s="198"/>
      <c r="G44" s="198"/>
      <c r="H44" s="197"/>
      <c r="I44" s="197"/>
      <c r="J44" s="197"/>
      <c r="K44" s="198"/>
      <c r="N44" s="4"/>
      <c r="O44" s="4"/>
    </row>
    <row r="45" spans="1:15" ht="14.1" customHeight="1">
      <c r="C45" s="197" t="s">
        <v>179</v>
      </c>
      <c r="D45" s="196"/>
      <c r="E45" s="197"/>
      <c r="F45" s="198"/>
      <c r="G45" s="198"/>
      <c r="H45" s="197"/>
      <c r="I45" s="197"/>
      <c r="J45" s="197"/>
      <c r="K45" s="198"/>
      <c r="N45" s="4"/>
      <c r="O45" s="4"/>
    </row>
    <row r="46" spans="1:15" ht="14.1" customHeight="1">
      <c r="C46" s="441" t="s">
        <v>19</v>
      </c>
      <c r="D46" s="240">
        <v>99</v>
      </c>
      <c r="E46" s="197" t="str">
        <f>'OR-ALL'!E88</f>
        <v>Not Allocated</v>
      </c>
      <c r="F46" s="198"/>
      <c r="G46" s="198"/>
      <c r="H46" s="242"/>
      <c r="I46" s="242"/>
      <c r="J46" s="242"/>
      <c r="K46" s="198"/>
      <c r="N46" s="4"/>
      <c r="O46" s="4"/>
    </row>
    <row r="47" spans="1:15" ht="14.1" customHeight="1">
      <c r="C47" s="167"/>
      <c r="D47" s="41"/>
      <c r="E47" s="4"/>
      <c r="H47" s="4"/>
      <c r="I47" s="4"/>
      <c r="J47" s="4"/>
      <c r="N47" s="4"/>
      <c r="O47" s="4"/>
    </row>
  </sheetData>
  <phoneticPr fontId="0" type="noConversion"/>
  <pageMargins left="0.75" right="0.75" top="0.75" bottom="0.75" header="0.5" footer="0.5"/>
  <pageSetup scale="85" orientation="landscape" horizontalDpi="4294967292" r:id="rId1"/>
  <headerFooter alignWithMargins="0">
    <oddFooter>&amp;CPage &amp;P of &amp;N&amp;RPrint Date-Time: &amp;D 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R19"/>
  <sheetViews>
    <sheetView zoomScaleNormal="100" workbookViewId="0">
      <pane xSplit="7" ySplit="6" topLeftCell="H7" activePane="bottomRight" state="frozen"/>
      <selection activeCell="F6" sqref="F6"/>
      <selection pane="topRight" activeCell="F6" sqref="F6"/>
      <selection pane="bottomLeft" activeCell="F6" sqref="F6"/>
      <selection pane="bottomRight" activeCell="E3" sqref="E3"/>
    </sheetView>
  </sheetViews>
  <sheetFormatPr defaultColWidth="9.375" defaultRowHeight="15.75" customHeight="1"/>
  <cols>
    <col min="1" max="2" width="9.375" style="1"/>
    <col min="3" max="4" width="9.875" style="1" customWidth="1"/>
    <col min="5" max="5" width="16.875" style="1" customWidth="1"/>
    <col min="6" max="6" width="18.875" style="1" customWidth="1"/>
    <col min="7" max="7" width="23.25" style="1" customWidth="1"/>
    <col min="8" max="10" width="15" style="1" customWidth="1"/>
    <col min="11" max="16384" width="9.375" style="1"/>
  </cols>
  <sheetData>
    <row r="1" spans="1:18" ht="15.75" customHeight="1">
      <c r="C1" s="198"/>
      <c r="D1" s="198"/>
      <c r="E1" s="198"/>
      <c r="F1" s="198"/>
      <c r="G1" s="198"/>
      <c r="H1" s="198"/>
      <c r="I1" s="198"/>
      <c r="J1" s="198"/>
      <c r="K1" s="198"/>
    </row>
    <row r="2" spans="1:18" s="70" customFormat="1" ht="14.25" customHeight="1">
      <c r="C2" s="200" t="s">
        <v>2029</v>
      </c>
      <c r="D2" s="201"/>
      <c r="E2" s="202"/>
      <c r="F2" s="203"/>
      <c r="G2" s="204" t="s">
        <v>44</v>
      </c>
      <c r="H2" s="197"/>
      <c r="I2" s="197" t="s">
        <v>3</v>
      </c>
      <c r="J2" s="198"/>
      <c r="K2" s="197"/>
      <c r="L2" s="4"/>
      <c r="M2" s="4"/>
      <c r="N2" s="4"/>
      <c r="O2" s="4"/>
      <c r="P2" s="1"/>
      <c r="Q2" s="1"/>
      <c r="R2" s="68"/>
    </row>
    <row r="3" spans="1:18" ht="15.75" customHeight="1">
      <c r="C3" s="205" t="s">
        <v>207</v>
      </c>
      <c r="D3" s="206"/>
      <c r="E3" s="207"/>
      <c r="F3" s="208"/>
      <c r="G3" s="263" t="str">
        <f>"OR-DTE-"&amp;months&amp;rbcalc</f>
        <v>OR-DTE-12E</v>
      </c>
      <c r="H3" s="253" t="str">
        <f>IF(LEFT(UPPER(DATA!S2),4)="RATE",DATA!S2,"")</f>
        <v/>
      </c>
      <c r="I3" s="254"/>
      <c r="J3" s="254"/>
      <c r="K3" s="198"/>
    </row>
    <row r="4" spans="1:18" ht="15.75" customHeight="1">
      <c r="C4" s="210" t="str">
        <f>tp_heading</f>
        <v>For Twelve Months Ended December 31, 2019</v>
      </c>
      <c r="D4" s="198"/>
      <c r="E4" s="198"/>
      <c r="F4" s="211"/>
      <c r="G4" s="209"/>
      <c r="H4" s="220"/>
      <c r="I4" s="220"/>
      <c r="J4" s="220"/>
      <c r="K4" s="198"/>
    </row>
    <row r="5" spans="1:18" ht="15.75" customHeight="1">
      <c r="C5" s="212" t="str">
        <f>rbcalc_heading</f>
        <v>Ending Balance Basis</v>
      </c>
      <c r="D5" s="213"/>
      <c r="E5" s="214"/>
      <c r="F5" s="215"/>
      <c r="G5" s="216"/>
      <c r="H5" s="197" t="s">
        <v>290</v>
      </c>
      <c r="I5" s="197"/>
      <c r="J5" s="197"/>
      <c r="K5" s="198"/>
    </row>
    <row r="6" spans="1:18" ht="15.75" customHeight="1">
      <c r="A6" s="1" t="s">
        <v>97</v>
      </c>
      <c r="B6" s="1" t="s">
        <v>98</v>
      </c>
      <c r="C6" s="217" t="s">
        <v>96</v>
      </c>
      <c r="D6" s="218" t="s">
        <v>51</v>
      </c>
      <c r="E6" s="217" t="s">
        <v>54</v>
      </c>
      <c r="F6" s="214"/>
      <c r="G6" s="214"/>
      <c r="H6" s="219" t="s">
        <v>97</v>
      </c>
      <c r="I6" s="219" t="s">
        <v>98</v>
      </c>
      <c r="J6" s="219" t="s">
        <v>61</v>
      </c>
      <c r="K6" s="198"/>
    </row>
    <row r="7" spans="1:18" ht="15.75" customHeight="1">
      <c r="C7" s="441"/>
      <c r="D7" s="196"/>
      <c r="E7" s="198"/>
      <c r="F7" s="198"/>
      <c r="G7" s="198"/>
      <c r="H7" s="198"/>
      <c r="I7" s="198"/>
      <c r="J7" s="198"/>
      <c r="K7" s="198"/>
    </row>
    <row r="8" spans="1:18" ht="15.75" customHeight="1">
      <c r="C8" s="441"/>
      <c r="D8" s="196"/>
      <c r="E8" s="197"/>
      <c r="F8" s="198"/>
      <c r="G8" s="198"/>
      <c r="H8" s="198"/>
      <c r="I8" s="198"/>
      <c r="J8" s="198"/>
      <c r="K8" s="198"/>
    </row>
    <row r="9" spans="1:18" ht="15.75" customHeight="1">
      <c r="A9" s="70">
        <v>35662</v>
      </c>
      <c r="B9" s="70">
        <v>35919</v>
      </c>
      <c r="C9" s="440"/>
      <c r="D9" s="255">
        <v>410100</v>
      </c>
      <c r="E9" s="256" t="s">
        <v>208</v>
      </c>
      <c r="F9" s="221"/>
      <c r="G9" s="221"/>
      <c r="H9" s="225">
        <v>2361443</v>
      </c>
      <c r="I9" s="225">
        <v>-136854</v>
      </c>
      <c r="J9" s="222">
        <f>H9+I9</f>
        <v>2224589</v>
      </c>
      <c r="K9" s="198"/>
    </row>
    <row r="10" spans="1:18" ht="15.75" customHeight="1">
      <c r="A10" s="70"/>
      <c r="B10" s="70"/>
      <c r="C10" s="441"/>
      <c r="D10" s="257"/>
      <c r="E10" s="197"/>
      <c r="F10" s="198"/>
      <c r="G10" s="198"/>
      <c r="H10" s="223"/>
      <c r="I10" s="223"/>
      <c r="J10" s="223"/>
      <c r="K10" s="198"/>
    </row>
    <row r="11" spans="1:18" ht="15.75" customHeight="1">
      <c r="A11" s="70"/>
      <c r="B11" s="70"/>
      <c r="C11" s="441"/>
      <c r="D11" s="257"/>
      <c r="E11" s="197"/>
      <c r="F11" s="198"/>
      <c r="G11" s="198"/>
      <c r="H11" s="223"/>
      <c r="I11" s="223"/>
      <c r="J11" s="223"/>
      <c r="K11" s="198"/>
    </row>
    <row r="12" spans="1:18" ht="15.75" customHeight="1">
      <c r="A12" s="70">
        <v>35667</v>
      </c>
      <c r="B12" s="70">
        <v>35924</v>
      </c>
      <c r="C12" s="440"/>
      <c r="D12" s="255">
        <v>411100</v>
      </c>
      <c r="E12" s="256" t="s">
        <v>208</v>
      </c>
      <c r="F12" s="221"/>
      <c r="G12" s="221"/>
      <c r="H12" s="239">
        <v>53160</v>
      </c>
      <c r="I12" s="239">
        <v>-29331</v>
      </c>
      <c r="J12" s="228">
        <f>H12+I12</f>
        <v>23829</v>
      </c>
      <c r="K12" s="198"/>
    </row>
    <row r="13" spans="1:18" ht="15.75" customHeight="1">
      <c r="C13" s="441"/>
      <c r="D13" s="196"/>
      <c r="E13" s="197" t="s">
        <v>3775</v>
      </c>
      <c r="F13" s="198"/>
      <c r="G13" s="198"/>
      <c r="H13" s="226">
        <f>H9+H12</f>
        <v>2414603</v>
      </c>
      <c r="I13" s="226">
        <f>I9+I12</f>
        <v>-166185</v>
      </c>
      <c r="J13" s="226">
        <f>J9+J12</f>
        <v>2248418</v>
      </c>
      <c r="K13" s="198"/>
    </row>
    <row r="14" spans="1:18" ht="15.75" customHeight="1">
      <c r="C14" s="167"/>
      <c r="D14" s="41"/>
      <c r="E14" s="4"/>
    </row>
    <row r="15" spans="1:18" ht="15.75" customHeight="1">
      <c r="C15" s="167"/>
      <c r="D15" s="41"/>
    </row>
    <row r="16" spans="1:18" ht="15.75" customHeight="1">
      <c r="C16" s="167"/>
      <c r="D16" s="41"/>
    </row>
    <row r="17" spans="3:5" ht="15.75" customHeight="1">
      <c r="C17" s="167"/>
      <c r="D17" s="21"/>
      <c r="E17" s="4"/>
    </row>
    <row r="18" spans="3:5" ht="15.75" customHeight="1">
      <c r="C18" s="167"/>
      <c r="D18" s="41"/>
    </row>
    <row r="19" spans="3:5" ht="15.75" customHeight="1">
      <c r="C19" s="167"/>
      <c r="D19" s="41"/>
    </row>
  </sheetData>
  <phoneticPr fontId="0" type="noConversion"/>
  <pageMargins left="1" right="1" top="1" bottom="1" header="0.5" footer="0.5"/>
  <pageSetup scale="96" orientation="landscape" horizontalDpi="4294967292" r:id="rId1"/>
  <headerFooter alignWithMargins="0">
    <oddFooter>&amp;CPage &amp;P of &amp;N&amp;RPrint Date-Time: &amp;D 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24"/>
  <sheetViews>
    <sheetView zoomScaleNormal="100" workbookViewId="0">
      <pane xSplit="7" ySplit="6" topLeftCell="H7" activePane="bottomRight" state="frozen"/>
      <selection activeCell="F6" sqref="F6"/>
      <selection pane="topRight" activeCell="F6" sqref="F6"/>
      <selection pane="bottomLeft" activeCell="F6" sqref="F6"/>
      <selection pane="bottomRight" activeCell="E6" sqref="E6"/>
    </sheetView>
  </sheetViews>
  <sheetFormatPr defaultColWidth="9.375" defaultRowHeight="15.75" customHeight="1"/>
  <cols>
    <col min="1" max="2" width="9.375" style="1"/>
    <col min="3" max="3" width="14.625" style="1" customWidth="1"/>
    <col min="4" max="4" width="9.875" style="1" customWidth="1"/>
    <col min="5" max="6" width="16.875" style="1" customWidth="1"/>
    <col min="7" max="7" width="15.375" style="1" customWidth="1"/>
    <col min="8" max="10" width="14.625" style="1" customWidth="1"/>
    <col min="11" max="16384" width="9.375" style="1"/>
  </cols>
  <sheetData>
    <row r="1" spans="1:18" ht="15.75" customHeight="1">
      <c r="C1" s="441"/>
      <c r="D1" s="196"/>
      <c r="E1" s="197"/>
      <c r="F1" s="198"/>
      <c r="G1" s="198"/>
      <c r="H1" s="198"/>
      <c r="I1" s="198"/>
      <c r="J1" s="198"/>
      <c r="K1" s="198"/>
    </row>
    <row r="2" spans="1:18" s="70" customFormat="1" ht="14.25" customHeight="1">
      <c r="C2" s="200" t="s">
        <v>2029</v>
      </c>
      <c r="D2" s="201"/>
      <c r="E2" s="202"/>
      <c r="F2" s="265"/>
      <c r="G2" s="204" t="s">
        <v>44</v>
      </c>
      <c r="H2" s="197"/>
      <c r="I2" s="197" t="s">
        <v>3</v>
      </c>
      <c r="J2" s="198"/>
      <c r="K2" s="197"/>
      <c r="L2" s="4"/>
      <c r="M2" s="4"/>
      <c r="N2" s="4"/>
      <c r="O2" s="4"/>
      <c r="P2" s="1"/>
      <c r="Q2" s="1"/>
      <c r="R2" s="68"/>
    </row>
    <row r="3" spans="1:18" ht="15.75" customHeight="1">
      <c r="C3" s="205" t="s">
        <v>221</v>
      </c>
      <c r="D3" s="206"/>
      <c r="E3" s="207"/>
      <c r="F3" s="208"/>
      <c r="G3" s="263" t="str">
        <f>"OR-OTX-"&amp;months&amp;rbcalc</f>
        <v>OR-OTX-12E</v>
      </c>
      <c r="H3" s="197" t="str">
        <f>IF(LEFT(UPPER(DATA!S2),4)="RATE",DATA!S2,"")</f>
        <v/>
      </c>
      <c r="I3" s="197"/>
      <c r="J3" s="197"/>
      <c r="K3" s="198"/>
      <c r="N3" s="4"/>
      <c r="O3" s="4"/>
    </row>
    <row r="4" spans="1:18" ht="15.75" customHeight="1">
      <c r="C4" s="210" t="str">
        <f>tp_heading</f>
        <v>For Twelve Months Ended December 31, 2019</v>
      </c>
      <c r="D4" s="198"/>
      <c r="E4" s="198"/>
      <c r="F4" s="211"/>
      <c r="G4" s="209"/>
      <c r="H4" s="197"/>
      <c r="I4" s="197"/>
      <c r="J4" s="197"/>
      <c r="K4" s="198"/>
      <c r="N4" s="4"/>
      <c r="O4" s="4"/>
    </row>
    <row r="5" spans="1:18" ht="15.75" customHeight="1">
      <c r="C5" s="212" t="str">
        <f>rbcalc_heading</f>
        <v>Ending Balance Basis</v>
      </c>
      <c r="D5" s="213"/>
      <c r="E5" s="214"/>
      <c r="F5" s="215"/>
      <c r="G5" s="216"/>
      <c r="H5" s="197" t="s">
        <v>291</v>
      </c>
      <c r="I5" s="197"/>
      <c r="J5" s="197"/>
      <c r="K5" s="198"/>
      <c r="N5" s="4"/>
      <c r="O5" s="4"/>
    </row>
    <row r="6" spans="1:18" ht="15.75" customHeight="1">
      <c r="A6" s="1" t="s">
        <v>97</v>
      </c>
      <c r="B6" s="1" t="s">
        <v>98</v>
      </c>
      <c r="C6" s="217" t="s">
        <v>96</v>
      </c>
      <c r="D6" s="218" t="s">
        <v>51</v>
      </c>
      <c r="E6" s="217" t="s">
        <v>54</v>
      </c>
      <c r="F6" s="214"/>
      <c r="G6" s="214"/>
      <c r="H6" s="219" t="s">
        <v>97</v>
      </c>
      <c r="I6" s="219" t="s">
        <v>98</v>
      </c>
      <c r="J6" s="219" t="s">
        <v>61</v>
      </c>
      <c r="K6" s="198"/>
      <c r="N6" s="4"/>
      <c r="O6" s="4"/>
    </row>
    <row r="7" spans="1:18" ht="15.75" customHeight="1">
      <c r="C7" s="441"/>
      <c r="D7" s="196"/>
      <c r="E7" s="197"/>
      <c r="F7" s="198"/>
      <c r="G7" s="198"/>
      <c r="H7" s="197"/>
      <c r="I7" s="197"/>
      <c r="J7" s="199"/>
      <c r="K7" s="198"/>
      <c r="N7" s="4"/>
      <c r="O7" s="4"/>
    </row>
    <row r="8" spans="1:18" ht="15.75" customHeight="1">
      <c r="C8" s="441"/>
      <c r="D8" s="227"/>
      <c r="E8" s="197" t="s">
        <v>3625</v>
      </c>
      <c r="F8" s="198"/>
      <c r="G8" s="198"/>
      <c r="H8" s="223"/>
      <c r="I8" s="223"/>
      <c r="J8" s="222"/>
      <c r="K8" s="198"/>
      <c r="N8" s="4"/>
      <c r="O8" s="4"/>
    </row>
    <row r="9" spans="1:18" ht="15.75" customHeight="1">
      <c r="A9" s="70"/>
      <c r="B9" s="70">
        <v>220686</v>
      </c>
      <c r="C9" s="441">
        <v>99</v>
      </c>
      <c r="D9" s="224">
        <v>408190</v>
      </c>
      <c r="E9" s="197" t="s">
        <v>3626</v>
      </c>
      <c r="F9" s="198"/>
      <c r="G9" s="198"/>
      <c r="H9" s="266">
        <v>0</v>
      </c>
      <c r="I9" s="244">
        <v>50236</v>
      </c>
      <c r="J9" s="222">
        <f>H9+I9</f>
        <v>50236</v>
      </c>
      <c r="K9" s="198"/>
      <c r="N9" s="4"/>
      <c r="O9" s="4"/>
    </row>
    <row r="10" spans="1:18" ht="15.75" customHeight="1">
      <c r="C10" s="441"/>
      <c r="D10" s="227"/>
      <c r="E10" s="267" t="s">
        <v>3627</v>
      </c>
      <c r="F10" s="198"/>
      <c r="G10" s="198"/>
      <c r="H10" s="226">
        <f>SUM(H9:H9)</f>
        <v>0</v>
      </c>
      <c r="I10" s="226">
        <f>SUM(I9:I9)</f>
        <v>50236</v>
      </c>
      <c r="J10" s="226">
        <f>SUM(J9:J9)</f>
        <v>50236</v>
      </c>
      <c r="K10" s="198"/>
      <c r="N10" s="4"/>
      <c r="O10" s="4"/>
    </row>
    <row r="11" spans="1:18" ht="15.75" customHeight="1">
      <c r="C11" s="441"/>
      <c r="D11" s="227"/>
      <c r="E11" s="197"/>
      <c r="F11" s="198"/>
      <c r="G11" s="198"/>
      <c r="H11" s="223"/>
      <c r="I11" s="223"/>
      <c r="J11" s="222"/>
      <c r="K11" s="198"/>
      <c r="N11" s="4"/>
      <c r="O11" s="4"/>
    </row>
    <row r="12" spans="1:18" ht="15.75" customHeight="1">
      <c r="C12" s="441"/>
      <c r="D12" s="227"/>
      <c r="E12" s="197" t="s">
        <v>223</v>
      </c>
      <c r="F12" s="198"/>
      <c r="G12" s="198"/>
      <c r="H12" s="223"/>
      <c r="I12" s="223"/>
      <c r="J12" s="222"/>
      <c r="K12" s="198"/>
      <c r="N12" s="4"/>
      <c r="O12" s="4"/>
    </row>
    <row r="13" spans="1:18" ht="15.75" customHeight="1">
      <c r="A13" s="70">
        <v>35687</v>
      </c>
      <c r="B13" s="70">
        <v>35944</v>
      </c>
      <c r="C13" s="441">
        <v>99</v>
      </c>
      <c r="D13" s="224">
        <v>408120</v>
      </c>
      <c r="E13" s="197" t="s">
        <v>224</v>
      </c>
      <c r="F13" s="198"/>
      <c r="G13" s="198"/>
      <c r="H13" s="244">
        <v>3622928</v>
      </c>
      <c r="I13" s="244">
        <v>0</v>
      </c>
      <c r="J13" s="222">
        <f>H13+I13</f>
        <v>3622928</v>
      </c>
      <c r="K13" s="198"/>
      <c r="N13" s="4"/>
      <c r="O13" s="4"/>
    </row>
    <row r="14" spans="1:18" ht="15.75" customHeight="1">
      <c r="A14" s="70">
        <v>35689</v>
      </c>
      <c r="B14" s="70">
        <v>35946</v>
      </c>
      <c r="C14" s="441">
        <v>99</v>
      </c>
      <c r="D14" s="224">
        <v>408170</v>
      </c>
      <c r="E14" s="197" t="s">
        <v>222</v>
      </c>
      <c r="F14" s="198"/>
      <c r="G14" s="198"/>
      <c r="H14" s="244">
        <v>4318910</v>
      </c>
      <c r="I14" s="244">
        <v>0</v>
      </c>
      <c r="J14" s="222">
        <f>H14+I14</f>
        <v>4318910</v>
      </c>
      <c r="K14" s="198"/>
      <c r="N14" s="4"/>
      <c r="O14" s="4"/>
    </row>
    <row r="15" spans="1:18" ht="15.75" customHeight="1">
      <c r="A15" s="70">
        <v>35690</v>
      </c>
      <c r="B15" s="70">
        <v>35947</v>
      </c>
      <c r="C15" s="441">
        <v>99</v>
      </c>
      <c r="D15" s="224">
        <v>409100</v>
      </c>
      <c r="E15" s="197" t="s">
        <v>209</v>
      </c>
      <c r="F15" s="198"/>
      <c r="G15" s="198"/>
      <c r="H15" s="244">
        <v>75000</v>
      </c>
      <c r="I15" s="244">
        <v>41</v>
      </c>
      <c r="J15" s="223">
        <f>H15+I15</f>
        <v>75041</v>
      </c>
      <c r="K15" s="198"/>
      <c r="N15" s="4"/>
      <c r="O15" s="4"/>
    </row>
    <row r="16" spans="1:18" ht="15.75" customHeight="1">
      <c r="C16" s="441"/>
      <c r="D16" s="227"/>
      <c r="E16" s="197" t="s">
        <v>3628</v>
      </c>
      <c r="F16" s="198"/>
      <c r="G16" s="198"/>
      <c r="H16" s="226">
        <f>SUM(H13:H15)</f>
        <v>8016838</v>
      </c>
      <c r="I16" s="226">
        <f>SUM(I13:I15)</f>
        <v>41</v>
      </c>
      <c r="J16" s="226">
        <f>SUM(J13:J15)</f>
        <v>8016879</v>
      </c>
      <c r="K16" s="198"/>
      <c r="N16" s="4"/>
      <c r="O16" s="4"/>
    </row>
    <row r="17" spans="3:15" ht="15.75" customHeight="1">
      <c r="C17" s="441"/>
      <c r="D17" s="227"/>
      <c r="E17" s="197"/>
      <c r="F17" s="198"/>
      <c r="G17" s="198"/>
      <c r="H17" s="223"/>
      <c r="I17" s="223"/>
      <c r="J17" s="222"/>
      <c r="K17" s="198"/>
      <c r="N17" s="4"/>
      <c r="O17" s="4"/>
    </row>
    <row r="18" spans="3:15" ht="15.75" customHeight="1">
      <c r="C18" s="441"/>
      <c r="D18" s="227"/>
      <c r="E18" s="197" t="s">
        <v>1646</v>
      </c>
      <c r="F18" s="198"/>
      <c r="G18" s="198"/>
      <c r="H18" s="226">
        <f>SUM(H10,H16)</f>
        <v>8016838</v>
      </c>
      <c r="I18" s="226">
        <f t="shared" ref="I18:J18" si="0">SUM(I10,I16)</f>
        <v>50277</v>
      </c>
      <c r="J18" s="226">
        <f t="shared" si="0"/>
        <v>8067115</v>
      </c>
      <c r="K18" s="198"/>
      <c r="N18" s="4"/>
      <c r="O18" s="4"/>
    </row>
    <row r="19" spans="3:15" ht="15.75" customHeight="1">
      <c r="C19" s="441"/>
      <c r="D19" s="227"/>
      <c r="E19" s="197"/>
      <c r="F19" s="198"/>
      <c r="G19" s="198"/>
      <c r="H19" s="197"/>
      <c r="I19" s="197"/>
      <c r="J19" s="199"/>
      <c r="K19" s="198"/>
      <c r="N19" s="4"/>
      <c r="O19" s="4"/>
    </row>
    <row r="20" spans="3:15" ht="15.75" customHeight="1">
      <c r="C20" s="441"/>
      <c r="D20" s="196"/>
      <c r="E20" s="197"/>
      <c r="F20" s="198"/>
      <c r="G20" s="198"/>
      <c r="H20" s="197"/>
      <c r="I20" s="197"/>
      <c r="J20" s="197"/>
      <c r="K20" s="198"/>
      <c r="N20" s="4"/>
      <c r="O20" s="4"/>
    </row>
    <row r="21" spans="3:15" ht="15.75" customHeight="1">
      <c r="C21" s="441"/>
      <c r="D21" s="196"/>
      <c r="E21" s="197" t="s">
        <v>225</v>
      </c>
      <c r="F21" s="198"/>
      <c r="G21" s="198"/>
      <c r="H21" s="197"/>
      <c r="I21" s="197"/>
      <c r="J21" s="197"/>
      <c r="K21" s="198"/>
      <c r="N21" s="4"/>
      <c r="O21" s="4"/>
    </row>
    <row r="22" spans="3:15" ht="15.75" customHeight="1">
      <c r="C22" s="197" t="s">
        <v>179</v>
      </c>
      <c r="D22" s="196"/>
      <c r="E22" s="197"/>
      <c r="F22" s="198"/>
      <c r="G22" s="198"/>
      <c r="H22" s="197"/>
      <c r="I22" s="242"/>
      <c r="J22" s="197"/>
      <c r="K22" s="198"/>
      <c r="N22" s="4"/>
      <c r="O22" s="4"/>
    </row>
    <row r="23" spans="3:15" ht="15.75" customHeight="1">
      <c r="C23" s="441" t="s">
        <v>19</v>
      </c>
      <c r="D23" s="240">
        <v>99</v>
      </c>
      <c r="E23" s="197" t="str">
        <f>'OR-ALL'!E$88</f>
        <v>Not Allocated</v>
      </c>
      <c r="F23" s="198"/>
      <c r="G23" s="198"/>
      <c r="H23" s="242"/>
      <c r="I23" s="242"/>
      <c r="J23" s="242"/>
      <c r="K23" s="198"/>
      <c r="N23" s="4"/>
      <c r="O23" s="4"/>
    </row>
    <row r="24" spans="3:15" ht="15.75" customHeight="1">
      <c r="C24" s="167"/>
      <c r="D24" s="21"/>
      <c r="E24" s="4"/>
      <c r="H24" s="40"/>
      <c r="I24" s="40"/>
      <c r="J24" s="40"/>
      <c r="N24" s="4"/>
      <c r="O24" s="4"/>
    </row>
  </sheetData>
  <phoneticPr fontId="0" type="noConversion"/>
  <pageMargins left="0.75" right="0.75" top="0.75" bottom="1" header="0.5" footer="0.5"/>
  <pageSetup scale="80" orientation="landscape" horizontalDpi="4294967292" r:id="rId1"/>
  <headerFooter alignWithMargins="0">
    <oddFooter>&amp;CPage &amp;P of &amp;N&amp;RPrint Date-Time: &amp;D 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89"/>
  <sheetViews>
    <sheetView zoomScaleNormal="100" workbookViewId="0">
      <pane xSplit="7" ySplit="6" topLeftCell="H7" activePane="bottomRight" state="frozen"/>
      <selection activeCell="F6" sqref="F6"/>
      <selection pane="topRight" activeCell="F6" sqref="F6"/>
      <selection pane="bottomLeft" activeCell="F6" sqref="F6"/>
      <selection pane="bottomRight" activeCell="G6" sqref="G6"/>
    </sheetView>
  </sheetViews>
  <sheetFormatPr defaultColWidth="9.375" defaultRowHeight="15" customHeight="1"/>
  <cols>
    <col min="1" max="2" width="9.375" style="1"/>
    <col min="3" max="3" width="15.5" style="1" customWidth="1"/>
    <col min="4" max="4" width="11.5" style="1" customWidth="1"/>
    <col min="5" max="6" width="16.875" style="1" customWidth="1"/>
    <col min="7" max="7" width="29.875" style="1" customWidth="1"/>
    <col min="8" max="9" width="18" style="1" customWidth="1"/>
    <col min="10" max="10" width="18" style="35" customWidth="1"/>
    <col min="11" max="16384" width="9.375" style="1"/>
  </cols>
  <sheetData>
    <row r="1" spans="1:18" ht="15" customHeight="1">
      <c r="C1" s="441"/>
      <c r="D1" s="196"/>
      <c r="E1" s="197"/>
      <c r="F1" s="198"/>
      <c r="G1" s="198"/>
      <c r="H1" s="197"/>
      <c r="I1" s="197"/>
      <c r="J1" s="199"/>
      <c r="K1" s="198"/>
      <c r="N1" s="4"/>
      <c r="O1" s="4"/>
    </row>
    <row r="2" spans="1:18" s="70" customFormat="1" ht="14.25" customHeight="1">
      <c r="C2" s="200" t="s">
        <v>2029</v>
      </c>
      <c r="D2" s="201"/>
      <c r="E2" s="202"/>
      <c r="F2" s="265"/>
      <c r="G2" s="204" t="s">
        <v>44</v>
      </c>
      <c r="H2" s="197"/>
      <c r="I2" s="197" t="s">
        <v>3</v>
      </c>
      <c r="J2" s="198"/>
      <c r="K2" s="197"/>
      <c r="L2" s="4"/>
      <c r="M2" s="4"/>
      <c r="N2" s="4"/>
      <c r="O2" s="4"/>
      <c r="P2" s="1"/>
      <c r="Q2" s="1"/>
      <c r="R2" s="68"/>
    </row>
    <row r="3" spans="1:18" ht="15" customHeight="1">
      <c r="C3" s="205" t="s">
        <v>226</v>
      </c>
      <c r="D3" s="206"/>
      <c r="E3" s="207"/>
      <c r="F3" s="208"/>
      <c r="G3" s="209" t="str">
        <f>"OR-PLT-"&amp;months&amp;rbcalc</f>
        <v>OR-PLT-12E</v>
      </c>
      <c r="H3" s="197" t="str">
        <f>IF(LEFT(UPPER(DATA!S2),4)="RATE",DATA!S2,"")</f>
        <v/>
      </c>
      <c r="I3" s="197"/>
      <c r="J3" s="199"/>
      <c r="K3" s="197"/>
      <c r="L3" s="4"/>
      <c r="M3" s="4"/>
      <c r="N3" s="4"/>
      <c r="O3" s="4"/>
    </row>
    <row r="4" spans="1:18" ht="15" customHeight="1">
      <c r="C4" s="210" t="str">
        <f>tp_heading</f>
        <v>For Twelve Months Ended December 31, 2019</v>
      </c>
      <c r="D4" s="198"/>
      <c r="E4" s="198"/>
      <c r="F4" s="211"/>
      <c r="G4" s="209"/>
      <c r="H4" s="197"/>
      <c r="I4" s="197"/>
      <c r="J4" s="199"/>
      <c r="K4" s="197"/>
      <c r="L4" s="4"/>
      <c r="M4" s="4"/>
      <c r="N4" s="4"/>
      <c r="O4" s="4"/>
    </row>
    <row r="5" spans="1:18" ht="15" customHeight="1">
      <c r="C5" s="212" t="str">
        <f>rbcalc_heading</f>
        <v>Ending Balance Basis</v>
      </c>
      <c r="D5" s="213"/>
      <c r="E5" s="214"/>
      <c r="F5" s="215"/>
      <c r="G5" s="216"/>
      <c r="H5" s="197" t="s">
        <v>10</v>
      </c>
      <c r="I5" s="197"/>
      <c r="J5" s="199"/>
      <c r="K5" s="197"/>
      <c r="L5" s="4"/>
      <c r="M5" s="4"/>
      <c r="N5" s="4"/>
      <c r="O5" s="4"/>
    </row>
    <row r="6" spans="1:18" ht="15" customHeight="1">
      <c r="A6" s="1" t="s">
        <v>97</v>
      </c>
      <c r="B6" s="1" t="s">
        <v>98</v>
      </c>
      <c r="C6" s="217" t="s">
        <v>96</v>
      </c>
      <c r="D6" s="218" t="s">
        <v>51</v>
      </c>
      <c r="E6" s="217" t="s">
        <v>54</v>
      </c>
      <c r="F6" s="214"/>
      <c r="G6" s="214"/>
      <c r="H6" s="219" t="s">
        <v>97</v>
      </c>
      <c r="I6" s="219" t="s">
        <v>98</v>
      </c>
      <c r="J6" s="219" t="s">
        <v>61</v>
      </c>
      <c r="K6" s="198"/>
      <c r="N6" s="4"/>
      <c r="O6" s="4"/>
    </row>
    <row r="7" spans="1:18" ht="15" customHeight="1">
      <c r="C7" s="441"/>
      <c r="D7" s="196"/>
      <c r="E7" s="198"/>
      <c r="F7" s="198"/>
      <c r="G7" s="198"/>
      <c r="H7" s="398"/>
      <c r="I7" s="398"/>
      <c r="J7" s="399"/>
      <c r="K7" s="198"/>
      <c r="N7" s="4"/>
      <c r="O7" s="4"/>
    </row>
    <row r="8" spans="1:18" ht="15" customHeight="1">
      <c r="C8" s="441"/>
      <c r="D8" s="197" t="s">
        <v>227</v>
      </c>
      <c r="E8" s="197"/>
      <c r="F8" s="198"/>
      <c r="G8" s="198"/>
      <c r="H8" s="398"/>
      <c r="I8" s="398"/>
      <c r="J8" s="399"/>
      <c r="K8" s="198"/>
      <c r="N8" s="4"/>
      <c r="O8" s="4"/>
    </row>
    <row r="9" spans="1:18" ht="15" customHeight="1">
      <c r="A9" s="70">
        <v>433510</v>
      </c>
      <c r="B9" s="70">
        <v>433515</v>
      </c>
      <c r="C9" s="441"/>
      <c r="D9" s="196"/>
      <c r="E9" s="197" t="s">
        <v>228</v>
      </c>
      <c r="F9" s="198"/>
      <c r="G9" s="198"/>
      <c r="H9" s="269"/>
      <c r="I9" s="269"/>
      <c r="J9" s="270"/>
      <c r="K9" s="198"/>
      <c r="N9" s="4"/>
      <c r="O9" s="4"/>
    </row>
    <row r="10" spans="1:18" ht="15" customHeight="1">
      <c r="A10" s="70">
        <v>36021</v>
      </c>
      <c r="B10" s="70">
        <v>36215</v>
      </c>
      <c r="C10" s="441">
        <v>99</v>
      </c>
      <c r="D10" s="400">
        <v>303000</v>
      </c>
      <c r="E10" s="233" t="s">
        <v>2092</v>
      </c>
      <c r="F10" s="234"/>
      <c r="G10" s="198"/>
      <c r="H10" s="401">
        <v>406156</v>
      </c>
      <c r="I10" s="401">
        <v>554375</v>
      </c>
      <c r="J10" s="270">
        <f>H10+I10</f>
        <v>960531</v>
      </c>
      <c r="K10" s="198"/>
      <c r="N10" s="4"/>
      <c r="O10" s="4"/>
    </row>
    <row r="11" spans="1:18" ht="15" customHeight="1">
      <c r="A11" s="70">
        <v>36022</v>
      </c>
      <c r="B11" s="70">
        <v>36216</v>
      </c>
      <c r="C11" s="441">
        <v>99</v>
      </c>
      <c r="D11" s="227" t="s">
        <v>2093</v>
      </c>
      <c r="E11" s="197" t="s">
        <v>2094</v>
      </c>
      <c r="F11" s="198"/>
      <c r="G11" s="198"/>
      <c r="H11" s="401">
        <v>0</v>
      </c>
      <c r="I11" s="401">
        <v>22314024</v>
      </c>
      <c r="J11" s="270">
        <f>H11+I11</f>
        <v>22314024</v>
      </c>
      <c r="K11" s="198"/>
      <c r="N11" s="4"/>
      <c r="O11" s="4"/>
    </row>
    <row r="12" spans="1:18" ht="15" customHeight="1">
      <c r="A12" s="70">
        <v>36023</v>
      </c>
      <c r="B12" s="70">
        <v>36217</v>
      </c>
      <c r="C12" s="441"/>
      <c r="D12" s="224"/>
      <c r="E12" s="197" t="s">
        <v>229</v>
      </c>
      <c r="F12" s="198"/>
      <c r="G12" s="198"/>
      <c r="H12" s="271">
        <f>SUM(H10:H11)</f>
        <v>406156</v>
      </c>
      <c r="I12" s="271">
        <f>SUM(I10:I11)</f>
        <v>22868399</v>
      </c>
      <c r="J12" s="271">
        <f>SUM(J10:J11)</f>
        <v>23274555</v>
      </c>
      <c r="K12" s="198"/>
    </row>
    <row r="13" spans="1:18" ht="15" customHeight="1">
      <c r="A13" s="70">
        <v>419870</v>
      </c>
      <c r="B13" s="70">
        <v>419875</v>
      </c>
      <c r="C13" s="441"/>
      <c r="D13" s="224"/>
      <c r="E13" s="197"/>
      <c r="F13" s="198"/>
      <c r="G13" s="198"/>
      <c r="H13" s="269"/>
      <c r="I13" s="269"/>
      <c r="J13" s="270"/>
      <c r="K13" s="198"/>
      <c r="N13" s="4"/>
      <c r="O13" s="4"/>
    </row>
    <row r="14" spans="1:18" ht="15" customHeight="1">
      <c r="A14" s="452">
        <v>432870</v>
      </c>
      <c r="B14" s="452">
        <v>432875</v>
      </c>
      <c r="C14" s="441"/>
      <c r="D14" s="198"/>
      <c r="E14" s="197" t="s">
        <v>4</v>
      </c>
      <c r="F14" s="198"/>
      <c r="G14" s="198"/>
      <c r="H14" s="269"/>
      <c r="I14" s="269"/>
      <c r="J14" s="270"/>
      <c r="K14" s="198"/>
      <c r="N14" s="4"/>
      <c r="O14" s="4"/>
    </row>
    <row r="15" spans="1:18" ht="15" customHeight="1">
      <c r="A15" s="70">
        <v>63714</v>
      </c>
      <c r="B15" s="70">
        <v>63719</v>
      </c>
      <c r="C15" s="471">
        <v>99</v>
      </c>
      <c r="D15" s="224">
        <v>350100</v>
      </c>
      <c r="E15" s="197" t="s">
        <v>12</v>
      </c>
      <c r="F15" s="198"/>
      <c r="G15" s="198"/>
      <c r="H15" s="401">
        <v>784</v>
      </c>
      <c r="I15" s="401">
        <v>86801</v>
      </c>
      <c r="J15" s="270">
        <f>H15+I15</f>
        <v>87585</v>
      </c>
      <c r="K15" s="198"/>
      <c r="N15" s="4"/>
      <c r="O15" s="4"/>
    </row>
    <row r="16" spans="1:18" ht="15" customHeight="1">
      <c r="A16" s="70">
        <v>65270</v>
      </c>
      <c r="B16" s="70">
        <v>65275</v>
      </c>
      <c r="C16" s="441">
        <v>99</v>
      </c>
      <c r="D16" s="224">
        <v>350200</v>
      </c>
      <c r="E16" s="197" t="s">
        <v>3822</v>
      </c>
      <c r="F16" s="198"/>
      <c r="G16" s="198"/>
      <c r="H16" s="401">
        <v>669</v>
      </c>
      <c r="I16" s="401">
        <v>0</v>
      </c>
      <c r="J16" s="270">
        <f>H16+I16</f>
        <v>669</v>
      </c>
      <c r="K16" s="198"/>
      <c r="N16" s="4"/>
      <c r="O16" s="4"/>
    </row>
    <row r="17" spans="1:15" ht="15" customHeight="1">
      <c r="A17" s="70">
        <v>63703</v>
      </c>
      <c r="B17" s="70">
        <v>63708</v>
      </c>
      <c r="C17" s="441">
        <v>99</v>
      </c>
      <c r="D17" s="224">
        <v>351100</v>
      </c>
      <c r="E17" s="197" t="s">
        <v>128</v>
      </c>
      <c r="F17" s="198"/>
      <c r="G17" s="198"/>
      <c r="H17" s="401">
        <v>24172</v>
      </c>
      <c r="I17" s="401">
        <v>0</v>
      </c>
      <c r="J17" s="270">
        <f>H17+I17</f>
        <v>24172</v>
      </c>
      <c r="K17" s="198"/>
      <c r="N17" s="4"/>
      <c r="O17" s="4"/>
    </row>
    <row r="18" spans="1:15" ht="15" customHeight="1">
      <c r="A18" s="70">
        <v>63692</v>
      </c>
      <c r="B18" s="70">
        <v>63697</v>
      </c>
      <c r="C18" s="441">
        <v>99</v>
      </c>
      <c r="D18" s="224">
        <v>351200</v>
      </c>
      <c r="E18" s="197" t="s">
        <v>129</v>
      </c>
      <c r="F18" s="198"/>
      <c r="G18" s="198"/>
      <c r="H18" s="401">
        <v>264</v>
      </c>
      <c r="I18" s="401">
        <v>0</v>
      </c>
      <c r="J18" s="270">
        <f t="shared" ref="J18:J27" si="0">H18+I18</f>
        <v>264</v>
      </c>
      <c r="K18" s="198"/>
      <c r="N18" s="4"/>
      <c r="O18" s="4"/>
    </row>
    <row r="19" spans="1:15" ht="15" customHeight="1">
      <c r="A19" s="70">
        <v>63681</v>
      </c>
      <c r="B19" s="70">
        <v>63686</v>
      </c>
      <c r="C19" s="441">
        <v>99</v>
      </c>
      <c r="D19" s="224">
        <v>351300</v>
      </c>
      <c r="E19" s="197" t="s">
        <v>133</v>
      </c>
      <c r="F19" s="198"/>
      <c r="G19" s="198"/>
      <c r="H19" s="401">
        <v>0</v>
      </c>
      <c r="I19" s="401">
        <v>0</v>
      </c>
      <c r="J19" s="270">
        <f>H19+I19</f>
        <v>0</v>
      </c>
      <c r="K19" s="198"/>
      <c r="N19" s="4"/>
      <c r="O19" s="4"/>
    </row>
    <row r="20" spans="1:15" ht="15" customHeight="1">
      <c r="A20" s="70">
        <v>63670</v>
      </c>
      <c r="B20" s="70">
        <v>63675</v>
      </c>
      <c r="C20" s="441">
        <v>99</v>
      </c>
      <c r="D20" s="224">
        <v>351400</v>
      </c>
      <c r="E20" s="197" t="s">
        <v>130</v>
      </c>
      <c r="F20" s="198"/>
      <c r="G20" s="198"/>
      <c r="H20" s="401">
        <v>18129</v>
      </c>
      <c r="I20" s="401">
        <v>0</v>
      </c>
      <c r="J20" s="270">
        <f>H20+I20</f>
        <v>18129</v>
      </c>
      <c r="K20" s="198"/>
      <c r="N20" s="4"/>
      <c r="O20" s="4"/>
    </row>
    <row r="21" spans="1:15" ht="15" customHeight="1">
      <c r="A21" s="70">
        <v>36058</v>
      </c>
      <c r="B21" s="70">
        <v>36252</v>
      </c>
      <c r="C21" s="441">
        <v>99</v>
      </c>
      <c r="D21" s="224">
        <v>352000</v>
      </c>
      <c r="E21" s="197" t="s">
        <v>5</v>
      </c>
      <c r="F21" s="198"/>
      <c r="G21" s="198"/>
      <c r="H21" s="401">
        <v>3253884</v>
      </c>
      <c r="I21" s="401">
        <v>0</v>
      </c>
      <c r="J21" s="270">
        <f t="shared" si="0"/>
        <v>3253884</v>
      </c>
      <c r="K21" s="198"/>
      <c r="N21" s="4"/>
      <c r="O21" s="4"/>
    </row>
    <row r="22" spans="1:15" ht="15" customHeight="1">
      <c r="A22" s="70">
        <v>63725</v>
      </c>
      <c r="B22" s="70">
        <v>63730</v>
      </c>
      <c r="C22" s="441">
        <v>99</v>
      </c>
      <c r="D22" s="224">
        <v>352100</v>
      </c>
      <c r="E22" s="197" t="s">
        <v>131</v>
      </c>
      <c r="F22" s="198"/>
      <c r="G22" s="198"/>
      <c r="H22" s="401">
        <v>0</v>
      </c>
      <c r="I22" s="401">
        <v>0</v>
      </c>
      <c r="J22" s="270">
        <f>H22+I22</f>
        <v>0</v>
      </c>
      <c r="K22" s="198"/>
      <c r="N22" s="4"/>
      <c r="O22" s="4"/>
    </row>
    <row r="23" spans="1:15" ht="15" customHeight="1">
      <c r="A23" s="70">
        <v>36059</v>
      </c>
      <c r="B23" s="70">
        <v>36253</v>
      </c>
      <c r="C23" s="441">
        <v>99</v>
      </c>
      <c r="D23" s="224">
        <v>353000</v>
      </c>
      <c r="E23" s="197" t="s">
        <v>6</v>
      </c>
      <c r="F23" s="198"/>
      <c r="G23" s="198"/>
      <c r="H23" s="401">
        <v>170745</v>
      </c>
      <c r="I23" s="401">
        <v>0</v>
      </c>
      <c r="J23" s="270">
        <f t="shared" si="0"/>
        <v>170745</v>
      </c>
      <c r="K23" s="198"/>
      <c r="N23" s="4"/>
      <c r="O23" s="4"/>
    </row>
    <row r="24" spans="1:15" ht="15" customHeight="1">
      <c r="A24" s="70">
        <v>36060</v>
      </c>
      <c r="B24" s="70">
        <v>36254</v>
      </c>
      <c r="C24" s="441">
        <v>99</v>
      </c>
      <c r="D24" s="224">
        <v>354000</v>
      </c>
      <c r="E24" s="197" t="s">
        <v>7</v>
      </c>
      <c r="F24" s="198"/>
      <c r="G24" s="198"/>
      <c r="H24" s="401">
        <v>3144802</v>
      </c>
      <c r="I24" s="401">
        <v>0</v>
      </c>
      <c r="J24" s="270">
        <f t="shared" si="0"/>
        <v>3144802</v>
      </c>
      <c r="K24" s="198"/>
      <c r="N24" s="4"/>
      <c r="O24" s="4"/>
    </row>
    <row r="25" spans="1:15" ht="15" customHeight="1">
      <c r="A25" s="70">
        <v>36061</v>
      </c>
      <c r="B25" s="70">
        <v>36255</v>
      </c>
      <c r="C25" s="441">
        <v>99</v>
      </c>
      <c r="D25" s="224">
        <v>355000</v>
      </c>
      <c r="E25" s="197" t="s">
        <v>132</v>
      </c>
      <c r="F25" s="198"/>
      <c r="G25" s="198"/>
      <c r="H25" s="401">
        <v>60515</v>
      </c>
      <c r="I25" s="401">
        <v>0</v>
      </c>
      <c r="J25" s="270">
        <f>H25+I25</f>
        <v>60515</v>
      </c>
      <c r="K25" s="198"/>
      <c r="N25" s="4"/>
      <c r="O25" s="4"/>
    </row>
    <row r="26" spans="1:15" ht="15" customHeight="1">
      <c r="A26" s="70">
        <v>36062</v>
      </c>
      <c r="B26" s="70">
        <v>36256</v>
      </c>
      <c r="C26" s="441">
        <v>99</v>
      </c>
      <c r="D26" s="224">
        <v>356000</v>
      </c>
      <c r="E26" s="197" t="s">
        <v>3647</v>
      </c>
      <c r="F26" s="198"/>
      <c r="G26" s="198"/>
      <c r="H26" s="401">
        <v>15106</v>
      </c>
      <c r="I26" s="401">
        <v>0</v>
      </c>
      <c r="J26" s="270">
        <f>H26+I26</f>
        <v>15106</v>
      </c>
      <c r="K26" s="198"/>
      <c r="N26" s="4"/>
      <c r="O26" s="4"/>
    </row>
    <row r="27" spans="1:15" ht="15" customHeight="1">
      <c r="A27" s="70">
        <v>36063</v>
      </c>
      <c r="B27" s="70">
        <v>36257</v>
      </c>
      <c r="C27" s="441">
        <v>99</v>
      </c>
      <c r="D27" s="224">
        <v>357000</v>
      </c>
      <c r="E27" s="197" t="s">
        <v>115</v>
      </c>
      <c r="F27" s="198"/>
      <c r="G27" s="197"/>
      <c r="H27" s="401">
        <v>38104</v>
      </c>
      <c r="I27" s="401">
        <v>0</v>
      </c>
      <c r="J27" s="270">
        <f t="shared" si="0"/>
        <v>38104</v>
      </c>
      <c r="K27" s="198"/>
      <c r="N27" s="4"/>
      <c r="O27" s="4"/>
    </row>
    <row r="28" spans="1:15" ht="15" customHeight="1">
      <c r="C28" s="441"/>
      <c r="D28" s="224"/>
      <c r="E28" s="197" t="s">
        <v>2110</v>
      </c>
      <c r="F28" s="198"/>
      <c r="G28" s="198"/>
      <c r="H28" s="271">
        <f>SUM(H15:H27)</f>
        <v>6727174</v>
      </c>
      <c r="I28" s="271">
        <f t="shared" ref="I28:J28" si="1">SUM(I15:I27)</f>
        <v>86801</v>
      </c>
      <c r="J28" s="271">
        <f t="shared" si="1"/>
        <v>6813975</v>
      </c>
      <c r="K28" s="198"/>
      <c r="N28" s="4"/>
      <c r="O28" s="4"/>
    </row>
    <row r="29" spans="1:15" ht="15" customHeight="1">
      <c r="C29" s="441"/>
      <c r="D29" s="224"/>
      <c r="E29" s="197"/>
      <c r="F29" s="198"/>
      <c r="G29" s="198"/>
      <c r="H29" s="269"/>
      <c r="I29" s="269"/>
      <c r="J29" s="270"/>
      <c r="K29" s="198"/>
      <c r="N29" s="4"/>
      <c r="O29" s="4"/>
    </row>
    <row r="30" spans="1:15" ht="15" customHeight="1">
      <c r="C30" s="441"/>
      <c r="D30" s="224"/>
      <c r="E30" s="197" t="s">
        <v>230</v>
      </c>
      <c r="F30" s="198"/>
      <c r="G30" s="198"/>
      <c r="H30" s="269"/>
      <c r="I30" s="269"/>
      <c r="J30" s="270"/>
      <c r="K30" s="198"/>
      <c r="N30" s="4"/>
      <c r="O30" s="4"/>
    </row>
    <row r="31" spans="1:15" ht="15" customHeight="1">
      <c r="A31" s="70">
        <v>64070</v>
      </c>
      <c r="B31" s="70">
        <v>64075</v>
      </c>
      <c r="C31" s="441">
        <v>99</v>
      </c>
      <c r="D31" s="224">
        <v>304000</v>
      </c>
      <c r="E31" s="197" t="s">
        <v>231</v>
      </c>
      <c r="F31" s="198"/>
      <c r="G31" s="198"/>
      <c r="H31" s="401">
        <v>7628</v>
      </c>
      <c r="I31" s="401">
        <v>0</v>
      </c>
      <c r="J31" s="270">
        <f>H31+I31</f>
        <v>7628</v>
      </c>
      <c r="K31" s="198"/>
      <c r="N31" s="4"/>
      <c r="O31" s="4"/>
    </row>
    <row r="32" spans="1:15" ht="15" customHeight="1">
      <c r="A32" s="70">
        <v>36028</v>
      </c>
      <c r="B32" s="70">
        <v>36222</v>
      </c>
      <c r="C32" s="441">
        <v>99</v>
      </c>
      <c r="D32" s="224" t="s">
        <v>13</v>
      </c>
      <c r="E32" s="197" t="s">
        <v>14</v>
      </c>
      <c r="F32" s="198"/>
      <c r="G32" s="198"/>
      <c r="H32" s="401">
        <v>0</v>
      </c>
      <c r="I32" s="401">
        <v>0</v>
      </c>
      <c r="J32" s="270">
        <f>H32+I32</f>
        <v>0</v>
      </c>
      <c r="K32" s="198"/>
      <c r="N32" s="4"/>
      <c r="O32" s="4"/>
    </row>
    <row r="33" spans="1:15" ht="15" customHeight="1">
      <c r="C33" s="441"/>
      <c r="D33" s="224"/>
      <c r="E33" s="197" t="s">
        <v>232</v>
      </c>
      <c r="F33" s="198"/>
      <c r="G33" s="198"/>
      <c r="H33" s="271">
        <f>SUM(H31:H32)</f>
        <v>7628</v>
      </c>
      <c r="I33" s="271">
        <f>SUM(I31:I32)</f>
        <v>0</v>
      </c>
      <c r="J33" s="271">
        <f>SUM(J31:J32)</f>
        <v>7628</v>
      </c>
      <c r="K33" s="198"/>
      <c r="N33" s="4"/>
      <c r="O33" s="4"/>
    </row>
    <row r="34" spans="1:15" ht="15" customHeight="1">
      <c r="C34" s="441"/>
      <c r="D34" s="224"/>
      <c r="E34" s="197"/>
      <c r="F34" s="198"/>
      <c r="G34" s="198"/>
      <c r="H34" s="269"/>
      <c r="I34" s="269"/>
      <c r="J34" s="270"/>
      <c r="K34" s="198"/>
      <c r="N34" s="4"/>
      <c r="O34" s="4"/>
    </row>
    <row r="35" spans="1:15" ht="15" customHeight="1">
      <c r="C35" s="441"/>
      <c r="D35" s="224"/>
      <c r="E35" s="197" t="s">
        <v>233</v>
      </c>
      <c r="F35" s="198"/>
      <c r="G35" s="198"/>
      <c r="H35" s="269"/>
      <c r="I35" s="269"/>
      <c r="J35" s="270"/>
      <c r="K35" s="198"/>
      <c r="N35" s="4"/>
      <c r="O35" s="4"/>
    </row>
    <row r="36" spans="1:15" ht="15" customHeight="1">
      <c r="A36" s="70">
        <v>59452</v>
      </c>
      <c r="B36" s="70">
        <v>59457</v>
      </c>
      <c r="C36" s="441">
        <v>99</v>
      </c>
      <c r="D36" s="224">
        <v>374200</v>
      </c>
      <c r="E36" s="197" t="s">
        <v>231</v>
      </c>
      <c r="F36" s="198"/>
      <c r="G36" s="198"/>
      <c r="H36" s="401">
        <v>217818</v>
      </c>
      <c r="I36" s="401">
        <v>0</v>
      </c>
      <c r="J36" s="270">
        <f t="shared" ref="J36:J45" si="2">H36+I36</f>
        <v>217818</v>
      </c>
      <c r="K36" s="198"/>
      <c r="N36" s="4"/>
      <c r="O36" s="4"/>
    </row>
    <row r="37" spans="1:15" ht="15" customHeight="1">
      <c r="A37" s="70">
        <v>59463</v>
      </c>
      <c r="B37" s="70">
        <v>59468</v>
      </c>
      <c r="C37" s="441">
        <v>99</v>
      </c>
      <c r="D37" s="237">
        <v>374400</v>
      </c>
      <c r="E37" s="233" t="s">
        <v>8</v>
      </c>
      <c r="F37" s="234"/>
      <c r="G37" s="198"/>
      <c r="H37" s="401">
        <v>605860</v>
      </c>
      <c r="I37" s="401">
        <v>0</v>
      </c>
      <c r="J37" s="270">
        <f>H37+I37</f>
        <v>605860</v>
      </c>
      <c r="K37" s="198"/>
      <c r="N37" s="4"/>
      <c r="O37" s="4"/>
    </row>
    <row r="38" spans="1:15" ht="15" customHeight="1">
      <c r="A38" s="70">
        <v>59474</v>
      </c>
      <c r="B38" s="70">
        <v>59479</v>
      </c>
      <c r="C38" s="441">
        <v>99</v>
      </c>
      <c r="D38" s="224">
        <v>375000</v>
      </c>
      <c r="E38" s="197" t="s">
        <v>114</v>
      </c>
      <c r="F38" s="198"/>
      <c r="G38" s="198"/>
      <c r="H38" s="401">
        <v>585034</v>
      </c>
      <c r="I38" s="401">
        <v>0</v>
      </c>
      <c r="J38" s="270">
        <f t="shared" si="2"/>
        <v>585034</v>
      </c>
      <c r="K38" s="198"/>
      <c r="N38" s="4"/>
      <c r="O38" s="4"/>
    </row>
    <row r="39" spans="1:15" ht="15" customHeight="1">
      <c r="A39" s="70">
        <v>59485</v>
      </c>
      <c r="B39" s="70">
        <v>59490</v>
      </c>
      <c r="C39" s="441">
        <v>99</v>
      </c>
      <c r="D39" s="224">
        <v>376000</v>
      </c>
      <c r="E39" s="198" t="s">
        <v>122</v>
      </c>
      <c r="F39" s="198"/>
      <c r="G39" s="198"/>
      <c r="H39" s="401">
        <v>245294470</v>
      </c>
      <c r="I39" s="401">
        <v>0</v>
      </c>
      <c r="J39" s="270">
        <f t="shared" si="2"/>
        <v>245294470</v>
      </c>
      <c r="K39" s="198"/>
      <c r="N39" s="4"/>
      <c r="O39" s="4"/>
    </row>
    <row r="40" spans="1:15" ht="15" customHeight="1">
      <c r="A40" s="70">
        <v>59496</v>
      </c>
      <c r="B40" s="70">
        <v>59501</v>
      </c>
      <c r="C40" s="441">
        <v>99</v>
      </c>
      <c r="D40" s="224">
        <v>378000</v>
      </c>
      <c r="E40" s="197" t="s">
        <v>234</v>
      </c>
      <c r="F40" s="198"/>
      <c r="G40" s="198"/>
      <c r="H40" s="401">
        <v>5589629</v>
      </c>
      <c r="I40" s="401">
        <v>0</v>
      </c>
      <c r="J40" s="270">
        <f t="shared" si="2"/>
        <v>5589629</v>
      </c>
      <c r="K40" s="198"/>
      <c r="N40" s="4"/>
      <c r="O40" s="4"/>
    </row>
    <row r="41" spans="1:15" ht="15" customHeight="1">
      <c r="A41" s="70">
        <v>59507</v>
      </c>
      <c r="B41" s="70">
        <v>59512</v>
      </c>
      <c r="C41" s="441">
        <v>99</v>
      </c>
      <c r="D41" s="224">
        <v>379000</v>
      </c>
      <c r="E41" s="197" t="s">
        <v>235</v>
      </c>
      <c r="F41" s="198"/>
      <c r="G41" s="198"/>
      <c r="H41" s="401">
        <v>2888496</v>
      </c>
      <c r="I41" s="401">
        <v>0</v>
      </c>
      <c r="J41" s="270">
        <f t="shared" si="2"/>
        <v>2888496</v>
      </c>
      <c r="K41" s="198"/>
      <c r="N41" s="4"/>
      <c r="O41" s="4"/>
    </row>
    <row r="42" spans="1:15" ht="15" customHeight="1">
      <c r="A42" s="70">
        <v>59518</v>
      </c>
      <c r="B42" s="70">
        <v>59523</v>
      </c>
      <c r="C42" s="441">
        <v>99</v>
      </c>
      <c r="D42" s="224">
        <v>380000</v>
      </c>
      <c r="E42" s="197" t="s">
        <v>142</v>
      </c>
      <c r="F42" s="198"/>
      <c r="G42" s="198"/>
      <c r="H42" s="401">
        <v>116800558</v>
      </c>
      <c r="I42" s="401">
        <v>0</v>
      </c>
      <c r="J42" s="270">
        <f t="shared" si="2"/>
        <v>116800558</v>
      </c>
      <c r="K42" s="198"/>
      <c r="N42" s="4"/>
      <c r="O42" s="4"/>
    </row>
    <row r="43" spans="1:15" ht="15" customHeight="1">
      <c r="A43" s="70">
        <v>59529</v>
      </c>
      <c r="B43" s="70">
        <v>59534</v>
      </c>
      <c r="C43" s="441">
        <v>99</v>
      </c>
      <c r="D43" s="224">
        <v>381000</v>
      </c>
      <c r="E43" s="197" t="s">
        <v>236</v>
      </c>
      <c r="F43" s="198"/>
      <c r="G43" s="198"/>
      <c r="H43" s="401">
        <v>47619753</v>
      </c>
      <c r="I43" s="401">
        <v>0</v>
      </c>
      <c r="J43" s="270">
        <f t="shared" si="2"/>
        <v>47619753</v>
      </c>
      <c r="K43" s="198"/>
      <c r="N43" s="4"/>
      <c r="O43" s="4"/>
    </row>
    <row r="44" spans="1:15" ht="15" customHeight="1">
      <c r="A44" s="70">
        <v>59573</v>
      </c>
      <c r="B44" s="70">
        <v>59578</v>
      </c>
      <c r="C44" s="441">
        <v>99</v>
      </c>
      <c r="D44" s="224">
        <v>385000</v>
      </c>
      <c r="E44" s="197" t="s">
        <v>237</v>
      </c>
      <c r="F44" s="198"/>
      <c r="G44" s="198"/>
      <c r="H44" s="401">
        <v>2269784</v>
      </c>
      <c r="I44" s="401">
        <v>0</v>
      </c>
      <c r="J44" s="270">
        <f t="shared" si="2"/>
        <v>2269784</v>
      </c>
      <c r="K44" s="198"/>
      <c r="N44" s="4"/>
      <c r="O44" s="4"/>
    </row>
    <row r="45" spans="1:15" ht="15" customHeight="1">
      <c r="A45" s="70">
        <v>59584</v>
      </c>
      <c r="B45" s="70">
        <v>59589</v>
      </c>
      <c r="C45" s="441">
        <v>99</v>
      </c>
      <c r="D45" s="224">
        <v>387000</v>
      </c>
      <c r="E45" s="197" t="s">
        <v>115</v>
      </c>
      <c r="F45" s="198"/>
      <c r="G45" s="198"/>
      <c r="H45" s="401">
        <v>539</v>
      </c>
      <c r="I45" s="401">
        <v>0</v>
      </c>
      <c r="J45" s="270">
        <f t="shared" si="2"/>
        <v>539</v>
      </c>
      <c r="K45" s="198"/>
      <c r="N45" s="4"/>
      <c r="O45" s="4"/>
    </row>
    <row r="46" spans="1:15" ht="15" customHeight="1">
      <c r="C46" s="441"/>
      <c r="D46" s="224"/>
      <c r="E46" s="197" t="s">
        <v>238</v>
      </c>
      <c r="F46" s="198"/>
      <c r="G46" s="198"/>
      <c r="H46" s="271">
        <f>SUM(H36:H45)</f>
        <v>421871941</v>
      </c>
      <c r="I46" s="271">
        <f>SUM(I36:I45)</f>
        <v>0</v>
      </c>
      <c r="J46" s="271">
        <f>SUM(J36:J45)</f>
        <v>421871941</v>
      </c>
      <c r="K46" s="198"/>
      <c r="N46" s="4"/>
      <c r="O46" s="4"/>
    </row>
    <row r="47" spans="1:15" ht="15" customHeight="1">
      <c r="C47" s="441"/>
      <c r="D47" s="224"/>
      <c r="E47" s="197"/>
      <c r="F47" s="198"/>
      <c r="G47" s="198"/>
      <c r="H47" s="269"/>
      <c r="I47" s="269"/>
      <c r="J47" s="270"/>
      <c r="K47" s="198"/>
      <c r="N47" s="4"/>
      <c r="O47" s="4"/>
    </row>
    <row r="48" spans="1:15" ht="15" customHeight="1">
      <c r="C48" s="441"/>
      <c r="D48" s="224"/>
      <c r="E48" s="197" t="s">
        <v>239</v>
      </c>
      <c r="F48" s="441"/>
      <c r="G48" s="441"/>
      <c r="H48" s="269"/>
      <c r="I48" s="269"/>
      <c r="J48" s="270"/>
      <c r="K48" s="198"/>
      <c r="N48" s="4"/>
      <c r="O48" s="4"/>
    </row>
    <row r="49" spans="1:15" ht="15" customHeight="1">
      <c r="A49" s="70">
        <v>36084</v>
      </c>
      <c r="B49" s="70">
        <v>36278</v>
      </c>
      <c r="C49" s="441"/>
      <c r="D49" s="224" t="s">
        <v>263</v>
      </c>
      <c r="E49" s="197" t="s">
        <v>231</v>
      </c>
      <c r="F49" s="197"/>
      <c r="G49" s="197"/>
      <c r="H49" s="401">
        <v>845134</v>
      </c>
      <c r="I49" s="401">
        <v>1053509</v>
      </c>
      <c r="J49" s="270">
        <f t="shared" ref="J49:J58" si="3">I49+H49</f>
        <v>1898643</v>
      </c>
      <c r="K49" s="198"/>
      <c r="N49" s="4"/>
      <c r="O49" s="4"/>
    </row>
    <row r="50" spans="1:15" ht="15" customHeight="1">
      <c r="A50" s="70">
        <v>36085</v>
      </c>
      <c r="B50" s="70">
        <v>36279</v>
      </c>
      <c r="C50" s="441"/>
      <c r="D50" s="224" t="s">
        <v>264</v>
      </c>
      <c r="E50" s="197" t="s">
        <v>114</v>
      </c>
      <c r="F50" s="197"/>
      <c r="G50" s="197"/>
      <c r="H50" s="401">
        <v>3823659</v>
      </c>
      <c r="I50" s="401">
        <v>11228418</v>
      </c>
      <c r="J50" s="270">
        <f t="shared" si="3"/>
        <v>15052077</v>
      </c>
      <c r="K50" s="198"/>
      <c r="N50" s="4"/>
      <c r="O50" s="4"/>
    </row>
    <row r="51" spans="1:15" ht="15" customHeight="1">
      <c r="A51" s="70">
        <v>36086</v>
      </c>
      <c r="B51" s="70">
        <v>36280</v>
      </c>
      <c r="C51" s="441"/>
      <c r="D51" s="224" t="s">
        <v>265</v>
      </c>
      <c r="E51" s="197" t="s">
        <v>240</v>
      </c>
      <c r="F51" s="268"/>
      <c r="G51" s="197"/>
      <c r="H51" s="401">
        <v>12109</v>
      </c>
      <c r="I51" s="401">
        <v>7758833</v>
      </c>
      <c r="J51" s="270">
        <f t="shared" si="3"/>
        <v>7770942</v>
      </c>
      <c r="K51" s="198"/>
      <c r="N51" s="4"/>
      <c r="O51" s="4"/>
    </row>
    <row r="52" spans="1:15" ht="15" customHeight="1">
      <c r="A52" s="70">
        <v>36087</v>
      </c>
      <c r="B52" s="70">
        <v>36281</v>
      </c>
      <c r="C52" s="441"/>
      <c r="D52" s="224" t="s">
        <v>266</v>
      </c>
      <c r="E52" s="197" t="s">
        <v>241</v>
      </c>
      <c r="F52" s="268"/>
      <c r="G52" s="197"/>
      <c r="H52" s="401">
        <v>4177230</v>
      </c>
      <c r="I52" s="401">
        <v>671099</v>
      </c>
      <c r="J52" s="270">
        <f t="shared" si="3"/>
        <v>4848329</v>
      </c>
      <c r="K52" s="198"/>
      <c r="N52" s="4"/>
      <c r="O52" s="4"/>
    </row>
    <row r="53" spans="1:15" ht="15" customHeight="1">
      <c r="A53" s="70">
        <v>36088</v>
      </c>
      <c r="B53" s="70">
        <v>36282</v>
      </c>
      <c r="C53" s="441"/>
      <c r="D53" s="224">
        <v>393000</v>
      </c>
      <c r="E53" s="197" t="s">
        <v>242</v>
      </c>
      <c r="F53" s="268"/>
      <c r="G53" s="197"/>
      <c r="H53" s="401">
        <v>24642</v>
      </c>
      <c r="I53" s="401">
        <v>0</v>
      </c>
      <c r="J53" s="270">
        <f t="shared" si="3"/>
        <v>24642</v>
      </c>
      <c r="K53" s="198"/>
      <c r="N53" s="4"/>
      <c r="O53" s="4"/>
    </row>
    <row r="54" spans="1:15" ht="15" customHeight="1">
      <c r="A54" s="70">
        <v>36089</v>
      </c>
      <c r="B54" s="70">
        <v>36283</v>
      </c>
      <c r="C54" s="441"/>
      <c r="D54" s="224">
        <v>394000</v>
      </c>
      <c r="E54" s="197" t="s">
        <v>243</v>
      </c>
      <c r="F54" s="197"/>
      <c r="G54" s="197"/>
      <c r="H54" s="401">
        <v>940569</v>
      </c>
      <c r="I54" s="401">
        <v>2688302</v>
      </c>
      <c r="J54" s="270">
        <f t="shared" si="3"/>
        <v>3628871</v>
      </c>
      <c r="K54" s="198"/>
      <c r="N54" s="4"/>
      <c r="O54" s="4"/>
    </row>
    <row r="55" spans="1:15" ht="15" customHeight="1">
      <c r="A55" s="70">
        <v>36090</v>
      </c>
      <c r="B55" s="70">
        <v>36284</v>
      </c>
      <c r="C55" s="441"/>
      <c r="D55" s="224">
        <v>395000</v>
      </c>
      <c r="E55" s="197" t="s">
        <v>244</v>
      </c>
      <c r="F55" s="268"/>
      <c r="G55" s="197"/>
      <c r="H55" s="401">
        <v>48404</v>
      </c>
      <c r="I55" s="401">
        <v>201750</v>
      </c>
      <c r="J55" s="270">
        <f t="shared" si="3"/>
        <v>250154</v>
      </c>
      <c r="K55" s="198"/>
      <c r="N55" s="4"/>
      <c r="O55" s="4"/>
    </row>
    <row r="56" spans="1:15" ht="15" customHeight="1">
      <c r="A56" s="70">
        <v>36091</v>
      </c>
      <c r="B56" s="70">
        <v>36285</v>
      </c>
      <c r="C56" s="441"/>
      <c r="D56" s="224" t="s">
        <v>267</v>
      </c>
      <c r="E56" s="197" t="s">
        <v>245</v>
      </c>
      <c r="F56" s="268"/>
      <c r="G56" s="197"/>
      <c r="H56" s="401">
        <v>43834</v>
      </c>
      <c r="I56" s="401">
        <v>47082</v>
      </c>
      <c r="J56" s="270">
        <f t="shared" si="3"/>
        <v>90916</v>
      </c>
      <c r="K56" s="198"/>
      <c r="N56" s="4"/>
      <c r="O56" s="4"/>
    </row>
    <row r="57" spans="1:15" ht="15" customHeight="1">
      <c r="A57" s="70">
        <v>36092</v>
      </c>
      <c r="B57" s="70">
        <v>36286</v>
      </c>
      <c r="C57" s="441"/>
      <c r="D57" s="224" t="s">
        <v>268</v>
      </c>
      <c r="E57" s="197" t="s">
        <v>246</v>
      </c>
      <c r="F57" s="197"/>
      <c r="G57" s="197"/>
      <c r="H57" s="401">
        <v>1117627</v>
      </c>
      <c r="I57" s="401">
        <v>5712469</v>
      </c>
      <c r="J57" s="270">
        <f t="shared" si="3"/>
        <v>6830096</v>
      </c>
      <c r="K57" s="198"/>
      <c r="N57" s="4"/>
      <c r="O57" s="4"/>
    </row>
    <row r="58" spans="1:15" ht="15" customHeight="1">
      <c r="A58" s="70">
        <v>36093</v>
      </c>
      <c r="B58" s="70">
        <v>36287</v>
      </c>
      <c r="C58" s="441"/>
      <c r="D58" s="224">
        <v>398000</v>
      </c>
      <c r="E58" s="197" t="s">
        <v>247</v>
      </c>
      <c r="F58" s="268"/>
      <c r="G58" s="197"/>
      <c r="H58" s="401">
        <v>2367</v>
      </c>
      <c r="I58" s="401">
        <v>55034</v>
      </c>
      <c r="J58" s="270">
        <f t="shared" si="3"/>
        <v>57401</v>
      </c>
      <c r="K58" s="198"/>
      <c r="N58" s="4"/>
      <c r="O58" s="4"/>
    </row>
    <row r="59" spans="1:15" ht="15" customHeight="1">
      <c r="C59" s="441"/>
      <c r="D59" s="224"/>
      <c r="E59" s="197" t="s">
        <v>248</v>
      </c>
      <c r="F59" s="268"/>
      <c r="G59" s="197"/>
      <c r="H59" s="271">
        <f>SUM(H49:H58)</f>
        <v>11035575</v>
      </c>
      <c r="I59" s="271">
        <f>SUM(I49:I58)</f>
        <v>29416496</v>
      </c>
      <c r="J59" s="271">
        <f>SUM(J49:J58)</f>
        <v>40452071</v>
      </c>
      <c r="K59" s="198"/>
      <c r="N59" s="4"/>
      <c r="O59" s="4"/>
    </row>
    <row r="60" spans="1:15" ht="15" customHeight="1">
      <c r="C60" s="441"/>
      <c r="D60" s="224"/>
      <c r="E60" s="197" t="s">
        <v>249</v>
      </c>
      <c r="F60" s="198"/>
      <c r="G60" s="198"/>
      <c r="H60" s="271">
        <f>H12+H28+H33+H46+H59</f>
        <v>440048474</v>
      </c>
      <c r="I60" s="271">
        <f>I12+I28+I33+I46+I59</f>
        <v>52371696</v>
      </c>
      <c r="J60" s="271">
        <f>J12+J28+J33+J46+J59</f>
        <v>492420170</v>
      </c>
      <c r="K60" s="198"/>
      <c r="N60" s="4"/>
      <c r="O60" s="4"/>
    </row>
    <row r="61" spans="1:15" ht="15" customHeight="1">
      <c r="C61" s="441"/>
      <c r="D61" s="224"/>
      <c r="E61" s="197"/>
      <c r="F61" s="198"/>
      <c r="G61" s="198"/>
      <c r="H61" s="269"/>
      <c r="I61" s="269"/>
      <c r="J61" s="270"/>
      <c r="K61" s="198"/>
      <c r="N61" s="4"/>
      <c r="O61" s="4"/>
    </row>
    <row r="62" spans="1:15" ht="14.25" customHeight="1">
      <c r="A62" s="2"/>
      <c r="B62" s="2"/>
      <c r="C62" s="441"/>
      <c r="D62" s="227"/>
      <c r="E62" s="197" t="s">
        <v>250</v>
      </c>
      <c r="F62" s="198"/>
      <c r="G62" s="198"/>
      <c r="H62" s="269"/>
      <c r="I62" s="269"/>
      <c r="J62" s="270"/>
      <c r="K62" s="198"/>
      <c r="N62" s="4"/>
    </row>
    <row r="63" spans="1:15" ht="14.25" customHeight="1">
      <c r="A63" s="402"/>
      <c r="B63" s="403"/>
      <c r="C63" s="441" t="s">
        <v>2096</v>
      </c>
      <c r="D63" s="227"/>
      <c r="E63" s="197" t="s">
        <v>288</v>
      </c>
      <c r="F63" s="198"/>
      <c r="G63" s="198"/>
      <c r="H63" s="272">
        <f>'OR-ADEP'!M33</f>
        <v>-1278494</v>
      </c>
      <c r="I63" s="272">
        <f>'OR-ADEP'!N33</f>
        <v>0</v>
      </c>
      <c r="J63" s="404">
        <f t="shared" ref="J63:J65" si="4">+H63+I63</f>
        <v>-1278494</v>
      </c>
      <c r="K63" s="198"/>
      <c r="M63" s="4"/>
      <c r="N63" s="4"/>
    </row>
    <row r="64" spans="1:15" ht="14.25" customHeight="1">
      <c r="A64" s="402"/>
      <c r="B64" s="403"/>
      <c r="C64" s="441" t="s">
        <v>2096</v>
      </c>
      <c r="D64" s="227"/>
      <c r="E64" s="197" t="s">
        <v>2095</v>
      </c>
      <c r="F64" s="198"/>
      <c r="G64" s="198"/>
      <c r="H64" s="272">
        <f>'OR-ADEP'!M40</f>
        <v>-118309508</v>
      </c>
      <c r="I64" s="272">
        <f>'OR-ADEP'!N40</f>
        <v>0</v>
      </c>
      <c r="J64" s="404">
        <f t="shared" si="4"/>
        <v>-118309508</v>
      </c>
      <c r="K64" s="198"/>
      <c r="N64" s="4"/>
    </row>
    <row r="65" spans="1:15" ht="14.25" customHeight="1">
      <c r="A65" s="402"/>
      <c r="B65" s="403"/>
      <c r="C65" s="441" t="s">
        <v>2096</v>
      </c>
      <c r="D65" s="227"/>
      <c r="E65" s="197" t="s">
        <v>2083</v>
      </c>
      <c r="F65" s="198"/>
      <c r="G65" s="198"/>
      <c r="H65" s="272">
        <f>'OR-ADEP'!M55</f>
        <v>-4994935</v>
      </c>
      <c r="I65" s="272">
        <f>'OR-ADEP'!N55</f>
        <v>-7517658</v>
      </c>
      <c r="J65" s="404">
        <f t="shared" si="4"/>
        <v>-12512593</v>
      </c>
      <c r="K65" s="198"/>
      <c r="N65" s="4"/>
    </row>
    <row r="66" spans="1:15" ht="14.25" customHeight="1">
      <c r="A66" s="2"/>
      <c r="B66" s="2"/>
      <c r="C66" s="441"/>
      <c r="D66" s="196"/>
      <c r="E66" s="197" t="s">
        <v>251</v>
      </c>
      <c r="F66" s="198"/>
      <c r="G66" s="198"/>
      <c r="H66" s="271">
        <f t="shared" ref="H66:J66" si="5">SUM(H63:H65)</f>
        <v>-124582937</v>
      </c>
      <c r="I66" s="271">
        <f t="shared" si="5"/>
        <v>-7517658</v>
      </c>
      <c r="J66" s="271">
        <f t="shared" si="5"/>
        <v>-132100595</v>
      </c>
      <c r="K66" s="198"/>
      <c r="N66" s="4"/>
    </row>
    <row r="67" spans="1:15" ht="14.25" customHeight="1">
      <c r="A67" s="2"/>
      <c r="B67" s="2"/>
      <c r="C67" s="441"/>
      <c r="D67" s="196"/>
      <c r="E67" s="197"/>
      <c r="F67" s="198"/>
      <c r="G67" s="198"/>
      <c r="H67" s="269"/>
      <c r="I67" s="269"/>
      <c r="J67" s="270"/>
      <c r="K67" s="198"/>
      <c r="N67" s="4"/>
    </row>
    <row r="68" spans="1:15" ht="14.25" customHeight="1">
      <c r="A68" s="2"/>
      <c r="B68" s="2"/>
      <c r="C68" s="441"/>
      <c r="D68" s="196"/>
      <c r="E68" s="197" t="s">
        <v>252</v>
      </c>
      <c r="F68" s="198"/>
      <c r="G68" s="198"/>
      <c r="H68" s="269"/>
      <c r="I68" s="269"/>
      <c r="J68" s="270"/>
      <c r="K68" s="198"/>
      <c r="N68" s="4"/>
    </row>
    <row r="69" spans="1:15" ht="14.25" customHeight="1">
      <c r="A69" s="405"/>
      <c r="B69" s="406"/>
      <c r="C69" s="441" t="s">
        <v>2097</v>
      </c>
      <c r="D69" s="227"/>
      <c r="E69" s="197" t="s">
        <v>3600</v>
      </c>
      <c r="F69" s="198"/>
      <c r="G69" s="198"/>
      <c r="H69" s="272">
        <f>'OR-AAMT'!S25</f>
        <v>-101267</v>
      </c>
      <c r="I69" s="272">
        <f>'OR-AAMT'!T25</f>
        <v>-337975</v>
      </c>
      <c r="J69" s="270">
        <f t="shared" ref="J69:J71" si="6">+H69+I69</f>
        <v>-439242</v>
      </c>
      <c r="K69" s="198"/>
      <c r="M69" s="4"/>
      <c r="N69" s="4"/>
    </row>
    <row r="70" spans="1:15" ht="14.25" customHeight="1">
      <c r="A70" s="405"/>
      <c r="B70" s="406"/>
      <c r="C70" s="441" t="s">
        <v>2097</v>
      </c>
      <c r="D70" s="227"/>
      <c r="E70" s="197" t="s">
        <v>3613</v>
      </c>
      <c r="F70" s="198"/>
      <c r="G70" s="198"/>
      <c r="H70" s="272">
        <f>'OR-AAMT'!S37</f>
        <v>0</v>
      </c>
      <c r="I70" s="272">
        <f>'OR-AAMT'!T37</f>
        <v>-8323447</v>
      </c>
      <c r="J70" s="270">
        <f t="shared" si="6"/>
        <v>-8323447</v>
      </c>
      <c r="K70" s="198"/>
      <c r="M70" s="4"/>
      <c r="N70" s="4"/>
    </row>
    <row r="71" spans="1:15" ht="14.25" customHeight="1">
      <c r="A71" s="405"/>
      <c r="B71" s="406"/>
      <c r="C71" s="441" t="s">
        <v>2097</v>
      </c>
      <c r="D71" s="227"/>
      <c r="E71" s="197" t="s">
        <v>3602</v>
      </c>
      <c r="F71" s="198"/>
      <c r="G71" s="198"/>
      <c r="H71" s="272">
        <f>'OR-AAMT'!S51</f>
        <v>0</v>
      </c>
      <c r="I71" s="272">
        <f>'OR-AAMT'!T51</f>
        <v>14</v>
      </c>
      <c r="J71" s="270">
        <f t="shared" si="6"/>
        <v>14</v>
      </c>
      <c r="K71" s="198"/>
      <c r="M71" s="4"/>
      <c r="N71" s="4"/>
    </row>
    <row r="72" spans="1:15" ht="14.25" customHeight="1">
      <c r="A72" s="2"/>
      <c r="B72" s="2"/>
      <c r="C72" s="441"/>
      <c r="D72" s="227"/>
      <c r="E72" s="197" t="s">
        <v>292</v>
      </c>
      <c r="F72" s="198"/>
      <c r="G72" s="198"/>
      <c r="H72" s="271">
        <f>SUM(H69:H71)</f>
        <v>-101267</v>
      </c>
      <c r="I72" s="271">
        <f>SUM(I69:I71)</f>
        <v>-8661408</v>
      </c>
      <c r="J72" s="271">
        <f>SUM(J69:J71)</f>
        <v>-8762675</v>
      </c>
      <c r="K72" s="198"/>
      <c r="N72" s="4"/>
    </row>
    <row r="73" spans="1:15" ht="14.25" customHeight="1">
      <c r="A73" s="2"/>
      <c r="B73" s="2"/>
      <c r="C73" s="441"/>
      <c r="D73" s="227"/>
      <c r="E73" s="197"/>
      <c r="F73" s="198"/>
      <c r="G73" s="198"/>
      <c r="H73" s="271"/>
      <c r="I73" s="271"/>
      <c r="J73" s="271"/>
      <c r="K73" s="198"/>
      <c r="N73" s="4"/>
    </row>
    <row r="74" spans="1:15" ht="14.25" customHeight="1">
      <c r="A74" s="2"/>
      <c r="B74" s="2"/>
      <c r="C74" s="441"/>
      <c r="D74" s="227"/>
      <c r="E74" s="197" t="s">
        <v>3640</v>
      </c>
      <c r="F74" s="198"/>
      <c r="G74" s="198"/>
      <c r="H74" s="271">
        <f>H66+H72</f>
        <v>-124684204</v>
      </c>
      <c r="I74" s="271">
        <f t="shared" ref="I74:J74" si="7">I66+I72</f>
        <v>-16179066</v>
      </c>
      <c r="J74" s="271">
        <f t="shared" si="7"/>
        <v>-140863270</v>
      </c>
      <c r="K74" s="198"/>
      <c r="N74" s="4"/>
    </row>
    <row r="75" spans="1:15" ht="14.25" customHeight="1">
      <c r="A75" s="2"/>
      <c r="B75" s="2"/>
      <c r="C75" s="441"/>
      <c r="D75" s="227"/>
      <c r="E75" s="197"/>
      <c r="F75" s="198"/>
      <c r="G75" s="198"/>
      <c r="H75" s="271"/>
      <c r="I75" s="271"/>
      <c r="J75" s="271"/>
      <c r="K75" s="198"/>
      <c r="N75" s="4"/>
    </row>
    <row r="76" spans="1:15" ht="15" customHeight="1">
      <c r="C76" s="441"/>
      <c r="D76" s="196"/>
      <c r="E76" s="197" t="s">
        <v>3776</v>
      </c>
      <c r="F76" s="198"/>
      <c r="G76" s="198"/>
      <c r="H76" s="271">
        <f>H60+H74</f>
        <v>315364270</v>
      </c>
      <c r="I76" s="271">
        <f>I60+I74</f>
        <v>36192630</v>
      </c>
      <c r="J76" s="271">
        <f>J60+J74</f>
        <v>351556900</v>
      </c>
      <c r="K76" s="197"/>
      <c r="L76" s="4"/>
    </row>
    <row r="77" spans="1:15" ht="15" customHeight="1">
      <c r="C77" s="441"/>
      <c r="D77" s="196"/>
      <c r="E77" s="197"/>
      <c r="F77" s="198"/>
      <c r="G77" s="198"/>
      <c r="H77" s="269"/>
      <c r="I77" s="269"/>
      <c r="J77" s="270"/>
      <c r="K77" s="198"/>
      <c r="N77" s="4"/>
      <c r="O77" s="4"/>
    </row>
    <row r="78" spans="1:15" ht="15" customHeight="1">
      <c r="C78" s="196"/>
      <c r="D78" s="198"/>
      <c r="E78" s="197" t="s">
        <v>3635</v>
      </c>
      <c r="F78" s="198"/>
      <c r="G78" s="197"/>
      <c r="H78" s="269"/>
      <c r="I78" s="269"/>
      <c r="J78" s="270"/>
      <c r="K78" s="198"/>
      <c r="M78" s="4"/>
      <c r="N78" s="4"/>
      <c r="O78" s="4"/>
    </row>
    <row r="79" spans="1:15" ht="15" customHeight="1">
      <c r="A79" s="364">
        <v>35704</v>
      </c>
      <c r="B79" s="364">
        <v>24080</v>
      </c>
      <c r="C79" s="441">
        <v>99</v>
      </c>
      <c r="D79" s="407">
        <v>282900</v>
      </c>
      <c r="E79" s="197" t="s">
        <v>3639</v>
      </c>
      <c r="F79" s="198"/>
      <c r="G79" s="198"/>
      <c r="H79" s="401">
        <v>-65615292</v>
      </c>
      <c r="I79" s="401">
        <v>0</v>
      </c>
      <c r="J79" s="269">
        <f>H79+I79</f>
        <v>-65615292</v>
      </c>
      <c r="K79" s="198"/>
      <c r="N79" s="4"/>
      <c r="O79" s="4"/>
    </row>
    <row r="80" spans="1:15" ht="15" customHeight="1">
      <c r="C80" s="441"/>
      <c r="D80" s="229">
        <v>282900</v>
      </c>
      <c r="E80" s="408" t="s">
        <v>3637</v>
      </c>
      <c r="F80" s="198"/>
      <c r="G80" s="197"/>
      <c r="H80" s="273">
        <v>0</v>
      </c>
      <c r="I80" s="273">
        <f>+'C-DTX'!K9</f>
        <v>-7661773</v>
      </c>
      <c r="J80" s="270">
        <f>H80+I80</f>
        <v>-7661773</v>
      </c>
      <c r="K80" s="198"/>
      <c r="M80" s="4"/>
      <c r="N80" s="4"/>
      <c r="O80" s="4"/>
    </row>
    <row r="81" spans="1:15" ht="15" customHeight="1">
      <c r="C81" s="461"/>
      <c r="D81" s="229" t="s">
        <v>3802</v>
      </c>
      <c r="E81" s="408" t="s">
        <v>3803</v>
      </c>
      <c r="F81" s="198"/>
      <c r="G81" s="197"/>
      <c r="H81" s="273">
        <v>0</v>
      </c>
      <c r="I81" s="273">
        <f>'C-DTX'!K12</f>
        <v>-179357</v>
      </c>
      <c r="J81" s="270">
        <f>H81+I81</f>
        <v>-179357</v>
      </c>
      <c r="K81" s="198"/>
      <c r="M81" s="4"/>
      <c r="N81" s="4"/>
      <c r="O81" s="4"/>
    </row>
    <row r="82" spans="1:15" ht="15" customHeight="1">
      <c r="C82" s="441"/>
      <c r="D82" s="229" t="s">
        <v>3656</v>
      </c>
      <c r="E82" s="408" t="s">
        <v>3657</v>
      </c>
      <c r="F82" s="198"/>
      <c r="G82" s="197"/>
      <c r="H82" s="273">
        <v>0</v>
      </c>
      <c r="I82" s="273">
        <f>+'C-DTX'!K13</f>
        <v>-833</v>
      </c>
      <c r="J82" s="270">
        <f>H82+I82</f>
        <v>-833</v>
      </c>
      <c r="K82" s="198"/>
      <c r="M82" s="4"/>
      <c r="N82" s="4"/>
      <c r="O82" s="4"/>
    </row>
    <row r="83" spans="1:15" ht="15" customHeight="1">
      <c r="A83" s="70">
        <v>35711</v>
      </c>
      <c r="B83" s="70">
        <v>35968</v>
      </c>
      <c r="C83" s="441">
        <v>99</v>
      </c>
      <c r="D83" s="407">
        <v>283850</v>
      </c>
      <c r="E83" s="197" t="s">
        <v>3638</v>
      </c>
      <c r="F83" s="198"/>
      <c r="G83" s="198"/>
      <c r="H83" s="401">
        <v>0</v>
      </c>
      <c r="I83" s="401">
        <v>-149312</v>
      </c>
      <c r="J83" s="404">
        <f>H83+I83</f>
        <v>-149312</v>
      </c>
      <c r="K83" s="198"/>
      <c r="M83" s="4"/>
      <c r="N83" s="4"/>
      <c r="O83" s="4"/>
    </row>
    <row r="84" spans="1:15" ht="15" customHeight="1">
      <c r="C84" s="441"/>
      <c r="D84" s="198"/>
      <c r="E84" s="236" t="s">
        <v>3636</v>
      </c>
      <c r="F84" s="198"/>
      <c r="G84" s="198"/>
      <c r="H84" s="271">
        <f>SUM(H79:H83)</f>
        <v>-65615292</v>
      </c>
      <c r="I84" s="271">
        <f t="shared" ref="I84:J84" si="8">SUM(I79:I83)</f>
        <v>-7991275</v>
      </c>
      <c r="J84" s="271">
        <f t="shared" si="8"/>
        <v>-73606567</v>
      </c>
      <c r="K84" s="198"/>
      <c r="N84" s="4"/>
      <c r="O84" s="4"/>
    </row>
    <row r="85" spans="1:15" ht="15" customHeight="1">
      <c r="C85" s="441"/>
      <c r="D85" s="196"/>
      <c r="E85" s="197"/>
      <c r="F85" s="198"/>
      <c r="G85" s="198"/>
      <c r="H85" s="269"/>
      <c r="I85" s="269"/>
      <c r="J85" s="270"/>
      <c r="K85" s="198"/>
      <c r="N85" s="4"/>
      <c r="O85" s="4"/>
    </row>
    <row r="86" spans="1:15" ht="15" customHeight="1">
      <c r="C86" s="441"/>
      <c r="D86" s="196"/>
      <c r="E86" s="197" t="s">
        <v>253</v>
      </c>
      <c r="F86" s="198"/>
      <c r="G86" s="198"/>
      <c r="H86" s="271">
        <f>H76+H84</f>
        <v>249748978</v>
      </c>
      <c r="I86" s="271">
        <f t="shared" ref="I86:J86" si="9">I76+I84</f>
        <v>28201355</v>
      </c>
      <c r="J86" s="271">
        <f t="shared" si="9"/>
        <v>277950333</v>
      </c>
      <c r="K86" s="197"/>
      <c r="L86" s="4"/>
    </row>
    <row r="87" spans="1:15" ht="15" customHeight="1">
      <c r="C87" s="441"/>
      <c r="D87" s="196"/>
      <c r="E87" s="197"/>
      <c r="F87" s="198"/>
      <c r="G87" s="198"/>
      <c r="H87" s="197"/>
      <c r="I87" s="197"/>
      <c r="J87" s="199"/>
      <c r="K87" s="198"/>
      <c r="N87" s="4"/>
      <c r="O87" s="4"/>
    </row>
    <row r="88" spans="1:15" ht="15" customHeight="1">
      <c r="C88" s="197" t="s">
        <v>179</v>
      </c>
      <c r="D88" s="196"/>
      <c r="E88" s="197"/>
      <c r="F88" s="198"/>
      <c r="G88" s="198"/>
      <c r="H88" s="197"/>
      <c r="I88" s="197"/>
      <c r="J88" s="199"/>
      <c r="K88" s="198"/>
      <c r="N88" s="4"/>
      <c r="O88" s="4"/>
    </row>
    <row r="89" spans="1:15" ht="15" customHeight="1">
      <c r="C89" s="441" t="s">
        <v>19</v>
      </c>
      <c r="D89" s="240">
        <v>99</v>
      </c>
      <c r="E89" s="197" t="str">
        <f>'OR-ALL'!E88</f>
        <v>Not Allocated</v>
      </c>
      <c r="F89" s="198"/>
      <c r="G89" s="198"/>
      <c r="H89" s="242"/>
      <c r="I89" s="242"/>
      <c r="J89" s="241"/>
      <c r="K89" s="198"/>
      <c r="N89" s="4"/>
      <c r="O89" s="4"/>
    </row>
  </sheetData>
  <phoneticPr fontId="0" type="noConversion"/>
  <pageMargins left="0.75" right="0.75" top="0.6" bottom="0.6" header="0.4" footer="0.4"/>
  <pageSetup scale="81" fitToHeight="2" orientation="landscape" horizontalDpi="4294967292" r:id="rId1"/>
  <headerFooter alignWithMargins="0">
    <oddFooter>&amp;CPage &amp;P of &amp;N&amp;RPrint Date-Time: &amp;D  &amp;T</oddFooter>
  </headerFooter>
  <rowBreaks count="2" manualBreakCount="2">
    <brk id="34" min="2" max="10" man="1"/>
    <brk id="60" min="2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R27"/>
  <sheetViews>
    <sheetView zoomScaleNormal="100" workbookViewId="0">
      <pane xSplit="7" ySplit="7" topLeftCell="H8" activePane="bottomRight" state="frozen"/>
      <selection activeCell="F6" sqref="F6"/>
      <selection pane="topRight" activeCell="F6" sqref="F6"/>
      <selection pane="bottomLeft" activeCell="F6" sqref="F6"/>
      <selection pane="bottomRight" activeCell="D11" sqref="D11"/>
    </sheetView>
  </sheetViews>
  <sheetFormatPr defaultColWidth="9.375" defaultRowHeight="15" customHeight="1"/>
  <cols>
    <col min="1" max="2" width="9.375" style="1"/>
    <col min="3" max="4" width="9.875" style="1" customWidth="1"/>
    <col min="5" max="5" width="16.875" style="1" customWidth="1"/>
    <col min="6" max="6" width="18.125" style="1" customWidth="1"/>
    <col min="7" max="7" width="16.125" style="1" customWidth="1"/>
    <col min="8" max="10" width="18.5" style="1" customWidth="1"/>
    <col min="11" max="16384" width="9.375" style="1"/>
  </cols>
  <sheetData>
    <row r="1" spans="1:18" ht="15" customHeight="1">
      <c r="C1" s="441"/>
      <c r="D1" s="196"/>
      <c r="E1" s="197"/>
      <c r="F1" s="198"/>
      <c r="G1" s="198"/>
      <c r="H1" s="197"/>
      <c r="I1" s="197"/>
      <c r="J1" s="197"/>
      <c r="K1" s="198"/>
      <c r="N1" s="4"/>
      <c r="O1" s="4"/>
    </row>
    <row r="2" spans="1:18" s="70" customFormat="1" ht="14.25" customHeight="1">
      <c r="C2" s="200" t="s">
        <v>2029</v>
      </c>
      <c r="D2" s="201"/>
      <c r="E2" s="202"/>
      <c r="F2" s="265"/>
      <c r="G2" s="204" t="s">
        <v>44</v>
      </c>
      <c r="H2" s="197"/>
      <c r="I2" s="197" t="s">
        <v>3</v>
      </c>
      <c r="J2" s="198"/>
      <c r="K2" s="197"/>
      <c r="L2" s="4"/>
      <c r="M2" s="4"/>
      <c r="N2" s="4"/>
      <c r="O2" s="4"/>
      <c r="P2" s="1"/>
      <c r="Q2" s="1"/>
      <c r="R2" s="68"/>
    </row>
    <row r="3" spans="1:18" ht="15" customHeight="1">
      <c r="C3" s="205" t="s">
        <v>254</v>
      </c>
      <c r="D3" s="206"/>
      <c r="E3" s="207"/>
      <c r="F3" s="208"/>
      <c r="G3" s="263" t="str">
        <f>"OR-APL-"&amp;months&amp;rbcalc</f>
        <v>OR-APL-12E</v>
      </c>
      <c r="H3" s="197" t="str">
        <f>IF(LEFT(UPPER(DATA!S2),4)="RATE",DATA!S2,"")</f>
        <v/>
      </c>
      <c r="I3" s="197"/>
      <c r="J3" s="197"/>
      <c r="K3" s="198"/>
      <c r="N3" s="4"/>
      <c r="O3" s="4"/>
    </row>
    <row r="4" spans="1:18" ht="15" customHeight="1">
      <c r="C4" s="210" t="str">
        <f>tp_heading</f>
        <v>For Twelve Months Ended December 31, 2019</v>
      </c>
      <c r="D4" s="196"/>
      <c r="E4" s="198"/>
      <c r="F4" s="211"/>
      <c r="G4" s="209"/>
      <c r="H4" s="197"/>
      <c r="I4" s="197"/>
      <c r="J4" s="197"/>
      <c r="K4" s="197"/>
      <c r="L4" s="4"/>
      <c r="M4" s="4"/>
      <c r="N4" s="4"/>
      <c r="O4" s="4"/>
    </row>
    <row r="5" spans="1:18" ht="15" customHeight="1">
      <c r="C5" s="212" t="str">
        <f>rbcalc_heading</f>
        <v>Ending Balance Basis</v>
      </c>
      <c r="D5" s="213"/>
      <c r="E5" s="214"/>
      <c r="F5" s="215"/>
      <c r="G5" s="216"/>
      <c r="H5" s="197" t="s">
        <v>10</v>
      </c>
      <c r="I5" s="197"/>
      <c r="J5" s="197"/>
      <c r="K5" s="197"/>
      <c r="L5" s="4"/>
      <c r="M5" s="4"/>
      <c r="N5" s="4"/>
      <c r="O5" s="4"/>
    </row>
    <row r="6" spans="1:18" ht="15" customHeight="1">
      <c r="C6" s="217" t="s">
        <v>96</v>
      </c>
      <c r="D6" s="218" t="s">
        <v>51</v>
      </c>
      <c r="E6" s="217" t="s">
        <v>54</v>
      </c>
      <c r="F6" s="214"/>
      <c r="G6" s="214"/>
      <c r="H6" s="219" t="s">
        <v>97</v>
      </c>
      <c r="I6" s="219" t="s">
        <v>98</v>
      </c>
      <c r="J6" s="219" t="s">
        <v>61</v>
      </c>
      <c r="K6" s="198"/>
      <c r="N6" s="4"/>
      <c r="O6" s="4"/>
    </row>
    <row r="7" spans="1:18" ht="15" customHeight="1">
      <c r="A7" s="1" t="s">
        <v>97</v>
      </c>
      <c r="B7" s="1" t="s">
        <v>98</v>
      </c>
      <c r="C7" s="441"/>
      <c r="D7" s="227"/>
      <c r="E7" s="441"/>
      <c r="F7" s="198"/>
      <c r="G7" s="198"/>
      <c r="H7" s="441"/>
      <c r="I7" s="441"/>
      <c r="J7" s="440"/>
      <c r="K7" s="198"/>
      <c r="N7" s="4"/>
      <c r="O7" s="4"/>
    </row>
    <row r="8" spans="1:18" ht="15" customHeight="1">
      <c r="C8" s="441" t="s">
        <v>16</v>
      </c>
      <c r="D8" s="197" t="s">
        <v>255</v>
      </c>
      <c r="E8" s="198"/>
      <c r="F8" s="198"/>
      <c r="G8" s="198"/>
      <c r="H8" s="223">
        <f>'OR-PLT'!H86</f>
        <v>249748978</v>
      </c>
      <c r="I8" s="223">
        <f>'OR-PLT'!I86</f>
        <v>28201355</v>
      </c>
      <c r="J8" s="222">
        <f>H8+I8</f>
        <v>277950333</v>
      </c>
      <c r="K8" s="198"/>
      <c r="N8" s="4"/>
      <c r="O8" s="4"/>
    </row>
    <row r="9" spans="1:18" ht="15" customHeight="1">
      <c r="C9" s="441"/>
      <c r="D9" s="197"/>
      <c r="E9" s="198"/>
      <c r="F9" s="198"/>
      <c r="G9" s="198"/>
      <c r="H9" s="223"/>
      <c r="I9" s="223"/>
      <c r="J9" s="222"/>
      <c r="K9" s="198"/>
      <c r="N9" s="4"/>
      <c r="O9" s="4"/>
    </row>
    <row r="10" spans="1:18" ht="15" customHeight="1">
      <c r="C10" s="441"/>
      <c r="D10" s="441" t="s">
        <v>256</v>
      </c>
      <c r="E10" s="198"/>
      <c r="F10" s="198"/>
      <c r="G10" s="198"/>
      <c r="H10" s="223"/>
      <c r="I10" s="223"/>
      <c r="J10" s="222"/>
      <c r="K10" s="198"/>
      <c r="N10" s="4"/>
      <c r="O10" s="4"/>
    </row>
    <row r="11" spans="1:18" ht="15" customHeight="1">
      <c r="A11" s="364">
        <v>164072</v>
      </c>
      <c r="B11" s="364">
        <v>164077</v>
      </c>
      <c r="C11" s="441">
        <v>99</v>
      </c>
      <c r="D11" s="224">
        <v>117100</v>
      </c>
      <c r="E11" s="197" t="s">
        <v>1976</v>
      </c>
      <c r="F11" s="198"/>
      <c r="G11" s="198"/>
      <c r="H11" s="244">
        <v>1261012</v>
      </c>
      <c r="I11" s="244">
        <v>0</v>
      </c>
      <c r="J11" s="222">
        <f t="shared" ref="J11:J17" si="0">H11+I11</f>
        <v>1261012</v>
      </c>
      <c r="K11" s="198"/>
      <c r="N11" s="4"/>
      <c r="O11" s="4"/>
    </row>
    <row r="12" spans="1:18" ht="15" customHeight="1">
      <c r="A12" s="364">
        <v>72292</v>
      </c>
      <c r="B12" s="364">
        <v>72297</v>
      </c>
      <c r="C12" s="441">
        <v>99</v>
      </c>
      <c r="D12" s="224">
        <v>164100</v>
      </c>
      <c r="E12" s="197" t="s">
        <v>66</v>
      </c>
      <c r="F12" s="198"/>
      <c r="G12" s="198"/>
      <c r="H12" s="244">
        <v>1327650</v>
      </c>
      <c r="I12" s="244">
        <v>0</v>
      </c>
      <c r="J12" s="222">
        <f t="shared" si="0"/>
        <v>1327650</v>
      </c>
      <c r="K12" s="198"/>
      <c r="N12" s="4"/>
      <c r="O12" s="4"/>
    </row>
    <row r="13" spans="1:18" ht="15" customHeight="1">
      <c r="A13" s="364">
        <v>72281</v>
      </c>
      <c r="B13" s="364">
        <v>72286</v>
      </c>
      <c r="C13" s="441">
        <v>99</v>
      </c>
      <c r="D13" s="224">
        <v>164105</v>
      </c>
      <c r="E13" s="197" t="s">
        <v>65</v>
      </c>
      <c r="F13" s="198"/>
      <c r="G13" s="198"/>
      <c r="H13" s="244">
        <v>141593</v>
      </c>
      <c r="I13" s="244">
        <v>0</v>
      </c>
      <c r="J13" s="222">
        <f t="shared" si="0"/>
        <v>141593</v>
      </c>
      <c r="K13" s="198"/>
      <c r="N13" s="4"/>
      <c r="O13" s="4"/>
    </row>
    <row r="14" spans="1:18" ht="15" customHeight="1">
      <c r="A14" s="364">
        <v>72270</v>
      </c>
      <c r="B14" s="364">
        <v>72275</v>
      </c>
      <c r="C14" s="461">
        <v>99</v>
      </c>
      <c r="D14" s="224">
        <v>164110</v>
      </c>
      <c r="E14" s="197" t="s">
        <v>174</v>
      </c>
      <c r="F14" s="198"/>
      <c r="G14" s="198"/>
      <c r="H14" s="244">
        <v>0</v>
      </c>
      <c r="I14" s="244">
        <v>0</v>
      </c>
      <c r="J14" s="222">
        <f t="shared" si="0"/>
        <v>0</v>
      </c>
      <c r="K14" s="198"/>
      <c r="N14" s="4"/>
      <c r="O14" s="4"/>
    </row>
    <row r="15" spans="1:18" ht="15" customHeight="1">
      <c r="A15" s="364">
        <v>445298</v>
      </c>
      <c r="B15" s="364">
        <v>445303</v>
      </c>
      <c r="C15" s="461">
        <v>99</v>
      </c>
      <c r="D15" s="224">
        <v>182332</v>
      </c>
      <c r="E15" s="197" t="s">
        <v>3819</v>
      </c>
      <c r="F15" s="198"/>
      <c r="G15" s="198"/>
      <c r="H15" s="244">
        <v>-998468</v>
      </c>
      <c r="I15" s="244">
        <v>998468</v>
      </c>
      <c r="J15" s="222">
        <f t="shared" si="0"/>
        <v>0</v>
      </c>
      <c r="K15" s="198"/>
      <c r="N15" s="4"/>
      <c r="O15" s="4"/>
    </row>
    <row r="16" spans="1:18" ht="15" customHeight="1">
      <c r="A16" s="364">
        <v>445284</v>
      </c>
      <c r="B16" s="364">
        <v>445289</v>
      </c>
      <c r="C16" s="458">
        <v>99</v>
      </c>
      <c r="D16" s="224">
        <v>182318</v>
      </c>
      <c r="E16" s="197" t="s">
        <v>3820</v>
      </c>
      <c r="F16" s="198"/>
      <c r="G16" s="198"/>
      <c r="H16" s="244">
        <v>118291</v>
      </c>
      <c r="I16" s="244">
        <v>-118291</v>
      </c>
      <c r="J16" s="222">
        <f t="shared" si="0"/>
        <v>0</v>
      </c>
      <c r="K16" s="198"/>
      <c r="N16" s="4"/>
      <c r="O16" s="4"/>
    </row>
    <row r="17" spans="1:15" ht="15" customHeight="1">
      <c r="A17" s="364">
        <v>434670</v>
      </c>
      <c r="B17" s="364">
        <v>434675</v>
      </c>
      <c r="C17" s="441">
        <v>99</v>
      </c>
      <c r="D17" s="224">
        <v>254911</v>
      </c>
      <c r="E17" s="197" t="s">
        <v>3791</v>
      </c>
      <c r="F17" s="198"/>
      <c r="G17" s="198"/>
      <c r="H17" s="244">
        <v>-87688</v>
      </c>
      <c r="I17" s="244">
        <v>0</v>
      </c>
      <c r="J17" s="222">
        <f t="shared" si="0"/>
        <v>-87688</v>
      </c>
      <c r="K17" s="198"/>
      <c r="N17" s="4"/>
      <c r="O17" s="4"/>
    </row>
    <row r="18" spans="1:15" ht="15" customHeight="1">
      <c r="A18" s="364"/>
      <c r="B18" s="364"/>
      <c r="C18" s="441" t="s">
        <v>3731</v>
      </c>
      <c r="D18" s="198"/>
      <c r="E18" s="196" t="s">
        <v>3777</v>
      </c>
      <c r="F18" s="198"/>
      <c r="G18" s="198"/>
      <c r="H18" s="298">
        <f>'C-WKC'!O20</f>
        <v>3771750</v>
      </c>
      <c r="I18" s="273">
        <v>0</v>
      </c>
      <c r="J18" s="300">
        <f t="shared" ref="J18" si="1">+H18+I18</f>
        <v>3771750</v>
      </c>
      <c r="K18" s="198"/>
      <c r="N18" s="4"/>
      <c r="O18" s="4"/>
    </row>
    <row r="19" spans="1:15" ht="15" customHeight="1">
      <c r="C19" s="441"/>
      <c r="D19" s="197" t="s">
        <v>257</v>
      </c>
      <c r="E19" s="198"/>
      <c r="F19" s="198"/>
      <c r="G19" s="198"/>
      <c r="H19" s="226">
        <f>SUM(H11:H18)</f>
        <v>5534140</v>
      </c>
      <c r="I19" s="226">
        <f>SUM(I11:I18)</f>
        <v>880177</v>
      </c>
      <c r="J19" s="226">
        <f>SUM(J11:J18)</f>
        <v>6414317</v>
      </c>
      <c r="K19" s="198"/>
      <c r="N19" s="4"/>
      <c r="O19" s="4"/>
    </row>
    <row r="20" spans="1:15" ht="15" customHeight="1">
      <c r="C20" s="441"/>
      <c r="D20" s="196"/>
      <c r="E20" s="197"/>
      <c r="F20" s="198"/>
      <c r="G20" s="198"/>
      <c r="H20" s="223"/>
      <c r="I20" s="223"/>
      <c r="J20" s="223"/>
      <c r="K20" s="198"/>
      <c r="N20" s="4"/>
      <c r="O20" s="4"/>
    </row>
    <row r="21" spans="1:15" ht="15" customHeight="1">
      <c r="C21" s="441"/>
      <c r="D21" s="197" t="s">
        <v>258</v>
      </c>
      <c r="E21" s="198"/>
      <c r="F21" s="198"/>
      <c r="G21" s="198"/>
      <c r="H21" s="228">
        <f>H8+H19</f>
        <v>255283118</v>
      </c>
      <c r="I21" s="228">
        <f>I8+I19</f>
        <v>29081532</v>
      </c>
      <c r="J21" s="228">
        <f>J8+J19</f>
        <v>284364650</v>
      </c>
      <c r="K21" s="198"/>
      <c r="N21" s="4"/>
      <c r="O21" s="4"/>
    </row>
    <row r="22" spans="1:15" ht="15" customHeight="1">
      <c r="C22" s="441"/>
      <c r="D22" s="196"/>
      <c r="E22" s="197"/>
      <c r="F22" s="198"/>
      <c r="G22" s="198"/>
      <c r="H22" s="197"/>
      <c r="I22" s="197"/>
      <c r="J22" s="197"/>
      <c r="K22" s="198"/>
      <c r="N22" s="4"/>
      <c r="O22" s="4"/>
    </row>
    <row r="23" spans="1:15" ht="15" customHeight="1">
      <c r="C23" s="441"/>
      <c r="D23" s="196"/>
      <c r="E23" s="197"/>
      <c r="F23" s="198"/>
      <c r="G23" s="198"/>
      <c r="H23" s="197"/>
      <c r="I23" s="197"/>
      <c r="J23" s="197"/>
      <c r="K23" s="198"/>
      <c r="N23" s="4"/>
      <c r="O23" s="4"/>
    </row>
    <row r="24" spans="1:15" ht="15" customHeight="1">
      <c r="C24" s="441"/>
      <c r="D24" s="196"/>
      <c r="E24" s="197"/>
      <c r="F24" s="198"/>
      <c r="G24" s="198"/>
      <c r="H24" s="197"/>
      <c r="I24" s="197"/>
      <c r="J24" s="197"/>
      <c r="K24" s="198"/>
      <c r="N24" s="4"/>
      <c r="O24" s="4"/>
    </row>
    <row r="25" spans="1:15" ht="15" customHeight="1">
      <c r="C25" s="197" t="s">
        <v>179</v>
      </c>
      <c r="D25" s="196"/>
      <c r="E25" s="197"/>
      <c r="F25" s="198"/>
      <c r="G25" s="198"/>
      <c r="H25" s="197"/>
      <c r="I25" s="197"/>
      <c r="J25" s="197"/>
      <c r="K25" s="198"/>
      <c r="N25" s="4"/>
      <c r="O25" s="4"/>
    </row>
    <row r="26" spans="1:15" ht="15" customHeight="1">
      <c r="C26" s="441" t="s">
        <v>19</v>
      </c>
      <c r="D26" s="240">
        <v>99</v>
      </c>
      <c r="E26" s="197" t="str">
        <f>'OR-ALL'!E$88</f>
        <v>Not Allocated</v>
      </c>
      <c r="F26" s="198"/>
      <c r="G26" s="198"/>
      <c r="H26" s="242"/>
      <c r="I26" s="242"/>
      <c r="J26" s="242"/>
      <c r="K26" s="198"/>
      <c r="N26" s="4"/>
      <c r="O26" s="4"/>
    </row>
    <row r="27" spans="1:15" ht="15" customHeight="1">
      <c r="C27" s="167"/>
      <c r="D27" s="21"/>
      <c r="E27" s="4"/>
      <c r="H27" s="40"/>
      <c r="I27" s="40"/>
      <c r="J27" s="40"/>
      <c r="N27" s="4"/>
      <c r="O27" s="4"/>
    </row>
  </sheetData>
  <phoneticPr fontId="0" type="noConversion"/>
  <pageMargins left="0.75" right="0.75" top="0.75" bottom="1" header="0.5" footer="0.5"/>
  <pageSetup orientation="landscape" horizontalDpi="4294967292" r:id="rId1"/>
  <headerFooter alignWithMargins="0">
    <oddFooter>&amp;CPage &amp;P of &amp;N&amp;RPrint Date-Time: &amp;D 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S99"/>
  <sheetViews>
    <sheetView topLeftCell="A10" zoomScaleNormal="100" workbookViewId="0">
      <selection activeCell="C11" sqref="C11"/>
    </sheetView>
  </sheetViews>
  <sheetFormatPr defaultColWidth="9.375" defaultRowHeight="14.4"/>
  <cols>
    <col min="1" max="1" width="9.375" style="1"/>
    <col min="2" max="2" width="11.375" style="1" customWidth="1"/>
    <col min="3" max="3" width="19.375" style="1" customWidth="1"/>
    <col min="4" max="4" width="9.375" style="1"/>
    <col min="5" max="5" width="9.875" style="1" customWidth="1"/>
    <col min="6" max="7" width="17.5" style="1" customWidth="1"/>
    <col min="8" max="9" width="17.5" style="35" customWidth="1"/>
    <col min="10" max="15" width="17.5" style="1" customWidth="1"/>
    <col min="16" max="16" width="17.875" style="1" customWidth="1"/>
    <col min="17" max="17" width="17" style="1" customWidth="1"/>
    <col min="18" max="16384" width="9.375" style="1"/>
  </cols>
  <sheetData>
    <row r="1" spans="1:19" ht="15.6">
      <c r="C1" s="198"/>
      <c r="D1" s="441"/>
      <c r="E1" s="196"/>
      <c r="F1" s="197"/>
      <c r="G1" s="197"/>
      <c r="H1" s="199"/>
      <c r="I1" s="199"/>
      <c r="J1" s="197"/>
      <c r="K1" s="197"/>
      <c r="L1" s="197"/>
      <c r="M1" s="197"/>
      <c r="N1" s="197"/>
      <c r="O1" s="197"/>
      <c r="P1" s="4"/>
      <c r="Q1" s="4"/>
    </row>
    <row r="2" spans="1:19" s="70" customFormat="1" ht="14.25" customHeight="1">
      <c r="C2" s="200" t="s">
        <v>2029</v>
      </c>
      <c r="D2" s="201"/>
      <c r="E2" s="202"/>
      <c r="F2" s="265"/>
      <c r="G2" s="204" t="s">
        <v>44</v>
      </c>
      <c r="H2" s="254"/>
      <c r="I2" s="197"/>
      <c r="J2" s="197" t="s">
        <v>3</v>
      </c>
      <c r="K2" s="198"/>
      <c r="L2" s="197"/>
      <c r="M2" s="197"/>
      <c r="N2" s="197"/>
      <c r="O2" s="197"/>
      <c r="P2" s="4"/>
      <c r="Q2" s="1"/>
      <c r="R2" s="1"/>
      <c r="S2" s="68"/>
    </row>
    <row r="3" spans="1:19" ht="15.6">
      <c r="C3" s="205" t="s">
        <v>2070</v>
      </c>
      <c r="D3" s="206"/>
      <c r="E3" s="207"/>
      <c r="F3" s="208"/>
      <c r="G3" s="263" t="str">
        <f>"OR-DEPX-"&amp;months&amp;rbcalc</f>
        <v>OR-DEPX-12E</v>
      </c>
      <c r="H3" s="199"/>
      <c r="I3" s="199"/>
      <c r="J3" s="197"/>
      <c r="K3" s="197"/>
      <c r="L3" s="197"/>
      <c r="M3" s="197"/>
      <c r="N3" s="197"/>
      <c r="O3" s="197"/>
      <c r="P3" s="4"/>
    </row>
    <row r="4" spans="1:19" ht="15.6">
      <c r="C4" s="210" t="str">
        <f>tp_heading</f>
        <v>For Twelve Months Ended December 31, 2019</v>
      </c>
      <c r="D4" s="198"/>
      <c r="E4" s="198"/>
      <c r="F4" s="211"/>
      <c r="G4" s="247"/>
      <c r="H4" s="199" t="str">
        <f>IF(LEFT(UPPER(DATA!S2),4)="RATE",DATA!S2,"")</f>
        <v/>
      </c>
      <c r="I4" s="199"/>
      <c r="J4" s="197"/>
      <c r="K4" s="197"/>
      <c r="L4" s="197"/>
      <c r="M4" s="197"/>
      <c r="N4" s="197"/>
      <c r="O4" s="197"/>
      <c r="P4" s="4"/>
    </row>
    <row r="5" spans="1:19" ht="15.6">
      <c r="C5" s="212" t="str">
        <f>rbcalc_heading</f>
        <v>Ending Balance Basis</v>
      </c>
      <c r="D5" s="213"/>
      <c r="E5" s="214"/>
      <c r="F5" s="215"/>
      <c r="G5" s="216"/>
      <c r="H5" s="199"/>
      <c r="I5" s="199"/>
      <c r="J5" s="197"/>
      <c r="K5" s="197"/>
      <c r="L5" s="197"/>
      <c r="M5" s="197"/>
      <c r="N5" s="197"/>
      <c r="O5" s="197"/>
      <c r="P5" s="4"/>
    </row>
    <row r="6" spans="1:19" ht="15.6">
      <c r="A6" s="1" t="s">
        <v>97</v>
      </c>
      <c r="B6" s="1" t="s">
        <v>98</v>
      </c>
      <c r="C6" s="221"/>
      <c r="D6" s="440"/>
      <c r="E6" s="220"/>
      <c r="F6" s="256"/>
      <c r="G6" s="221"/>
      <c r="H6" s="221"/>
      <c r="I6" s="221"/>
      <c r="J6" s="274"/>
      <c r="K6" s="274"/>
      <c r="L6" s="274"/>
      <c r="M6" s="274"/>
      <c r="N6" s="274"/>
      <c r="O6" s="274"/>
      <c r="P6" s="35"/>
      <c r="Q6" s="4"/>
    </row>
    <row r="7" spans="1:19" ht="15.6">
      <c r="A7" s="137"/>
      <c r="B7" s="137"/>
      <c r="C7" s="221"/>
      <c r="D7" s="275"/>
      <c r="E7" s="275"/>
      <c r="F7" s="276"/>
      <c r="G7" s="276" t="s">
        <v>2053</v>
      </c>
      <c r="H7" s="276" t="s">
        <v>2053</v>
      </c>
      <c r="I7" s="276" t="s">
        <v>2053</v>
      </c>
      <c r="J7" s="275"/>
      <c r="K7" s="221"/>
      <c r="L7" s="277"/>
      <c r="M7" s="275"/>
      <c r="N7" s="221"/>
      <c r="O7" s="277"/>
      <c r="P7" s="35"/>
      <c r="Q7" s="4"/>
    </row>
    <row r="8" spans="1:19" ht="15.6">
      <c r="A8" s="137"/>
      <c r="B8" s="137"/>
      <c r="C8" s="275"/>
      <c r="D8" s="275"/>
      <c r="E8" s="275"/>
      <c r="F8" s="276" t="s">
        <v>2054</v>
      </c>
      <c r="G8" s="276" t="s">
        <v>98</v>
      </c>
      <c r="H8" s="276" t="s">
        <v>98</v>
      </c>
      <c r="I8" s="276" t="s">
        <v>98</v>
      </c>
      <c r="J8" s="275"/>
      <c r="K8" s="278" t="s">
        <v>3607</v>
      </c>
      <c r="L8" s="277"/>
      <c r="M8" s="275"/>
      <c r="N8" s="278" t="s">
        <v>3608</v>
      </c>
      <c r="O8" s="277"/>
      <c r="P8" s="35"/>
      <c r="Q8" s="4"/>
    </row>
    <row r="9" spans="1:19" ht="15.6">
      <c r="A9" s="137"/>
      <c r="B9" s="137"/>
      <c r="C9" s="279" t="s">
        <v>96</v>
      </c>
      <c r="D9" s="280"/>
      <c r="E9" s="280"/>
      <c r="F9" s="279" t="s">
        <v>61</v>
      </c>
      <c r="G9" s="279" t="s">
        <v>2055</v>
      </c>
      <c r="H9" s="279" t="s">
        <v>2056</v>
      </c>
      <c r="I9" s="279" t="s">
        <v>2057</v>
      </c>
      <c r="J9" s="281" t="s">
        <v>97</v>
      </c>
      <c r="K9" s="281" t="s">
        <v>98</v>
      </c>
      <c r="L9" s="281" t="s">
        <v>61</v>
      </c>
      <c r="M9" s="281" t="s">
        <v>97</v>
      </c>
      <c r="N9" s="281" t="s">
        <v>98</v>
      </c>
      <c r="O9" s="281" t="s">
        <v>61</v>
      </c>
      <c r="P9" s="35"/>
      <c r="Q9" s="4"/>
    </row>
    <row r="10" spans="1:19" ht="15.6">
      <c r="A10" s="137"/>
      <c r="B10" s="137"/>
      <c r="C10" s="282" t="s">
        <v>2071</v>
      </c>
      <c r="D10" s="282"/>
      <c r="E10" s="275"/>
      <c r="F10" s="295"/>
      <c r="G10" s="296"/>
      <c r="H10" s="295"/>
      <c r="I10" s="297"/>
      <c r="J10" s="296"/>
      <c r="K10" s="296"/>
      <c r="L10" s="297"/>
      <c r="M10" s="296"/>
      <c r="N10" s="296"/>
      <c r="O10" s="295"/>
      <c r="P10" s="35"/>
      <c r="Q10" s="4"/>
    </row>
    <row r="11" spans="1:19" ht="15.6">
      <c r="A11" s="116"/>
      <c r="B11" s="116">
        <v>44822</v>
      </c>
      <c r="C11" s="283"/>
      <c r="D11" s="267" t="s">
        <v>2072</v>
      </c>
      <c r="E11" s="284"/>
      <c r="F11" s="270">
        <f>SUM(G11:I11)</f>
        <v>4458315</v>
      </c>
      <c r="G11" s="298">
        <v>4458315</v>
      </c>
      <c r="H11" s="270"/>
      <c r="I11" s="299"/>
      <c r="J11" s="269"/>
      <c r="K11" s="269"/>
      <c r="L11" s="299"/>
      <c r="M11" s="269"/>
      <c r="N11" s="269"/>
      <c r="O11" s="270"/>
      <c r="P11" s="35"/>
      <c r="Q11" s="4"/>
    </row>
    <row r="12" spans="1:19" ht="15.6">
      <c r="A12" s="116">
        <v>44819</v>
      </c>
      <c r="B12" s="116"/>
      <c r="C12" s="283"/>
      <c r="D12" s="267" t="s">
        <v>3817</v>
      </c>
      <c r="E12" s="284"/>
      <c r="F12" s="270">
        <f>SUM(G12:I12)</f>
        <v>3162233</v>
      </c>
      <c r="G12" s="298">
        <v>3162233</v>
      </c>
      <c r="H12" s="270"/>
      <c r="I12" s="299"/>
      <c r="J12" s="270"/>
      <c r="K12" s="270"/>
      <c r="L12" s="299"/>
      <c r="M12" s="270"/>
      <c r="N12" s="270"/>
      <c r="O12" s="270"/>
      <c r="P12" s="35"/>
      <c r="Q12" s="4"/>
    </row>
    <row r="13" spans="1:19" ht="15.6">
      <c r="A13" s="116">
        <v>44819</v>
      </c>
      <c r="B13" s="116"/>
      <c r="C13" s="283"/>
      <c r="D13" s="267" t="s">
        <v>3818</v>
      </c>
      <c r="E13" s="286"/>
      <c r="F13" s="270">
        <f t="shared" ref="F13" si="0">SUM(G13:I13)</f>
        <v>3113360</v>
      </c>
      <c r="G13" s="298">
        <v>3113360</v>
      </c>
      <c r="H13" s="270"/>
      <c r="I13" s="270"/>
      <c r="J13" s="469"/>
      <c r="K13" s="304"/>
      <c r="L13" s="304"/>
      <c r="M13" s="469"/>
      <c r="N13" s="304"/>
      <c r="O13" s="304"/>
      <c r="P13" s="35"/>
      <c r="Q13" s="4"/>
    </row>
    <row r="14" spans="1:19" ht="15.6">
      <c r="A14" s="116"/>
      <c r="B14" s="116">
        <v>44912</v>
      </c>
      <c r="C14" s="283"/>
      <c r="D14" s="267" t="s">
        <v>2073</v>
      </c>
      <c r="E14" s="286"/>
      <c r="F14" s="270">
        <f t="shared" ref="F14:F15" si="1">SUM(G14:I14)</f>
        <v>13583699</v>
      </c>
      <c r="G14" s="298">
        <v>13583699</v>
      </c>
      <c r="H14" s="270"/>
      <c r="I14" s="299"/>
      <c r="J14" s="269"/>
      <c r="K14" s="269"/>
      <c r="L14" s="299"/>
      <c r="M14" s="269"/>
      <c r="N14" s="269"/>
      <c r="O14" s="270"/>
      <c r="P14" s="35"/>
      <c r="Q14" s="4"/>
    </row>
    <row r="15" spans="1:19" ht="15.6">
      <c r="A15" s="116"/>
      <c r="B15" s="116">
        <v>45002</v>
      </c>
      <c r="C15" s="198"/>
      <c r="D15" s="236" t="s">
        <v>2074</v>
      </c>
      <c r="E15" s="220"/>
      <c r="F15" s="270">
        <f t="shared" si="1"/>
        <v>10617272</v>
      </c>
      <c r="G15" s="298">
        <v>10617272</v>
      </c>
      <c r="H15" s="270"/>
      <c r="I15" s="299"/>
      <c r="J15" s="300"/>
      <c r="K15" s="300"/>
      <c r="L15" s="301"/>
      <c r="M15" s="300"/>
      <c r="N15" s="300"/>
      <c r="O15" s="300"/>
      <c r="P15" s="35"/>
      <c r="Q15" s="4"/>
    </row>
    <row r="16" spans="1:19" ht="15.6">
      <c r="C16" s="282" t="s">
        <v>2075</v>
      </c>
      <c r="D16" s="441"/>
      <c r="E16" s="220"/>
      <c r="F16" s="302">
        <f>SUM(F11:F15)</f>
        <v>34934879</v>
      </c>
      <c r="G16" s="302">
        <f>SUM(G11:G15)</f>
        <v>34934879</v>
      </c>
      <c r="H16" s="302"/>
      <c r="I16" s="303"/>
      <c r="J16" s="304"/>
      <c r="K16" s="304"/>
      <c r="L16" s="305"/>
      <c r="M16" s="304"/>
      <c r="N16" s="304"/>
      <c r="O16" s="304"/>
      <c r="P16" s="35"/>
      <c r="Q16" s="4"/>
    </row>
    <row r="17" spans="1:17" ht="15.6">
      <c r="C17" s="282"/>
      <c r="D17" s="441"/>
      <c r="E17" s="220"/>
      <c r="F17" s="304"/>
      <c r="G17" s="306"/>
      <c r="H17" s="270"/>
      <c r="I17" s="299"/>
      <c r="J17" s="269"/>
      <c r="K17" s="269"/>
      <c r="L17" s="299"/>
      <c r="M17" s="269"/>
      <c r="N17" s="269"/>
      <c r="O17" s="270"/>
      <c r="P17" s="35"/>
      <c r="Q17" s="4"/>
    </row>
    <row r="18" spans="1:17" ht="15.6">
      <c r="A18" s="137"/>
      <c r="B18" s="137"/>
      <c r="C18" s="282" t="s">
        <v>2076</v>
      </c>
      <c r="D18" s="282"/>
      <c r="E18" s="275"/>
      <c r="F18" s="304"/>
      <c r="G18" s="306"/>
      <c r="H18" s="304"/>
      <c r="I18" s="305"/>
      <c r="J18" s="306"/>
      <c r="K18" s="306"/>
      <c r="L18" s="305"/>
      <c r="M18" s="306"/>
      <c r="N18" s="306"/>
      <c r="O18" s="304"/>
      <c r="P18" s="35"/>
      <c r="Q18" s="4"/>
    </row>
    <row r="19" spans="1:17" ht="15.6">
      <c r="A19" s="116"/>
      <c r="B19" s="116">
        <v>45119</v>
      </c>
      <c r="C19" s="283"/>
      <c r="D19" s="267" t="s">
        <v>2059</v>
      </c>
      <c r="E19" s="284"/>
      <c r="F19" s="270">
        <f>SUM(G19:I19)</f>
        <v>14542628</v>
      </c>
      <c r="G19" s="298">
        <v>14542628</v>
      </c>
      <c r="H19" s="270"/>
      <c r="I19" s="270"/>
      <c r="J19" s="340"/>
      <c r="K19" s="270"/>
      <c r="L19" s="270"/>
      <c r="M19" s="340"/>
      <c r="N19" s="270"/>
      <c r="O19" s="270"/>
      <c r="P19" s="35"/>
      <c r="Q19" s="4"/>
    </row>
    <row r="20" spans="1:17" ht="15.6">
      <c r="A20" s="116">
        <v>45116</v>
      </c>
      <c r="B20" s="116"/>
      <c r="C20" s="283"/>
      <c r="D20" s="267" t="s">
        <v>2079</v>
      </c>
      <c r="E20" s="284"/>
      <c r="F20" s="270">
        <f>SUM(G20:I20)</f>
        <v>736297</v>
      </c>
      <c r="G20" s="298">
        <v>736297</v>
      </c>
      <c r="H20" s="270"/>
      <c r="I20" s="270"/>
      <c r="J20" s="340"/>
      <c r="K20" s="270"/>
      <c r="L20" s="270"/>
      <c r="M20" s="340"/>
      <c r="N20" s="270"/>
      <c r="O20" s="270"/>
      <c r="P20" s="35"/>
      <c r="Q20" s="4"/>
    </row>
    <row r="21" spans="1:17" ht="15.6">
      <c r="A21" s="116">
        <v>45116</v>
      </c>
      <c r="B21" s="116"/>
      <c r="C21" s="283"/>
      <c r="D21" s="267" t="s">
        <v>2060</v>
      </c>
      <c r="E21" s="286"/>
      <c r="F21" s="270">
        <f t="shared" ref="F21" si="2">SUM(G21:I21)</f>
        <v>378831</v>
      </c>
      <c r="G21" s="298">
        <v>378831</v>
      </c>
      <c r="H21" s="270"/>
      <c r="I21" s="299"/>
      <c r="J21" s="307"/>
      <c r="K21" s="307"/>
      <c r="L21" s="308"/>
      <c r="M21" s="307"/>
      <c r="N21" s="307"/>
      <c r="O21" s="307"/>
      <c r="P21" s="35"/>
      <c r="Q21" s="4"/>
    </row>
    <row r="22" spans="1:17" ht="15.6">
      <c r="C22" s="282" t="s">
        <v>2077</v>
      </c>
      <c r="D22" s="441"/>
      <c r="E22" s="220"/>
      <c r="F22" s="302">
        <f>SUM(F19:F21)</f>
        <v>15657756</v>
      </c>
      <c r="G22" s="302">
        <f>SUM(G19:G21)</f>
        <v>15657756</v>
      </c>
      <c r="H22" s="302"/>
      <c r="I22" s="303"/>
      <c r="J22" s="304"/>
      <c r="K22" s="304"/>
      <c r="L22" s="305"/>
      <c r="M22" s="304"/>
      <c r="N22" s="304"/>
      <c r="O22" s="304"/>
      <c r="P22" s="35"/>
      <c r="Q22" s="4"/>
    </row>
    <row r="23" spans="1:17" ht="15.6">
      <c r="C23" s="282"/>
      <c r="D23" s="441"/>
      <c r="E23" s="220"/>
      <c r="F23" s="304"/>
      <c r="G23" s="306"/>
      <c r="H23" s="270"/>
      <c r="I23" s="299"/>
      <c r="J23" s="269"/>
      <c r="K23" s="269"/>
      <c r="L23" s="299"/>
      <c r="M23" s="269"/>
      <c r="N23" s="269"/>
      <c r="O23" s="270"/>
      <c r="P23" s="35"/>
      <c r="Q23" s="4"/>
    </row>
    <row r="24" spans="1:17" ht="15.6">
      <c r="A24" s="137"/>
      <c r="B24" s="137"/>
      <c r="C24" s="282" t="s">
        <v>2078</v>
      </c>
      <c r="D24" s="282"/>
      <c r="E24" s="275"/>
      <c r="F24" s="304"/>
      <c r="G24" s="306"/>
      <c r="H24" s="304"/>
      <c r="I24" s="305"/>
      <c r="J24" s="306"/>
      <c r="K24" s="306"/>
      <c r="L24" s="305"/>
      <c r="M24" s="306"/>
      <c r="N24" s="306"/>
      <c r="O24" s="304"/>
      <c r="P24" s="35"/>
      <c r="Q24" s="4"/>
    </row>
    <row r="25" spans="1:17" ht="15.6">
      <c r="A25" s="116"/>
      <c r="B25" s="116">
        <v>45254</v>
      </c>
      <c r="C25" s="283"/>
      <c r="D25" s="267" t="s">
        <v>2059</v>
      </c>
      <c r="E25" s="286"/>
      <c r="F25" s="270">
        <f t="shared" ref="F25" si="3">SUM(G25:I25)</f>
        <v>70499</v>
      </c>
      <c r="G25" s="298">
        <v>70499</v>
      </c>
      <c r="H25" s="270"/>
      <c r="I25" s="299"/>
      <c r="J25" s="269"/>
      <c r="K25" s="269"/>
      <c r="L25" s="299"/>
      <c r="M25" s="269"/>
      <c r="N25" s="269"/>
      <c r="O25" s="270"/>
      <c r="P25" s="35"/>
      <c r="Q25" s="4"/>
    </row>
    <row r="26" spans="1:17" ht="15.6">
      <c r="A26" s="116">
        <v>45251</v>
      </c>
      <c r="B26" s="116"/>
      <c r="C26" s="283"/>
      <c r="D26" s="267" t="s">
        <v>2079</v>
      </c>
      <c r="E26" s="284"/>
      <c r="F26" s="270">
        <f>SUM(G26:I26)</f>
        <v>16897565</v>
      </c>
      <c r="G26" s="298">
        <v>16897565</v>
      </c>
      <c r="H26" s="270"/>
      <c r="I26" s="299"/>
      <c r="J26" s="270"/>
      <c r="K26" s="270"/>
      <c r="L26" s="299"/>
      <c r="M26" s="270"/>
      <c r="N26" s="270"/>
      <c r="O26" s="270"/>
      <c r="P26" s="35"/>
      <c r="Q26" s="4"/>
    </row>
    <row r="27" spans="1:17" ht="15.6">
      <c r="A27" s="116">
        <v>45251</v>
      </c>
      <c r="B27" s="116"/>
      <c r="C27" s="283"/>
      <c r="D27" s="267" t="s">
        <v>2060</v>
      </c>
      <c r="E27" s="286"/>
      <c r="F27" s="270">
        <f t="shared" ref="F27" si="4">SUM(G27:I27)</f>
        <v>31053528</v>
      </c>
      <c r="G27" s="298">
        <v>31053528</v>
      </c>
      <c r="H27" s="270"/>
      <c r="I27" s="299"/>
      <c r="J27" s="307"/>
      <c r="K27" s="307"/>
      <c r="L27" s="308"/>
      <c r="M27" s="307"/>
      <c r="N27" s="307"/>
      <c r="O27" s="307"/>
      <c r="P27" s="35"/>
      <c r="Q27" s="4"/>
    </row>
    <row r="28" spans="1:17" ht="15.6">
      <c r="C28" s="282" t="s">
        <v>2080</v>
      </c>
      <c r="D28" s="441"/>
      <c r="E28" s="220"/>
      <c r="F28" s="302">
        <f>SUM(F25:F27)</f>
        <v>48021592</v>
      </c>
      <c r="G28" s="302">
        <f>SUM(G25:G27)</f>
        <v>48021592</v>
      </c>
      <c r="H28" s="302"/>
      <c r="I28" s="303"/>
      <c r="J28" s="269"/>
      <c r="K28" s="269"/>
      <c r="L28" s="299"/>
      <c r="M28" s="269"/>
      <c r="N28" s="269"/>
      <c r="O28" s="270"/>
      <c r="P28" s="35"/>
      <c r="Q28" s="4"/>
    </row>
    <row r="29" spans="1:17" ht="15.6">
      <c r="C29" s="282"/>
      <c r="D29" s="441"/>
      <c r="E29" s="220"/>
      <c r="F29" s="304"/>
      <c r="G29" s="306"/>
      <c r="H29" s="270"/>
      <c r="I29" s="299"/>
      <c r="J29" s="269"/>
      <c r="K29" s="269"/>
      <c r="L29" s="299"/>
      <c r="M29" s="269"/>
      <c r="N29" s="269"/>
      <c r="O29" s="270"/>
      <c r="P29" s="35"/>
      <c r="Q29" s="4"/>
    </row>
    <row r="30" spans="1:17" ht="15.6">
      <c r="A30" s="137"/>
      <c r="B30" s="137"/>
      <c r="C30" s="282" t="s">
        <v>2066</v>
      </c>
      <c r="D30" s="282"/>
      <c r="E30" s="275"/>
      <c r="F30" s="304"/>
      <c r="G30" s="306"/>
      <c r="H30" s="304"/>
      <c r="I30" s="305"/>
      <c r="J30" s="306"/>
      <c r="K30" s="306"/>
      <c r="L30" s="305"/>
      <c r="M30" s="306"/>
      <c r="N30" s="306"/>
      <c r="O30" s="304"/>
      <c r="P30" s="35"/>
      <c r="Q30" s="4"/>
    </row>
    <row r="31" spans="1:17" ht="15.6">
      <c r="A31" s="116"/>
      <c r="B31" s="116">
        <v>45119</v>
      </c>
      <c r="C31" s="283"/>
      <c r="D31" s="267" t="s">
        <v>2065</v>
      </c>
      <c r="E31" s="284"/>
      <c r="F31" s="270">
        <f>SUM(G31:I31)</f>
        <v>719667</v>
      </c>
      <c r="G31" s="273"/>
      <c r="H31" s="298">
        <v>719667</v>
      </c>
      <c r="I31" s="299"/>
      <c r="J31" s="269"/>
      <c r="K31" s="269"/>
      <c r="L31" s="299"/>
      <c r="M31" s="269"/>
      <c r="N31" s="269"/>
      <c r="O31" s="270"/>
      <c r="P31" s="35"/>
      <c r="Q31" s="4"/>
    </row>
    <row r="32" spans="1:17" ht="15.6">
      <c r="A32" s="116">
        <v>45116</v>
      </c>
      <c r="C32" s="283"/>
      <c r="D32" s="267" t="s">
        <v>2064</v>
      </c>
      <c r="E32" s="286"/>
      <c r="F32" s="270">
        <f t="shared" ref="F32" si="5">SUM(G32:I32)</f>
        <v>114584</v>
      </c>
      <c r="G32" s="273"/>
      <c r="H32" s="270"/>
      <c r="I32" s="309">
        <v>114584</v>
      </c>
      <c r="J32" s="310">
        <f>M32</f>
        <v>114584</v>
      </c>
      <c r="K32" s="269"/>
      <c r="L32" s="301">
        <f>(J32+K32)</f>
        <v>114584</v>
      </c>
      <c r="M32" s="311">
        <v>114584</v>
      </c>
      <c r="N32" s="269"/>
      <c r="O32" s="270">
        <f>(M32+N32)</f>
        <v>114584</v>
      </c>
      <c r="P32" s="35"/>
      <c r="Q32" s="4"/>
    </row>
    <row r="33" spans="1:17" ht="15.6">
      <c r="C33" s="282" t="s">
        <v>2067</v>
      </c>
      <c r="D33" s="441"/>
      <c r="E33" s="220"/>
      <c r="F33" s="302">
        <f>SUM(F31:F32)</f>
        <v>834251</v>
      </c>
      <c r="G33" s="302"/>
      <c r="H33" s="302">
        <f t="shared" ref="H33:L33" si="6">SUM(H31:H32)</f>
        <v>719667</v>
      </c>
      <c r="I33" s="303">
        <f t="shared" si="6"/>
        <v>114584</v>
      </c>
      <c r="J33" s="302">
        <f>SUM(J31:J32)</f>
        <v>114584</v>
      </c>
      <c r="K33" s="302"/>
      <c r="L33" s="303">
        <f t="shared" si="6"/>
        <v>114584</v>
      </c>
      <c r="M33" s="302">
        <f>SUM(M31:M32)</f>
        <v>114584</v>
      </c>
      <c r="N33" s="302"/>
      <c r="O33" s="302">
        <f t="shared" ref="O33" si="7">SUM(O31:O32)</f>
        <v>114584</v>
      </c>
      <c r="P33" s="35"/>
      <c r="Q33" s="4"/>
    </row>
    <row r="34" spans="1:17" ht="15.6">
      <c r="C34" s="282"/>
      <c r="D34" s="441"/>
      <c r="E34" s="220"/>
      <c r="F34" s="304"/>
      <c r="G34" s="306"/>
      <c r="H34" s="270"/>
      <c r="I34" s="299"/>
      <c r="J34" s="270"/>
      <c r="K34" s="269"/>
      <c r="L34" s="299"/>
      <c r="M34" s="269"/>
      <c r="N34" s="269"/>
      <c r="O34" s="270"/>
      <c r="P34" s="35"/>
      <c r="Q34" s="4"/>
    </row>
    <row r="35" spans="1:17" ht="15.6">
      <c r="A35" s="137"/>
      <c r="B35" s="137"/>
      <c r="C35" s="282" t="s">
        <v>2081</v>
      </c>
      <c r="D35" s="282"/>
      <c r="E35" s="275"/>
      <c r="F35" s="304"/>
      <c r="G35" s="306"/>
      <c r="H35" s="304"/>
      <c r="I35" s="305"/>
      <c r="J35" s="306"/>
      <c r="K35" s="306"/>
      <c r="L35" s="305"/>
      <c r="M35" s="306"/>
      <c r="N35" s="306"/>
      <c r="O35" s="304"/>
      <c r="P35" s="35"/>
      <c r="Q35" s="4"/>
    </row>
    <row r="36" spans="1:17" ht="15.6">
      <c r="B36" s="116">
        <v>60330</v>
      </c>
      <c r="C36" s="283"/>
      <c r="D36" s="267" t="s">
        <v>2065</v>
      </c>
      <c r="E36" s="284"/>
      <c r="F36" s="270">
        <f>SUM(G36:I36)</f>
        <v>58092</v>
      </c>
      <c r="G36" s="269"/>
      <c r="H36" s="298">
        <v>58092</v>
      </c>
      <c r="I36" s="299"/>
      <c r="J36" s="306"/>
      <c r="K36" s="306"/>
      <c r="L36" s="305"/>
      <c r="M36" s="306"/>
      <c r="N36" s="306"/>
      <c r="O36" s="304"/>
      <c r="P36" s="35"/>
      <c r="Q36" s="4"/>
    </row>
    <row r="37" spans="1:17" ht="15.6">
      <c r="A37" s="116">
        <v>60325</v>
      </c>
      <c r="B37" s="116"/>
      <c r="C37" s="283"/>
      <c r="D37" s="267" t="s">
        <v>2062</v>
      </c>
      <c r="E37" s="286"/>
      <c r="F37" s="270">
        <f t="shared" ref="F37:F39" si="8">SUM(G37:I37)</f>
        <v>5870675</v>
      </c>
      <c r="G37" s="269"/>
      <c r="H37" s="298">
        <v>5870675</v>
      </c>
      <c r="I37" s="299"/>
      <c r="J37" s="270"/>
      <c r="K37" s="270"/>
      <c r="L37" s="299"/>
      <c r="M37" s="270"/>
      <c r="N37" s="312"/>
      <c r="O37" s="270"/>
      <c r="P37" s="35"/>
      <c r="Q37" s="4"/>
    </row>
    <row r="38" spans="1:17" ht="15.6">
      <c r="A38" s="116">
        <v>60325</v>
      </c>
      <c r="B38" s="116"/>
      <c r="C38" s="283"/>
      <c r="D38" s="267" t="s">
        <v>2063</v>
      </c>
      <c r="E38" s="284"/>
      <c r="F38" s="270">
        <f t="shared" si="8"/>
        <v>12428735</v>
      </c>
      <c r="G38" s="269"/>
      <c r="H38" s="298">
        <v>12428735</v>
      </c>
      <c r="I38" s="299"/>
      <c r="J38" s="304"/>
      <c r="K38" s="304"/>
      <c r="L38" s="305"/>
      <c r="M38" s="304"/>
      <c r="N38" s="304"/>
      <c r="O38" s="304"/>
      <c r="P38" s="35"/>
      <c r="Q38" s="4"/>
    </row>
    <row r="39" spans="1:17" ht="15.6">
      <c r="A39" s="116">
        <v>60325</v>
      </c>
      <c r="B39" s="116"/>
      <c r="C39" s="283"/>
      <c r="D39" s="267" t="s">
        <v>2064</v>
      </c>
      <c r="E39" s="286"/>
      <c r="F39" s="270">
        <f t="shared" si="8"/>
        <v>8634757</v>
      </c>
      <c r="G39" s="269"/>
      <c r="H39" s="270"/>
      <c r="I39" s="313">
        <v>8634757</v>
      </c>
      <c r="J39" s="310">
        <f>M39</f>
        <v>8634757</v>
      </c>
      <c r="K39" s="269"/>
      <c r="L39" s="301">
        <f>(J39+K39)</f>
        <v>8634757</v>
      </c>
      <c r="M39" s="311">
        <v>8634757</v>
      </c>
      <c r="N39" s="270"/>
      <c r="O39" s="270">
        <f>(M39+N39)</f>
        <v>8634757</v>
      </c>
      <c r="P39" s="35"/>
      <c r="Q39" s="4"/>
    </row>
    <row r="40" spans="1:17" ht="15.6">
      <c r="C40" s="282" t="s">
        <v>2082</v>
      </c>
      <c r="D40" s="441"/>
      <c r="E40" s="220"/>
      <c r="F40" s="302">
        <f>SUM(F36:F39)</f>
        <v>26992259</v>
      </c>
      <c r="G40" s="302"/>
      <c r="H40" s="302">
        <f t="shared" ref="H40:I40" si="9">SUM(H36:H39)</f>
        <v>18357502</v>
      </c>
      <c r="I40" s="303">
        <f t="shared" si="9"/>
        <v>8634757</v>
      </c>
      <c r="J40" s="302">
        <f>SUM(J38:J39)</f>
        <v>8634757</v>
      </c>
      <c r="K40" s="302"/>
      <c r="L40" s="303">
        <f t="shared" ref="L40" si="10">SUM(L38:L39)</f>
        <v>8634757</v>
      </c>
      <c r="M40" s="302">
        <f>SUM(M38:M39)</f>
        <v>8634757</v>
      </c>
      <c r="N40" s="302"/>
      <c r="O40" s="302">
        <f t="shared" ref="O40" si="11">SUM(O38:O39)</f>
        <v>8634757</v>
      </c>
      <c r="P40" s="35"/>
      <c r="Q40" s="4"/>
    </row>
    <row r="41" spans="1:17" ht="15.6">
      <c r="C41" s="282"/>
      <c r="D41" s="441"/>
      <c r="E41" s="220"/>
      <c r="F41" s="304"/>
      <c r="G41" s="306"/>
      <c r="H41" s="270"/>
      <c r="I41" s="299"/>
      <c r="J41" s="269"/>
      <c r="K41" s="269"/>
      <c r="L41" s="299"/>
      <c r="M41" s="269"/>
      <c r="N41" s="269"/>
      <c r="O41" s="270"/>
      <c r="P41" s="35"/>
      <c r="Q41" s="4"/>
    </row>
    <row r="42" spans="1:17" ht="15.6">
      <c r="A42" s="137"/>
      <c r="B42" s="137"/>
      <c r="C42" s="282" t="s">
        <v>2083</v>
      </c>
      <c r="D42" s="282"/>
      <c r="E42" s="275"/>
      <c r="F42" s="304"/>
      <c r="G42" s="306"/>
      <c r="H42" s="304"/>
      <c r="I42" s="305"/>
      <c r="J42" s="306"/>
      <c r="K42" s="306"/>
      <c r="L42" s="305"/>
      <c r="M42" s="269"/>
      <c r="N42" s="306"/>
      <c r="O42" s="304"/>
      <c r="P42" s="35"/>
      <c r="Q42" s="4"/>
    </row>
    <row r="43" spans="1:17" ht="15.6">
      <c r="A43" s="116"/>
      <c r="B43" s="116">
        <v>45371</v>
      </c>
      <c r="C43" s="252"/>
      <c r="D43" s="267" t="s">
        <v>2059</v>
      </c>
      <c r="E43" s="286"/>
      <c r="F43" s="270">
        <f t="shared" ref="F43" si="12">SUM(G43:I43)</f>
        <v>2836808</v>
      </c>
      <c r="G43" s="298">
        <v>2836808</v>
      </c>
      <c r="H43" s="270"/>
      <c r="I43" s="299"/>
      <c r="J43" s="269"/>
      <c r="K43" s="269"/>
      <c r="L43" s="299"/>
      <c r="M43" s="269"/>
      <c r="N43" s="269"/>
      <c r="O43" s="270"/>
      <c r="P43" s="35"/>
      <c r="Q43" s="4"/>
    </row>
    <row r="44" spans="1:17" ht="15.6">
      <c r="A44" s="116">
        <v>45368</v>
      </c>
      <c r="B44" s="116"/>
      <c r="C44" s="252"/>
      <c r="D44" s="267" t="s">
        <v>2079</v>
      </c>
      <c r="E44" s="284"/>
      <c r="F44" s="270">
        <f>SUM(G44:I44)</f>
        <v>426610</v>
      </c>
      <c r="G44" s="298">
        <v>426610</v>
      </c>
      <c r="H44" s="270"/>
      <c r="I44" s="299"/>
      <c r="J44" s="269"/>
      <c r="K44" s="269"/>
      <c r="L44" s="299"/>
      <c r="M44" s="270"/>
      <c r="N44" s="312"/>
      <c r="O44" s="270"/>
      <c r="P44" s="35"/>
      <c r="Q44" s="4"/>
    </row>
    <row r="45" spans="1:17" ht="15.6">
      <c r="A45" s="116">
        <v>45368</v>
      </c>
      <c r="B45" s="116"/>
      <c r="C45" s="252"/>
      <c r="D45" s="267" t="s">
        <v>2060</v>
      </c>
      <c r="E45" s="286"/>
      <c r="F45" s="270">
        <f t="shared" ref="F45:F53" si="13">SUM(G45:I45)</f>
        <v>735147</v>
      </c>
      <c r="G45" s="298">
        <v>735147</v>
      </c>
      <c r="H45" s="270"/>
      <c r="I45" s="299"/>
      <c r="J45" s="269"/>
      <c r="K45" s="269"/>
      <c r="L45" s="299"/>
      <c r="M45" s="304"/>
      <c r="N45" s="312"/>
      <c r="O45" s="270"/>
      <c r="P45" s="35"/>
      <c r="Q45" s="4"/>
    </row>
    <row r="46" spans="1:17" ht="15.6">
      <c r="A46" s="116"/>
      <c r="B46" s="116">
        <v>45372</v>
      </c>
      <c r="C46" s="252">
        <v>7</v>
      </c>
      <c r="D46" s="267" t="s">
        <v>2048</v>
      </c>
      <c r="E46" s="286"/>
      <c r="F46" s="270">
        <f t="shared" si="13"/>
        <v>22553580</v>
      </c>
      <c r="G46" s="298">
        <v>15917866</v>
      </c>
      <c r="H46" s="314">
        <v>4626416</v>
      </c>
      <c r="I46" s="309">
        <v>2009298</v>
      </c>
      <c r="J46" s="269"/>
      <c r="K46" s="269">
        <f>(N46)</f>
        <v>2009298</v>
      </c>
      <c r="L46" s="299">
        <f>(J46+K46)</f>
        <v>2009298</v>
      </c>
      <c r="M46" s="269"/>
      <c r="N46" s="314">
        <v>2009298</v>
      </c>
      <c r="O46" s="270">
        <f>(M46+N46)</f>
        <v>2009298</v>
      </c>
      <c r="P46" s="35"/>
      <c r="Q46" s="4"/>
    </row>
    <row r="47" spans="1:17" ht="15.6">
      <c r="A47" s="116"/>
      <c r="B47" s="116">
        <v>45374</v>
      </c>
      <c r="C47" s="252"/>
      <c r="D47" s="267" t="s">
        <v>2061</v>
      </c>
      <c r="E47" s="286"/>
      <c r="F47" s="270">
        <f t="shared" si="13"/>
        <v>922087</v>
      </c>
      <c r="G47" s="298">
        <v>718056</v>
      </c>
      <c r="H47" s="314">
        <v>204031</v>
      </c>
      <c r="I47" s="315"/>
      <c r="J47" s="269"/>
      <c r="K47" s="269"/>
      <c r="L47" s="299"/>
      <c r="M47" s="306"/>
      <c r="N47" s="269"/>
      <c r="O47" s="270"/>
      <c r="P47" s="35"/>
      <c r="Q47" s="4"/>
    </row>
    <row r="48" spans="1:17" ht="15.6">
      <c r="A48" s="116">
        <v>45369</v>
      </c>
      <c r="C48" s="252"/>
      <c r="D48" s="267" t="s">
        <v>2084</v>
      </c>
      <c r="E48" s="286"/>
      <c r="F48" s="270">
        <f t="shared" si="13"/>
        <v>434988</v>
      </c>
      <c r="G48" s="298">
        <v>338738</v>
      </c>
      <c r="H48" s="314">
        <v>96250</v>
      </c>
      <c r="I48" s="315"/>
      <c r="J48" s="269"/>
      <c r="K48" s="269"/>
      <c r="L48" s="299"/>
      <c r="M48" s="270"/>
      <c r="N48" s="312"/>
      <c r="O48" s="270"/>
      <c r="P48" s="35"/>
      <c r="Q48" s="4"/>
    </row>
    <row r="49" spans="1:17" ht="15.6">
      <c r="A49" s="116">
        <v>45369</v>
      </c>
      <c r="C49" s="252"/>
      <c r="D49" s="267" t="s">
        <v>2085</v>
      </c>
      <c r="E49" s="286"/>
      <c r="F49" s="270">
        <f t="shared" si="13"/>
        <v>1764906</v>
      </c>
      <c r="G49" s="298">
        <v>1374385</v>
      </c>
      <c r="H49" s="314">
        <v>390521</v>
      </c>
      <c r="I49" s="315"/>
      <c r="J49" s="269"/>
      <c r="K49" s="269"/>
      <c r="L49" s="299"/>
      <c r="M49" s="304"/>
      <c r="N49" s="312"/>
      <c r="O49" s="270"/>
      <c r="P49" s="35"/>
      <c r="Q49" s="4"/>
    </row>
    <row r="50" spans="1:17" ht="15.6">
      <c r="A50" s="116"/>
      <c r="B50" s="116">
        <v>45373</v>
      </c>
      <c r="C50" s="252">
        <v>8</v>
      </c>
      <c r="D50" s="267" t="s">
        <v>2047</v>
      </c>
      <c r="E50" s="286"/>
      <c r="F50" s="270">
        <f t="shared" si="13"/>
        <v>362074</v>
      </c>
      <c r="G50" s="273"/>
      <c r="H50" s="314">
        <v>252641</v>
      </c>
      <c r="I50" s="309">
        <v>109433</v>
      </c>
      <c r="J50" s="269"/>
      <c r="K50" s="269">
        <f>(N50)</f>
        <v>109433</v>
      </c>
      <c r="L50" s="299">
        <f>(J50+K50)</f>
        <v>109433</v>
      </c>
      <c r="M50" s="269"/>
      <c r="N50" s="314">
        <v>109433</v>
      </c>
      <c r="O50" s="270">
        <f>(M50+N50)</f>
        <v>109433</v>
      </c>
      <c r="P50" s="35"/>
      <c r="Q50" s="4"/>
    </row>
    <row r="51" spans="1:17" ht="15.6">
      <c r="A51" s="116"/>
      <c r="B51" s="116">
        <v>45371</v>
      </c>
      <c r="C51" s="252"/>
      <c r="D51" s="267" t="s">
        <v>2065</v>
      </c>
      <c r="E51" s="286"/>
      <c r="F51" s="270">
        <f t="shared" si="13"/>
        <v>29251</v>
      </c>
      <c r="G51" s="273"/>
      <c r="H51" s="314">
        <v>29251</v>
      </c>
      <c r="I51" s="315"/>
      <c r="J51" s="269"/>
      <c r="K51" s="269"/>
      <c r="L51" s="299"/>
      <c r="M51" s="306"/>
      <c r="N51" s="269"/>
      <c r="O51" s="270"/>
      <c r="P51" s="35"/>
      <c r="Q51" s="4"/>
    </row>
    <row r="52" spans="1:17" ht="15.6">
      <c r="A52" s="116">
        <v>45368</v>
      </c>
      <c r="C52" s="252"/>
      <c r="D52" s="267" t="s">
        <v>2062</v>
      </c>
      <c r="E52" s="286"/>
      <c r="F52" s="270">
        <f t="shared" si="13"/>
        <v>32418</v>
      </c>
      <c r="G52" s="273"/>
      <c r="H52" s="314">
        <v>32418</v>
      </c>
      <c r="I52" s="315"/>
      <c r="J52" s="269"/>
      <c r="K52" s="269"/>
      <c r="L52" s="299"/>
      <c r="M52" s="270"/>
      <c r="N52" s="312"/>
      <c r="O52" s="270"/>
      <c r="P52" s="35"/>
      <c r="Q52" s="4"/>
    </row>
    <row r="53" spans="1:17" ht="15.6">
      <c r="A53" s="116">
        <v>45368</v>
      </c>
      <c r="C53" s="252"/>
      <c r="D53" s="267" t="s">
        <v>2063</v>
      </c>
      <c r="E53" s="286"/>
      <c r="F53" s="270">
        <f t="shared" si="13"/>
        <v>1099071</v>
      </c>
      <c r="G53" s="273"/>
      <c r="H53" s="314">
        <v>1099071</v>
      </c>
      <c r="I53" s="315"/>
      <c r="J53" s="269"/>
      <c r="K53" s="269"/>
      <c r="L53" s="299"/>
      <c r="M53" s="304"/>
      <c r="N53" s="312"/>
      <c r="O53" s="270"/>
      <c r="P53" s="35"/>
      <c r="Q53" s="4"/>
    </row>
    <row r="54" spans="1:17" ht="15.6">
      <c r="A54" s="116">
        <v>45368</v>
      </c>
      <c r="B54" s="116"/>
      <c r="C54" s="252"/>
      <c r="D54" s="267" t="s">
        <v>2064</v>
      </c>
      <c r="E54" s="286"/>
      <c r="F54" s="270">
        <f>SUM(G54:I54)</f>
        <v>214906</v>
      </c>
      <c r="G54" s="269"/>
      <c r="H54" s="270"/>
      <c r="I54" s="313">
        <v>214906</v>
      </c>
      <c r="J54" s="269">
        <f>(M54)</f>
        <v>214906</v>
      </c>
      <c r="K54" s="270"/>
      <c r="L54" s="299">
        <f>(J54+K54)</f>
        <v>214906</v>
      </c>
      <c r="M54" s="314">
        <v>214906</v>
      </c>
      <c r="N54" s="270"/>
      <c r="O54" s="300">
        <f>(M54+N54)</f>
        <v>214906</v>
      </c>
      <c r="P54" s="35"/>
      <c r="Q54" s="4"/>
    </row>
    <row r="55" spans="1:17" ht="15.6">
      <c r="C55" s="282" t="s">
        <v>2068</v>
      </c>
      <c r="D55" s="441"/>
      <c r="E55" s="220"/>
      <c r="F55" s="302">
        <f>SUM(F43:F54)</f>
        <v>31411846</v>
      </c>
      <c r="G55" s="302">
        <f t="shared" ref="G55:O55" si="14">SUM(G43:G54)</f>
        <v>22347610</v>
      </c>
      <c r="H55" s="302">
        <f t="shared" si="14"/>
        <v>6730599</v>
      </c>
      <c r="I55" s="303">
        <f t="shared" si="14"/>
        <v>2333637</v>
      </c>
      <c r="J55" s="302">
        <f t="shared" si="14"/>
        <v>214906</v>
      </c>
      <c r="K55" s="302">
        <f t="shared" si="14"/>
        <v>2118731</v>
      </c>
      <c r="L55" s="303">
        <f t="shared" si="14"/>
        <v>2333637</v>
      </c>
      <c r="M55" s="302">
        <f t="shared" si="14"/>
        <v>214906</v>
      </c>
      <c r="N55" s="302">
        <f t="shared" si="14"/>
        <v>2118731</v>
      </c>
      <c r="O55" s="302">
        <f t="shared" si="14"/>
        <v>2333637</v>
      </c>
      <c r="P55" s="35"/>
      <c r="Q55" s="4"/>
    </row>
    <row r="56" spans="1:17" ht="15.6">
      <c r="C56" s="282"/>
      <c r="D56" s="441"/>
      <c r="E56" s="220"/>
      <c r="F56" s="304"/>
      <c r="G56" s="304"/>
      <c r="H56" s="304"/>
      <c r="I56" s="305"/>
      <c r="J56" s="304"/>
      <c r="K56" s="304"/>
      <c r="L56" s="305"/>
      <c r="M56" s="304"/>
      <c r="N56" s="304"/>
      <c r="O56" s="304"/>
      <c r="P56" s="35"/>
      <c r="Q56" s="4"/>
    </row>
    <row r="57" spans="1:17" ht="15.6">
      <c r="C57" s="282" t="s">
        <v>2086</v>
      </c>
      <c r="D57" s="441"/>
      <c r="E57" s="220"/>
      <c r="F57" s="316">
        <f>SUM(F55,F40,F33,F28,F22,F16)</f>
        <v>157852583</v>
      </c>
      <c r="G57" s="316">
        <f t="shared" ref="G57:O57" si="15">SUM(G55,G40,G33,G28,G22,G16)</f>
        <v>120961837</v>
      </c>
      <c r="H57" s="316">
        <f t="shared" si="15"/>
        <v>25807768</v>
      </c>
      <c r="I57" s="317">
        <f t="shared" si="15"/>
        <v>11082978</v>
      </c>
      <c r="J57" s="316">
        <f t="shared" si="15"/>
        <v>8964247</v>
      </c>
      <c r="K57" s="316">
        <f t="shared" si="15"/>
        <v>2118731</v>
      </c>
      <c r="L57" s="317">
        <f t="shared" si="15"/>
        <v>11082978</v>
      </c>
      <c r="M57" s="316">
        <f t="shared" si="15"/>
        <v>8964247</v>
      </c>
      <c r="N57" s="316">
        <f t="shared" si="15"/>
        <v>2118731</v>
      </c>
      <c r="O57" s="316">
        <f t="shared" si="15"/>
        <v>11082978</v>
      </c>
      <c r="P57" s="35"/>
      <c r="Q57" s="4"/>
    </row>
    <row r="58" spans="1:17" ht="15.6">
      <c r="C58" s="282"/>
      <c r="D58" s="441"/>
      <c r="E58" s="220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35"/>
      <c r="Q58" s="4"/>
    </row>
    <row r="59" spans="1:17" s="66" customFormat="1" ht="15.6">
      <c r="C59" s="250" t="s">
        <v>3614</v>
      </c>
      <c r="D59" s="250"/>
      <c r="E59" s="250"/>
      <c r="F59" s="250"/>
      <c r="G59" s="250"/>
      <c r="H59" s="289"/>
      <c r="I59" s="289"/>
      <c r="J59" s="250"/>
      <c r="K59" s="250"/>
      <c r="L59" s="250"/>
      <c r="M59" s="250"/>
      <c r="N59" s="250"/>
      <c r="O59" s="250"/>
      <c r="P59" s="163"/>
    </row>
    <row r="60" spans="1:17" s="66" customFormat="1" ht="15.6">
      <c r="C60" s="290" t="s">
        <v>3615</v>
      </c>
      <c r="D60" s="250"/>
      <c r="E60" s="250"/>
      <c r="F60" s="250"/>
      <c r="G60" s="259" t="s">
        <v>73</v>
      </c>
      <c r="H60" s="291" t="s">
        <v>3616</v>
      </c>
      <c r="I60" s="291" t="s">
        <v>3617</v>
      </c>
      <c r="J60" s="250"/>
      <c r="K60" s="290"/>
      <c r="L60" s="250"/>
      <c r="M60" s="250"/>
      <c r="N60" s="259"/>
      <c r="O60" s="198"/>
      <c r="P60" s="35"/>
      <c r="Q60" s="116"/>
    </row>
    <row r="61" spans="1:17" ht="15.6">
      <c r="C61" s="292">
        <f>'OR-ALL'!C30</f>
        <v>7</v>
      </c>
      <c r="D61" s="293" t="str">
        <f>'OR-ALL'!E9</f>
        <v>Elec/Gas North/Oregon 4-Factor</v>
      </c>
      <c r="E61" s="198"/>
      <c r="F61" s="198"/>
      <c r="G61" s="294">
        <f>'OR-ALL'!H30</f>
        <v>0.70577999999999996</v>
      </c>
      <c r="H61" s="294">
        <f>'OR-ALL'!I30</f>
        <v>0.20513000000000001</v>
      </c>
      <c r="I61" s="294">
        <f>'OR-ALL'!J30</f>
        <v>8.9090000000000003E-2</v>
      </c>
      <c r="J61" s="198"/>
      <c r="K61" s="292"/>
      <c r="L61" s="197"/>
      <c r="M61" s="198"/>
      <c r="N61" s="294"/>
      <c r="O61" s="198"/>
      <c r="P61" s="35"/>
      <c r="Q61" s="165"/>
    </row>
    <row r="62" spans="1:17" ht="15.6">
      <c r="C62" s="292">
        <f>'OR-ALL'!C52</f>
        <v>8</v>
      </c>
      <c r="D62" s="223" t="str">
        <f>'OR-ALL'!E32</f>
        <v>Gas North/Oregon 4-Factor</v>
      </c>
      <c r="E62" s="198"/>
      <c r="F62" s="198"/>
      <c r="G62" s="294">
        <f>'OR-ALL'!H52</f>
        <v>0</v>
      </c>
      <c r="H62" s="294">
        <f>'OR-ALL'!I52</f>
        <v>0.69776000000000005</v>
      </c>
      <c r="I62" s="294">
        <f>'OR-ALL'!J52</f>
        <v>0.30224000000000001</v>
      </c>
      <c r="J62" s="198"/>
      <c r="K62" s="292"/>
      <c r="L62" s="197"/>
      <c r="M62" s="198"/>
      <c r="N62" s="294"/>
      <c r="O62" s="198"/>
      <c r="P62" s="35"/>
      <c r="Q62" s="165"/>
    </row>
    <row r="63" spans="1:17">
      <c r="C63" s="164"/>
      <c r="D63" s="166"/>
      <c r="G63" s="165"/>
      <c r="H63" s="165"/>
      <c r="I63" s="165"/>
      <c r="K63" s="164"/>
      <c r="L63" s="4"/>
      <c r="N63" s="165"/>
      <c r="P63" s="35"/>
      <c r="Q63" s="165"/>
    </row>
    <row r="64" spans="1:17">
      <c r="P64" s="35"/>
      <c r="Q64" s="4"/>
    </row>
    <row r="65" spans="8:17">
      <c r="P65" s="35"/>
      <c r="Q65" s="4"/>
    </row>
    <row r="66" spans="8:17">
      <c r="P66" s="35"/>
      <c r="Q66" s="4"/>
    </row>
    <row r="67" spans="8:17">
      <c r="P67" s="35"/>
      <c r="Q67" s="4"/>
    </row>
    <row r="68" spans="8:17">
      <c r="H68" s="141"/>
      <c r="P68" s="35"/>
      <c r="Q68" s="4"/>
    </row>
    <row r="69" spans="8:17">
      <c r="H69" s="1"/>
      <c r="P69" s="35"/>
      <c r="Q69" s="4"/>
    </row>
    <row r="70" spans="8:17">
      <c r="P70" s="35"/>
      <c r="Q70" s="4"/>
    </row>
    <row r="71" spans="8:17">
      <c r="P71" s="35"/>
      <c r="Q71" s="4"/>
    </row>
    <row r="72" spans="8:17">
      <c r="P72" s="35"/>
      <c r="Q72" s="4"/>
    </row>
    <row r="73" spans="8:17">
      <c r="P73" s="35"/>
      <c r="Q73" s="4"/>
    </row>
    <row r="74" spans="8:17">
      <c r="P74" s="35"/>
      <c r="Q74" s="4"/>
    </row>
    <row r="75" spans="8:17">
      <c r="P75" s="35"/>
      <c r="Q75" s="4"/>
    </row>
    <row r="76" spans="8:17">
      <c r="P76" s="35"/>
      <c r="Q76" s="4"/>
    </row>
    <row r="77" spans="8:17">
      <c r="P77" s="35"/>
      <c r="Q77" s="4"/>
    </row>
    <row r="78" spans="8:17">
      <c r="P78" s="35"/>
      <c r="Q78" s="4"/>
    </row>
    <row r="79" spans="8:17">
      <c r="P79" s="35"/>
      <c r="Q79" s="4"/>
    </row>
    <row r="80" spans="8:17">
      <c r="P80" s="35"/>
      <c r="Q80" s="4"/>
    </row>
    <row r="81" spans="1:17">
      <c r="P81" s="35"/>
      <c r="Q81" s="4"/>
    </row>
    <row r="82" spans="1:17">
      <c r="P82" s="35"/>
      <c r="Q82" s="4"/>
    </row>
    <row r="83" spans="1:17">
      <c r="P83" s="35"/>
      <c r="Q83" s="4"/>
    </row>
    <row r="84" spans="1:17" s="137" customFormat="1">
      <c r="A84" s="1"/>
      <c r="B84" s="1"/>
      <c r="C84" s="1"/>
      <c r="D84" s="1"/>
      <c r="E84" s="1"/>
      <c r="F84" s="1"/>
      <c r="G84" s="1"/>
      <c r="H84" s="35"/>
      <c r="I84" s="35"/>
      <c r="J84" s="1"/>
      <c r="K84" s="1"/>
      <c r="L84" s="1"/>
      <c r="M84" s="1"/>
      <c r="N84" s="1"/>
      <c r="O84" s="1"/>
      <c r="P84" s="141"/>
      <c r="Q84" s="142"/>
    </row>
    <row r="85" spans="1:17" s="137" customFormat="1">
      <c r="A85" s="1"/>
      <c r="B85" s="1"/>
      <c r="C85" s="1"/>
      <c r="D85" s="1"/>
      <c r="E85" s="1"/>
      <c r="F85" s="1"/>
      <c r="G85" s="1"/>
      <c r="H85" s="35"/>
      <c r="I85" s="35"/>
      <c r="J85" s="1"/>
      <c r="K85" s="1"/>
      <c r="L85" s="1"/>
      <c r="M85" s="1"/>
      <c r="N85" s="1"/>
      <c r="O85" s="1"/>
    </row>
    <row r="86" spans="1:17" s="137" customFormat="1">
      <c r="A86" s="1"/>
      <c r="B86" s="1"/>
      <c r="C86" s="1"/>
      <c r="D86" s="1"/>
      <c r="E86" s="1"/>
      <c r="F86" s="1"/>
      <c r="G86" s="1"/>
      <c r="H86" s="35"/>
      <c r="I86" s="35"/>
      <c r="J86" s="1"/>
      <c r="K86" s="1"/>
      <c r="L86" s="1"/>
      <c r="M86" s="1"/>
      <c r="N86" s="1"/>
      <c r="O86" s="1"/>
    </row>
    <row r="87" spans="1:17" s="137" customFormat="1">
      <c r="A87" s="1"/>
      <c r="B87" s="1"/>
      <c r="C87" s="1"/>
      <c r="D87" s="1"/>
      <c r="E87" s="1"/>
      <c r="F87" s="1"/>
      <c r="G87" s="1"/>
      <c r="H87" s="35"/>
      <c r="I87" s="35"/>
      <c r="J87" s="1"/>
      <c r="K87" s="1"/>
      <c r="L87" s="1"/>
      <c r="M87" s="1"/>
      <c r="N87" s="1"/>
      <c r="O87" s="1"/>
    </row>
    <row r="93" spans="1:17">
      <c r="P93" s="35"/>
      <c r="Q93" s="4"/>
    </row>
    <row r="94" spans="1:17">
      <c r="P94" s="35"/>
      <c r="Q94" s="4"/>
    </row>
    <row r="95" spans="1:17">
      <c r="P95" s="35"/>
      <c r="Q95" s="4"/>
    </row>
    <row r="96" spans="1:17">
      <c r="P96" s="35"/>
      <c r="Q96" s="4"/>
    </row>
    <row r="97" spans="16:17">
      <c r="P97" s="35"/>
      <c r="Q97" s="4"/>
    </row>
    <row r="98" spans="16:17">
      <c r="P98" s="35"/>
      <c r="Q98" s="4"/>
    </row>
    <row r="99" spans="16:17">
      <c r="P99" s="35"/>
      <c r="Q99" s="4"/>
    </row>
  </sheetData>
  <pageMargins left="0" right="0" top="0.5" bottom="0.25" header="0.5" footer="0.25"/>
  <pageSetup scale="61" fitToWidth="0" fitToHeight="0" orientation="landscape" horizontalDpi="4294967292" r:id="rId1"/>
  <headerFooter>
    <oddFooter>&amp;CPage &amp;P of &amp;N&amp;RPrint Date-Time: &amp;D 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V91"/>
  <sheetViews>
    <sheetView topLeftCell="D1" zoomScaleNormal="100" workbookViewId="0">
      <selection activeCell="F3" sqref="F3"/>
    </sheetView>
  </sheetViews>
  <sheetFormatPr defaultColWidth="9.375" defaultRowHeight="14.4"/>
  <cols>
    <col min="1" max="2" width="9.375" style="1"/>
    <col min="3" max="4" width="11.375" style="1" customWidth="1"/>
    <col min="5" max="5" width="15.375" style="1" customWidth="1"/>
    <col min="6" max="6" width="33.375" style="1" customWidth="1"/>
    <col min="7" max="7" width="9.875" style="1" customWidth="1"/>
    <col min="8" max="8" width="19.5" style="1" customWidth="1"/>
    <col min="9" max="9" width="19.375" style="1" customWidth="1"/>
    <col min="10" max="10" width="17.125" style="35" customWidth="1"/>
    <col min="11" max="11" width="17.5" style="35" customWidth="1"/>
    <col min="12" max="17" width="14.625" style="1" customWidth="1"/>
    <col min="18" max="18" width="17.875" style="1" customWidth="1"/>
    <col min="19" max="19" width="17" style="1" customWidth="1"/>
    <col min="20" max="16384" width="9.375" style="1"/>
  </cols>
  <sheetData>
    <row r="1" spans="1:20" ht="15.6">
      <c r="E1" s="198"/>
      <c r="F1" s="441"/>
      <c r="G1" s="196"/>
      <c r="H1" s="197"/>
      <c r="I1" s="197"/>
      <c r="J1" s="199"/>
      <c r="K1" s="199"/>
      <c r="L1" s="197"/>
      <c r="M1" s="197"/>
      <c r="N1" s="197"/>
      <c r="O1" s="197"/>
      <c r="P1" s="197"/>
      <c r="Q1" s="197"/>
      <c r="R1" s="4"/>
      <c r="S1" s="4"/>
    </row>
    <row r="2" spans="1:20" s="70" customFormat="1" ht="14.25" customHeight="1">
      <c r="E2" s="200" t="s">
        <v>2029</v>
      </c>
      <c r="F2" s="201"/>
      <c r="G2" s="202"/>
      <c r="H2" s="265"/>
      <c r="I2" s="204" t="s">
        <v>44</v>
      </c>
      <c r="J2" s="197"/>
      <c r="K2" s="197" t="s">
        <v>3</v>
      </c>
      <c r="L2" s="198"/>
      <c r="M2" s="197"/>
      <c r="N2" s="197"/>
      <c r="O2" s="197"/>
      <c r="P2" s="197"/>
      <c r="Q2" s="197"/>
      <c r="R2" s="1"/>
      <c r="S2" s="1"/>
      <c r="T2" s="68"/>
    </row>
    <row r="3" spans="1:20" ht="15.6">
      <c r="E3" s="205" t="s">
        <v>2052</v>
      </c>
      <c r="F3" s="206"/>
      <c r="G3" s="207"/>
      <c r="H3" s="208"/>
      <c r="I3" s="263" t="str">
        <f>"OR-AMTX-"&amp;months&amp;rbcalc</f>
        <v>OR-AMTX-12E</v>
      </c>
      <c r="J3" s="199"/>
      <c r="K3" s="199"/>
      <c r="L3" s="197"/>
      <c r="M3" s="197"/>
      <c r="N3" s="197"/>
      <c r="O3" s="197"/>
      <c r="P3" s="197"/>
      <c r="Q3" s="197"/>
      <c r="R3" s="4"/>
    </row>
    <row r="4" spans="1:20" ht="15.6">
      <c r="E4" s="210" t="str">
        <f>tp_heading</f>
        <v>For Twelve Months Ended December 31, 2019</v>
      </c>
      <c r="F4" s="198"/>
      <c r="G4" s="198"/>
      <c r="H4" s="211"/>
      <c r="I4" s="247"/>
      <c r="J4" s="199" t="str">
        <f>IF(LEFT(UPPER(DATA!S2),4)="RATE",DATA!S2,"")</f>
        <v/>
      </c>
      <c r="K4" s="199"/>
      <c r="L4" s="197"/>
      <c r="M4" s="197"/>
      <c r="N4" s="197"/>
      <c r="O4" s="197"/>
      <c r="P4" s="197"/>
      <c r="Q4" s="197"/>
      <c r="R4" s="4"/>
    </row>
    <row r="5" spans="1:20" ht="15.6">
      <c r="A5" s="1" t="s">
        <v>97</v>
      </c>
      <c r="B5" s="1" t="s">
        <v>97</v>
      </c>
      <c r="C5" s="1" t="s">
        <v>98</v>
      </c>
      <c r="D5" s="1" t="s">
        <v>98</v>
      </c>
      <c r="E5" s="212" t="str">
        <f>rbcalc_heading</f>
        <v>Ending Balance Basis</v>
      </c>
      <c r="F5" s="213"/>
      <c r="G5" s="214"/>
      <c r="H5" s="215"/>
      <c r="I5" s="216"/>
      <c r="J5" s="199"/>
      <c r="K5" s="199"/>
      <c r="L5" s="197"/>
      <c r="M5" s="197"/>
      <c r="N5" s="197"/>
      <c r="O5" s="197"/>
      <c r="P5" s="197"/>
      <c r="Q5" s="197"/>
      <c r="R5" s="4"/>
    </row>
    <row r="6" spans="1:20" ht="15.6">
      <c r="A6" s="137"/>
      <c r="B6" s="137"/>
      <c r="C6" s="137"/>
      <c r="D6" s="137"/>
      <c r="E6" s="276"/>
      <c r="F6" s="275"/>
      <c r="G6" s="275"/>
      <c r="H6" s="276"/>
      <c r="I6" s="276" t="s">
        <v>2053</v>
      </c>
      <c r="J6" s="276" t="s">
        <v>2053</v>
      </c>
      <c r="K6" s="276" t="s">
        <v>2053</v>
      </c>
      <c r="L6" s="275"/>
      <c r="M6" s="221"/>
      <c r="N6" s="277"/>
      <c r="O6" s="275"/>
      <c r="P6" s="221"/>
      <c r="Q6" s="277"/>
      <c r="S6" s="4"/>
    </row>
    <row r="7" spans="1:20" ht="15.6">
      <c r="A7" s="137"/>
      <c r="B7" s="137"/>
      <c r="C7" s="137"/>
      <c r="D7" s="137"/>
      <c r="E7" s="276"/>
      <c r="F7" s="275"/>
      <c r="G7" s="275"/>
      <c r="H7" s="276" t="s">
        <v>2054</v>
      </c>
      <c r="I7" s="276" t="s">
        <v>98</v>
      </c>
      <c r="J7" s="276" t="s">
        <v>98</v>
      </c>
      <c r="K7" s="276" t="s">
        <v>98</v>
      </c>
      <c r="L7" s="275"/>
      <c r="M7" s="278" t="s">
        <v>3607</v>
      </c>
      <c r="N7" s="277"/>
      <c r="O7" s="275"/>
      <c r="P7" s="278" t="s">
        <v>3608</v>
      </c>
      <c r="Q7" s="277"/>
      <c r="S7" s="4"/>
    </row>
    <row r="8" spans="1:20" ht="15.6">
      <c r="A8" s="137"/>
      <c r="B8" s="137"/>
      <c r="C8" s="137"/>
      <c r="D8" s="137"/>
      <c r="E8" s="279" t="s">
        <v>96</v>
      </c>
      <c r="F8" s="280"/>
      <c r="G8" s="280"/>
      <c r="H8" s="279" t="s">
        <v>61</v>
      </c>
      <c r="I8" s="279" t="s">
        <v>2055</v>
      </c>
      <c r="J8" s="279" t="s">
        <v>2056</v>
      </c>
      <c r="K8" s="279" t="s">
        <v>2057</v>
      </c>
      <c r="L8" s="281" t="s">
        <v>97</v>
      </c>
      <c r="M8" s="281" t="s">
        <v>98</v>
      </c>
      <c r="N8" s="281" t="s">
        <v>61</v>
      </c>
      <c r="O8" s="281" t="s">
        <v>97</v>
      </c>
      <c r="P8" s="281" t="s">
        <v>98</v>
      </c>
      <c r="Q8" s="281" t="s">
        <v>61</v>
      </c>
      <c r="S8" s="4"/>
    </row>
    <row r="9" spans="1:20" ht="15.6">
      <c r="A9" s="137"/>
      <c r="B9" s="137"/>
      <c r="C9" s="137"/>
      <c r="D9" s="137"/>
      <c r="E9" s="282" t="s">
        <v>3597</v>
      </c>
      <c r="F9" s="282"/>
      <c r="G9" s="275"/>
      <c r="H9" s="295"/>
      <c r="I9" s="296"/>
      <c r="J9" s="295"/>
      <c r="K9" s="297"/>
      <c r="L9" s="296"/>
      <c r="M9" s="296"/>
      <c r="N9" s="297"/>
      <c r="O9" s="296"/>
      <c r="P9" s="296"/>
      <c r="Q9" s="295"/>
      <c r="R9" s="35"/>
      <c r="S9" s="4"/>
    </row>
    <row r="10" spans="1:20" ht="15.6">
      <c r="A10" s="116"/>
      <c r="B10" s="116"/>
      <c r="C10" s="116">
        <v>44705</v>
      </c>
      <c r="D10" s="116"/>
      <c r="E10" s="283"/>
      <c r="F10" s="267" t="s">
        <v>2058</v>
      </c>
      <c r="G10" s="319" t="s">
        <v>2059</v>
      </c>
      <c r="H10" s="270">
        <f>SUM(I10:K10)</f>
        <v>909585</v>
      </c>
      <c r="I10" s="298">
        <v>909585</v>
      </c>
      <c r="J10" s="270"/>
      <c r="K10" s="299"/>
      <c r="L10" s="269"/>
      <c r="M10" s="269"/>
      <c r="N10" s="299"/>
      <c r="O10" s="269"/>
      <c r="P10" s="269"/>
      <c r="Q10" s="270"/>
      <c r="R10" s="35"/>
      <c r="S10" s="4"/>
    </row>
    <row r="11" spans="1:20" ht="15.6">
      <c r="A11" s="116"/>
      <c r="B11" s="116"/>
      <c r="C11" s="116">
        <v>44714</v>
      </c>
      <c r="D11" s="116"/>
      <c r="E11" s="283"/>
      <c r="F11" s="267" t="s">
        <v>3604</v>
      </c>
      <c r="G11" s="319" t="s">
        <v>2059</v>
      </c>
      <c r="H11" s="270">
        <f>SUM(I11:K11)</f>
        <v>231901</v>
      </c>
      <c r="I11" s="298">
        <v>231901</v>
      </c>
      <c r="J11" s="270"/>
      <c r="K11" s="299"/>
      <c r="L11" s="300"/>
      <c r="M11" s="300"/>
      <c r="N11" s="301"/>
      <c r="O11" s="300"/>
      <c r="P11" s="300"/>
      <c r="Q11" s="300"/>
      <c r="R11" s="35"/>
      <c r="S11" s="4"/>
    </row>
    <row r="12" spans="1:20" ht="15.6">
      <c r="E12" s="282" t="s">
        <v>3598</v>
      </c>
      <c r="F12" s="441"/>
      <c r="G12" s="220"/>
      <c r="H12" s="302">
        <f>SUM(H10:H11)</f>
        <v>1141486</v>
      </c>
      <c r="I12" s="302">
        <f>SUM(I10:I11)</f>
        <v>1141486</v>
      </c>
      <c r="J12" s="302"/>
      <c r="K12" s="303"/>
      <c r="L12" s="304"/>
      <c r="M12" s="304"/>
      <c r="N12" s="305"/>
      <c r="O12" s="304"/>
      <c r="P12" s="304"/>
      <c r="Q12" s="304"/>
      <c r="R12" s="35"/>
      <c r="S12" s="4"/>
    </row>
    <row r="13" spans="1:20" ht="15.6">
      <c r="E13" s="282"/>
      <c r="F13" s="441"/>
      <c r="G13" s="220"/>
      <c r="H13" s="270"/>
      <c r="I13" s="304"/>
      <c r="J13" s="304"/>
      <c r="K13" s="305"/>
      <c r="L13" s="304"/>
      <c r="M13" s="304"/>
      <c r="N13" s="305"/>
      <c r="O13" s="304"/>
      <c r="P13" s="304"/>
      <c r="Q13" s="270"/>
      <c r="R13" s="35"/>
      <c r="S13" s="4"/>
    </row>
    <row r="14" spans="1:20" ht="15.6">
      <c r="E14" s="282" t="s">
        <v>92</v>
      </c>
      <c r="F14" s="441"/>
      <c r="G14" s="220"/>
      <c r="H14" s="270"/>
      <c r="I14" s="304"/>
      <c r="J14" s="304"/>
      <c r="K14" s="305"/>
      <c r="L14" s="304"/>
      <c r="M14" s="304"/>
      <c r="N14" s="305"/>
      <c r="O14" s="304"/>
      <c r="P14" s="304"/>
      <c r="Q14" s="270"/>
      <c r="R14" s="35"/>
      <c r="S14" s="4"/>
    </row>
    <row r="15" spans="1:20" ht="15.6">
      <c r="A15" s="116">
        <v>44702</v>
      </c>
      <c r="B15" s="116"/>
      <c r="E15" s="283"/>
      <c r="F15" s="267" t="s">
        <v>2058</v>
      </c>
      <c r="G15" s="319" t="s">
        <v>2060</v>
      </c>
      <c r="H15" s="270">
        <f t="shared" ref="H15" si="0">SUM(I15:K15)</f>
        <v>24153</v>
      </c>
      <c r="I15" s="298">
        <v>24153</v>
      </c>
      <c r="J15" s="270"/>
      <c r="K15" s="299"/>
      <c r="L15" s="269"/>
      <c r="M15" s="269"/>
      <c r="N15" s="299"/>
      <c r="O15" s="269"/>
      <c r="P15" s="269"/>
      <c r="Q15" s="270"/>
      <c r="R15" s="35"/>
      <c r="S15" s="4"/>
    </row>
    <row r="16" spans="1:20" ht="15.6">
      <c r="A16" s="116">
        <v>44711</v>
      </c>
      <c r="B16" s="116"/>
      <c r="C16" s="116"/>
      <c r="D16" s="116"/>
      <c r="E16" s="283"/>
      <c r="F16" s="267" t="s">
        <v>3604</v>
      </c>
      <c r="G16" s="319" t="s">
        <v>2060</v>
      </c>
      <c r="H16" s="270">
        <f>SUM(I16:K16)</f>
        <v>5866</v>
      </c>
      <c r="I16" s="298">
        <v>5866</v>
      </c>
      <c r="J16" s="270"/>
      <c r="K16" s="299"/>
      <c r="L16" s="307"/>
      <c r="M16" s="307"/>
      <c r="N16" s="308"/>
      <c r="O16" s="307"/>
      <c r="P16" s="307"/>
      <c r="Q16" s="300"/>
      <c r="R16" s="35"/>
      <c r="S16" s="4"/>
    </row>
    <row r="17" spans="1:22" ht="15.6">
      <c r="E17" s="282" t="s">
        <v>3599</v>
      </c>
      <c r="F17" s="441"/>
      <c r="G17" s="220"/>
      <c r="H17" s="302">
        <f>SUM(H15:H16)</f>
        <v>30019</v>
      </c>
      <c r="I17" s="302">
        <f>SUM(I15:I16)</f>
        <v>30019</v>
      </c>
      <c r="J17" s="302"/>
      <c r="K17" s="303"/>
      <c r="L17" s="304"/>
      <c r="M17" s="304"/>
      <c r="N17" s="305"/>
      <c r="O17" s="304"/>
      <c r="P17" s="304"/>
      <c r="Q17" s="270"/>
      <c r="R17" s="35"/>
      <c r="S17" s="4"/>
    </row>
    <row r="18" spans="1:22" ht="15.6">
      <c r="E18" s="282"/>
      <c r="F18" s="441"/>
      <c r="G18" s="220"/>
      <c r="H18" s="270"/>
      <c r="I18" s="306"/>
      <c r="J18" s="270"/>
      <c r="K18" s="299"/>
      <c r="L18" s="269"/>
      <c r="M18" s="269"/>
      <c r="N18" s="299"/>
      <c r="O18" s="269"/>
      <c r="P18" s="269"/>
      <c r="Q18" s="270"/>
      <c r="R18" s="35"/>
      <c r="S18" s="4"/>
    </row>
    <row r="19" spans="1:22" ht="15.6">
      <c r="A19" s="137"/>
      <c r="B19" s="137"/>
      <c r="C19" s="137"/>
      <c r="D19" s="137"/>
      <c r="E19" s="282" t="s">
        <v>3600</v>
      </c>
      <c r="F19" s="282"/>
      <c r="G19" s="275"/>
      <c r="H19" s="270"/>
      <c r="I19" s="306"/>
      <c r="J19" s="304"/>
      <c r="K19" s="305"/>
      <c r="L19" s="306"/>
      <c r="M19" s="306"/>
      <c r="N19" s="305"/>
      <c r="O19" s="306"/>
      <c r="P19" s="306"/>
      <c r="Q19" s="270"/>
      <c r="R19" s="35"/>
      <c r="S19" s="4"/>
    </row>
    <row r="20" spans="1:22" ht="15.6">
      <c r="A20" s="116"/>
      <c r="B20" s="116"/>
      <c r="C20" s="116">
        <v>44715</v>
      </c>
      <c r="D20" s="116"/>
      <c r="E20" s="252">
        <v>7</v>
      </c>
      <c r="F20" s="198"/>
      <c r="G20" s="319" t="s">
        <v>2048</v>
      </c>
      <c r="H20" s="270">
        <f t="shared" ref="H20" si="1">SUM(I20:K20)</f>
        <v>657432</v>
      </c>
      <c r="I20" s="298">
        <v>464002</v>
      </c>
      <c r="J20" s="314">
        <v>134859</v>
      </c>
      <c r="K20" s="309">
        <v>58571</v>
      </c>
      <c r="L20" s="269"/>
      <c r="M20" s="269">
        <f>(P20)</f>
        <v>58571</v>
      </c>
      <c r="N20" s="299">
        <f>(L20+M20)</f>
        <v>58571</v>
      </c>
      <c r="O20" s="269"/>
      <c r="P20" s="314">
        <v>58571</v>
      </c>
      <c r="Q20" s="270">
        <f>(O20+P20)</f>
        <v>58571</v>
      </c>
      <c r="R20" s="35"/>
      <c r="S20" s="4"/>
    </row>
    <row r="21" spans="1:22" ht="15.6">
      <c r="A21" s="116"/>
      <c r="B21" s="116"/>
      <c r="C21" s="116">
        <v>44717</v>
      </c>
      <c r="D21" s="116"/>
      <c r="E21" s="283"/>
      <c r="F21" s="198"/>
      <c r="G21" s="319" t="s">
        <v>2061</v>
      </c>
      <c r="H21" s="270">
        <f t="shared" ref="H21" si="2">SUM(I21:K21)</f>
        <v>9729</v>
      </c>
      <c r="I21" s="298">
        <v>7576</v>
      </c>
      <c r="J21" s="314">
        <v>2153</v>
      </c>
      <c r="K21" s="315"/>
      <c r="L21" s="269"/>
      <c r="M21" s="269"/>
      <c r="N21" s="305"/>
      <c r="O21" s="304"/>
      <c r="P21" s="304"/>
      <c r="Q21" s="270"/>
      <c r="R21" s="35"/>
      <c r="S21" s="4"/>
    </row>
    <row r="22" spans="1:22" ht="15.6">
      <c r="A22" s="116">
        <v>44711</v>
      </c>
      <c r="B22" s="116"/>
      <c r="E22" s="283"/>
      <c r="F22" s="198"/>
      <c r="G22" s="319" t="s">
        <v>2062</v>
      </c>
      <c r="H22" s="270">
        <f t="shared" ref="H22:H23" si="3">SUM(I22:K22)</f>
        <v>14707</v>
      </c>
      <c r="I22" s="273"/>
      <c r="J22" s="314">
        <v>14707</v>
      </c>
      <c r="K22" s="315"/>
      <c r="L22" s="269"/>
      <c r="M22" s="269"/>
      <c r="N22" s="305"/>
      <c r="O22" s="304"/>
      <c r="P22" s="304"/>
      <c r="Q22" s="270"/>
      <c r="R22" s="35"/>
      <c r="S22" s="4"/>
    </row>
    <row r="23" spans="1:22" ht="15.6">
      <c r="A23" s="116">
        <v>44711</v>
      </c>
      <c r="B23" s="116"/>
      <c r="E23" s="283"/>
      <c r="F23" s="198"/>
      <c r="G23" s="319" t="s">
        <v>2063</v>
      </c>
      <c r="H23" s="270">
        <f t="shared" si="3"/>
        <v>24840</v>
      </c>
      <c r="I23" s="273"/>
      <c r="J23" s="314">
        <v>24840</v>
      </c>
      <c r="K23" s="315"/>
      <c r="L23" s="270"/>
      <c r="M23" s="270"/>
      <c r="N23" s="299"/>
      <c r="O23" s="270"/>
      <c r="P23" s="270"/>
      <c r="Q23" s="270"/>
      <c r="R23" s="35"/>
      <c r="S23" s="4"/>
    </row>
    <row r="24" spans="1:22" ht="15.6">
      <c r="A24" s="116">
        <v>44711</v>
      </c>
      <c r="B24" s="116"/>
      <c r="C24" s="116"/>
      <c r="D24" s="116"/>
      <c r="E24" s="283"/>
      <c r="F24" s="198"/>
      <c r="G24" s="319" t="s">
        <v>2064</v>
      </c>
      <c r="H24" s="270">
        <f>SUM(I24:K24)</f>
        <v>7435</v>
      </c>
      <c r="I24" s="269"/>
      <c r="J24" s="270"/>
      <c r="K24" s="313">
        <v>7435</v>
      </c>
      <c r="L24" s="269">
        <f>(O24)</f>
        <v>7435</v>
      </c>
      <c r="M24" s="269"/>
      <c r="N24" s="299">
        <f t="shared" ref="N24" si="4">(L24+M24)</f>
        <v>7435</v>
      </c>
      <c r="O24" s="311">
        <v>7435</v>
      </c>
      <c r="P24" s="270"/>
      <c r="Q24" s="270">
        <f t="shared" ref="Q24" si="5">(O24+P24)</f>
        <v>7435</v>
      </c>
      <c r="R24" s="35"/>
      <c r="S24" s="4"/>
    </row>
    <row r="25" spans="1:22" ht="15.6">
      <c r="E25" s="282" t="s">
        <v>3601</v>
      </c>
      <c r="F25" s="441"/>
      <c r="G25" s="220"/>
      <c r="H25" s="302">
        <f>SUM(H20:H24)</f>
        <v>714143</v>
      </c>
      <c r="I25" s="302">
        <f t="shared" ref="I25:Q25" si="6">SUM(I20:I24)</f>
        <v>471578</v>
      </c>
      <c r="J25" s="302">
        <f t="shared" si="6"/>
        <v>176559</v>
      </c>
      <c r="K25" s="303">
        <f t="shared" si="6"/>
        <v>66006</v>
      </c>
      <c r="L25" s="302">
        <f t="shared" si="6"/>
        <v>7435</v>
      </c>
      <c r="M25" s="302">
        <f t="shared" si="6"/>
        <v>58571</v>
      </c>
      <c r="N25" s="303">
        <f t="shared" si="6"/>
        <v>66006</v>
      </c>
      <c r="O25" s="302">
        <f t="shared" si="6"/>
        <v>7435</v>
      </c>
      <c r="P25" s="302">
        <f t="shared" si="6"/>
        <v>58571</v>
      </c>
      <c r="Q25" s="302">
        <f t="shared" si="6"/>
        <v>66006</v>
      </c>
      <c r="R25" s="35"/>
      <c r="S25" s="4"/>
    </row>
    <row r="26" spans="1:22" ht="15.6">
      <c r="E26" s="282"/>
      <c r="F26" s="441"/>
      <c r="G26" s="220"/>
      <c r="H26" s="270"/>
      <c r="I26" s="306"/>
      <c r="J26" s="270"/>
      <c r="K26" s="299"/>
      <c r="L26" s="269"/>
      <c r="M26" s="269"/>
      <c r="N26" s="299"/>
      <c r="O26" s="269"/>
      <c r="P26" s="269"/>
      <c r="Q26" s="270"/>
      <c r="R26" s="35"/>
      <c r="S26" s="4"/>
    </row>
    <row r="27" spans="1:22" ht="15.6">
      <c r="A27" s="137"/>
      <c r="B27" s="137"/>
      <c r="C27" s="137"/>
      <c r="D27" s="137"/>
      <c r="E27" s="282" t="s">
        <v>3605</v>
      </c>
      <c r="F27" s="282"/>
      <c r="G27" s="275"/>
      <c r="H27" s="270"/>
      <c r="I27" s="306"/>
      <c r="J27" s="304"/>
      <c r="K27" s="305"/>
      <c r="L27" s="306"/>
      <c r="M27" s="306"/>
      <c r="N27" s="305"/>
      <c r="O27" s="306"/>
      <c r="P27" s="306"/>
      <c r="Q27" s="270"/>
      <c r="R27" s="35"/>
      <c r="S27" s="4"/>
    </row>
    <row r="28" spans="1:22" ht="15.6">
      <c r="A28" s="116"/>
      <c r="B28" s="116"/>
      <c r="C28" s="116">
        <v>284542</v>
      </c>
      <c r="D28" s="116"/>
      <c r="E28" s="252">
        <v>7</v>
      </c>
      <c r="F28" s="198"/>
      <c r="G28" s="319" t="s">
        <v>2048</v>
      </c>
      <c r="H28" s="270">
        <f t="shared" ref="H28" si="7">SUM(I28:K28)</f>
        <v>29913664</v>
      </c>
      <c r="I28" s="298">
        <v>21112466</v>
      </c>
      <c r="J28" s="314">
        <v>6136190</v>
      </c>
      <c r="K28" s="309">
        <v>2665008</v>
      </c>
      <c r="L28" s="269"/>
      <c r="M28" s="269">
        <f>(P28)</f>
        <v>2665008</v>
      </c>
      <c r="N28" s="299">
        <f>(L28+M28)</f>
        <v>2665008</v>
      </c>
      <c r="O28" s="269"/>
      <c r="P28" s="314">
        <v>2665008</v>
      </c>
      <c r="Q28" s="270">
        <f>(O28+P28)</f>
        <v>2665008</v>
      </c>
      <c r="R28" s="35"/>
      <c r="S28" s="4"/>
    </row>
    <row r="29" spans="1:22" ht="15.6">
      <c r="A29" s="116"/>
      <c r="B29" s="116">
        <v>284539</v>
      </c>
      <c r="C29" s="116"/>
      <c r="D29" s="116"/>
      <c r="E29" s="252" t="s">
        <v>3667</v>
      </c>
      <c r="F29" s="198"/>
      <c r="G29" s="319" t="s">
        <v>2084</v>
      </c>
      <c r="H29" s="270">
        <f>SUM(I29:K29)</f>
        <v>3711450</v>
      </c>
      <c r="I29" s="298">
        <v>2890218</v>
      </c>
      <c r="J29" s="314">
        <v>821232</v>
      </c>
      <c r="K29" s="299"/>
      <c r="L29" s="269"/>
      <c r="M29" s="269"/>
      <c r="N29" s="299"/>
      <c r="O29" s="312"/>
      <c r="P29" s="321"/>
      <c r="Q29" s="321"/>
      <c r="R29" s="169"/>
      <c r="S29" s="169"/>
      <c r="T29" s="168"/>
      <c r="U29" s="35"/>
      <c r="V29" s="4"/>
    </row>
    <row r="30" spans="1:22" ht="15.6">
      <c r="A30" s="116"/>
      <c r="B30" s="116"/>
      <c r="C30" s="116">
        <v>284544</v>
      </c>
      <c r="D30" s="116"/>
      <c r="E30" s="252" t="s">
        <v>3667</v>
      </c>
      <c r="F30" s="283"/>
      <c r="G30" s="319" t="s">
        <v>2061</v>
      </c>
      <c r="H30" s="270">
        <f t="shared" ref="H30" si="8">SUM(I30:K30)</f>
        <v>86219</v>
      </c>
      <c r="I30" s="298">
        <v>67141</v>
      </c>
      <c r="J30" s="314">
        <v>19078</v>
      </c>
      <c r="K30" s="322"/>
      <c r="L30" s="269"/>
      <c r="M30" s="269"/>
      <c r="N30" s="299"/>
      <c r="O30" s="312"/>
      <c r="P30" s="321"/>
      <c r="Q30" s="321"/>
      <c r="R30" s="169"/>
      <c r="S30" s="169"/>
      <c r="T30" s="168"/>
      <c r="U30" s="35"/>
      <c r="V30" s="4"/>
    </row>
    <row r="31" spans="1:22" ht="15.6">
      <c r="A31" s="116"/>
      <c r="B31" s="116"/>
      <c r="C31" s="116">
        <v>284541</v>
      </c>
      <c r="D31" s="116"/>
      <c r="E31" s="252"/>
      <c r="F31" s="198"/>
      <c r="G31" s="319" t="s">
        <v>2059</v>
      </c>
      <c r="H31" s="270">
        <f t="shared" ref="H31:H36" si="9">SUM(I31:K31)</f>
        <v>2727532</v>
      </c>
      <c r="I31" s="298">
        <v>2727532</v>
      </c>
      <c r="J31" s="270"/>
      <c r="K31" s="299"/>
      <c r="L31" s="269"/>
      <c r="M31" s="269"/>
      <c r="N31" s="299"/>
      <c r="O31" s="269"/>
      <c r="P31" s="269"/>
      <c r="Q31" s="270"/>
      <c r="R31" s="35"/>
      <c r="S31" s="4"/>
    </row>
    <row r="32" spans="1:22" ht="15.6">
      <c r="A32" s="116">
        <v>284536</v>
      </c>
      <c r="B32" s="116"/>
      <c r="C32" s="116"/>
      <c r="D32" s="116"/>
      <c r="E32" s="252"/>
      <c r="F32" s="198"/>
      <c r="G32" s="319" t="s">
        <v>2079</v>
      </c>
      <c r="H32" s="270">
        <f t="shared" ref="H32" si="10">SUM(I32:K32)</f>
        <v>-32</v>
      </c>
      <c r="I32" s="298">
        <v>-32</v>
      </c>
      <c r="J32" s="270"/>
      <c r="K32" s="323"/>
      <c r="L32" s="269"/>
      <c r="M32" s="269"/>
      <c r="N32" s="299"/>
      <c r="O32" s="321"/>
      <c r="P32" s="321"/>
      <c r="Q32" s="270"/>
      <c r="R32" s="170"/>
      <c r="S32" s="171"/>
      <c r="T32" s="168"/>
      <c r="U32" s="35"/>
      <c r="V32" s="4"/>
    </row>
    <row r="33" spans="1:19" ht="15.6">
      <c r="A33" s="116">
        <v>284536</v>
      </c>
      <c r="B33" s="116"/>
      <c r="C33" s="116"/>
      <c r="D33" s="116"/>
      <c r="E33" s="252"/>
      <c r="F33" s="198"/>
      <c r="G33" s="319" t="s">
        <v>2060</v>
      </c>
      <c r="H33" s="270">
        <f t="shared" si="9"/>
        <v>227798</v>
      </c>
      <c r="I33" s="298">
        <v>227798</v>
      </c>
      <c r="J33" s="270"/>
      <c r="K33" s="299"/>
      <c r="L33" s="306"/>
      <c r="M33" s="306"/>
      <c r="N33" s="305"/>
      <c r="O33" s="306"/>
      <c r="P33" s="306"/>
      <c r="Q33" s="270"/>
      <c r="R33" s="35"/>
      <c r="S33" s="4"/>
    </row>
    <row r="34" spans="1:19" ht="15.6">
      <c r="A34" s="116"/>
      <c r="B34" s="116"/>
      <c r="C34" s="116">
        <v>284543</v>
      </c>
      <c r="D34" s="116"/>
      <c r="E34" s="252">
        <v>8</v>
      </c>
      <c r="F34" s="198"/>
      <c r="G34" s="319" t="s">
        <v>2047</v>
      </c>
      <c r="H34" s="270">
        <f t="shared" si="9"/>
        <v>128573</v>
      </c>
      <c r="I34" s="273"/>
      <c r="J34" s="314">
        <v>89713</v>
      </c>
      <c r="K34" s="309">
        <v>38860</v>
      </c>
      <c r="L34" s="269"/>
      <c r="M34" s="269">
        <f>(P34)</f>
        <v>38860</v>
      </c>
      <c r="N34" s="299">
        <f>(L34+M34)</f>
        <v>38860</v>
      </c>
      <c r="O34" s="304"/>
      <c r="P34" s="314">
        <v>38860</v>
      </c>
      <c r="Q34" s="270">
        <f>(O34+P34)</f>
        <v>38860</v>
      </c>
      <c r="R34" s="35"/>
      <c r="S34" s="4"/>
    </row>
    <row r="35" spans="1:19" ht="15.6">
      <c r="A35" s="116"/>
      <c r="B35" s="116"/>
      <c r="C35" s="116">
        <v>284541</v>
      </c>
      <c r="D35" s="116"/>
      <c r="E35" s="252"/>
      <c r="F35" s="198"/>
      <c r="G35" s="319" t="s">
        <v>2065</v>
      </c>
      <c r="H35" s="270">
        <f t="shared" si="9"/>
        <v>0</v>
      </c>
      <c r="I35" s="273"/>
      <c r="J35" s="314">
        <v>0</v>
      </c>
      <c r="K35" s="315"/>
      <c r="L35" s="270"/>
      <c r="M35" s="270"/>
      <c r="N35" s="299"/>
      <c r="O35" s="270"/>
      <c r="P35" s="270"/>
      <c r="Q35" s="270"/>
      <c r="R35" s="35"/>
      <c r="S35" s="4"/>
    </row>
    <row r="36" spans="1:19" ht="15.6">
      <c r="A36" s="116">
        <v>284536</v>
      </c>
      <c r="B36" s="116"/>
      <c r="C36" s="116"/>
      <c r="D36" s="116"/>
      <c r="E36" s="252"/>
      <c r="F36" s="198"/>
      <c r="G36" s="319" t="s">
        <v>2064</v>
      </c>
      <c r="H36" s="270">
        <f t="shared" si="9"/>
        <v>0</v>
      </c>
      <c r="I36" s="269"/>
      <c r="J36" s="270"/>
      <c r="K36" s="313">
        <v>0</v>
      </c>
      <c r="L36" s="269">
        <f>(O36)</f>
        <v>0</v>
      </c>
      <c r="M36" s="269"/>
      <c r="N36" s="299">
        <f t="shared" ref="N36" si="11">(L36+M36)</f>
        <v>0</v>
      </c>
      <c r="O36" s="311">
        <v>0</v>
      </c>
      <c r="P36" s="270"/>
      <c r="Q36" s="270">
        <f t="shared" ref="Q36" si="12">(O36+P36)</f>
        <v>0</v>
      </c>
      <c r="R36" s="35"/>
      <c r="S36" s="4"/>
    </row>
    <row r="37" spans="1:19" ht="15.6">
      <c r="E37" s="282" t="s">
        <v>3606</v>
      </c>
      <c r="F37" s="441"/>
      <c r="G37" s="220"/>
      <c r="H37" s="302">
        <f>SUM(H28:H36)</f>
        <v>36795204</v>
      </c>
      <c r="I37" s="302">
        <f t="shared" ref="I37:Q37" si="13">SUM(I28:I36)</f>
        <v>27025123</v>
      </c>
      <c r="J37" s="302">
        <f t="shared" si="13"/>
        <v>7066213</v>
      </c>
      <c r="K37" s="303">
        <f t="shared" si="13"/>
        <v>2703868</v>
      </c>
      <c r="L37" s="302">
        <f t="shared" si="13"/>
        <v>0</v>
      </c>
      <c r="M37" s="302">
        <f t="shared" si="13"/>
        <v>2703868</v>
      </c>
      <c r="N37" s="303">
        <f t="shared" si="13"/>
        <v>2703868</v>
      </c>
      <c r="O37" s="302">
        <f t="shared" si="13"/>
        <v>0</v>
      </c>
      <c r="P37" s="302">
        <f t="shared" si="13"/>
        <v>2703868</v>
      </c>
      <c r="Q37" s="302">
        <f t="shared" si="13"/>
        <v>2703868</v>
      </c>
      <c r="R37" s="35"/>
      <c r="S37" s="4"/>
    </row>
    <row r="38" spans="1:19" ht="15.6">
      <c r="E38" s="282"/>
      <c r="F38" s="441"/>
      <c r="G38" s="220"/>
      <c r="H38" s="270"/>
      <c r="I38" s="306"/>
      <c r="J38" s="270"/>
      <c r="K38" s="299"/>
      <c r="L38" s="269"/>
      <c r="M38" s="269"/>
      <c r="N38" s="299"/>
      <c r="O38" s="269"/>
      <c r="P38" s="269"/>
      <c r="Q38" s="270"/>
      <c r="R38" s="35"/>
      <c r="S38" s="4"/>
    </row>
    <row r="39" spans="1:19" ht="15.6">
      <c r="A39" s="137"/>
      <c r="B39" s="137"/>
      <c r="C39" s="137"/>
      <c r="D39" s="137"/>
      <c r="E39" s="282" t="s">
        <v>2066</v>
      </c>
      <c r="F39" s="282"/>
      <c r="G39" s="275"/>
      <c r="H39" s="270"/>
      <c r="I39" s="306"/>
      <c r="J39" s="304"/>
      <c r="K39" s="305"/>
      <c r="L39" s="306"/>
      <c r="M39" s="269"/>
      <c r="N39" s="305"/>
      <c r="O39" s="306"/>
      <c r="P39" s="306"/>
      <c r="Q39" s="270"/>
      <c r="R39" s="35"/>
      <c r="S39" s="4"/>
    </row>
    <row r="40" spans="1:19" ht="15.6">
      <c r="A40" s="116"/>
      <c r="B40" s="116"/>
      <c r="C40" s="116">
        <v>65634</v>
      </c>
      <c r="D40" s="116"/>
      <c r="E40" s="283"/>
      <c r="F40" s="198"/>
      <c r="G40" s="319" t="s">
        <v>2065</v>
      </c>
      <c r="H40" s="270">
        <f>SUM(I40:K40)</f>
        <v>0</v>
      </c>
      <c r="I40" s="273"/>
      <c r="J40" s="298">
        <v>0</v>
      </c>
      <c r="K40" s="299"/>
      <c r="L40" s="456"/>
      <c r="M40" s="300"/>
      <c r="N40" s="301"/>
      <c r="O40" s="300"/>
      <c r="P40" s="300"/>
      <c r="Q40" s="300"/>
      <c r="R40" s="35"/>
      <c r="S40" s="4"/>
    </row>
    <row r="41" spans="1:19" ht="15.6">
      <c r="E41" s="282" t="s">
        <v>2067</v>
      </c>
      <c r="F41" s="441"/>
      <c r="G41" s="220"/>
      <c r="H41" s="302">
        <f>SUM(H40:H40)</f>
        <v>0</v>
      </c>
      <c r="I41" s="302"/>
      <c r="J41" s="302">
        <f>SUM(J40:J40)</f>
        <v>0</v>
      </c>
      <c r="K41" s="303"/>
      <c r="L41" s="306"/>
      <c r="M41" s="306"/>
      <c r="N41" s="305"/>
      <c r="O41" s="306"/>
      <c r="P41" s="306"/>
      <c r="Q41" s="304"/>
      <c r="R41" s="35"/>
      <c r="S41" s="4"/>
    </row>
    <row r="42" spans="1:19" ht="15.6">
      <c r="E42" s="282"/>
      <c r="F42" s="441"/>
      <c r="G42" s="220"/>
      <c r="H42" s="270"/>
      <c r="I42" s="306"/>
      <c r="J42" s="270"/>
      <c r="K42" s="299"/>
      <c r="L42" s="270"/>
      <c r="M42" s="269"/>
      <c r="N42" s="299"/>
      <c r="O42" s="269"/>
      <c r="P42" s="269"/>
      <c r="Q42" s="270"/>
      <c r="R42" s="35"/>
      <c r="S42" s="4"/>
    </row>
    <row r="43" spans="1:19" ht="15.6">
      <c r="A43" s="137"/>
      <c r="B43" s="137"/>
      <c r="C43" s="137"/>
      <c r="D43" s="137"/>
      <c r="E43" s="282" t="s">
        <v>3602</v>
      </c>
      <c r="F43" s="282"/>
      <c r="G43" s="275"/>
      <c r="H43" s="270"/>
      <c r="I43" s="306"/>
      <c r="J43" s="304"/>
      <c r="K43" s="305"/>
      <c r="L43" s="306"/>
      <c r="M43" s="306"/>
      <c r="N43" s="305"/>
      <c r="O43" s="306"/>
      <c r="P43" s="306"/>
      <c r="Q43" s="270"/>
      <c r="R43" s="35"/>
      <c r="S43" s="4"/>
    </row>
    <row r="44" spans="1:19" ht="15.6">
      <c r="A44" s="116"/>
      <c r="B44" s="116"/>
      <c r="C44" s="116">
        <v>57884</v>
      </c>
      <c r="D44" s="116">
        <v>57873</v>
      </c>
      <c r="E44" s="252">
        <v>7</v>
      </c>
      <c r="F44" s="198"/>
      <c r="G44" s="319" t="s">
        <v>2048</v>
      </c>
      <c r="H44" s="270">
        <f t="shared" ref="H44" si="14">SUM(I44:K44)</f>
        <v>-38</v>
      </c>
      <c r="I44" s="298">
        <v>-27</v>
      </c>
      <c r="J44" s="314">
        <v>-8</v>
      </c>
      <c r="K44" s="309">
        <v>-3</v>
      </c>
      <c r="L44" s="269"/>
      <c r="M44" s="269">
        <f>(P44)</f>
        <v>-3</v>
      </c>
      <c r="N44" s="299">
        <f>(L44+M44)</f>
        <v>-3</v>
      </c>
      <c r="O44" s="269"/>
      <c r="P44" s="314">
        <v>-3</v>
      </c>
      <c r="Q44" s="270">
        <f>(O44+P44)</f>
        <v>-3</v>
      </c>
      <c r="R44" s="35"/>
      <c r="S44" s="4"/>
    </row>
    <row r="45" spans="1:19" ht="15.6">
      <c r="A45" s="116"/>
      <c r="B45" s="116"/>
      <c r="C45" s="116">
        <v>57883</v>
      </c>
      <c r="D45" s="116">
        <v>57872</v>
      </c>
      <c r="E45" s="252"/>
      <c r="F45" s="198"/>
      <c r="G45" s="319" t="s">
        <v>2059</v>
      </c>
      <c r="H45" s="270">
        <f t="shared" ref="H45" si="15">SUM(I45:K45)</f>
        <v>47466</v>
      </c>
      <c r="I45" s="298">
        <v>47466</v>
      </c>
      <c r="J45" s="270"/>
      <c r="K45" s="323"/>
      <c r="L45" s="269"/>
      <c r="M45" s="269"/>
      <c r="N45" s="299"/>
      <c r="O45" s="269"/>
      <c r="P45" s="269"/>
      <c r="Q45" s="270"/>
      <c r="R45" s="35"/>
      <c r="S45" s="4"/>
    </row>
    <row r="46" spans="1:19" ht="15.6">
      <c r="A46" s="116">
        <v>57878</v>
      </c>
      <c r="B46" s="116">
        <v>57867</v>
      </c>
      <c r="C46" s="116"/>
      <c r="D46" s="116"/>
      <c r="E46" s="252"/>
      <c r="F46" s="198"/>
      <c r="G46" s="319" t="s">
        <v>2064</v>
      </c>
      <c r="H46" s="270">
        <f>SUM(I46:K46)</f>
        <v>0</v>
      </c>
      <c r="I46" s="269"/>
      <c r="J46" s="270"/>
      <c r="K46" s="313">
        <v>0</v>
      </c>
      <c r="L46" s="269">
        <f>(O46)</f>
        <v>0</v>
      </c>
      <c r="M46" s="269"/>
      <c r="N46" s="299">
        <f t="shared" ref="N46" si="16">(L46+M46)</f>
        <v>0</v>
      </c>
      <c r="O46" s="311">
        <v>0</v>
      </c>
      <c r="P46" s="270"/>
      <c r="Q46" s="270">
        <f t="shared" ref="Q46" si="17">(O46+P46)</f>
        <v>0</v>
      </c>
      <c r="R46" s="35"/>
      <c r="S46" s="4"/>
    </row>
    <row r="47" spans="1:19" ht="15.6">
      <c r="E47" s="282" t="s">
        <v>3603</v>
      </c>
      <c r="F47" s="441"/>
      <c r="G47" s="220"/>
      <c r="H47" s="302">
        <f>SUM(H44:H46)</f>
        <v>47428</v>
      </c>
      <c r="I47" s="302">
        <f t="shared" ref="I47:Q47" si="18">SUM(I44:I46)</f>
        <v>47439</v>
      </c>
      <c r="J47" s="302">
        <f t="shared" si="18"/>
        <v>-8</v>
      </c>
      <c r="K47" s="303">
        <f t="shared" si="18"/>
        <v>-3</v>
      </c>
      <c r="L47" s="302">
        <f t="shared" si="18"/>
        <v>0</v>
      </c>
      <c r="M47" s="302">
        <f t="shared" si="18"/>
        <v>-3</v>
      </c>
      <c r="N47" s="303">
        <f t="shared" si="18"/>
        <v>-3</v>
      </c>
      <c r="O47" s="302">
        <f t="shared" si="18"/>
        <v>0</v>
      </c>
      <c r="P47" s="302">
        <f t="shared" si="18"/>
        <v>-3</v>
      </c>
      <c r="Q47" s="302">
        <f t="shared" si="18"/>
        <v>-3</v>
      </c>
      <c r="R47" s="35"/>
      <c r="S47" s="4"/>
    </row>
    <row r="48" spans="1:19" ht="15.6">
      <c r="E48" s="282"/>
      <c r="F48" s="441"/>
      <c r="G48" s="220"/>
      <c r="H48" s="270"/>
      <c r="I48" s="304"/>
      <c r="J48" s="304"/>
      <c r="K48" s="305"/>
      <c r="L48" s="304"/>
      <c r="M48" s="304"/>
      <c r="N48" s="305"/>
      <c r="O48" s="304"/>
      <c r="P48" s="304"/>
      <c r="Q48" s="300"/>
      <c r="R48" s="35"/>
      <c r="S48" s="4"/>
    </row>
    <row r="49" spans="5:19" ht="15.6">
      <c r="E49" s="282" t="s">
        <v>2069</v>
      </c>
      <c r="F49" s="441"/>
      <c r="G49" s="220"/>
      <c r="H49" s="316">
        <f>SUM(H47,H41,H37,H25,H17, H12)</f>
        <v>38728280</v>
      </c>
      <c r="I49" s="316">
        <f t="shared" ref="I49:Q49" si="19">SUM(I47,I41,I37,I25,I17, I12)</f>
        <v>28715645</v>
      </c>
      <c r="J49" s="316">
        <f t="shared" si="19"/>
        <v>7242764</v>
      </c>
      <c r="K49" s="317">
        <f t="shared" si="19"/>
        <v>2769871</v>
      </c>
      <c r="L49" s="316">
        <f t="shared" si="19"/>
        <v>7435</v>
      </c>
      <c r="M49" s="316">
        <f t="shared" si="19"/>
        <v>2762436</v>
      </c>
      <c r="N49" s="317">
        <f t="shared" si="19"/>
        <v>2769871</v>
      </c>
      <c r="O49" s="316">
        <f t="shared" si="19"/>
        <v>7435</v>
      </c>
      <c r="P49" s="316">
        <f t="shared" si="19"/>
        <v>2762436</v>
      </c>
      <c r="Q49" s="316">
        <f t="shared" si="19"/>
        <v>2769871</v>
      </c>
      <c r="R49" s="35"/>
      <c r="S49" s="4"/>
    </row>
    <row r="50" spans="5:19" ht="15.6">
      <c r="E50" s="282"/>
      <c r="F50" s="441"/>
      <c r="G50" s="2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5"/>
      <c r="S50" s="4"/>
    </row>
    <row r="51" spans="5:19" s="66" customFormat="1" ht="15.6">
      <c r="E51" s="250" t="s">
        <v>3614</v>
      </c>
      <c r="F51" s="250"/>
      <c r="G51" s="250"/>
      <c r="H51" s="250"/>
      <c r="I51" s="250"/>
      <c r="J51" s="289"/>
      <c r="K51" s="289"/>
      <c r="L51" s="250"/>
      <c r="M51" s="250"/>
      <c r="N51" s="250"/>
      <c r="O51" s="250"/>
      <c r="P51" s="250"/>
      <c r="Q51" s="250"/>
      <c r="R51" s="163"/>
    </row>
    <row r="52" spans="5:19" s="66" customFormat="1" ht="15.6">
      <c r="E52" s="290" t="s">
        <v>3615</v>
      </c>
      <c r="F52" s="250"/>
      <c r="G52" s="250"/>
      <c r="H52" s="250"/>
      <c r="I52" s="259" t="s">
        <v>73</v>
      </c>
      <c r="J52" s="291" t="s">
        <v>3616</v>
      </c>
      <c r="K52" s="291" t="s">
        <v>3617</v>
      </c>
      <c r="L52" s="250"/>
      <c r="M52" s="290"/>
      <c r="N52" s="250"/>
      <c r="O52" s="250"/>
      <c r="P52" s="259"/>
      <c r="Q52" s="198"/>
      <c r="R52" s="35"/>
      <c r="S52" s="116"/>
    </row>
    <row r="53" spans="5:19" ht="15.6">
      <c r="E53" s="292">
        <f>'OR-ALL'!C30</f>
        <v>7</v>
      </c>
      <c r="F53" s="293" t="str">
        <f>'OR-ALL'!E9</f>
        <v>Elec/Gas North/Oregon 4-Factor</v>
      </c>
      <c r="G53" s="198"/>
      <c r="H53" s="198"/>
      <c r="I53" s="294">
        <f>'OR-ALL'!H30</f>
        <v>0.70577999999999996</v>
      </c>
      <c r="J53" s="294">
        <f>'OR-ALL'!I30</f>
        <v>0.20513000000000001</v>
      </c>
      <c r="K53" s="294">
        <f>'OR-ALL'!J30</f>
        <v>8.9090000000000003E-2</v>
      </c>
      <c r="L53" s="198"/>
      <c r="M53" s="292"/>
      <c r="N53" s="197"/>
      <c r="O53" s="198"/>
      <c r="P53" s="294"/>
      <c r="Q53" s="198"/>
      <c r="R53" s="35"/>
      <c r="S53" s="165"/>
    </row>
    <row r="54" spans="5:19" ht="15.6">
      <c r="E54" s="292">
        <f>'OR-ALL'!C52</f>
        <v>8</v>
      </c>
      <c r="F54" s="223" t="str">
        <f>'OR-ALL'!E32</f>
        <v>Gas North/Oregon 4-Factor</v>
      </c>
      <c r="G54" s="198"/>
      <c r="H54" s="198"/>
      <c r="I54" s="294">
        <f>'OR-ALL'!H52</f>
        <v>0</v>
      </c>
      <c r="J54" s="294">
        <f>'OR-ALL'!I52</f>
        <v>0.69776000000000005</v>
      </c>
      <c r="K54" s="294">
        <f>'OR-ALL'!J52</f>
        <v>0.30224000000000001</v>
      </c>
      <c r="L54" s="198"/>
      <c r="M54" s="292"/>
      <c r="N54" s="197"/>
      <c r="O54" s="198"/>
      <c r="P54" s="294"/>
      <c r="Q54" s="198"/>
      <c r="R54" s="35"/>
      <c r="S54" s="165"/>
    </row>
    <row r="55" spans="5:19">
      <c r="E55" s="164"/>
      <c r="F55" s="166"/>
      <c r="I55" s="165"/>
      <c r="J55" s="165"/>
      <c r="K55" s="165"/>
      <c r="M55" s="164"/>
      <c r="N55" s="4"/>
      <c r="P55" s="165"/>
      <c r="R55" s="35"/>
      <c r="S55" s="165"/>
    </row>
    <row r="56" spans="5:19">
      <c r="R56" s="35"/>
      <c r="S56" s="4"/>
    </row>
    <row r="57" spans="5:19">
      <c r="R57" s="35"/>
      <c r="S57" s="4"/>
    </row>
    <row r="58" spans="5:19">
      <c r="R58" s="35"/>
      <c r="S58" s="4"/>
    </row>
    <row r="59" spans="5:19">
      <c r="R59" s="35"/>
      <c r="S59" s="4"/>
    </row>
    <row r="60" spans="5:19">
      <c r="J60" s="141"/>
      <c r="R60" s="35"/>
      <c r="S60" s="4"/>
    </row>
    <row r="61" spans="5:19">
      <c r="J61" s="1"/>
      <c r="R61" s="35"/>
      <c r="S61" s="4"/>
    </row>
    <row r="62" spans="5:19">
      <c r="R62" s="35"/>
      <c r="S62" s="4"/>
    </row>
    <row r="63" spans="5:19">
      <c r="R63" s="35"/>
      <c r="S63" s="4"/>
    </row>
    <row r="64" spans="5:19">
      <c r="R64" s="35"/>
      <c r="S64" s="4"/>
    </row>
    <row r="65" spans="1:19">
      <c r="R65" s="35"/>
      <c r="S65" s="4"/>
    </row>
    <row r="66" spans="1:19">
      <c r="R66" s="35"/>
      <c r="S66" s="4"/>
    </row>
    <row r="67" spans="1:19">
      <c r="R67" s="35"/>
      <c r="S67" s="4"/>
    </row>
    <row r="68" spans="1:19">
      <c r="R68" s="35"/>
      <c r="S68" s="4"/>
    </row>
    <row r="69" spans="1:19">
      <c r="R69" s="35"/>
      <c r="S69" s="4"/>
    </row>
    <row r="70" spans="1:19">
      <c r="R70" s="35"/>
      <c r="S70" s="4"/>
    </row>
    <row r="71" spans="1:19">
      <c r="R71" s="35"/>
      <c r="S71" s="4"/>
    </row>
    <row r="72" spans="1:19">
      <c r="R72" s="35"/>
      <c r="S72" s="4"/>
    </row>
    <row r="73" spans="1:19">
      <c r="R73" s="35"/>
      <c r="S73" s="4"/>
    </row>
    <row r="74" spans="1:19">
      <c r="R74" s="35"/>
      <c r="S74" s="4"/>
    </row>
    <row r="75" spans="1:19">
      <c r="R75" s="35"/>
      <c r="S75" s="4"/>
    </row>
    <row r="76" spans="1:19" s="137" customFormat="1">
      <c r="A76" s="1"/>
      <c r="B76" s="1"/>
      <c r="C76" s="1"/>
      <c r="D76" s="1"/>
      <c r="E76" s="1"/>
      <c r="F76" s="1"/>
      <c r="G76" s="1"/>
      <c r="H76" s="1"/>
      <c r="I76" s="1"/>
      <c r="J76" s="35"/>
      <c r="K76" s="35"/>
      <c r="L76" s="1"/>
      <c r="M76" s="1"/>
      <c r="N76" s="1"/>
      <c r="O76" s="1"/>
      <c r="P76" s="1"/>
      <c r="Q76" s="1"/>
      <c r="R76" s="141"/>
      <c r="S76" s="142"/>
    </row>
    <row r="77" spans="1:19" s="137" customFormat="1">
      <c r="A77" s="1"/>
      <c r="B77" s="1"/>
      <c r="C77" s="1"/>
      <c r="D77" s="1"/>
      <c r="E77" s="1"/>
      <c r="F77" s="1"/>
      <c r="G77" s="1"/>
      <c r="H77" s="1"/>
      <c r="I77" s="1"/>
      <c r="J77" s="35"/>
      <c r="K77" s="35"/>
      <c r="L77" s="1"/>
      <c r="M77" s="1"/>
      <c r="N77" s="1"/>
      <c r="O77" s="1"/>
      <c r="P77" s="1"/>
      <c r="Q77" s="1"/>
      <c r="R77" s="141"/>
    </row>
    <row r="78" spans="1:19" s="137" customFormat="1">
      <c r="A78" s="1"/>
      <c r="B78" s="1"/>
      <c r="C78" s="1"/>
      <c r="D78" s="1"/>
      <c r="E78" s="1"/>
      <c r="F78" s="1"/>
      <c r="G78" s="1"/>
      <c r="H78" s="1"/>
      <c r="I78" s="1"/>
      <c r="J78" s="35"/>
      <c r="K78" s="35"/>
      <c r="L78" s="1"/>
      <c r="M78" s="1"/>
      <c r="N78" s="1"/>
      <c r="O78" s="1"/>
      <c r="P78" s="1"/>
      <c r="Q78" s="1"/>
      <c r="R78" s="141"/>
    </row>
    <row r="79" spans="1:19" s="137" customFormat="1">
      <c r="A79" s="1"/>
      <c r="B79" s="1"/>
      <c r="C79" s="1"/>
      <c r="D79" s="1"/>
      <c r="E79" s="1"/>
      <c r="F79" s="1"/>
      <c r="G79" s="1"/>
      <c r="H79" s="1"/>
      <c r="I79" s="1"/>
      <c r="J79" s="35"/>
      <c r="K79" s="35"/>
      <c r="L79" s="1"/>
      <c r="M79" s="1"/>
      <c r="N79" s="1"/>
      <c r="O79" s="1"/>
      <c r="P79" s="1"/>
      <c r="Q79" s="1"/>
      <c r="R79" s="141"/>
    </row>
    <row r="80" spans="1:19">
      <c r="R80" s="35"/>
    </row>
    <row r="81" spans="18:19">
      <c r="R81" s="35"/>
    </row>
    <row r="82" spans="18:19">
      <c r="R82" s="35"/>
    </row>
    <row r="85" spans="18:19">
      <c r="R85" s="35"/>
      <c r="S85" s="4"/>
    </row>
    <row r="86" spans="18:19">
      <c r="R86" s="35"/>
      <c r="S86" s="4"/>
    </row>
    <row r="87" spans="18:19">
      <c r="R87" s="35"/>
      <c r="S87" s="4"/>
    </row>
    <row r="88" spans="18:19">
      <c r="R88" s="35"/>
      <c r="S88" s="4"/>
    </row>
    <row r="89" spans="18:19">
      <c r="R89" s="35"/>
      <c r="S89" s="4"/>
    </row>
    <row r="90" spans="18:19">
      <c r="R90" s="35"/>
      <c r="S90" s="4"/>
    </row>
    <row r="91" spans="18:19">
      <c r="R91" s="35"/>
      <c r="S91" s="4"/>
    </row>
  </sheetData>
  <pageMargins left="0" right="0" top="0.4" bottom="0.4" header="0.2" footer="0.2"/>
  <pageSetup scale="65" fitToWidth="0" fitToHeight="0" orientation="landscape" horizontalDpi="4294967292" r:id="rId1"/>
  <headerFooter>
    <oddFooter>&amp;CPage &amp;P of &amp;N&amp;RPrint Date-Time: &amp;D 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R93"/>
  <sheetViews>
    <sheetView zoomScaleNormal="100" workbookViewId="0">
      <selection activeCell="C11" sqref="C11"/>
    </sheetView>
  </sheetViews>
  <sheetFormatPr defaultColWidth="9.375" defaultRowHeight="14.4"/>
  <cols>
    <col min="1" max="1" width="9.375" style="1"/>
    <col min="2" max="2" width="11.375" style="1" customWidth="1"/>
    <col min="3" max="3" width="22.875" style="1" customWidth="1"/>
    <col min="4" max="4" width="9.375" style="1"/>
    <col min="5" max="5" width="9.875" style="1" customWidth="1"/>
    <col min="6" max="6" width="19.875" style="1" customWidth="1"/>
    <col min="7" max="7" width="19.125" style="1" customWidth="1"/>
    <col min="8" max="9" width="17.125" style="35" customWidth="1"/>
    <col min="10" max="15" width="15.875" style="1" customWidth="1"/>
    <col min="16" max="16" width="17.875" style="1" customWidth="1"/>
    <col min="17" max="17" width="17" style="1" customWidth="1"/>
    <col min="18" max="16384" width="9.375" style="1"/>
  </cols>
  <sheetData>
    <row r="1" spans="1:18" ht="15.6">
      <c r="C1" s="198"/>
      <c r="D1" s="441"/>
      <c r="E1" s="196"/>
      <c r="F1" s="197"/>
      <c r="G1" s="197"/>
      <c r="H1" s="199"/>
      <c r="I1" s="199"/>
      <c r="J1" s="197"/>
      <c r="K1" s="197"/>
      <c r="L1" s="197"/>
      <c r="M1" s="197"/>
      <c r="N1" s="197"/>
      <c r="O1" s="197"/>
      <c r="P1" s="4"/>
      <c r="Q1" s="4"/>
    </row>
    <row r="2" spans="1:18" s="70" customFormat="1" ht="14.25" customHeight="1">
      <c r="C2" s="200" t="s">
        <v>2029</v>
      </c>
      <c r="D2" s="201"/>
      <c r="E2" s="202"/>
      <c r="F2" s="265"/>
      <c r="G2" s="204" t="s">
        <v>44</v>
      </c>
      <c r="H2" s="197"/>
      <c r="I2" s="197" t="s">
        <v>3</v>
      </c>
      <c r="J2" s="198"/>
      <c r="K2" s="197"/>
      <c r="L2" s="197"/>
      <c r="M2" s="197"/>
      <c r="N2" s="197"/>
      <c r="O2" s="197"/>
      <c r="P2" s="1"/>
      <c r="Q2" s="1"/>
      <c r="R2" s="68"/>
    </row>
    <row r="3" spans="1:18" ht="15.6">
      <c r="C3" s="205" t="s">
        <v>2087</v>
      </c>
      <c r="D3" s="206"/>
      <c r="E3" s="207"/>
      <c r="F3" s="208"/>
      <c r="G3" s="209" t="str">
        <f>"OR-ADEP-"&amp;months&amp;rbcalc</f>
        <v>OR-ADEP-12E</v>
      </c>
      <c r="H3" s="199"/>
      <c r="I3" s="199"/>
      <c r="J3" s="197"/>
      <c r="K3" s="197"/>
      <c r="L3" s="197"/>
      <c r="M3" s="197"/>
      <c r="N3" s="197"/>
      <c r="O3" s="197"/>
      <c r="P3" s="4"/>
    </row>
    <row r="4" spans="1:18" ht="15.6">
      <c r="C4" s="210" t="str">
        <f>tp_heading</f>
        <v>For Twelve Months Ended December 31, 2019</v>
      </c>
      <c r="D4" s="198"/>
      <c r="E4" s="198"/>
      <c r="F4" s="211"/>
      <c r="G4" s="247"/>
      <c r="H4" s="199" t="str">
        <f>IF(LEFT(UPPER(DATA!S2),4)="RATE",DATA!S2,"")</f>
        <v/>
      </c>
      <c r="I4" s="199"/>
      <c r="J4" s="197"/>
      <c r="K4" s="197"/>
      <c r="L4" s="197"/>
      <c r="M4" s="197"/>
      <c r="N4" s="197"/>
      <c r="O4" s="197"/>
      <c r="P4" s="4"/>
    </row>
    <row r="5" spans="1:18" ht="15.6">
      <c r="C5" s="212" t="str">
        <f>rbcalc_heading</f>
        <v>Ending Balance Basis</v>
      </c>
      <c r="D5" s="213"/>
      <c r="E5" s="214"/>
      <c r="F5" s="215"/>
      <c r="G5" s="216"/>
      <c r="H5" s="199"/>
      <c r="I5" s="199"/>
      <c r="J5" s="197"/>
      <c r="K5" s="197"/>
      <c r="L5" s="197"/>
      <c r="M5" s="197"/>
      <c r="N5" s="197"/>
      <c r="O5" s="197"/>
      <c r="P5" s="4"/>
    </row>
    <row r="6" spans="1:18" ht="15.6">
      <c r="A6" s="1" t="s">
        <v>97</v>
      </c>
      <c r="B6" s="1" t="s">
        <v>98</v>
      </c>
      <c r="C6" s="221"/>
      <c r="D6" s="318"/>
      <c r="E6" s="220"/>
      <c r="F6" s="256"/>
      <c r="G6" s="221"/>
      <c r="H6" s="221"/>
      <c r="I6" s="221"/>
      <c r="J6" s="274"/>
      <c r="K6" s="274"/>
      <c r="L6" s="274"/>
      <c r="M6" s="274"/>
      <c r="N6" s="274"/>
      <c r="O6" s="274"/>
      <c r="Q6" s="4"/>
    </row>
    <row r="7" spans="1:18" ht="15.6">
      <c r="A7" s="137"/>
      <c r="B7" s="137"/>
      <c r="C7" s="276"/>
      <c r="D7" s="275"/>
      <c r="E7" s="275"/>
      <c r="F7" s="276"/>
      <c r="G7" s="276" t="s">
        <v>2053</v>
      </c>
      <c r="H7" s="276" t="s">
        <v>2053</v>
      </c>
      <c r="I7" s="276" t="s">
        <v>2053</v>
      </c>
      <c r="J7" s="275"/>
      <c r="K7" s="221"/>
      <c r="L7" s="277"/>
      <c r="M7" s="275"/>
      <c r="N7" s="221"/>
      <c r="O7" s="277"/>
      <c r="Q7" s="4"/>
    </row>
    <row r="8" spans="1:18" ht="15.6">
      <c r="A8" s="137"/>
      <c r="B8" s="137"/>
      <c r="C8" s="276"/>
      <c r="D8" s="275"/>
      <c r="E8" s="275"/>
      <c r="F8" s="276" t="s">
        <v>2054</v>
      </c>
      <c r="G8" s="276" t="s">
        <v>98</v>
      </c>
      <c r="H8" s="276" t="s">
        <v>98</v>
      </c>
      <c r="I8" s="276" t="s">
        <v>98</v>
      </c>
      <c r="J8" s="275"/>
      <c r="K8" s="278" t="s">
        <v>3607</v>
      </c>
      <c r="L8" s="277"/>
      <c r="M8" s="275"/>
      <c r="N8" s="278" t="s">
        <v>3608</v>
      </c>
      <c r="O8" s="277"/>
      <c r="Q8" s="4"/>
    </row>
    <row r="9" spans="1:18" ht="15.6">
      <c r="A9" s="137"/>
      <c r="B9" s="137"/>
      <c r="C9" s="279" t="s">
        <v>96</v>
      </c>
      <c r="D9" s="280"/>
      <c r="E9" s="280"/>
      <c r="F9" s="279" t="s">
        <v>61</v>
      </c>
      <c r="G9" s="279" t="s">
        <v>2055</v>
      </c>
      <c r="H9" s="279" t="s">
        <v>2056</v>
      </c>
      <c r="I9" s="279" t="s">
        <v>2057</v>
      </c>
      <c r="J9" s="281" t="s">
        <v>97</v>
      </c>
      <c r="K9" s="281" t="s">
        <v>98</v>
      </c>
      <c r="L9" s="281" t="s">
        <v>61</v>
      </c>
      <c r="M9" s="281" t="s">
        <v>97</v>
      </c>
      <c r="N9" s="281" t="s">
        <v>98</v>
      </c>
      <c r="O9" s="281" t="s">
        <v>61</v>
      </c>
      <c r="Q9" s="4"/>
    </row>
    <row r="10" spans="1:18" ht="15.6">
      <c r="A10" s="137"/>
      <c r="B10" s="137"/>
      <c r="C10" s="282" t="s">
        <v>2071</v>
      </c>
      <c r="D10" s="282"/>
      <c r="E10" s="275"/>
      <c r="F10" s="295"/>
      <c r="G10" s="296"/>
      <c r="H10" s="295"/>
      <c r="I10" s="297"/>
      <c r="J10" s="296"/>
      <c r="K10" s="296"/>
      <c r="L10" s="297"/>
      <c r="M10" s="296"/>
      <c r="N10" s="296"/>
      <c r="O10" s="295"/>
      <c r="P10" s="35"/>
      <c r="Q10" s="4"/>
    </row>
    <row r="11" spans="1:18" ht="15.6">
      <c r="A11" s="116"/>
      <c r="B11" s="116">
        <v>27153</v>
      </c>
      <c r="C11" s="283"/>
      <c r="D11" s="267" t="s">
        <v>2072</v>
      </c>
      <c r="E11" s="284"/>
      <c r="F11" s="270">
        <f>SUM(G11:I11)</f>
        <v>-70923167</v>
      </c>
      <c r="G11" s="298">
        <v>-70923167</v>
      </c>
      <c r="H11" s="270"/>
      <c r="I11" s="299"/>
      <c r="J11" s="269"/>
      <c r="K11" s="269"/>
      <c r="L11" s="299"/>
      <c r="M11" s="269"/>
      <c r="N11" s="269"/>
      <c r="O11" s="270"/>
      <c r="P11" s="35"/>
      <c r="Q11" s="4"/>
    </row>
    <row r="12" spans="1:18" ht="15.6">
      <c r="A12" s="116">
        <v>27151</v>
      </c>
      <c r="B12" s="116"/>
      <c r="C12" s="283"/>
      <c r="D12" s="267" t="s">
        <v>3817</v>
      </c>
      <c r="E12" s="284"/>
      <c r="F12" s="270">
        <f>SUM(G12:I12)</f>
        <v>-85313654</v>
      </c>
      <c r="G12" s="298">
        <v>-85313654</v>
      </c>
      <c r="H12" s="270"/>
      <c r="I12" s="299"/>
      <c r="J12" s="270"/>
      <c r="K12" s="270"/>
      <c r="L12" s="299"/>
      <c r="M12" s="270"/>
      <c r="N12" s="270"/>
      <c r="O12" s="270"/>
      <c r="P12" s="35"/>
      <c r="Q12" s="4"/>
    </row>
    <row r="13" spans="1:18" ht="15.6">
      <c r="A13" s="116">
        <v>27151</v>
      </c>
      <c r="B13" s="116"/>
      <c r="C13" s="283"/>
      <c r="D13" s="267" t="s">
        <v>3818</v>
      </c>
      <c r="E13" s="286"/>
      <c r="F13" s="270">
        <f t="shared" ref="F13" si="0">SUM(G13:I13)</f>
        <v>-158051211</v>
      </c>
      <c r="G13" s="298">
        <v>-158051211</v>
      </c>
      <c r="H13" s="270"/>
      <c r="I13" s="270"/>
      <c r="J13" s="469"/>
      <c r="K13" s="304"/>
      <c r="L13" s="304"/>
      <c r="M13" s="469"/>
      <c r="N13" s="304"/>
      <c r="O13" s="304"/>
      <c r="P13" s="35"/>
      <c r="Q13" s="4"/>
    </row>
    <row r="14" spans="1:18" ht="15.6">
      <c r="A14" s="116"/>
      <c r="B14" s="116">
        <v>27203</v>
      </c>
      <c r="C14" s="283"/>
      <c r="D14" s="267" t="s">
        <v>2073</v>
      </c>
      <c r="E14" s="286"/>
      <c r="F14" s="270">
        <f t="shared" ref="F14:F15" si="1">SUM(G14:I14)</f>
        <v>-144718722</v>
      </c>
      <c r="G14" s="298">
        <v>-144718722</v>
      </c>
      <c r="H14" s="270"/>
      <c r="I14" s="299"/>
      <c r="J14" s="269"/>
      <c r="K14" s="269"/>
      <c r="L14" s="299"/>
      <c r="M14" s="269"/>
      <c r="N14" s="269"/>
      <c r="O14" s="270"/>
      <c r="P14" s="35"/>
      <c r="Q14" s="4"/>
    </row>
    <row r="15" spans="1:18" ht="15.6">
      <c r="A15" s="116"/>
      <c r="B15" s="116">
        <v>27253</v>
      </c>
      <c r="C15" s="198"/>
      <c r="D15" s="236" t="s">
        <v>2074</v>
      </c>
      <c r="E15" s="220"/>
      <c r="F15" s="270">
        <f t="shared" si="1"/>
        <v>-138654156</v>
      </c>
      <c r="G15" s="298">
        <v>-138654156</v>
      </c>
      <c r="H15" s="270"/>
      <c r="I15" s="299"/>
      <c r="J15" s="300"/>
      <c r="K15" s="300"/>
      <c r="L15" s="301"/>
      <c r="M15" s="300"/>
      <c r="N15" s="300"/>
      <c r="O15" s="300"/>
      <c r="P15" s="35"/>
      <c r="Q15" s="4"/>
    </row>
    <row r="16" spans="1:18" ht="15.6">
      <c r="C16" s="282" t="s">
        <v>2075</v>
      </c>
      <c r="D16" s="441"/>
      <c r="E16" s="220"/>
      <c r="F16" s="302">
        <f>SUM(F11:F15)</f>
        <v>-597660910</v>
      </c>
      <c r="G16" s="302">
        <f>SUM(G11:G15)</f>
        <v>-597660910</v>
      </c>
      <c r="H16" s="302"/>
      <c r="I16" s="303"/>
      <c r="J16" s="304"/>
      <c r="K16" s="304"/>
      <c r="L16" s="305"/>
      <c r="M16" s="304"/>
      <c r="N16" s="304"/>
      <c r="O16" s="304"/>
      <c r="P16" s="35"/>
      <c r="Q16" s="4"/>
    </row>
    <row r="17" spans="1:17" ht="15.6">
      <c r="C17" s="282"/>
      <c r="D17" s="441"/>
      <c r="E17" s="220"/>
      <c r="F17" s="304"/>
      <c r="G17" s="306"/>
      <c r="H17" s="270"/>
      <c r="I17" s="299"/>
      <c r="J17" s="269"/>
      <c r="K17" s="269"/>
      <c r="L17" s="299"/>
      <c r="M17" s="269"/>
      <c r="N17" s="269"/>
      <c r="O17" s="270"/>
      <c r="P17" s="35"/>
      <c r="Q17" s="4"/>
    </row>
    <row r="18" spans="1:17" ht="15.6">
      <c r="A18" s="137"/>
      <c r="B18" s="137"/>
      <c r="C18" s="282" t="s">
        <v>2076</v>
      </c>
      <c r="D18" s="282"/>
      <c r="E18" s="275"/>
      <c r="F18" s="304"/>
      <c r="G18" s="306"/>
      <c r="H18" s="304"/>
      <c r="I18" s="305"/>
      <c r="J18" s="306"/>
      <c r="K18" s="306"/>
      <c r="L18" s="305"/>
      <c r="M18" s="306"/>
      <c r="N18" s="306"/>
      <c r="O18" s="304"/>
      <c r="P18" s="35"/>
      <c r="Q18" s="4"/>
    </row>
    <row r="19" spans="1:17" ht="15.6">
      <c r="A19" s="116"/>
      <c r="B19" s="116">
        <v>27318</v>
      </c>
      <c r="C19" s="283"/>
      <c r="D19" s="267" t="s">
        <v>2059</v>
      </c>
      <c r="E19" s="284"/>
      <c r="F19" s="270">
        <f>SUM(G19:I19)</f>
        <v>-206528585</v>
      </c>
      <c r="G19" s="298">
        <v>-206528585</v>
      </c>
      <c r="H19" s="270"/>
      <c r="I19" s="270"/>
      <c r="J19" s="340"/>
      <c r="K19" s="270"/>
      <c r="L19" s="270"/>
      <c r="M19" s="340"/>
      <c r="N19" s="270"/>
      <c r="O19" s="270"/>
      <c r="P19" s="35"/>
      <c r="Q19" s="4"/>
    </row>
    <row r="20" spans="1:17" ht="15.6">
      <c r="A20" s="116">
        <v>27316</v>
      </c>
      <c r="B20" s="116"/>
      <c r="C20" s="283"/>
      <c r="D20" s="267" t="s">
        <v>2079</v>
      </c>
      <c r="E20" s="284"/>
      <c r="F20" s="270">
        <f>SUM(G20:I20)</f>
        <v>-8607807</v>
      </c>
      <c r="G20" s="298">
        <v>-8607807</v>
      </c>
      <c r="H20" s="270"/>
      <c r="I20" s="299"/>
      <c r="J20" s="270"/>
      <c r="K20" s="270"/>
      <c r="L20" s="299"/>
      <c r="M20" s="270"/>
      <c r="N20" s="270"/>
      <c r="O20" s="270"/>
      <c r="P20" s="35"/>
      <c r="Q20" s="4"/>
    </row>
    <row r="21" spans="1:17" ht="15.6">
      <c r="A21" s="116">
        <v>27316</v>
      </c>
      <c r="B21" s="116"/>
      <c r="C21" s="283"/>
      <c r="D21" s="267" t="s">
        <v>2060</v>
      </c>
      <c r="E21" s="286"/>
      <c r="F21" s="270">
        <f t="shared" ref="F21" si="2">SUM(G21:I21)</f>
        <v>-15221365</v>
      </c>
      <c r="G21" s="298">
        <v>-15221365</v>
      </c>
      <c r="H21" s="270"/>
      <c r="I21" s="299"/>
      <c r="J21" s="307"/>
      <c r="K21" s="307"/>
      <c r="L21" s="308"/>
      <c r="M21" s="307"/>
      <c r="N21" s="307"/>
      <c r="O21" s="307"/>
      <c r="P21" s="35"/>
      <c r="Q21" s="4"/>
    </row>
    <row r="22" spans="1:17" ht="15.6">
      <c r="C22" s="282" t="s">
        <v>2077</v>
      </c>
      <c r="D22" s="441"/>
      <c r="E22" s="220"/>
      <c r="F22" s="302">
        <f>SUM(F19:F21)</f>
        <v>-230357757</v>
      </c>
      <c r="G22" s="302">
        <f>SUM(G19:G21)</f>
        <v>-230357757</v>
      </c>
      <c r="H22" s="302"/>
      <c r="I22" s="303"/>
      <c r="J22" s="304"/>
      <c r="K22" s="304"/>
      <c r="L22" s="305"/>
      <c r="M22" s="304"/>
      <c r="N22" s="304"/>
      <c r="O22" s="304"/>
      <c r="P22" s="35"/>
      <c r="Q22" s="4"/>
    </row>
    <row r="23" spans="1:17" ht="15.6">
      <c r="C23" s="282"/>
      <c r="D23" s="441"/>
      <c r="E23" s="220"/>
      <c r="F23" s="304"/>
      <c r="G23" s="306"/>
      <c r="H23" s="270"/>
      <c r="I23" s="299"/>
      <c r="J23" s="269"/>
      <c r="K23" s="269"/>
      <c r="L23" s="299"/>
      <c r="M23" s="269"/>
      <c r="N23" s="269"/>
      <c r="O23" s="270"/>
      <c r="P23" s="35"/>
      <c r="Q23" s="4"/>
    </row>
    <row r="24" spans="1:17" ht="15.6">
      <c r="A24" s="137"/>
      <c r="B24" s="137"/>
      <c r="C24" s="282" t="s">
        <v>2078</v>
      </c>
      <c r="D24" s="282"/>
      <c r="E24" s="275"/>
      <c r="F24" s="304"/>
      <c r="G24" s="306"/>
      <c r="H24" s="304"/>
      <c r="I24" s="305"/>
      <c r="J24" s="306"/>
      <c r="K24" s="306"/>
      <c r="L24" s="305"/>
      <c r="M24" s="306"/>
      <c r="N24" s="306"/>
      <c r="O24" s="304"/>
      <c r="P24" s="35"/>
      <c r="Q24" s="4"/>
    </row>
    <row r="25" spans="1:17" ht="15.6">
      <c r="A25" s="116"/>
      <c r="B25" s="116">
        <v>27393</v>
      </c>
      <c r="C25" s="283"/>
      <c r="D25" s="267" t="s">
        <v>2059</v>
      </c>
      <c r="E25" s="286"/>
      <c r="F25" s="270">
        <f t="shared" ref="F25" si="3">SUM(G25:I25)</f>
        <v>-245271</v>
      </c>
      <c r="G25" s="298">
        <v>-245271</v>
      </c>
      <c r="H25" s="270"/>
      <c r="I25" s="299"/>
      <c r="J25" s="269"/>
      <c r="K25" s="269"/>
      <c r="L25" s="299"/>
      <c r="M25" s="269"/>
      <c r="N25" s="269"/>
      <c r="O25" s="270"/>
      <c r="P25" s="35"/>
      <c r="Q25" s="4"/>
    </row>
    <row r="26" spans="1:17" ht="15.6">
      <c r="A26" s="116">
        <v>27391</v>
      </c>
      <c r="B26" s="116"/>
      <c r="C26" s="283"/>
      <c r="D26" s="267" t="s">
        <v>2079</v>
      </c>
      <c r="E26" s="284"/>
      <c r="F26" s="270">
        <f>SUM(G26:I26)</f>
        <v>-231937587</v>
      </c>
      <c r="G26" s="298">
        <v>-231937587</v>
      </c>
      <c r="H26" s="270"/>
      <c r="I26" s="299"/>
      <c r="J26" s="270"/>
      <c r="K26" s="270"/>
      <c r="L26" s="299"/>
      <c r="M26" s="270"/>
      <c r="N26" s="270"/>
      <c r="O26" s="270"/>
      <c r="P26" s="35"/>
      <c r="Q26" s="4"/>
    </row>
    <row r="27" spans="1:17" ht="15.6">
      <c r="A27" s="116">
        <v>27391</v>
      </c>
      <c r="B27" s="116"/>
      <c r="C27" s="283"/>
      <c r="D27" s="267" t="s">
        <v>2060</v>
      </c>
      <c r="E27" s="286"/>
      <c r="F27" s="270">
        <f t="shared" ref="F27" si="4">SUM(G27:I27)</f>
        <v>-359396044</v>
      </c>
      <c r="G27" s="298">
        <v>-359396044</v>
      </c>
      <c r="H27" s="270"/>
      <c r="I27" s="299"/>
      <c r="J27" s="307"/>
      <c r="K27" s="307"/>
      <c r="L27" s="308"/>
      <c r="M27" s="307"/>
      <c r="N27" s="307"/>
      <c r="O27" s="307"/>
      <c r="P27" s="35"/>
      <c r="Q27" s="4"/>
    </row>
    <row r="28" spans="1:17" ht="15.6">
      <c r="C28" s="282" t="s">
        <v>2080</v>
      </c>
      <c r="D28" s="441"/>
      <c r="E28" s="220"/>
      <c r="F28" s="302">
        <f>SUM(F25:F27)</f>
        <v>-591578902</v>
      </c>
      <c r="G28" s="302">
        <f>SUM(G25:G27)</f>
        <v>-591578902</v>
      </c>
      <c r="H28" s="302"/>
      <c r="I28" s="303"/>
      <c r="J28" s="269"/>
      <c r="K28" s="269"/>
      <c r="L28" s="299"/>
      <c r="M28" s="269"/>
      <c r="N28" s="269"/>
      <c r="O28" s="270"/>
      <c r="P28" s="35"/>
      <c r="Q28" s="4"/>
    </row>
    <row r="29" spans="1:17" ht="15.6">
      <c r="C29" s="282"/>
      <c r="D29" s="441"/>
      <c r="E29" s="220"/>
      <c r="F29" s="304"/>
      <c r="G29" s="306"/>
      <c r="H29" s="270"/>
      <c r="I29" s="299"/>
      <c r="J29" s="269"/>
      <c r="K29" s="269"/>
      <c r="L29" s="299"/>
      <c r="M29" s="269"/>
      <c r="N29" s="269"/>
      <c r="O29" s="270"/>
      <c r="P29" s="35"/>
      <c r="Q29" s="4"/>
    </row>
    <row r="30" spans="1:17" ht="15.6">
      <c r="A30" s="137"/>
      <c r="B30" s="137"/>
      <c r="C30" s="282" t="s">
        <v>2066</v>
      </c>
      <c r="D30" s="282"/>
      <c r="E30" s="275"/>
      <c r="F30" s="304"/>
      <c r="G30" s="306"/>
      <c r="H30" s="304"/>
      <c r="I30" s="305"/>
      <c r="J30" s="306"/>
      <c r="K30" s="306"/>
      <c r="L30" s="305"/>
      <c r="M30" s="306"/>
      <c r="N30" s="306"/>
      <c r="O30" s="304"/>
      <c r="P30" s="35"/>
      <c r="Q30" s="4"/>
    </row>
    <row r="31" spans="1:17" ht="15.6">
      <c r="A31" s="116"/>
      <c r="B31" s="116">
        <v>27318</v>
      </c>
      <c r="C31" s="283"/>
      <c r="D31" s="267" t="s">
        <v>2065</v>
      </c>
      <c r="E31" s="284"/>
      <c r="F31" s="270">
        <f>SUM(G31:I31)</f>
        <v>-17164639</v>
      </c>
      <c r="G31" s="273"/>
      <c r="H31" s="298">
        <v>-17164639</v>
      </c>
      <c r="I31" s="299"/>
      <c r="J31" s="269"/>
      <c r="K31" s="269"/>
      <c r="L31" s="299"/>
      <c r="M31" s="269"/>
      <c r="N31" s="269"/>
      <c r="O31" s="270"/>
      <c r="P31" s="35"/>
      <c r="Q31" s="4"/>
    </row>
    <row r="32" spans="1:17" ht="15.6">
      <c r="A32" s="116">
        <v>27316</v>
      </c>
      <c r="C32" s="283"/>
      <c r="D32" s="267" t="s">
        <v>2064</v>
      </c>
      <c r="E32" s="286"/>
      <c r="F32" s="270">
        <f t="shared" ref="F32" si="5">SUM(G32:I32)</f>
        <v>-1278494</v>
      </c>
      <c r="G32" s="273"/>
      <c r="H32" s="270"/>
      <c r="I32" s="309">
        <v>-1278494</v>
      </c>
      <c r="J32" s="310">
        <f>M32</f>
        <v>-1278494</v>
      </c>
      <c r="K32" s="269"/>
      <c r="L32" s="301">
        <f>(J32+K32)</f>
        <v>-1278494</v>
      </c>
      <c r="M32" s="311">
        <v>-1278494</v>
      </c>
      <c r="N32" s="269"/>
      <c r="O32" s="270">
        <f>(M32+N32)</f>
        <v>-1278494</v>
      </c>
      <c r="P32" s="35"/>
      <c r="Q32" s="4"/>
    </row>
    <row r="33" spans="1:17" ht="15.6">
      <c r="C33" s="282" t="s">
        <v>2067</v>
      </c>
      <c r="D33" s="441"/>
      <c r="E33" s="220"/>
      <c r="F33" s="302">
        <f>SUM(F31:F32)</f>
        <v>-18443133</v>
      </c>
      <c r="G33" s="302"/>
      <c r="H33" s="302">
        <f t="shared" ref="H33:L33" si="6">SUM(H31:H32)</f>
        <v>-17164639</v>
      </c>
      <c r="I33" s="303">
        <f t="shared" si="6"/>
        <v>-1278494</v>
      </c>
      <c r="J33" s="302">
        <f>SUM(J31:J32)</f>
        <v>-1278494</v>
      </c>
      <c r="K33" s="302"/>
      <c r="L33" s="303">
        <f t="shared" si="6"/>
        <v>-1278494</v>
      </c>
      <c r="M33" s="302">
        <f>SUM(M31:M32)</f>
        <v>-1278494</v>
      </c>
      <c r="N33" s="302"/>
      <c r="O33" s="302">
        <f t="shared" ref="O33" si="7">SUM(O31:O32)</f>
        <v>-1278494</v>
      </c>
      <c r="P33" s="35"/>
      <c r="Q33" s="4"/>
    </row>
    <row r="34" spans="1:17" ht="15.6">
      <c r="C34" s="282"/>
      <c r="D34" s="441"/>
      <c r="E34" s="220"/>
      <c r="F34" s="304"/>
      <c r="G34" s="306"/>
      <c r="H34" s="270"/>
      <c r="I34" s="299"/>
      <c r="J34" s="270"/>
      <c r="K34" s="269"/>
      <c r="L34" s="299"/>
      <c r="M34" s="269"/>
      <c r="N34" s="269"/>
      <c r="O34" s="270"/>
      <c r="P34" s="35"/>
      <c r="Q34" s="4"/>
    </row>
    <row r="35" spans="1:17" ht="15.6">
      <c r="A35" s="137"/>
      <c r="B35" s="137"/>
      <c r="C35" s="282" t="s">
        <v>2081</v>
      </c>
      <c r="D35" s="282"/>
      <c r="E35" s="275"/>
      <c r="F35" s="304"/>
      <c r="G35" s="306"/>
      <c r="H35" s="304"/>
      <c r="I35" s="305"/>
      <c r="J35" s="306"/>
      <c r="K35" s="306"/>
      <c r="L35" s="305"/>
      <c r="M35" s="306"/>
      <c r="N35" s="306"/>
      <c r="O35" s="304"/>
      <c r="P35" s="35"/>
      <c r="Q35" s="4"/>
    </row>
    <row r="36" spans="1:17" ht="15.6">
      <c r="B36" s="116">
        <v>59881</v>
      </c>
      <c r="C36" s="283"/>
      <c r="D36" s="267" t="s">
        <v>2065</v>
      </c>
      <c r="E36" s="284"/>
      <c r="F36" s="270">
        <f>SUM(G36:I36)</f>
        <v>-1851025</v>
      </c>
      <c r="G36" s="269"/>
      <c r="H36" s="298">
        <v>-1851025</v>
      </c>
      <c r="I36" s="299"/>
      <c r="J36" s="306"/>
      <c r="K36" s="306"/>
      <c r="L36" s="305"/>
      <c r="M36" s="306"/>
      <c r="N36" s="306"/>
      <c r="O36" s="304"/>
      <c r="P36" s="35"/>
      <c r="Q36" s="4"/>
    </row>
    <row r="37" spans="1:17" ht="15.6">
      <c r="A37" s="116">
        <v>59876</v>
      </c>
      <c r="B37" s="116"/>
      <c r="C37" s="283"/>
      <c r="D37" s="267" t="s">
        <v>2062</v>
      </c>
      <c r="E37" s="286"/>
      <c r="F37" s="270">
        <f t="shared" ref="F37:F39" si="8">SUM(G37:I37)</f>
        <v>-84409225</v>
      </c>
      <c r="G37" s="269"/>
      <c r="H37" s="298">
        <v>-84409225</v>
      </c>
      <c r="I37" s="299"/>
      <c r="J37" s="270"/>
      <c r="K37" s="270"/>
      <c r="L37" s="299"/>
      <c r="M37" s="270"/>
      <c r="N37" s="312"/>
      <c r="O37" s="270"/>
      <c r="P37" s="35"/>
      <c r="Q37" s="4"/>
    </row>
    <row r="38" spans="1:17" ht="15.6">
      <c r="A38" s="116">
        <v>59876</v>
      </c>
      <c r="B38" s="116"/>
      <c r="C38" s="283"/>
      <c r="D38" s="267" t="s">
        <v>2063</v>
      </c>
      <c r="E38" s="284"/>
      <c r="F38" s="270">
        <f t="shared" si="8"/>
        <v>-148582541</v>
      </c>
      <c r="G38" s="269"/>
      <c r="H38" s="298">
        <v>-148582541</v>
      </c>
      <c r="I38" s="299"/>
      <c r="J38" s="304"/>
      <c r="K38" s="304"/>
      <c r="L38" s="305"/>
      <c r="M38" s="304"/>
      <c r="N38" s="304"/>
      <c r="O38" s="304"/>
      <c r="P38" s="35"/>
      <c r="Q38" s="4"/>
    </row>
    <row r="39" spans="1:17" ht="15.6">
      <c r="A39" s="116">
        <v>59876</v>
      </c>
      <c r="B39" s="116"/>
      <c r="C39" s="283"/>
      <c r="D39" s="267" t="s">
        <v>2064</v>
      </c>
      <c r="E39" s="286"/>
      <c r="F39" s="270">
        <f t="shared" si="8"/>
        <v>-118309508</v>
      </c>
      <c r="G39" s="269"/>
      <c r="H39" s="270"/>
      <c r="I39" s="313">
        <v>-118309508</v>
      </c>
      <c r="J39" s="310">
        <f>M39</f>
        <v>-118309508</v>
      </c>
      <c r="K39" s="269"/>
      <c r="L39" s="301">
        <f>(J39+K39)</f>
        <v>-118309508</v>
      </c>
      <c r="M39" s="311">
        <v>-118309508</v>
      </c>
      <c r="N39" s="270"/>
      <c r="O39" s="270">
        <f>(M39+N39)</f>
        <v>-118309508</v>
      </c>
      <c r="P39" s="35"/>
      <c r="Q39" s="4"/>
    </row>
    <row r="40" spans="1:17" ht="15.6">
      <c r="C40" s="282" t="s">
        <v>2082</v>
      </c>
      <c r="D40" s="441"/>
      <c r="E40" s="220"/>
      <c r="F40" s="302">
        <f>SUM(F36:F39)</f>
        <v>-353152299</v>
      </c>
      <c r="G40" s="302"/>
      <c r="H40" s="302">
        <f t="shared" ref="H40:I40" si="9">SUM(H36:H39)</f>
        <v>-234842791</v>
      </c>
      <c r="I40" s="303">
        <f t="shared" si="9"/>
        <v>-118309508</v>
      </c>
      <c r="J40" s="302">
        <f>SUM(J38:J39)</f>
        <v>-118309508</v>
      </c>
      <c r="K40" s="302"/>
      <c r="L40" s="303">
        <f t="shared" ref="L40" si="10">SUM(L38:L39)</f>
        <v>-118309508</v>
      </c>
      <c r="M40" s="302">
        <f>SUM(M38:M39)</f>
        <v>-118309508</v>
      </c>
      <c r="N40" s="302"/>
      <c r="O40" s="302">
        <f t="shared" ref="O40" si="11">SUM(O38:O39)</f>
        <v>-118309508</v>
      </c>
      <c r="P40" s="35"/>
      <c r="Q40" s="4"/>
    </row>
    <row r="41" spans="1:17" ht="15.6">
      <c r="C41" s="282"/>
      <c r="D41" s="441"/>
      <c r="E41" s="220"/>
      <c r="F41" s="304"/>
      <c r="G41" s="306"/>
      <c r="H41" s="270"/>
      <c r="I41" s="299"/>
      <c r="J41" s="269"/>
      <c r="K41" s="269"/>
      <c r="L41" s="299"/>
      <c r="M41" s="269"/>
      <c r="N41" s="269"/>
      <c r="O41" s="270"/>
      <c r="P41" s="35"/>
      <c r="Q41" s="4"/>
    </row>
    <row r="42" spans="1:17" ht="15.6">
      <c r="A42" s="137"/>
      <c r="B42" s="137"/>
      <c r="C42" s="282" t="s">
        <v>2083</v>
      </c>
      <c r="D42" s="282"/>
      <c r="E42" s="275"/>
      <c r="F42" s="304"/>
      <c r="G42" s="306"/>
      <c r="H42" s="304"/>
      <c r="I42" s="305"/>
      <c r="J42" s="306"/>
      <c r="K42" s="306"/>
      <c r="L42" s="305"/>
      <c r="M42" s="269"/>
      <c r="N42" s="306"/>
      <c r="O42" s="304"/>
      <c r="P42" s="35"/>
      <c r="Q42" s="4"/>
    </row>
    <row r="43" spans="1:17" ht="15.6">
      <c r="A43" s="116"/>
      <c r="B43" s="116">
        <v>27458</v>
      </c>
      <c r="C43" s="252"/>
      <c r="D43" s="267" t="s">
        <v>2059</v>
      </c>
      <c r="E43" s="286"/>
      <c r="F43" s="270">
        <f t="shared" ref="F43" si="12">SUM(G43:I43)</f>
        <v>-36886590</v>
      </c>
      <c r="G43" s="298">
        <v>-36886590</v>
      </c>
      <c r="H43" s="270"/>
      <c r="I43" s="299"/>
      <c r="J43" s="269"/>
      <c r="K43" s="269"/>
      <c r="L43" s="299"/>
      <c r="M43" s="269"/>
      <c r="N43" s="269"/>
      <c r="O43" s="270"/>
      <c r="P43" s="35"/>
      <c r="Q43" s="4"/>
    </row>
    <row r="44" spans="1:17" ht="15.6">
      <c r="A44" s="116">
        <v>27456</v>
      </c>
      <c r="B44" s="116"/>
      <c r="C44" s="252"/>
      <c r="D44" s="267" t="s">
        <v>2079</v>
      </c>
      <c r="E44" s="284"/>
      <c r="F44" s="270">
        <f>SUM(G44:I44)</f>
        <v>-11033253</v>
      </c>
      <c r="G44" s="298">
        <v>-11033253</v>
      </c>
      <c r="H44" s="270"/>
      <c r="I44" s="299"/>
      <c r="J44" s="269"/>
      <c r="K44" s="269"/>
      <c r="L44" s="299"/>
      <c r="M44" s="270"/>
      <c r="N44" s="312"/>
      <c r="O44" s="270"/>
      <c r="P44" s="35"/>
      <c r="Q44" s="4"/>
    </row>
    <row r="45" spans="1:17" ht="15.6">
      <c r="A45" s="116">
        <v>27456</v>
      </c>
      <c r="B45" s="116"/>
      <c r="C45" s="252"/>
      <c r="D45" s="267" t="s">
        <v>2060</v>
      </c>
      <c r="E45" s="286"/>
      <c r="F45" s="270">
        <f t="shared" ref="F45:F53" si="13">SUM(G45:I45)</f>
        <v>-20166923</v>
      </c>
      <c r="G45" s="298">
        <v>-20166923</v>
      </c>
      <c r="H45" s="270"/>
      <c r="I45" s="299"/>
      <c r="J45" s="269"/>
      <c r="K45" s="269"/>
      <c r="L45" s="299"/>
      <c r="M45" s="304"/>
      <c r="N45" s="312"/>
      <c r="O45" s="270"/>
      <c r="P45" s="35"/>
      <c r="Q45" s="4"/>
    </row>
    <row r="46" spans="1:17" ht="15.6">
      <c r="A46" s="116"/>
      <c r="B46" s="116">
        <v>35339</v>
      </c>
      <c r="C46" s="252">
        <v>7</v>
      </c>
      <c r="D46" s="267" t="s">
        <v>2048</v>
      </c>
      <c r="E46" s="286"/>
      <c r="F46" s="270">
        <f t="shared" si="13"/>
        <v>-77873661</v>
      </c>
      <c r="G46" s="298">
        <v>-54961673</v>
      </c>
      <c r="H46" s="314">
        <v>-15974224</v>
      </c>
      <c r="I46" s="309">
        <v>-6937764</v>
      </c>
      <c r="J46" s="269"/>
      <c r="K46" s="269">
        <f>(N46)</f>
        <v>-6937764</v>
      </c>
      <c r="L46" s="299">
        <f>(J46+K46)</f>
        <v>-6937764</v>
      </c>
      <c r="M46" s="269"/>
      <c r="N46" s="314">
        <v>-6937764</v>
      </c>
      <c r="O46" s="270">
        <f>(M46+N46)</f>
        <v>-6937764</v>
      </c>
      <c r="P46" s="35"/>
      <c r="Q46" s="4"/>
    </row>
    <row r="47" spans="1:17" ht="15.6">
      <c r="A47" s="116"/>
      <c r="B47" s="116">
        <v>27457</v>
      </c>
      <c r="C47" s="252"/>
      <c r="D47" s="267" t="s">
        <v>2061</v>
      </c>
      <c r="E47" s="286"/>
      <c r="F47" s="270">
        <f t="shared" si="13"/>
        <v>-7585390</v>
      </c>
      <c r="G47" s="298">
        <v>-5906971</v>
      </c>
      <c r="H47" s="314">
        <v>-1678419</v>
      </c>
      <c r="I47" s="315"/>
      <c r="J47" s="269"/>
      <c r="K47" s="269"/>
      <c r="L47" s="299"/>
      <c r="M47" s="306"/>
      <c r="N47" s="269"/>
      <c r="O47" s="270"/>
      <c r="P47" s="35"/>
      <c r="Q47" s="4"/>
    </row>
    <row r="48" spans="1:17" ht="15.6">
      <c r="A48" s="116">
        <v>27460</v>
      </c>
      <c r="C48" s="252"/>
      <c r="D48" s="267" t="s">
        <v>2084</v>
      </c>
      <c r="E48" s="286"/>
      <c r="F48" s="270">
        <f t="shared" si="13"/>
        <v>-6447122</v>
      </c>
      <c r="G48" s="298">
        <v>-5020567</v>
      </c>
      <c r="H48" s="314">
        <v>-1426555</v>
      </c>
      <c r="I48" s="315"/>
      <c r="J48" s="269"/>
      <c r="K48" s="269"/>
      <c r="L48" s="299"/>
      <c r="M48" s="270"/>
      <c r="N48" s="312"/>
      <c r="O48" s="270"/>
      <c r="P48" s="35"/>
      <c r="Q48" s="4"/>
    </row>
    <row r="49" spans="1:17" ht="15.6">
      <c r="A49" s="116">
        <v>27460</v>
      </c>
      <c r="C49" s="252"/>
      <c r="D49" s="267" t="s">
        <v>2085</v>
      </c>
      <c r="E49" s="286"/>
      <c r="F49" s="270">
        <f t="shared" si="13"/>
        <v>-5663626</v>
      </c>
      <c r="G49" s="298">
        <v>-4410435</v>
      </c>
      <c r="H49" s="314">
        <v>-1253191</v>
      </c>
      <c r="I49" s="315"/>
      <c r="J49" s="269"/>
      <c r="K49" s="269"/>
      <c r="L49" s="299"/>
      <c r="M49" s="304"/>
      <c r="N49" s="312"/>
      <c r="O49" s="270"/>
      <c r="P49" s="35"/>
      <c r="Q49" s="4"/>
    </row>
    <row r="50" spans="1:17" ht="15.6">
      <c r="A50" s="116"/>
      <c r="B50" s="116">
        <v>41652</v>
      </c>
      <c r="C50" s="252">
        <v>8</v>
      </c>
      <c r="D50" s="267" t="s">
        <v>2047</v>
      </c>
      <c r="E50" s="286"/>
      <c r="F50" s="270">
        <f t="shared" si="13"/>
        <v>-1918654</v>
      </c>
      <c r="G50" s="273"/>
      <c r="H50" s="314">
        <v>-1338760</v>
      </c>
      <c r="I50" s="309">
        <v>-579894</v>
      </c>
      <c r="J50" s="269"/>
      <c r="K50" s="269">
        <f>(N50)</f>
        <v>-579894</v>
      </c>
      <c r="L50" s="299">
        <f>(J50+K50)</f>
        <v>-579894</v>
      </c>
      <c r="M50" s="269"/>
      <c r="N50" s="314">
        <v>-579894</v>
      </c>
      <c r="O50" s="270">
        <f>(M50+N50)</f>
        <v>-579894</v>
      </c>
      <c r="P50" s="35"/>
      <c r="Q50" s="4"/>
    </row>
    <row r="51" spans="1:17" ht="15.6">
      <c r="A51" s="116"/>
      <c r="B51" s="116">
        <v>27458</v>
      </c>
      <c r="C51" s="252"/>
      <c r="D51" s="267" t="s">
        <v>2065</v>
      </c>
      <c r="E51" s="286"/>
      <c r="F51" s="270">
        <f t="shared" si="13"/>
        <v>-3336979</v>
      </c>
      <c r="G51" s="273"/>
      <c r="H51" s="314">
        <v>-3336979</v>
      </c>
      <c r="I51" s="315"/>
      <c r="J51" s="269"/>
      <c r="K51" s="269"/>
      <c r="L51" s="299"/>
      <c r="M51" s="306"/>
      <c r="N51" s="269"/>
      <c r="O51" s="270"/>
      <c r="P51" s="35"/>
      <c r="Q51" s="4"/>
    </row>
    <row r="52" spans="1:17" ht="15.6">
      <c r="A52" s="116">
        <v>27456</v>
      </c>
      <c r="C52" s="252"/>
      <c r="D52" s="267" t="s">
        <v>2062</v>
      </c>
      <c r="E52" s="286"/>
      <c r="F52" s="270">
        <f t="shared" si="13"/>
        <v>-2124861</v>
      </c>
      <c r="G52" s="273"/>
      <c r="H52" s="314">
        <v>-2124861</v>
      </c>
      <c r="I52" s="315"/>
      <c r="J52" s="269"/>
      <c r="K52" s="269"/>
      <c r="L52" s="299"/>
      <c r="M52" s="270"/>
      <c r="N52" s="312"/>
      <c r="O52" s="270"/>
      <c r="P52" s="35"/>
      <c r="Q52" s="4"/>
    </row>
    <row r="53" spans="1:17" ht="15.6">
      <c r="A53" s="116">
        <v>27456</v>
      </c>
      <c r="C53" s="252"/>
      <c r="D53" s="267" t="s">
        <v>2063</v>
      </c>
      <c r="E53" s="286"/>
      <c r="F53" s="270">
        <f t="shared" si="13"/>
        <v>-9074899</v>
      </c>
      <c r="G53" s="273"/>
      <c r="H53" s="314">
        <v>-9074899</v>
      </c>
      <c r="I53" s="315"/>
      <c r="J53" s="269"/>
      <c r="K53" s="269"/>
      <c r="L53" s="299"/>
      <c r="M53" s="304"/>
      <c r="N53" s="312"/>
      <c r="O53" s="270"/>
      <c r="P53" s="35"/>
      <c r="Q53" s="4"/>
    </row>
    <row r="54" spans="1:17" ht="15.6">
      <c r="A54" s="116">
        <v>27456</v>
      </c>
      <c r="B54" s="116"/>
      <c r="C54" s="252"/>
      <c r="D54" s="267" t="s">
        <v>2064</v>
      </c>
      <c r="E54" s="286"/>
      <c r="F54" s="270">
        <f>SUM(G54:I54)</f>
        <v>-4994935</v>
      </c>
      <c r="G54" s="269"/>
      <c r="H54" s="270"/>
      <c r="I54" s="313">
        <v>-4994935</v>
      </c>
      <c r="J54" s="269">
        <f>(M54)</f>
        <v>-4994935</v>
      </c>
      <c r="K54" s="270"/>
      <c r="L54" s="299">
        <f>(J54+K54)</f>
        <v>-4994935</v>
      </c>
      <c r="M54" s="314">
        <v>-4994935</v>
      </c>
      <c r="N54" s="270"/>
      <c r="O54" s="300">
        <f>(M54+N54)</f>
        <v>-4994935</v>
      </c>
      <c r="P54" s="35"/>
      <c r="Q54" s="4"/>
    </row>
    <row r="55" spans="1:17" ht="15.6">
      <c r="C55" s="282" t="s">
        <v>2068</v>
      </c>
      <c r="D55" s="441"/>
      <c r="E55" s="220"/>
      <c r="F55" s="302">
        <f>SUM(F43:F54)</f>
        <v>-187106893</v>
      </c>
      <c r="G55" s="302">
        <f t="shared" ref="G55:O55" si="14">SUM(G43:G54)</f>
        <v>-138386412</v>
      </c>
      <c r="H55" s="302">
        <f t="shared" si="14"/>
        <v>-36207888</v>
      </c>
      <c r="I55" s="303">
        <f t="shared" si="14"/>
        <v>-12512593</v>
      </c>
      <c r="J55" s="302">
        <f t="shared" si="14"/>
        <v>-4994935</v>
      </c>
      <c r="K55" s="302">
        <f t="shared" si="14"/>
        <v>-7517658</v>
      </c>
      <c r="L55" s="303">
        <f t="shared" si="14"/>
        <v>-12512593</v>
      </c>
      <c r="M55" s="302">
        <f t="shared" si="14"/>
        <v>-4994935</v>
      </c>
      <c r="N55" s="302">
        <f t="shared" si="14"/>
        <v>-7517658</v>
      </c>
      <c r="O55" s="302">
        <f t="shared" si="14"/>
        <v>-12512593</v>
      </c>
      <c r="P55" s="35"/>
      <c r="Q55" s="4"/>
    </row>
    <row r="56" spans="1:17" ht="15.6">
      <c r="C56" s="282"/>
      <c r="D56" s="441"/>
      <c r="E56" s="220"/>
      <c r="F56" s="304"/>
      <c r="G56" s="304"/>
      <c r="H56" s="304"/>
      <c r="I56" s="305"/>
      <c r="J56" s="304"/>
      <c r="K56" s="304"/>
      <c r="L56" s="305"/>
      <c r="M56" s="304"/>
      <c r="N56" s="304"/>
      <c r="O56" s="304"/>
      <c r="P56" s="35"/>
      <c r="Q56" s="4"/>
    </row>
    <row r="57" spans="1:17" ht="15.6">
      <c r="C57" s="282" t="s">
        <v>2088</v>
      </c>
      <c r="D57" s="441"/>
      <c r="E57" s="220"/>
      <c r="F57" s="316">
        <f>SUM(F55,F40,F33,F28,F22,F16)</f>
        <v>-1978299894</v>
      </c>
      <c r="G57" s="316">
        <f t="shared" ref="G57:O57" si="15">SUM(G55,G40,G33,G28,G22,G16)</f>
        <v>-1557983981</v>
      </c>
      <c r="H57" s="316">
        <f t="shared" si="15"/>
        <v>-288215318</v>
      </c>
      <c r="I57" s="317">
        <f t="shared" si="15"/>
        <v>-132100595</v>
      </c>
      <c r="J57" s="316">
        <f t="shared" si="15"/>
        <v>-124582937</v>
      </c>
      <c r="K57" s="316">
        <f t="shared" si="15"/>
        <v>-7517658</v>
      </c>
      <c r="L57" s="317">
        <f t="shared" si="15"/>
        <v>-132100595</v>
      </c>
      <c r="M57" s="316">
        <f t="shared" si="15"/>
        <v>-124582937</v>
      </c>
      <c r="N57" s="316">
        <f t="shared" si="15"/>
        <v>-7517658</v>
      </c>
      <c r="O57" s="316">
        <f t="shared" si="15"/>
        <v>-132100595</v>
      </c>
      <c r="P57" s="35"/>
      <c r="Q57" s="4"/>
    </row>
    <row r="58" spans="1:17" ht="15.6">
      <c r="C58" s="198"/>
      <c r="D58" s="198"/>
      <c r="E58" s="198"/>
      <c r="F58" s="223"/>
      <c r="G58" s="223"/>
      <c r="H58" s="222"/>
      <c r="I58" s="222"/>
      <c r="J58" s="223"/>
      <c r="K58" s="223"/>
      <c r="L58" s="223"/>
      <c r="M58" s="223"/>
      <c r="N58" s="223"/>
      <c r="O58" s="223"/>
      <c r="P58" s="35"/>
      <c r="Q58" s="4"/>
    </row>
    <row r="59" spans="1:17" s="66" customFormat="1" ht="15.6">
      <c r="C59" s="250" t="s">
        <v>3614</v>
      </c>
      <c r="D59" s="250"/>
      <c r="E59" s="250"/>
      <c r="F59" s="250"/>
      <c r="G59" s="250"/>
      <c r="H59" s="289"/>
      <c r="I59" s="289"/>
      <c r="J59" s="250"/>
      <c r="K59" s="250"/>
      <c r="L59" s="250"/>
      <c r="M59" s="250"/>
      <c r="N59" s="250"/>
      <c r="O59" s="250"/>
      <c r="P59" s="163"/>
    </row>
    <row r="60" spans="1:17" s="66" customFormat="1" ht="15.6">
      <c r="C60" s="290" t="s">
        <v>3615</v>
      </c>
      <c r="D60" s="250"/>
      <c r="E60" s="250"/>
      <c r="F60" s="250"/>
      <c r="G60" s="259" t="s">
        <v>73</v>
      </c>
      <c r="H60" s="291" t="s">
        <v>3616</v>
      </c>
      <c r="I60" s="291" t="s">
        <v>3617</v>
      </c>
      <c r="J60" s="250"/>
      <c r="K60" s="290"/>
      <c r="L60" s="250"/>
      <c r="M60" s="250"/>
      <c r="N60" s="259"/>
      <c r="O60" s="198"/>
      <c r="P60" s="35"/>
      <c r="Q60" s="116"/>
    </row>
    <row r="61" spans="1:17" ht="15.6">
      <c r="C61" s="292">
        <f>'OR-ALL'!C30</f>
        <v>7</v>
      </c>
      <c r="D61" s="293" t="str">
        <f>'OR-ALL'!E9</f>
        <v>Elec/Gas North/Oregon 4-Factor</v>
      </c>
      <c r="E61" s="198"/>
      <c r="F61" s="198"/>
      <c r="G61" s="294">
        <f>'OR-ALL'!H30</f>
        <v>0.70577999999999996</v>
      </c>
      <c r="H61" s="294">
        <f>'OR-ALL'!I30</f>
        <v>0.20513000000000001</v>
      </c>
      <c r="I61" s="294">
        <f>'OR-ALL'!J30</f>
        <v>8.9090000000000003E-2</v>
      </c>
      <c r="J61" s="198"/>
      <c r="K61" s="292"/>
      <c r="L61" s="197"/>
      <c r="M61" s="198"/>
      <c r="N61" s="294"/>
      <c r="O61" s="198"/>
      <c r="Q61" s="165"/>
    </row>
    <row r="62" spans="1:17" ht="15.6">
      <c r="C62" s="292">
        <f>'OR-ALL'!C52</f>
        <v>8</v>
      </c>
      <c r="D62" s="223" t="str">
        <f>'OR-ALL'!E32</f>
        <v>Gas North/Oregon 4-Factor</v>
      </c>
      <c r="E62" s="198"/>
      <c r="F62" s="198"/>
      <c r="G62" s="294">
        <f>'OR-ALL'!H52</f>
        <v>0</v>
      </c>
      <c r="H62" s="294">
        <f>'OR-ALL'!I52</f>
        <v>0.69776000000000005</v>
      </c>
      <c r="I62" s="294">
        <f>'OR-ALL'!J52</f>
        <v>0.30224000000000001</v>
      </c>
      <c r="J62" s="198"/>
      <c r="K62" s="292"/>
      <c r="L62" s="197"/>
      <c r="M62" s="198"/>
      <c r="N62" s="294"/>
      <c r="O62" s="198"/>
      <c r="Q62" s="165"/>
    </row>
    <row r="63" spans="1:17">
      <c r="C63" s="164"/>
      <c r="D63" s="166"/>
      <c r="G63" s="165"/>
      <c r="H63" s="165"/>
      <c r="I63" s="165"/>
      <c r="K63" s="164"/>
      <c r="L63" s="4"/>
      <c r="N63" s="165"/>
      <c r="Q63" s="165"/>
    </row>
    <row r="64" spans="1:17">
      <c r="P64" s="35"/>
      <c r="Q64" s="4"/>
    </row>
    <row r="65" spans="1:17">
      <c r="P65" s="35"/>
      <c r="Q65" s="4"/>
    </row>
    <row r="66" spans="1:17">
      <c r="P66" s="35"/>
      <c r="Q66" s="4"/>
    </row>
    <row r="67" spans="1:17">
      <c r="P67" s="35"/>
      <c r="Q67" s="4"/>
    </row>
    <row r="68" spans="1:17">
      <c r="P68" s="35"/>
      <c r="Q68" s="4"/>
    </row>
    <row r="69" spans="1:17">
      <c r="P69" s="35"/>
      <c r="Q69" s="4"/>
    </row>
    <row r="70" spans="1:17">
      <c r="P70" s="35"/>
      <c r="Q70" s="4"/>
    </row>
    <row r="71" spans="1:17">
      <c r="P71" s="35"/>
      <c r="Q71" s="4"/>
    </row>
    <row r="72" spans="1:17">
      <c r="P72" s="35"/>
      <c r="Q72" s="4"/>
    </row>
    <row r="73" spans="1:17">
      <c r="P73" s="35"/>
      <c r="Q73" s="4"/>
    </row>
    <row r="74" spans="1:17">
      <c r="P74" s="35"/>
      <c r="Q74" s="4"/>
    </row>
    <row r="75" spans="1:17">
      <c r="P75" s="35"/>
      <c r="Q75" s="4"/>
    </row>
    <row r="76" spans="1:17">
      <c r="P76" s="35"/>
      <c r="Q76" s="4"/>
    </row>
    <row r="77" spans="1:17">
      <c r="P77" s="35"/>
      <c r="Q77" s="4"/>
    </row>
    <row r="78" spans="1:17" s="137" customFormat="1">
      <c r="A78" s="1"/>
      <c r="B78" s="1"/>
      <c r="C78" s="1"/>
      <c r="D78" s="1"/>
      <c r="E78" s="1"/>
      <c r="F78" s="1"/>
      <c r="G78" s="1"/>
      <c r="H78" s="35"/>
      <c r="I78" s="35"/>
      <c r="J78" s="1"/>
      <c r="K78" s="1"/>
      <c r="L78" s="1"/>
      <c r="M78" s="1"/>
      <c r="N78" s="1"/>
      <c r="O78" s="1"/>
      <c r="P78" s="141"/>
      <c r="Q78" s="142"/>
    </row>
    <row r="79" spans="1:17" s="137" customFormat="1">
      <c r="A79" s="1"/>
      <c r="B79" s="1"/>
      <c r="C79" s="1"/>
      <c r="D79" s="1"/>
      <c r="E79" s="1"/>
      <c r="F79" s="1"/>
      <c r="G79" s="1"/>
      <c r="H79" s="35"/>
      <c r="I79" s="35"/>
      <c r="J79" s="1"/>
      <c r="K79" s="1"/>
      <c r="L79" s="1"/>
      <c r="M79" s="1"/>
      <c r="N79" s="1"/>
      <c r="O79" s="1"/>
    </row>
    <row r="80" spans="1:17" s="137" customFormat="1">
      <c r="A80" s="1"/>
      <c r="B80" s="1"/>
      <c r="C80" s="1"/>
      <c r="D80" s="1"/>
      <c r="E80" s="1"/>
      <c r="F80" s="1"/>
      <c r="G80" s="1"/>
      <c r="H80" s="35"/>
      <c r="I80" s="35"/>
      <c r="J80" s="1"/>
      <c r="K80" s="1"/>
      <c r="L80" s="1"/>
      <c r="M80" s="1"/>
      <c r="N80" s="1"/>
      <c r="O80" s="1"/>
    </row>
    <row r="81" spans="1:17" s="137" customFormat="1">
      <c r="A81" s="1"/>
      <c r="B81" s="1"/>
      <c r="C81" s="1"/>
      <c r="D81" s="1"/>
      <c r="E81" s="1"/>
      <c r="F81" s="1"/>
      <c r="G81" s="1"/>
      <c r="H81" s="35"/>
      <c r="I81" s="35"/>
      <c r="J81" s="1"/>
      <c r="K81" s="1"/>
      <c r="L81" s="1"/>
      <c r="M81" s="1"/>
      <c r="N81" s="1"/>
      <c r="O81" s="1"/>
    </row>
    <row r="87" spans="1:17">
      <c r="P87" s="35"/>
      <c r="Q87" s="4"/>
    </row>
    <row r="88" spans="1:17">
      <c r="P88" s="35"/>
      <c r="Q88" s="4"/>
    </row>
    <row r="89" spans="1:17">
      <c r="P89" s="35"/>
      <c r="Q89" s="4"/>
    </row>
    <row r="90" spans="1:17">
      <c r="P90" s="35"/>
      <c r="Q90" s="4"/>
    </row>
    <row r="91" spans="1:17">
      <c r="P91" s="35"/>
      <c r="Q91" s="4"/>
    </row>
    <row r="92" spans="1:17">
      <c r="P92" s="35"/>
      <c r="Q92" s="4"/>
    </row>
    <row r="93" spans="1:17">
      <c r="P93" s="35"/>
      <c r="Q93" s="4"/>
    </row>
  </sheetData>
  <pageMargins left="0" right="0" top="0.4" bottom="0.4" header="0.2" footer="0.2"/>
  <pageSetup scale="62" fitToWidth="0" fitToHeight="0" orientation="landscape" horizontalDpi="4294967292" r:id="rId1"/>
  <headerFooter>
    <oddFooter>&amp;CPage &amp;P of &amp;N&amp;RPrint Date-Time: &amp;D 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Z93"/>
  <sheetViews>
    <sheetView topLeftCell="H1" zoomScaleNormal="100" workbookViewId="0">
      <selection activeCell="J8" sqref="J8"/>
    </sheetView>
  </sheetViews>
  <sheetFormatPr defaultColWidth="9.375" defaultRowHeight="14.4"/>
  <cols>
    <col min="1" max="3" width="9.375" style="1"/>
    <col min="4" max="8" width="11.375" style="1" customWidth="1"/>
    <col min="9" max="9" width="14" style="1" customWidth="1"/>
    <col min="10" max="10" width="28.5" style="1" customWidth="1"/>
    <col min="11" max="11" width="9.875" style="1" customWidth="1"/>
    <col min="12" max="13" width="17.5" style="1" customWidth="1"/>
    <col min="14" max="15" width="16.625" style="35" customWidth="1"/>
    <col min="16" max="21" width="16.625" style="1" customWidth="1"/>
    <col min="22" max="22" width="17.875" style="1" customWidth="1"/>
    <col min="23" max="23" width="17" style="1" customWidth="1"/>
    <col min="24" max="16384" width="9.375" style="1"/>
  </cols>
  <sheetData>
    <row r="1" spans="1:24" ht="15.6">
      <c r="I1" s="198"/>
      <c r="J1" s="441"/>
      <c r="K1" s="196"/>
      <c r="L1" s="197"/>
      <c r="M1" s="197"/>
      <c r="N1" s="199"/>
      <c r="O1" s="199"/>
      <c r="P1" s="197"/>
      <c r="Q1" s="197"/>
      <c r="R1" s="197"/>
      <c r="S1" s="197"/>
      <c r="T1" s="197"/>
      <c r="U1" s="197"/>
      <c r="V1" s="4"/>
      <c r="W1" s="4"/>
    </row>
    <row r="2" spans="1:24" s="70" customFormat="1" ht="14.25" customHeight="1">
      <c r="I2" s="200" t="s">
        <v>2029</v>
      </c>
      <c r="J2" s="201"/>
      <c r="K2" s="202"/>
      <c r="L2" s="265"/>
      <c r="M2" s="204" t="s">
        <v>44</v>
      </c>
      <c r="N2" s="197"/>
      <c r="O2" s="197" t="s">
        <v>3</v>
      </c>
      <c r="P2" s="198"/>
      <c r="Q2" s="197"/>
      <c r="R2" s="197"/>
      <c r="S2" s="197"/>
      <c r="T2" s="197"/>
      <c r="U2" s="197"/>
      <c r="V2" s="1"/>
      <c r="W2" s="1"/>
      <c r="X2" s="68"/>
    </row>
    <row r="3" spans="1:24" ht="15.6">
      <c r="I3" s="205" t="s">
        <v>2089</v>
      </c>
      <c r="J3" s="206"/>
      <c r="K3" s="207"/>
      <c r="L3" s="208"/>
      <c r="M3" s="209" t="str">
        <f>"OR-AAMT-"&amp;months&amp;rbcalc</f>
        <v>OR-AAMT-12E</v>
      </c>
      <c r="N3" s="199"/>
      <c r="O3" s="199"/>
      <c r="P3" s="197"/>
      <c r="Q3" s="197"/>
      <c r="R3" s="197"/>
      <c r="S3" s="197"/>
      <c r="T3" s="198"/>
      <c r="U3" s="198"/>
      <c r="V3" s="4"/>
    </row>
    <row r="4" spans="1:24" ht="15.6">
      <c r="I4" s="210" t="str">
        <f>tp_heading</f>
        <v>For Twelve Months Ended December 31, 2019</v>
      </c>
      <c r="J4" s="198"/>
      <c r="K4" s="198"/>
      <c r="L4" s="211"/>
      <c r="M4" s="247"/>
      <c r="N4" s="199" t="str">
        <f>IF(LEFT(UPPER(DATA!S2),4)="RATE",DATA!S2,"")</f>
        <v/>
      </c>
      <c r="O4" s="199"/>
      <c r="P4" s="197"/>
      <c r="Q4" s="197"/>
      <c r="R4" s="197"/>
      <c r="S4" s="197"/>
      <c r="T4" s="198"/>
      <c r="U4" s="198"/>
      <c r="V4" s="4"/>
    </row>
    <row r="5" spans="1:24" ht="15.6">
      <c r="A5" s="1" t="s">
        <v>97</v>
      </c>
      <c r="B5" s="1" t="s">
        <v>97</v>
      </c>
      <c r="D5" s="1" t="s">
        <v>98</v>
      </c>
      <c r="E5" s="1" t="s">
        <v>98</v>
      </c>
      <c r="I5" s="212" t="str">
        <f>rbcalc_heading</f>
        <v>Ending Balance Basis</v>
      </c>
      <c r="J5" s="213"/>
      <c r="K5" s="214"/>
      <c r="L5" s="215"/>
      <c r="M5" s="216"/>
      <c r="N5" s="199"/>
      <c r="O5" s="199"/>
      <c r="P5" s="197"/>
      <c r="Q5" s="197"/>
      <c r="R5" s="197"/>
      <c r="S5" s="197"/>
      <c r="T5" s="221"/>
      <c r="U5" s="221"/>
      <c r="V5" s="4"/>
    </row>
    <row r="6" spans="1:24" ht="15.6">
      <c r="A6" s="137"/>
      <c r="B6" s="137"/>
      <c r="C6" s="137"/>
      <c r="D6" s="137"/>
      <c r="E6" s="137"/>
      <c r="F6" s="137"/>
      <c r="G6" s="137"/>
      <c r="H6" s="137"/>
      <c r="I6" s="276"/>
      <c r="J6" s="275"/>
      <c r="K6" s="275"/>
      <c r="L6" s="276"/>
      <c r="M6" s="276" t="s">
        <v>2053</v>
      </c>
      <c r="N6" s="276" t="s">
        <v>2053</v>
      </c>
      <c r="O6" s="276" t="s">
        <v>2053</v>
      </c>
      <c r="P6" s="275"/>
      <c r="Q6" s="221"/>
      <c r="R6" s="277"/>
      <c r="S6" s="275"/>
      <c r="T6" s="221"/>
      <c r="U6" s="277"/>
      <c r="W6" s="4"/>
    </row>
    <row r="7" spans="1:24" ht="15.6">
      <c r="A7" s="137"/>
      <c r="B7" s="137"/>
      <c r="C7" s="137"/>
      <c r="D7" s="137"/>
      <c r="E7" s="137"/>
      <c r="F7" s="137"/>
      <c r="G7" s="137"/>
      <c r="H7" s="137"/>
      <c r="I7" s="276"/>
      <c r="J7" s="275"/>
      <c r="K7" s="275"/>
      <c r="L7" s="276" t="s">
        <v>2054</v>
      </c>
      <c r="M7" s="276" t="s">
        <v>98</v>
      </c>
      <c r="N7" s="276" t="s">
        <v>98</v>
      </c>
      <c r="O7" s="276" t="s">
        <v>98</v>
      </c>
      <c r="P7" s="275"/>
      <c r="Q7" s="278" t="s">
        <v>3607</v>
      </c>
      <c r="R7" s="277"/>
      <c r="S7" s="275"/>
      <c r="T7" s="278" t="s">
        <v>3608</v>
      </c>
      <c r="U7" s="277"/>
      <c r="W7" s="4"/>
    </row>
    <row r="8" spans="1:24" ht="15.6">
      <c r="A8" s="137"/>
      <c r="B8" s="137"/>
      <c r="C8" s="137"/>
      <c r="D8" s="137"/>
      <c r="E8" s="137"/>
      <c r="F8" s="137"/>
      <c r="G8" s="137"/>
      <c r="H8" s="137"/>
      <c r="I8" s="279" t="s">
        <v>96</v>
      </c>
      <c r="J8" s="280"/>
      <c r="K8" s="280"/>
      <c r="L8" s="279" t="s">
        <v>61</v>
      </c>
      <c r="M8" s="279" t="s">
        <v>2055</v>
      </c>
      <c r="N8" s="279" t="s">
        <v>2056</v>
      </c>
      <c r="O8" s="279" t="s">
        <v>2057</v>
      </c>
      <c r="P8" s="281" t="s">
        <v>97</v>
      </c>
      <c r="Q8" s="281" t="s">
        <v>98</v>
      </c>
      <c r="R8" s="281" t="s">
        <v>61</v>
      </c>
      <c r="S8" s="281" t="s">
        <v>97</v>
      </c>
      <c r="T8" s="281" t="s">
        <v>98</v>
      </c>
      <c r="U8" s="281" t="s">
        <v>61</v>
      </c>
      <c r="W8" s="4"/>
    </row>
    <row r="9" spans="1:24" ht="15.6">
      <c r="A9" s="137"/>
      <c r="B9" s="137"/>
      <c r="C9" s="137"/>
      <c r="D9" s="137"/>
      <c r="E9" s="137"/>
      <c r="F9" s="137"/>
      <c r="G9" s="137"/>
      <c r="H9" s="137"/>
      <c r="I9" s="282" t="s">
        <v>3597</v>
      </c>
      <c r="J9" s="282"/>
      <c r="K9" s="275"/>
      <c r="L9" s="295"/>
      <c r="M9" s="296"/>
      <c r="N9" s="295"/>
      <c r="O9" s="297"/>
      <c r="P9" s="296"/>
      <c r="Q9" s="296"/>
      <c r="R9" s="297"/>
      <c r="S9" s="296"/>
      <c r="T9" s="296"/>
      <c r="U9" s="295"/>
      <c r="V9" s="35"/>
      <c r="W9" s="4"/>
    </row>
    <row r="10" spans="1:24" ht="15.6">
      <c r="A10" s="116"/>
      <c r="B10" s="116"/>
      <c r="C10" s="116"/>
      <c r="D10" s="116">
        <v>27088</v>
      </c>
      <c r="E10" s="116"/>
      <c r="F10" s="116"/>
      <c r="G10" s="116"/>
      <c r="H10" s="116"/>
      <c r="I10" s="283"/>
      <c r="J10" s="267" t="s">
        <v>2058</v>
      </c>
      <c r="K10" s="319" t="s">
        <v>2059</v>
      </c>
      <c r="L10" s="270">
        <f>SUM(M10:O10)</f>
        <v>-12896554</v>
      </c>
      <c r="M10" s="298">
        <v>-12896554</v>
      </c>
      <c r="N10" s="270"/>
      <c r="O10" s="299"/>
      <c r="P10" s="306"/>
      <c r="Q10" s="306"/>
      <c r="R10" s="305"/>
      <c r="S10" s="306"/>
      <c r="T10" s="306"/>
      <c r="U10" s="270"/>
      <c r="V10" s="35"/>
      <c r="W10" s="4"/>
    </row>
    <row r="11" spans="1:24" ht="15.6">
      <c r="A11" s="116"/>
      <c r="B11" s="116"/>
      <c r="C11" s="116"/>
      <c r="D11" s="116">
        <v>27093</v>
      </c>
      <c r="E11" s="116"/>
      <c r="F11" s="116"/>
      <c r="G11" s="116"/>
      <c r="H11" s="116"/>
      <c r="I11" s="283"/>
      <c r="J11" s="267" t="s">
        <v>3604</v>
      </c>
      <c r="K11" s="319" t="s">
        <v>2059</v>
      </c>
      <c r="L11" s="270">
        <f>SUM(M11:O11)</f>
        <v>-2068297</v>
      </c>
      <c r="M11" s="298">
        <v>-2068297</v>
      </c>
      <c r="N11" s="270"/>
      <c r="O11" s="299"/>
      <c r="P11" s="300"/>
      <c r="Q11" s="300"/>
      <c r="R11" s="301"/>
      <c r="S11" s="300"/>
      <c r="T11" s="300"/>
      <c r="U11" s="300"/>
      <c r="V11" s="35"/>
      <c r="W11" s="4"/>
    </row>
    <row r="12" spans="1:24" ht="15.6">
      <c r="I12" s="282" t="s">
        <v>3598</v>
      </c>
      <c r="J12" s="441"/>
      <c r="K12" s="220"/>
      <c r="L12" s="302">
        <f>SUM(L10:L11)</f>
        <v>-14964851</v>
      </c>
      <c r="M12" s="302">
        <f>SUM(M10:M11)</f>
        <v>-14964851</v>
      </c>
      <c r="N12" s="302"/>
      <c r="O12" s="303"/>
      <c r="P12" s="270"/>
      <c r="Q12" s="270"/>
      <c r="R12" s="299"/>
      <c r="S12" s="270"/>
      <c r="T12" s="270"/>
      <c r="U12" s="304"/>
      <c r="V12" s="35"/>
      <c r="W12" s="4"/>
    </row>
    <row r="13" spans="1:24" ht="15.6">
      <c r="I13" s="282"/>
      <c r="J13" s="441"/>
      <c r="K13" s="220"/>
      <c r="L13" s="270"/>
      <c r="M13" s="304"/>
      <c r="N13" s="304"/>
      <c r="O13" s="305"/>
      <c r="P13" s="270"/>
      <c r="Q13" s="270"/>
      <c r="R13" s="299"/>
      <c r="S13" s="270"/>
      <c r="T13" s="270"/>
      <c r="U13" s="304"/>
      <c r="V13" s="35"/>
      <c r="W13" s="4"/>
    </row>
    <row r="14" spans="1:24" ht="15.6">
      <c r="I14" s="282" t="s">
        <v>92</v>
      </c>
      <c r="J14" s="441"/>
      <c r="K14" s="220"/>
      <c r="L14" s="270"/>
      <c r="M14" s="304"/>
      <c r="N14" s="304"/>
      <c r="O14" s="305"/>
      <c r="P14" s="270"/>
      <c r="Q14" s="270"/>
      <c r="R14" s="299"/>
      <c r="S14" s="270"/>
      <c r="T14" s="270"/>
      <c r="U14" s="304"/>
      <c r="V14" s="35"/>
      <c r="W14" s="4"/>
    </row>
    <row r="15" spans="1:24" ht="15.6">
      <c r="A15" s="116">
        <v>27086</v>
      </c>
      <c r="B15" s="116"/>
      <c r="C15" s="116"/>
      <c r="D15" s="116"/>
      <c r="E15" s="116"/>
      <c r="F15" s="116"/>
      <c r="G15" s="116"/>
      <c r="H15" s="116"/>
      <c r="I15" s="283"/>
      <c r="J15" s="267" t="s">
        <v>2058</v>
      </c>
      <c r="K15" s="319" t="s">
        <v>2060</v>
      </c>
      <c r="L15" s="270">
        <f t="shared" ref="L15" si="0">SUM(M15:O15)</f>
        <v>-196593</v>
      </c>
      <c r="M15" s="298">
        <v>-196593</v>
      </c>
      <c r="N15" s="270"/>
      <c r="O15" s="299"/>
      <c r="P15" s="269"/>
      <c r="Q15" s="270"/>
      <c r="R15" s="299"/>
      <c r="S15" s="270"/>
      <c r="T15" s="270"/>
      <c r="U15" s="304"/>
      <c r="V15" s="35"/>
      <c r="W15" s="4"/>
    </row>
    <row r="16" spans="1:24" ht="15.6">
      <c r="A16" s="116">
        <v>27091</v>
      </c>
      <c r="B16" s="116"/>
      <c r="C16" s="116"/>
      <c r="D16" s="116"/>
      <c r="E16" s="116"/>
      <c r="F16" s="116"/>
      <c r="G16" s="116"/>
      <c r="H16" s="116"/>
      <c r="I16" s="283"/>
      <c r="J16" s="267" t="s">
        <v>3604</v>
      </c>
      <c r="K16" s="319" t="s">
        <v>2060</v>
      </c>
      <c r="L16" s="270">
        <f>SUM(M16:O16)</f>
        <v>-48539</v>
      </c>
      <c r="M16" s="298">
        <v>-48539</v>
      </c>
      <c r="N16" s="270"/>
      <c r="O16" s="299"/>
      <c r="P16" s="300"/>
      <c r="Q16" s="300"/>
      <c r="R16" s="301"/>
      <c r="S16" s="300"/>
      <c r="T16" s="300"/>
      <c r="U16" s="307"/>
      <c r="V16" s="35"/>
      <c r="W16" s="4"/>
    </row>
    <row r="17" spans="1:26" ht="15.6">
      <c r="I17" s="282" t="s">
        <v>3599</v>
      </c>
      <c r="J17" s="441"/>
      <c r="K17" s="220"/>
      <c r="L17" s="302">
        <f>SUM(L15:L16)</f>
        <v>-245132</v>
      </c>
      <c r="M17" s="302">
        <f>SUM(M15:M16)</f>
        <v>-245132</v>
      </c>
      <c r="N17" s="302"/>
      <c r="O17" s="303"/>
      <c r="P17" s="270"/>
      <c r="Q17" s="270"/>
      <c r="R17" s="299"/>
      <c r="S17" s="270"/>
      <c r="T17" s="270"/>
      <c r="U17" s="304"/>
      <c r="V17" s="35"/>
      <c r="W17" s="4"/>
    </row>
    <row r="18" spans="1:26" ht="15.6">
      <c r="I18" s="282"/>
      <c r="J18" s="441"/>
      <c r="K18" s="220"/>
      <c r="L18" s="270"/>
      <c r="M18" s="306"/>
      <c r="N18" s="270"/>
      <c r="O18" s="299"/>
      <c r="P18" s="269"/>
      <c r="Q18" s="269"/>
      <c r="R18" s="299"/>
      <c r="S18" s="269"/>
      <c r="T18" s="269"/>
      <c r="U18" s="304"/>
      <c r="V18" s="35"/>
      <c r="W18" s="4"/>
    </row>
    <row r="19" spans="1:26" ht="15.6">
      <c r="A19" s="137"/>
      <c r="B19" s="137"/>
      <c r="C19" s="137"/>
      <c r="D19" s="137"/>
      <c r="E19" s="137"/>
      <c r="F19" s="137"/>
      <c r="G19" s="137"/>
      <c r="H19" s="137"/>
      <c r="I19" s="282" t="s">
        <v>3600</v>
      </c>
      <c r="J19" s="282"/>
      <c r="K19" s="275"/>
      <c r="L19" s="270"/>
      <c r="M19" s="306"/>
      <c r="N19" s="304"/>
      <c r="O19" s="305"/>
      <c r="P19" s="306"/>
      <c r="Q19" s="306"/>
      <c r="R19" s="305"/>
      <c r="S19" s="306"/>
      <c r="T19" s="306"/>
      <c r="U19" s="304"/>
      <c r="V19" s="35"/>
      <c r="W19" s="4"/>
    </row>
    <row r="20" spans="1:26" ht="15.6">
      <c r="A20" s="116"/>
      <c r="B20" s="116"/>
      <c r="C20" s="116"/>
      <c r="D20" s="116">
        <v>35266</v>
      </c>
      <c r="E20" s="116"/>
      <c r="F20" s="116"/>
      <c r="G20" s="116"/>
      <c r="H20" s="116"/>
      <c r="I20" s="252">
        <v>7</v>
      </c>
      <c r="J20" s="198"/>
      <c r="K20" s="319" t="s">
        <v>2048</v>
      </c>
      <c r="L20" s="270">
        <f t="shared" ref="L20" si="1">SUM(M20:O20)</f>
        <v>-3793639</v>
      </c>
      <c r="M20" s="298">
        <v>-2677475</v>
      </c>
      <c r="N20" s="314">
        <v>-778189</v>
      </c>
      <c r="O20" s="309">
        <v>-337975</v>
      </c>
      <c r="P20" s="269"/>
      <c r="Q20" s="269">
        <f>(T20)</f>
        <v>-337975</v>
      </c>
      <c r="R20" s="299">
        <f t="shared" ref="R20" si="2">(P20+Q20)</f>
        <v>-337975</v>
      </c>
      <c r="S20" s="269"/>
      <c r="T20" s="314">
        <v>-337975</v>
      </c>
      <c r="U20" s="270">
        <f>(S20+T20)</f>
        <v>-337975</v>
      </c>
      <c r="V20" s="35"/>
      <c r="W20" s="4"/>
    </row>
    <row r="21" spans="1:26" ht="15.6">
      <c r="A21" s="116"/>
      <c r="B21" s="116"/>
      <c r="C21" s="116"/>
      <c r="D21" s="116">
        <v>27092</v>
      </c>
      <c r="E21" s="116"/>
      <c r="F21" s="116"/>
      <c r="G21" s="116"/>
      <c r="H21" s="116"/>
      <c r="I21" s="283"/>
      <c r="J21" s="198"/>
      <c r="K21" s="319" t="s">
        <v>2061</v>
      </c>
      <c r="L21" s="270">
        <f t="shared" ref="L21" si="3">SUM(M21:O21)</f>
        <v>-116226</v>
      </c>
      <c r="M21" s="298">
        <v>-90509</v>
      </c>
      <c r="N21" s="314">
        <v>-25717</v>
      </c>
      <c r="O21" s="315"/>
      <c r="P21" s="269"/>
      <c r="Q21" s="269"/>
      <c r="R21" s="299"/>
      <c r="S21" s="269"/>
      <c r="T21" s="269"/>
      <c r="U21" s="270"/>
      <c r="V21" s="35"/>
      <c r="W21" s="4"/>
    </row>
    <row r="22" spans="1:26" ht="15.6">
      <c r="A22" s="116">
        <v>27091</v>
      </c>
      <c r="B22" s="116"/>
      <c r="C22" s="116"/>
      <c r="I22" s="283"/>
      <c r="J22" s="198"/>
      <c r="K22" s="319" t="s">
        <v>2062</v>
      </c>
      <c r="L22" s="270">
        <f t="shared" ref="L22:L23" si="4">SUM(M22:O22)</f>
        <v>-115216</v>
      </c>
      <c r="M22" s="273"/>
      <c r="N22" s="314">
        <v>-115216</v>
      </c>
      <c r="O22" s="315"/>
      <c r="P22" s="269"/>
      <c r="Q22" s="269"/>
      <c r="R22" s="299"/>
      <c r="S22" s="269"/>
      <c r="T22" s="269"/>
      <c r="U22" s="304"/>
      <c r="V22" s="35"/>
      <c r="W22" s="4"/>
    </row>
    <row r="23" spans="1:26" ht="15.6">
      <c r="A23" s="116">
        <v>27091</v>
      </c>
      <c r="B23" s="116"/>
      <c r="C23" s="116"/>
      <c r="I23" s="283"/>
      <c r="J23" s="198"/>
      <c r="K23" s="319" t="s">
        <v>2063</v>
      </c>
      <c r="L23" s="270">
        <f t="shared" si="4"/>
        <v>-240903</v>
      </c>
      <c r="M23" s="273"/>
      <c r="N23" s="314">
        <v>-240903</v>
      </c>
      <c r="O23" s="315"/>
      <c r="P23" s="269"/>
      <c r="Q23" s="269"/>
      <c r="R23" s="299"/>
      <c r="S23" s="269"/>
      <c r="T23" s="269"/>
      <c r="U23" s="304"/>
      <c r="V23" s="35"/>
      <c r="W23" s="4"/>
    </row>
    <row r="24" spans="1:26" ht="15.6">
      <c r="A24" s="116">
        <v>27091</v>
      </c>
      <c r="B24" s="116"/>
      <c r="C24" s="116"/>
      <c r="D24" s="116"/>
      <c r="E24" s="116"/>
      <c r="F24" s="116"/>
      <c r="G24" s="116"/>
      <c r="H24" s="116"/>
      <c r="I24" s="283"/>
      <c r="J24" s="198"/>
      <c r="K24" s="319" t="s">
        <v>2064</v>
      </c>
      <c r="L24" s="270">
        <f>SUM(M24:O24)</f>
        <v>-101267</v>
      </c>
      <c r="M24" s="269"/>
      <c r="N24" s="270"/>
      <c r="O24" s="313">
        <v>-101267</v>
      </c>
      <c r="P24" s="269">
        <f>(S24)</f>
        <v>-101267</v>
      </c>
      <c r="Q24" s="269"/>
      <c r="R24" s="299">
        <f t="shared" ref="R24" si="5">(P24+Q24)</f>
        <v>-101267</v>
      </c>
      <c r="S24" s="314">
        <v>-101267</v>
      </c>
      <c r="T24" s="312"/>
      <c r="U24" s="304">
        <f>(S24+T24)</f>
        <v>-101267</v>
      </c>
      <c r="V24" s="35"/>
      <c r="W24" s="4"/>
    </row>
    <row r="25" spans="1:26" ht="15.6">
      <c r="I25" s="282" t="s">
        <v>3601</v>
      </c>
      <c r="J25" s="441"/>
      <c r="K25" s="220"/>
      <c r="L25" s="302">
        <f>SUM(L20:L24)</f>
        <v>-4367251</v>
      </c>
      <c r="M25" s="302">
        <f t="shared" ref="M25:U25" si="6">SUM(M20:M24)</f>
        <v>-2767984</v>
      </c>
      <c r="N25" s="302">
        <f t="shared" si="6"/>
        <v>-1160025</v>
      </c>
      <c r="O25" s="303">
        <f t="shared" si="6"/>
        <v>-439242</v>
      </c>
      <c r="P25" s="302">
        <f t="shared" si="6"/>
        <v>-101267</v>
      </c>
      <c r="Q25" s="302">
        <f t="shared" si="6"/>
        <v>-337975</v>
      </c>
      <c r="R25" s="303">
        <f t="shared" si="6"/>
        <v>-439242</v>
      </c>
      <c r="S25" s="302">
        <f t="shared" si="6"/>
        <v>-101267</v>
      </c>
      <c r="T25" s="302">
        <f t="shared" si="6"/>
        <v>-337975</v>
      </c>
      <c r="U25" s="302">
        <f t="shared" si="6"/>
        <v>-439242</v>
      </c>
      <c r="V25" s="35"/>
      <c r="W25" s="4"/>
    </row>
    <row r="26" spans="1:26" ht="15.6">
      <c r="I26" s="282"/>
      <c r="J26" s="441"/>
      <c r="K26" s="220"/>
      <c r="L26" s="270"/>
      <c r="M26" s="306"/>
      <c r="N26" s="270"/>
      <c r="O26" s="299"/>
      <c r="P26" s="269"/>
      <c r="Q26" s="269"/>
      <c r="R26" s="299"/>
      <c r="S26" s="269"/>
      <c r="T26" s="269"/>
      <c r="U26" s="270"/>
      <c r="V26" s="35"/>
      <c r="W26" s="4"/>
    </row>
    <row r="27" spans="1:26" ht="15.6">
      <c r="A27" s="137"/>
      <c r="B27" s="137"/>
      <c r="C27" s="137"/>
      <c r="I27" s="282" t="s">
        <v>3605</v>
      </c>
      <c r="J27" s="282"/>
      <c r="K27" s="275"/>
      <c r="L27" s="270"/>
      <c r="M27" s="306"/>
      <c r="N27" s="304"/>
      <c r="O27" s="305"/>
      <c r="P27" s="306"/>
      <c r="Q27" s="306"/>
      <c r="R27" s="305"/>
      <c r="S27" s="306"/>
      <c r="T27" s="306"/>
      <c r="U27" s="304"/>
      <c r="V27" s="35"/>
      <c r="W27" s="4"/>
    </row>
    <row r="28" spans="1:26" ht="15.6">
      <c r="A28" s="116"/>
      <c r="B28" s="116"/>
      <c r="C28" s="116"/>
      <c r="D28" s="1">
        <v>35267</v>
      </c>
      <c r="E28" s="116">
        <v>35268</v>
      </c>
      <c r="F28" s="116">
        <v>419886</v>
      </c>
      <c r="G28" s="116">
        <v>432886</v>
      </c>
      <c r="H28" s="116">
        <v>433526</v>
      </c>
      <c r="I28" s="252">
        <v>7</v>
      </c>
      <c r="J28" s="198"/>
      <c r="K28" s="319" t="s">
        <v>2048</v>
      </c>
      <c r="L28" s="270">
        <f>SUM(M28:O28)</f>
        <v>-91713683</v>
      </c>
      <c r="M28" s="285">
        <v>-64729685</v>
      </c>
      <c r="N28" s="454">
        <v>-18813227</v>
      </c>
      <c r="O28" s="455">
        <v>-8170771</v>
      </c>
      <c r="P28" s="269"/>
      <c r="Q28" s="269">
        <f>(T28)</f>
        <v>-8170771</v>
      </c>
      <c r="R28" s="299">
        <f t="shared" ref="R28" si="7">(P28+Q28)</f>
        <v>-8170771</v>
      </c>
      <c r="S28" s="269"/>
      <c r="T28" s="314">
        <v>-8170771</v>
      </c>
      <c r="U28" s="270">
        <f>(S28+T28)</f>
        <v>-8170771</v>
      </c>
      <c r="V28" s="35"/>
      <c r="W28" s="4"/>
    </row>
    <row r="29" spans="1:26" ht="15.6">
      <c r="A29" s="116"/>
      <c r="B29" s="116"/>
      <c r="C29" s="116"/>
      <c r="D29" s="116">
        <v>27097</v>
      </c>
      <c r="E29" s="116">
        <v>27102</v>
      </c>
      <c r="F29" s="116">
        <v>419888</v>
      </c>
      <c r="G29" s="116"/>
      <c r="H29" s="116"/>
      <c r="I29" s="252" t="s">
        <v>3667</v>
      </c>
      <c r="J29" s="283"/>
      <c r="K29" s="319" t="s">
        <v>2061</v>
      </c>
      <c r="L29" s="270">
        <f t="shared" ref="L29:L30" si="8">SUM(M29:O29)</f>
        <v>-105437</v>
      </c>
      <c r="M29" s="298">
        <v>-82107</v>
      </c>
      <c r="N29" s="314">
        <v>-23330</v>
      </c>
      <c r="O29" s="315"/>
      <c r="P29" s="269"/>
      <c r="Q29" s="269"/>
      <c r="R29" s="299"/>
      <c r="S29" s="269"/>
      <c r="T29" s="269"/>
      <c r="U29" s="270"/>
      <c r="V29" s="35"/>
      <c r="W29" s="4"/>
      <c r="Y29" s="35"/>
      <c r="Z29" s="4"/>
    </row>
    <row r="30" spans="1:26" ht="15.6">
      <c r="A30" s="116">
        <v>27100</v>
      </c>
      <c r="B30" s="116">
        <v>27105</v>
      </c>
      <c r="C30" s="116">
        <v>419883</v>
      </c>
      <c r="D30" s="116"/>
      <c r="E30" s="116"/>
      <c r="F30" s="116"/>
      <c r="G30" s="116"/>
      <c r="H30" s="116"/>
      <c r="I30" s="252">
        <v>9</v>
      </c>
      <c r="J30" s="198"/>
      <c r="K30" s="319" t="s">
        <v>2084</v>
      </c>
      <c r="L30" s="270">
        <f t="shared" si="8"/>
        <v>-36608</v>
      </c>
      <c r="M30" s="298">
        <v>-28508</v>
      </c>
      <c r="N30" s="314">
        <v>-8100</v>
      </c>
      <c r="O30" s="299"/>
      <c r="P30" s="269"/>
      <c r="Q30" s="269"/>
      <c r="R30" s="299"/>
      <c r="S30" s="269"/>
      <c r="T30" s="269"/>
      <c r="U30" s="270"/>
      <c r="V30" s="35"/>
      <c r="W30" s="4"/>
      <c r="Y30" s="35"/>
      <c r="Z30" s="4"/>
    </row>
    <row r="31" spans="1:26" ht="15.6">
      <c r="A31" s="116"/>
      <c r="B31" s="116"/>
      <c r="C31" s="116"/>
      <c r="D31" s="116">
        <v>27098</v>
      </c>
      <c r="E31" s="116">
        <v>27103</v>
      </c>
      <c r="F31" s="116">
        <v>419885</v>
      </c>
      <c r="G31" s="116"/>
      <c r="H31" s="116"/>
      <c r="I31" s="252"/>
      <c r="J31" s="198"/>
      <c r="K31" s="319" t="s">
        <v>2059</v>
      </c>
      <c r="L31" s="270">
        <f t="shared" ref="L31:L35" si="9">SUM(M31:O31)</f>
        <v>-5855630</v>
      </c>
      <c r="M31" s="298">
        <v>-5855630</v>
      </c>
      <c r="N31" s="270"/>
      <c r="O31" s="299"/>
      <c r="P31" s="269"/>
      <c r="Q31" s="269"/>
      <c r="R31" s="299"/>
      <c r="S31" s="269"/>
      <c r="T31" s="269"/>
      <c r="U31" s="270"/>
      <c r="V31" s="35"/>
      <c r="W31" s="4"/>
    </row>
    <row r="32" spans="1:26" ht="15.6">
      <c r="A32" s="116">
        <v>27096</v>
      </c>
      <c r="B32" s="116">
        <v>27101</v>
      </c>
      <c r="C32" s="116">
        <v>419880</v>
      </c>
      <c r="D32" s="116"/>
      <c r="E32" s="116"/>
      <c r="F32" s="116"/>
      <c r="G32" s="116"/>
      <c r="H32" s="116"/>
      <c r="I32" s="252"/>
      <c r="J32" s="198"/>
      <c r="K32" s="319" t="s">
        <v>2079</v>
      </c>
      <c r="L32" s="270">
        <f t="shared" ref="L32" si="10">SUM(M32:O32)</f>
        <v>176</v>
      </c>
      <c r="M32" s="298">
        <v>176</v>
      </c>
      <c r="N32" s="270"/>
      <c r="O32" s="299"/>
      <c r="P32" s="269"/>
      <c r="Q32" s="269"/>
      <c r="R32" s="299"/>
      <c r="S32" s="269"/>
      <c r="T32" s="269"/>
      <c r="U32" s="270"/>
      <c r="V32" s="166"/>
      <c r="W32" s="166"/>
      <c r="X32" s="168"/>
      <c r="Y32" s="35"/>
      <c r="Z32" s="4"/>
    </row>
    <row r="33" spans="1:26" ht="15.6">
      <c r="A33" s="116">
        <v>27096</v>
      </c>
      <c r="B33" s="116">
        <v>27101</v>
      </c>
      <c r="C33" s="116">
        <v>419880</v>
      </c>
      <c r="D33" s="116"/>
      <c r="E33" s="116"/>
      <c r="F33" s="116"/>
      <c r="G33" s="116"/>
      <c r="H33" s="116"/>
      <c r="I33" s="252"/>
      <c r="J33" s="198"/>
      <c r="K33" s="319" t="s">
        <v>2060</v>
      </c>
      <c r="L33" s="270">
        <f t="shared" si="9"/>
        <v>33704</v>
      </c>
      <c r="M33" s="298">
        <v>33704</v>
      </c>
      <c r="N33" s="270"/>
      <c r="O33" s="299"/>
      <c r="P33" s="269"/>
      <c r="Q33" s="269"/>
      <c r="R33" s="299"/>
      <c r="S33" s="269"/>
      <c r="T33" s="269"/>
      <c r="U33" s="270"/>
      <c r="V33" s="35"/>
      <c r="W33" s="4"/>
    </row>
    <row r="34" spans="1:26" ht="15.6">
      <c r="A34" s="116"/>
      <c r="B34" s="116"/>
      <c r="C34" s="116"/>
      <c r="D34" s="116">
        <v>41580</v>
      </c>
      <c r="E34" s="116">
        <v>41581</v>
      </c>
      <c r="F34" s="116">
        <v>419887</v>
      </c>
      <c r="G34" s="116"/>
      <c r="H34" s="116"/>
      <c r="I34" s="252">
        <v>8</v>
      </c>
      <c r="J34" s="198"/>
      <c r="K34" s="319" t="s">
        <v>2047</v>
      </c>
      <c r="L34" s="270">
        <f t="shared" si="9"/>
        <v>-505147</v>
      </c>
      <c r="M34" s="273"/>
      <c r="N34" s="314">
        <v>-352471</v>
      </c>
      <c r="O34" s="309">
        <v>-152676</v>
      </c>
      <c r="P34" s="269"/>
      <c r="Q34" s="269">
        <f>(T34)</f>
        <v>-152676</v>
      </c>
      <c r="R34" s="299">
        <f t="shared" ref="R34" si="11">(P34+Q34)</f>
        <v>-152676</v>
      </c>
      <c r="S34" s="269"/>
      <c r="T34" s="314">
        <v>-152676</v>
      </c>
      <c r="U34" s="270">
        <f>(S34+T34)</f>
        <v>-152676</v>
      </c>
      <c r="V34" s="35"/>
      <c r="W34" s="4"/>
    </row>
    <row r="35" spans="1:26" ht="15.6">
      <c r="A35" s="116"/>
      <c r="B35" s="116"/>
      <c r="C35" s="116"/>
      <c r="D35" s="116">
        <v>27098</v>
      </c>
      <c r="E35" s="116">
        <v>27103</v>
      </c>
      <c r="F35" s="116">
        <v>419885</v>
      </c>
      <c r="G35" s="116"/>
      <c r="H35" s="116"/>
      <c r="I35" s="252"/>
      <c r="J35" s="198"/>
      <c r="K35" s="319" t="s">
        <v>2065</v>
      </c>
      <c r="L35" s="270">
        <f t="shared" si="9"/>
        <v>0</v>
      </c>
      <c r="M35" s="273"/>
      <c r="N35" s="314">
        <v>0</v>
      </c>
      <c r="O35" s="315"/>
      <c r="P35" s="269"/>
      <c r="Q35" s="269"/>
      <c r="R35" s="299"/>
      <c r="S35" s="269"/>
      <c r="T35" s="269"/>
      <c r="U35" s="270"/>
      <c r="V35" s="35"/>
      <c r="W35" s="4"/>
    </row>
    <row r="36" spans="1:26" ht="15.6">
      <c r="A36" s="116">
        <v>27096</v>
      </c>
      <c r="B36" s="116">
        <v>27101</v>
      </c>
      <c r="C36" s="116">
        <v>419880</v>
      </c>
      <c r="D36" s="116"/>
      <c r="E36" s="116"/>
      <c r="F36" s="116"/>
      <c r="G36" s="116"/>
      <c r="H36" s="116"/>
      <c r="I36" s="252"/>
      <c r="J36" s="198"/>
      <c r="K36" s="319" t="s">
        <v>2064</v>
      </c>
      <c r="L36" s="270">
        <f>SUM(M36:O36)</f>
        <v>0</v>
      </c>
      <c r="M36" s="269"/>
      <c r="N36" s="270"/>
      <c r="O36" s="313">
        <v>0</v>
      </c>
      <c r="P36" s="269">
        <f>(S36)</f>
        <v>0</v>
      </c>
      <c r="Q36" s="269"/>
      <c r="R36" s="299">
        <f t="shared" ref="R36" si="12">(P36+Q36)</f>
        <v>0</v>
      </c>
      <c r="S36" s="314">
        <v>0</v>
      </c>
      <c r="T36" s="312"/>
      <c r="U36" s="270">
        <f>(S36+T36)</f>
        <v>0</v>
      </c>
      <c r="V36" s="35"/>
      <c r="W36" s="4"/>
    </row>
    <row r="37" spans="1:26" ht="15.6">
      <c r="I37" s="282" t="s">
        <v>3606</v>
      </c>
      <c r="J37" s="441"/>
      <c r="K37" s="220"/>
      <c r="L37" s="302">
        <f>SUM(L28:L36)</f>
        <v>-98182625</v>
      </c>
      <c r="M37" s="302">
        <f t="shared" ref="M37:U37" si="13">SUM(M28:M36)</f>
        <v>-70662050</v>
      </c>
      <c r="N37" s="302">
        <f t="shared" si="13"/>
        <v>-19197128</v>
      </c>
      <c r="O37" s="303">
        <f t="shared" si="13"/>
        <v>-8323447</v>
      </c>
      <c r="P37" s="302">
        <f t="shared" si="13"/>
        <v>0</v>
      </c>
      <c r="Q37" s="302">
        <f t="shared" si="13"/>
        <v>-8323447</v>
      </c>
      <c r="R37" s="303">
        <f t="shared" si="13"/>
        <v>-8323447</v>
      </c>
      <c r="S37" s="302">
        <f t="shared" si="13"/>
        <v>0</v>
      </c>
      <c r="T37" s="302">
        <f t="shared" si="13"/>
        <v>-8323447</v>
      </c>
      <c r="U37" s="302">
        <f t="shared" si="13"/>
        <v>-8323447</v>
      </c>
      <c r="V37" s="35"/>
      <c r="W37" s="4"/>
    </row>
    <row r="38" spans="1:26" ht="15.6">
      <c r="I38" s="282"/>
      <c r="J38" s="441"/>
      <c r="K38" s="220"/>
      <c r="L38" s="270"/>
      <c r="M38" s="306"/>
      <c r="N38" s="270"/>
      <c r="O38" s="299"/>
      <c r="P38" s="269"/>
      <c r="Q38" s="269"/>
      <c r="R38" s="299"/>
      <c r="S38" s="269"/>
      <c r="T38" s="269"/>
      <c r="U38" s="270"/>
      <c r="V38" s="35"/>
      <c r="W38" s="4"/>
    </row>
    <row r="39" spans="1:26" ht="15.6">
      <c r="A39" s="137"/>
      <c r="B39" s="137"/>
      <c r="C39" s="137"/>
      <c r="D39" s="137"/>
      <c r="E39" s="137"/>
      <c r="F39" s="137"/>
      <c r="G39" s="137"/>
      <c r="H39" s="137"/>
      <c r="I39" s="282" t="s">
        <v>2066</v>
      </c>
      <c r="J39" s="282"/>
      <c r="K39" s="275"/>
      <c r="L39" s="270"/>
      <c r="M39" s="306"/>
      <c r="N39" s="304"/>
      <c r="O39" s="305"/>
      <c r="P39" s="306"/>
      <c r="Q39" s="306"/>
      <c r="R39" s="305"/>
      <c r="S39" s="306"/>
      <c r="T39" s="306"/>
      <c r="U39" s="304"/>
      <c r="V39" s="35"/>
      <c r="W39" s="4"/>
    </row>
    <row r="40" spans="1:26" ht="15.6">
      <c r="A40" s="116"/>
      <c r="B40" s="116"/>
      <c r="C40" s="116"/>
      <c r="D40" s="116">
        <v>220312</v>
      </c>
      <c r="E40" s="116"/>
      <c r="F40" s="116"/>
      <c r="G40" s="116"/>
      <c r="H40" s="116"/>
      <c r="I40" s="283"/>
      <c r="J40" s="198"/>
      <c r="K40" s="319" t="s">
        <v>2065</v>
      </c>
      <c r="L40" s="270">
        <f>SUM(M40:O40)</f>
        <v>0</v>
      </c>
      <c r="M40" s="273"/>
      <c r="N40" s="298">
        <v>0</v>
      </c>
      <c r="O40" s="299"/>
      <c r="P40" s="300"/>
      <c r="Q40" s="300"/>
      <c r="R40" s="301"/>
      <c r="S40" s="300"/>
      <c r="T40" s="300"/>
      <c r="U40" s="300"/>
      <c r="V40" s="35"/>
      <c r="W40" s="4"/>
    </row>
    <row r="41" spans="1:26" ht="15.6">
      <c r="I41" s="282" t="s">
        <v>2067</v>
      </c>
      <c r="J41" s="441"/>
      <c r="K41" s="220"/>
      <c r="L41" s="302">
        <f>SUM(L40:L40)</f>
        <v>0</v>
      </c>
      <c r="M41" s="302"/>
      <c r="N41" s="302">
        <f t="shared" ref="N41" si="14">SUM(N40:N40)</f>
        <v>0</v>
      </c>
      <c r="O41" s="303"/>
      <c r="P41" s="269"/>
      <c r="Q41" s="269"/>
      <c r="R41" s="299"/>
      <c r="S41" s="269"/>
      <c r="T41" s="269"/>
      <c r="U41" s="304"/>
      <c r="V41" s="35"/>
      <c r="W41" s="4"/>
    </row>
    <row r="42" spans="1:26" ht="15.6">
      <c r="I42" s="282"/>
      <c r="J42" s="441"/>
      <c r="K42" s="220"/>
      <c r="L42" s="270"/>
      <c r="M42" s="306"/>
      <c r="N42" s="270"/>
      <c r="O42" s="299"/>
      <c r="P42" s="270"/>
      <c r="Q42" s="269"/>
      <c r="R42" s="299"/>
      <c r="S42" s="269"/>
      <c r="T42" s="269"/>
      <c r="U42" s="270"/>
      <c r="V42" s="35"/>
      <c r="W42" s="4"/>
    </row>
    <row r="43" spans="1:26" ht="15.6">
      <c r="A43" s="137"/>
      <c r="B43" s="137"/>
      <c r="C43" s="137"/>
      <c r="D43" s="137"/>
      <c r="E43" s="137"/>
      <c r="F43" s="137"/>
      <c r="G43" s="137"/>
      <c r="H43" s="137"/>
      <c r="I43" s="282" t="s">
        <v>3602</v>
      </c>
      <c r="J43" s="282"/>
      <c r="K43" s="275"/>
      <c r="L43" s="270"/>
      <c r="M43" s="306"/>
      <c r="N43" s="304"/>
      <c r="O43" s="305"/>
      <c r="P43" s="306"/>
      <c r="Q43" s="306"/>
      <c r="R43" s="305"/>
      <c r="S43" s="306"/>
      <c r="T43" s="306"/>
      <c r="U43" s="304"/>
      <c r="V43" s="35"/>
      <c r="W43" s="4"/>
    </row>
    <row r="44" spans="1:26" ht="15.6">
      <c r="A44" s="116"/>
      <c r="B44" s="116"/>
      <c r="C44" s="116"/>
      <c r="D44" s="116">
        <v>48470</v>
      </c>
      <c r="E44" s="116">
        <v>47672</v>
      </c>
      <c r="F44" s="116"/>
      <c r="G44" s="116"/>
      <c r="H44" s="116"/>
      <c r="I44" s="252">
        <v>7</v>
      </c>
      <c r="J44" s="198"/>
      <c r="K44" s="319" t="s">
        <v>2048</v>
      </c>
      <c r="L44" s="270">
        <f t="shared" ref="L44" si="15">SUM(M44:O44)</f>
        <v>154</v>
      </c>
      <c r="M44" s="298">
        <v>108</v>
      </c>
      <c r="N44" s="314">
        <v>32</v>
      </c>
      <c r="O44" s="309">
        <v>14</v>
      </c>
      <c r="P44" s="269"/>
      <c r="Q44" s="269">
        <f>(T44)</f>
        <v>14</v>
      </c>
      <c r="R44" s="299">
        <f t="shared" ref="R44" si="16">(P44+Q44)</f>
        <v>14</v>
      </c>
      <c r="S44" s="269"/>
      <c r="T44" s="314">
        <v>14</v>
      </c>
      <c r="U44" s="270">
        <f>(S44+T44)</f>
        <v>14</v>
      </c>
      <c r="V44" s="35"/>
      <c r="W44" s="4"/>
    </row>
    <row r="45" spans="1:26" ht="15.6">
      <c r="A45" s="116">
        <v>48467</v>
      </c>
      <c r="B45" s="116">
        <v>47669</v>
      </c>
      <c r="C45" s="116"/>
      <c r="D45" s="116"/>
      <c r="E45" s="116"/>
      <c r="F45" s="116"/>
      <c r="G45" s="116"/>
      <c r="H45" s="116"/>
      <c r="I45" s="252"/>
      <c r="J45" s="198"/>
      <c r="K45" s="319" t="s">
        <v>2084</v>
      </c>
      <c r="L45" s="270">
        <f t="shared" ref="L45:L46" si="17">SUM(M45:O45)</f>
        <v>0</v>
      </c>
      <c r="M45" s="298">
        <v>0</v>
      </c>
      <c r="N45" s="314">
        <v>0</v>
      </c>
      <c r="O45" s="299"/>
      <c r="P45" s="269"/>
      <c r="Q45" s="269"/>
      <c r="R45" s="299"/>
      <c r="S45" s="269"/>
      <c r="T45" s="269"/>
      <c r="U45" s="270"/>
      <c r="V45" s="35"/>
      <c r="W45" s="4"/>
      <c r="Z45" s="4"/>
    </row>
    <row r="46" spans="1:26" ht="15.6">
      <c r="A46" s="116">
        <v>48467</v>
      </c>
      <c r="B46" s="116">
        <v>47669</v>
      </c>
      <c r="C46" s="116"/>
      <c r="D46" s="116"/>
      <c r="E46" s="116"/>
      <c r="F46" s="116"/>
      <c r="G46" s="116"/>
      <c r="H46" s="116"/>
      <c r="I46" s="252"/>
      <c r="J46" s="198"/>
      <c r="K46" s="319" t="s">
        <v>2085</v>
      </c>
      <c r="L46" s="270">
        <f t="shared" si="17"/>
        <v>0</v>
      </c>
      <c r="M46" s="298">
        <v>0</v>
      </c>
      <c r="N46" s="314">
        <v>0</v>
      </c>
      <c r="O46" s="299"/>
      <c r="P46" s="269"/>
      <c r="Q46" s="269"/>
      <c r="R46" s="299"/>
      <c r="S46" s="269"/>
      <c r="T46" s="269"/>
      <c r="U46" s="270"/>
      <c r="V46" s="35"/>
      <c r="W46" s="4"/>
      <c r="Z46" s="4"/>
    </row>
    <row r="47" spans="1:26" ht="15.6">
      <c r="A47" s="116"/>
      <c r="B47" s="116"/>
      <c r="C47" s="116"/>
      <c r="D47" s="116">
        <v>48469</v>
      </c>
      <c r="E47" s="116">
        <v>47671</v>
      </c>
      <c r="F47" s="116"/>
      <c r="G47" s="116"/>
      <c r="H47" s="116"/>
      <c r="I47" s="252"/>
      <c r="J47" s="198"/>
      <c r="K47" s="319" t="s">
        <v>2059</v>
      </c>
      <c r="L47" s="270">
        <f>SUM(M47:O47)</f>
        <v>-191965</v>
      </c>
      <c r="M47" s="298">
        <v>-191965</v>
      </c>
      <c r="N47" s="270"/>
      <c r="O47" s="299"/>
      <c r="P47" s="269"/>
      <c r="Q47" s="269"/>
      <c r="R47" s="299"/>
      <c r="S47" s="269"/>
      <c r="T47" s="269"/>
      <c r="U47" s="270"/>
      <c r="V47" s="35"/>
      <c r="W47" s="4"/>
    </row>
    <row r="48" spans="1:26" ht="15.6">
      <c r="A48" s="116">
        <v>48466</v>
      </c>
      <c r="B48" s="116">
        <v>47668</v>
      </c>
      <c r="C48" s="116"/>
      <c r="D48" s="116"/>
      <c r="E48" s="116"/>
      <c r="F48" s="116"/>
      <c r="G48" s="116"/>
      <c r="H48" s="116"/>
      <c r="I48" s="252"/>
      <c r="J48" s="198"/>
      <c r="K48" s="319" t="s">
        <v>2060</v>
      </c>
      <c r="L48" s="270">
        <f t="shared" ref="L48:L50" si="18">SUM(M48:O48)</f>
        <v>0</v>
      </c>
      <c r="M48" s="298">
        <v>0</v>
      </c>
      <c r="N48" s="270"/>
      <c r="O48" s="299"/>
      <c r="P48" s="269"/>
      <c r="Q48" s="269"/>
      <c r="R48" s="299"/>
      <c r="S48" s="269"/>
      <c r="T48" s="269"/>
      <c r="U48" s="270"/>
      <c r="V48" s="35"/>
      <c r="W48" s="4"/>
    </row>
    <row r="49" spans="1:23" ht="15.6">
      <c r="A49" s="116">
        <v>48466</v>
      </c>
      <c r="B49" s="116">
        <v>47668</v>
      </c>
      <c r="C49" s="116"/>
      <c r="D49" s="116"/>
      <c r="E49" s="116"/>
      <c r="F49" s="116"/>
      <c r="G49" s="116"/>
      <c r="H49" s="116"/>
      <c r="I49" s="252"/>
      <c r="J49" s="198"/>
      <c r="K49" s="319" t="s">
        <v>2063</v>
      </c>
      <c r="L49" s="270">
        <f t="shared" si="18"/>
        <v>0</v>
      </c>
      <c r="M49" s="269"/>
      <c r="N49" s="298">
        <v>0</v>
      </c>
      <c r="O49" s="305"/>
      <c r="P49" s="269"/>
      <c r="Q49" s="269"/>
      <c r="R49" s="299"/>
      <c r="S49" s="269"/>
      <c r="T49" s="269"/>
      <c r="U49" s="270"/>
      <c r="V49" s="35"/>
      <c r="W49" s="4"/>
    </row>
    <row r="50" spans="1:23" ht="15.6">
      <c r="A50" s="116">
        <v>48466</v>
      </c>
      <c r="B50" s="116">
        <v>47668</v>
      </c>
      <c r="C50" s="116"/>
      <c r="D50" s="116"/>
      <c r="E50" s="116"/>
      <c r="F50" s="116"/>
      <c r="G50" s="116"/>
      <c r="H50" s="116"/>
      <c r="I50" s="252"/>
      <c r="J50" s="198"/>
      <c r="K50" s="319" t="s">
        <v>2064</v>
      </c>
      <c r="L50" s="270">
        <f t="shared" si="18"/>
        <v>0</v>
      </c>
      <c r="M50" s="269"/>
      <c r="N50" s="270"/>
      <c r="O50" s="313">
        <v>0</v>
      </c>
      <c r="P50" s="269">
        <f>(S50)</f>
        <v>0</v>
      </c>
      <c r="Q50" s="269"/>
      <c r="R50" s="299">
        <f t="shared" ref="R50" si="19">(P50+Q50)</f>
        <v>0</v>
      </c>
      <c r="S50" s="314">
        <v>0</v>
      </c>
      <c r="T50" s="312"/>
      <c r="U50" s="270">
        <f>(S50+T50)</f>
        <v>0</v>
      </c>
      <c r="V50" s="35"/>
      <c r="W50" s="4"/>
    </row>
    <row r="51" spans="1:23" ht="15.6">
      <c r="I51" s="282" t="s">
        <v>3603</v>
      </c>
      <c r="J51" s="441"/>
      <c r="K51" s="220"/>
      <c r="L51" s="302">
        <f>SUM(L44:L50)</f>
        <v>-191811</v>
      </c>
      <c r="M51" s="302">
        <f t="shared" ref="M51:U51" si="20">SUM(M43:M50)</f>
        <v>-191857</v>
      </c>
      <c r="N51" s="302">
        <f t="shared" si="20"/>
        <v>32</v>
      </c>
      <c r="O51" s="303">
        <f t="shared" si="20"/>
        <v>14</v>
      </c>
      <c r="P51" s="302">
        <f t="shared" si="20"/>
        <v>0</v>
      </c>
      <c r="Q51" s="302">
        <f t="shared" si="20"/>
        <v>14</v>
      </c>
      <c r="R51" s="303">
        <f t="shared" si="20"/>
        <v>14</v>
      </c>
      <c r="S51" s="302">
        <f t="shared" si="20"/>
        <v>0</v>
      </c>
      <c r="T51" s="302">
        <f t="shared" si="20"/>
        <v>14</v>
      </c>
      <c r="U51" s="302">
        <f t="shared" si="20"/>
        <v>14</v>
      </c>
      <c r="V51" s="35"/>
      <c r="W51" s="4"/>
    </row>
    <row r="52" spans="1:23" ht="15.6">
      <c r="I52" s="282"/>
      <c r="J52" s="441"/>
      <c r="K52" s="220"/>
      <c r="L52" s="307"/>
      <c r="M52" s="306"/>
      <c r="N52" s="270"/>
      <c r="O52" s="301"/>
      <c r="P52" s="269"/>
      <c r="Q52" s="269"/>
      <c r="R52" s="299"/>
      <c r="S52" s="269"/>
      <c r="T52" s="269"/>
      <c r="U52" s="270"/>
      <c r="V52" s="35"/>
      <c r="W52" s="4"/>
    </row>
    <row r="53" spans="1:23" ht="15.6">
      <c r="I53" s="282" t="s">
        <v>2090</v>
      </c>
      <c r="J53" s="441"/>
      <c r="K53" s="220"/>
      <c r="L53" s="316">
        <f>SUM(L51,L41,L37,L25,L17,L12)</f>
        <v>-117951670</v>
      </c>
      <c r="M53" s="316">
        <f t="shared" ref="M53:U53" si="21">SUM(M51,M41,M37,M25,M17,M12)</f>
        <v>-88831874</v>
      </c>
      <c r="N53" s="316">
        <f t="shared" si="21"/>
        <v>-20357121</v>
      </c>
      <c r="O53" s="317">
        <f t="shared" si="21"/>
        <v>-8762675</v>
      </c>
      <c r="P53" s="316">
        <f t="shared" si="21"/>
        <v>-101267</v>
      </c>
      <c r="Q53" s="316">
        <f t="shared" si="21"/>
        <v>-8661408</v>
      </c>
      <c r="R53" s="317">
        <f t="shared" si="21"/>
        <v>-8762675</v>
      </c>
      <c r="S53" s="316">
        <f t="shared" si="21"/>
        <v>-101267</v>
      </c>
      <c r="T53" s="316">
        <f t="shared" si="21"/>
        <v>-8661408</v>
      </c>
      <c r="U53" s="316">
        <f t="shared" si="21"/>
        <v>-8762675</v>
      </c>
      <c r="V53" s="35"/>
      <c r="W53" s="4"/>
    </row>
    <row r="54" spans="1:23" ht="15.6">
      <c r="I54" s="198"/>
      <c r="J54" s="198"/>
      <c r="K54" s="221"/>
      <c r="L54" s="198"/>
      <c r="M54" s="198"/>
      <c r="N54" s="221"/>
      <c r="O54" s="221"/>
      <c r="P54" s="198"/>
      <c r="Q54" s="198"/>
      <c r="R54" s="198"/>
      <c r="S54" s="198"/>
      <c r="T54" s="198"/>
      <c r="U54" s="221"/>
      <c r="V54" s="35"/>
      <c r="W54" s="4"/>
    </row>
    <row r="55" spans="1:23" s="66" customFormat="1" ht="15.6">
      <c r="I55" s="250" t="s">
        <v>3614</v>
      </c>
      <c r="J55" s="250"/>
      <c r="K55" s="289"/>
      <c r="L55" s="250"/>
      <c r="M55" s="250"/>
      <c r="N55" s="289"/>
      <c r="O55" s="289"/>
      <c r="P55" s="250"/>
      <c r="Q55" s="250"/>
      <c r="R55" s="250"/>
      <c r="S55" s="250"/>
      <c r="T55" s="250"/>
      <c r="U55" s="250"/>
      <c r="V55" s="163"/>
    </row>
    <row r="56" spans="1:23" s="66" customFormat="1" ht="15.6">
      <c r="I56" s="290" t="s">
        <v>3615</v>
      </c>
      <c r="J56" s="250"/>
      <c r="K56" s="289"/>
      <c r="L56" s="250"/>
      <c r="M56" s="259" t="s">
        <v>73</v>
      </c>
      <c r="N56" s="291" t="s">
        <v>3616</v>
      </c>
      <c r="O56" s="291" t="s">
        <v>3617</v>
      </c>
      <c r="P56" s="250"/>
      <c r="Q56" s="290"/>
      <c r="R56" s="250"/>
      <c r="S56" s="250"/>
      <c r="T56" s="259"/>
      <c r="U56" s="198"/>
      <c r="V56" s="35"/>
      <c r="W56" s="116"/>
    </row>
    <row r="57" spans="1:23" ht="15.6">
      <c r="I57" s="292">
        <f>'OR-ALL'!C30</f>
        <v>7</v>
      </c>
      <c r="J57" s="293" t="str">
        <f>'OR-ALL'!E9</f>
        <v>Elec/Gas North/Oregon 4-Factor</v>
      </c>
      <c r="K57" s="221"/>
      <c r="L57" s="198"/>
      <c r="M57" s="294">
        <f>'OR-ALL'!H30</f>
        <v>0.70577999999999996</v>
      </c>
      <c r="N57" s="294">
        <f>'OR-ALL'!I30</f>
        <v>0.20513000000000001</v>
      </c>
      <c r="O57" s="294">
        <f>'OR-ALL'!J30</f>
        <v>8.9090000000000003E-2</v>
      </c>
      <c r="P57" s="198"/>
      <c r="Q57" s="292"/>
      <c r="R57" s="197"/>
      <c r="S57" s="198"/>
      <c r="T57" s="294"/>
      <c r="U57" s="198"/>
      <c r="V57" s="35"/>
      <c r="W57" s="165"/>
    </row>
    <row r="58" spans="1:23" ht="15.6">
      <c r="I58" s="292">
        <f>'OR-ALL'!C52</f>
        <v>8</v>
      </c>
      <c r="J58" s="223" t="str">
        <f>'OR-ALL'!E32</f>
        <v>Gas North/Oregon 4-Factor</v>
      </c>
      <c r="K58" s="221"/>
      <c r="L58" s="198"/>
      <c r="M58" s="294">
        <f>'OR-ALL'!H52</f>
        <v>0</v>
      </c>
      <c r="N58" s="294">
        <f>'OR-ALL'!I52</f>
        <v>0.69776000000000005</v>
      </c>
      <c r="O58" s="294">
        <f>'OR-ALL'!J52</f>
        <v>0.30224000000000001</v>
      </c>
      <c r="P58" s="198"/>
      <c r="Q58" s="292"/>
      <c r="R58" s="197"/>
      <c r="S58" s="198"/>
      <c r="T58" s="294"/>
      <c r="U58" s="198"/>
      <c r="V58" s="35"/>
      <c r="W58" s="165"/>
    </row>
    <row r="59" spans="1:23">
      <c r="K59" s="35"/>
      <c r="V59" s="35"/>
      <c r="W59" s="4"/>
    </row>
    <row r="60" spans="1:23">
      <c r="K60" s="35"/>
      <c r="N60" s="30"/>
      <c r="V60" s="35"/>
      <c r="W60" s="4"/>
    </row>
    <row r="61" spans="1:23">
      <c r="K61" s="35"/>
      <c r="V61" s="35"/>
      <c r="W61" s="4"/>
    </row>
    <row r="62" spans="1:23">
      <c r="K62" s="35"/>
      <c r="N62" s="141"/>
      <c r="V62" s="35"/>
      <c r="W62" s="4"/>
    </row>
    <row r="63" spans="1:23">
      <c r="K63" s="35"/>
      <c r="N63" s="1"/>
      <c r="V63" s="35"/>
      <c r="W63" s="4"/>
    </row>
    <row r="64" spans="1:23">
      <c r="K64" s="35"/>
      <c r="V64" s="35"/>
      <c r="W64" s="4"/>
    </row>
    <row r="65" spans="1:23">
      <c r="K65" s="35"/>
      <c r="V65" s="35"/>
      <c r="W65" s="4"/>
    </row>
    <row r="66" spans="1:23">
      <c r="K66" s="35"/>
      <c r="V66" s="35"/>
      <c r="W66" s="4"/>
    </row>
    <row r="67" spans="1:23">
      <c r="K67" s="35"/>
      <c r="V67" s="35"/>
      <c r="W67" s="4"/>
    </row>
    <row r="68" spans="1:23">
      <c r="K68" s="35"/>
      <c r="V68" s="35"/>
      <c r="W68" s="4"/>
    </row>
    <row r="69" spans="1:23">
      <c r="K69" s="35"/>
      <c r="V69" s="35"/>
      <c r="W69" s="4"/>
    </row>
    <row r="70" spans="1:23">
      <c r="K70" s="35"/>
      <c r="V70" s="35"/>
      <c r="W70" s="4"/>
    </row>
    <row r="71" spans="1:23">
      <c r="K71" s="35"/>
      <c r="V71" s="35"/>
      <c r="W71" s="4"/>
    </row>
    <row r="72" spans="1:23">
      <c r="K72" s="35"/>
      <c r="V72" s="35"/>
      <c r="W72" s="4"/>
    </row>
    <row r="73" spans="1:23">
      <c r="K73" s="35"/>
      <c r="V73" s="35"/>
      <c r="W73" s="4"/>
    </row>
    <row r="74" spans="1:23">
      <c r="K74" s="35"/>
      <c r="V74" s="35"/>
      <c r="W74" s="4"/>
    </row>
    <row r="75" spans="1:23">
      <c r="K75" s="35"/>
      <c r="V75" s="35"/>
      <c r="W75" s="4"/>
    </row>
    <row r="76" spans="1:23">
      <c r="V76" s="35"/>
      <c r="W76" s="4"/>
    </row>
    <row r="77" spans="1:23">
      <c r="V77" s="35"/>
      <c r="W77" s="4"/>
    </row>
    <row r="78" spans="1:23" s="137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5"/>
      <c r="O78" s="35"/>
      <c r="P78" s="1"/>
      <c r="Q78" s="1"/>
      <c r="R78" s="1"/>
      <c r="S78" s="1"/>
      <c r="T78" s="1"/>
      <c r="U78" s="1"/>
      <c r="V78" s="141"/>
      <c r="W78" s="142"/>
    </row>
    <row r="79" spans="1:23" s="137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5"/>
      <c r="O79" s="35"/>
      <c r="P79" s="1"/>
      <c r="Q79" s="1"/>
      <c r="R79" s="1"/>
      <c r="S79" s="1"/>
      <c r="T79" s="1"/>
      <c r="U79" s="1"/>
    </row>
    <row r="80" spans="1:23" s="137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5"/>
      <c r="O80" s="35"/>
      <c r="P80" s="1"/>
      <c r="Q80" s="1"/>
      <c r="R80" s="1"/>
      <c r="S80" s="1"/>
      <c r="T80" s="1"/>
      <c r="U80" s="1"/>
    </row>
    <row r="81" spans="1:23" s="137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5"/>
      <c r="O81" s="35"/>
      <c r="P81" s="1"/>
      <c r="Q81" s="1"/>
      <c r="R81" s="1"/>
      <c r="S81" s="1"/>
      <c r="T81" s="1"/>
      <c r="U81" s="1"/>
    </row>
    <row r="87" spans="1:23">
      <c r="V87" s="35"/>
      <c r="W87" s="4"/>
    </row>
    <row r="88" spans="1:23">
      <c r="V88" s="35"/>
      <c r="W88" s="4"/>
    </row>
    <row r="89" spans="1:23">
      <c r="V89" s="35"/>
      <c r="W89" s="4"/>
    </row>
    <row r="90" spans="1:23">
      <c r="V90" s="35"/>
      <c r="W90" s="4"/>
    </row>
    <row r="91" spans="1:23">
      <c r="V91" s="35"/>
      <c r="W91" s="4"/>
    </row>
    <row r="92" spans="1:23">
      <c r="V92" s="35"/>
      <c r="W92" s="4"/>
    </row>
    <row r="93" spans="1:23">
      <c r="V93" s="35"/>
      <c r="W93" s="4"/>
    </row>
  </sheetData>
  <pageMargins left="0" right="0" top="0.4" bottom="0.4" header="0.2" footer="0.2"/>
  <pageSetup scale="60" fitToWidth="0" fitToHeight="0" orientation="landscape" horizontalDpi="4294967292" r:id="rId1"/>
  <headerFooter>
    <oddFooter>&amp;CPage &amp;P of &amp;N&amp;RPrint Date-Time: &amp;D 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Q125"/>
  <sheetViews>
    <sheetView zoomScaleNormal="100" workbookViewId="0">
      <pane xSplit="7" ySplit="7" topLeftCell="H8" activePane="bottomRight" state="frozen"/>
      <selection activeCell="H8" sqref="H8"/>
      <selection pane="topRight" activeCell="H8" sqref="H8"/>
      <selection pane="bottomLeft" activeCell="H8" sqref="H8"/>
      <selection pane="bottomRight" activeCell="D7" sqref="D7"/>
    </sheetView>
  </sheetViews>
  <sheetFormatPr defaultColWidth="9.375" defaultRowHeight="14.25" customHeight="1"/>
  <cols>
    <col min="1" max="2" width="9.375" style="1"/>
    <col min="3" max="4" width="10.875" style="1" customWidth="1"/>
    <col min="5" max="5" width="19.875" style="1" customWidth="1"/>
    <col min="6" max="6" width="14.875" style="1" customWidth="1"/>
    <col min="7" max="7" width="18.125" style="1" customWidth="1"/>
    <col min="8" max="15" width="16.5" style="1" customWidth="1"/>
    <col min="16" max="18" width="14.875" style="1" customWidth="1"/>
    <col min="19" max="16384" width="9.375" style="1"/>
  </cols>
  <sheetData>
    <row r="1" spans="1:22" ht="14.25" customHeight="1">
      <c r="C1" s="441"/>
      <c r="D1" s="240"/>
      <c r="E1" s="197"/>
      <c r="F1" s="198"/>
      <c r="G1" s="198"/>
      <c r="H1" s="197"/>
      <c r="I1" s="242"/>
      <c r="J1" s="242"/>
      <c r="K1" s="242"/>
      <c r="L1" s="242"/>
      <c r="M1" s="242"/>
      <c r="N1" s="242"/>
      <c r="O1" s="242"/>
      <c r="P1" s="198"/>
      <c r="Q1" s="198"/>
      <c r="R1" s="197"/>
    </row>
    <row r="2" spans="1:22" ht="14.25" customHeight="1">
      <c r="C2" s="200" t="s">
        <v>2029</v>
      </c>
      <c r="D2" s="201"/>
      <c r="E2" s="202"/>
      <c r="F2" s="203"/>
      <c r="G2" s="204" t="s">
        <v>44</v>
      </c>
      <c r="H2" s="197"/>
      <c r="I2" s="197"/>
      <c r="J2" s="197" t="s">
        <v>3</v>
      </c>
      <c r="K2" s="197"/>
      <c r="L2" s="197"/>
      <c r="M2" s="197"/>
      <c r="N2" s="197"/>
      <c r="O2" s="197"/>
      <c r="P2" s="198"/>
      <c r="Q2" s="198"/>
      <c r="R2" s="197"/>
    </row>
    <row r="3" spans="1:22" ht="14.25" customHeight="1">
      <c r="C3" s="324" t="s">
        <v>259</v>
      </c>
      <c r="D3" s="196"/>
      <c r="E3" s="325"/>
      <c r="F3" s="211"/>
      <c r="G3" s="209" t="str">
        <f>"C-GPL-"&amp;months&amp;rbcalc</f>
        <v>C-GPL-12E</v>
      </c>
      <c r="H3" s="197" t="str">
        <f>IF(LEFT(UPPER(DATA!S2),4)="RATE",DATA!S2,"")</f>
        <v/>
      </c>
      <c r="I3" s="197"/>
      <c r="J3" s="197"/>
      <c r="K3" s="197"/>
      <c r="L3" s="197"/>
      <c r="M3" s="197"/>
      <c r="N3" s="197"/>
      <c r="O3" s="197"/>
      <c r="P3" s="198"/>
      <c r="Q3" s="198"/>
      <c r="R3" s="197"/>
    </row>
    <row r="4" spans="1:22" ht="14.25" customHeight="1">
      <c r="C4" s="210" t="str">
        <f>tp_heading</f>
        <v>For Twelve Months Ended December 31, 2019</v>
      </c>
      <c r="D4" s="198"/>
      <c r="E4" s="325"/>
      <c r="F4" s="211"/>
      <c r="G4" s="247"/>
      <c r="H4" s="197"/>
      <c r="I4" s="197"/>
      <c r="J4" s="198" t="s">
        <v>2091</v>
      </c>
      <c r="K4" s="197"/>
      <c r="L4" s="197"/>
      <c r="M4" s="197"/>
      <c r="N4" s="197"/>
      <c r="O4" s="197"/>
      <c r="P4" s="197"/>
      <c r="Q4" s="197"/>
      <c r="R4" s="197"/>
    </row>
    <row r="5" spans="1:22" ht="14.25" customHeight="1">
      <c r="C5" s="212" t="str">
        <f>rbcalc_heading</f>
        <v>Ending Balance Basis</v>
      </c>
      <c r="D5" s="213"/>
      <c r="E5" s="326"/>
      <c r="F5" s="215"/>
      <c r="G5" s="216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</row>
    <row r="6" spans="1:22" ht="14.25" customHeight="1">
      <c r="C6" s="207"/>
      <c r="D6" s="206"/>
      <c r="E6" s="207"/>
      <c r="F6" s="207"/>
      <c r="G6" s="260"/>
      <c r="H6" s="476" t="s">
        <v>2030</v>
      </c>
      <c r="I6" s="477"/>
      <c r="J6" s="477"/>
      <c r="K6" s="477"/>
      <c r="L6" s="477" t="s">
        <v>2031</v>
      </c>
      <c r="M6" s="477"/>
      <c r="N6" s="477"/>
      <c r="O6" s="477"/>
      <c r="P6" s="477" t="s">
        <v>2032</v>
      </c>
      <c r="Q6" s="477"/>
      <c r="R6" s="477"/>
    </row>
    <row r="7" spans="1:22" ht="14.25" customHeight="1">
      <c r="A7" s="1" t="s">
        <v>97</v>
      </c>
      <c r="B7" s="1" t="s">
        <v>98</v>
      </c>
      <c r="C7" s="217" t="s">
        <v>96</v>
      </c>
      <c r="D7" s="218" t="s">
        <v>51</v>
      </c>
      <c r="E7" s="327" t="s">
        <v>54</v>
      </c>
      <c r="F7" s="214"/>
      <c r="G7" s="328" t="s">
        <v>61</v>
      </c>
      <c r="H7" s="219" t="s">
        <v>3718</v>
      </c>
      <c r="I7" s="219" t="s">
        <v>3719</v>
      </c>
      <c r="J7" s="219" t="s">
        <v>98</v>
      </c>
      <c r="K7" s="219" t="s">
        <v>61</v>
      </c>
      <c r="L7" s="219" t="s">
        <v>3718</v>
      </c>
      <c r="M7" s="219" t="s">
        <v>3719</v>
      </c>
      <c r="N7" s="219" t="s">
        <v>98</v>
      </c>
      <c r="O7" s="219" t="s">
        <v>61</v>
      </c>
      <c r="P7" s="219" t="s">
        <v>3720</v>
      </c>
      <c r="Q7" s="219" t="s">
        <v>98</v>
      </c>
      <c r="R7" s="219" t="s">
        <v>61</v>
      </c>
    </row>
    <row r="8" spans="1:22" ht="14.25" customHeight="1">
      <c r="C8" s="440"/>
      <c r="D8" s="220"/>
      <c r="E8" s="440"/>
      <c r="F8" s="221"/>
      <c r="G8" s="333"/>
      <c r="H8" s="334"/>
      <c r="I8" s="334"/>
      <c r="J8" s="334"/>
      <c r="K8" s="333"/>
      <c r="L8" s="334"/>
      <c r="M8" s="334"/>
      <c r="N8" s="334"/>
      <c r="O8" s="333"/>
      <c r="P8" s="334"/>
      <c r="Q8" s="334"/>
      <c r="R8" s="334"/>
    </row>
    <row r="9" spans="1:22" ht="14.25" customHeight="1">
      <c r="C9" s="441"/>
      <c r="D9" s="227" t="s">
        <v>263</v>
      </c>
      <c r="E9" s="197" t="s">
        <v>231</v>
      </c>
      <c r="F9" s="197"/>
      <c r="G9" s="299"/>
      <c r="H9" s="269"/>
      <c r="I9" s="269"/>
      <c r="J9" s="269"/>
      <c r="K9" s="299"/>
      <c r="L9" s="269"/>
      <c r="M9" s="269"/>
      <c r="N9" s="269"/>
      <c r="O9" s="299"/>
      <c r="P9" s="269"/>
      <c r="Q9" s="269"/>
      <c r="R9" s="269"/>
    </row>
    <row r="10" spans="1:22" ht="14.25" customHeight="1">
      <c r="A10" s="1">
        <v>11673</v>
      </c>
      <c r="B10" s="1">
        <v>12744</v>
      </c>
      <c r="C10" s="441">
        <v>99</v>
      </c>
      <c r="D10" s="227"/>
      <c r="E10" s="197" t="s">
        <v>2033</v>
      </c>
      <c r="F10" s="197"/>
      <c r="G10" s="315">
        <f t="shared" ref="G10:G14" si="0">+K10+O10+R10</f>
        <v>507366</v>
      </c>
      <c r="H10" s="298">
        <v>122313</v>
      </c>
      <c r="I10" s="298">
        <v>362279</v>
      </c>
      <c r="J10" s="298">
        <v>22774</v>
      </c>
      <c r="K10" s="299">
        <f t="shared" ref="K10:K15" si="1">SUM(H10:J10)</f>
        <v>507366</v>
      </c>
      <c r="L10" s="272">
        <v>0</v>
      </c>
      <c r="M10" s="272">
        <v>0</v>
      </c>
      <c r="N10" s="272">
        <v>0</v>
      </c>
      <c r="O10" s="270">
        <f t="shared" ref="O10:O15" si="2">SUM(L10:N10)</f>
        <v>0</v>
      </c>
      <c r="P10" s="335">
        <v>0</v>
      </c>
      <c r="Q10" s="272">
        <v>0</v>
      </c>
      <c r="R10" s="269">
        <f t="shared" ref="R10:R15" si="3">SUM(P10:Q10)</f>
        <v>0</v>
      </c>
      <c r="V10" s="4"/>
    </row>
    <row r="11" spans="1:22" ht="14.25" customHeight="1">
      <c r="A11" s="1">
        <v>11673</v>
      </c>
      <c r="B11" s="1">
        <v>12744</v>
      </c>
      <c r="C11" s="441">
        <v>99</v>
      </c>
      <c r="D11" s="227"/>
      <c r="E11" s="197" t="s">
        <v>2034</v>
      </c>
      <c r="F11" s="268"/>
      <c r="G11" s="315">
        <f>+K11+O11+R11</f>
        <v>3073284</v>
      </c>
      <c r="H11" s="272">
        <v>0</v>
      </c>
      <c r="I11" s="272">
        <v>0</v>
      </c>
      <c r="J11" s="272">
        <v>0</v>
      </c>
      <c r="K11" s="299">
        <f t="shared" si="1"/>
        <v>0</v>
      </c>
      <c r="L11" s="298">
        <v>3073284</v>
      </c>
      <c r="M11" s="298">
        <v>0</v>
      </c>
      <c r="N11" s="298">
        <v>0</v>
      </c>
      <c r="O11" s="270">
        <f t="shared" si="2"/>
        <v>3073284</v>
      </c>
      <c r="P11" s="335">
        <v>0</v>
      </c>
      <c r="Q11" s="272">
        <v>0</v>
      </c>
      <c r="R11" s="269">
        <f t="shared" si="3"/>
        <v>0</v>
      </c>
      <c r="V11" s="4"/>
    </row>
    <row r="12" spans="1:22" ht="14.25" customHeight="1">
      <c r="A12" s="1">
        <v>11673</v>
      </c>
      <c r="B12" s="1">
        <v>12744</v>
      </c>
      <c r="C12" s="441">
        <v>99</v>
      </c>
      <c r="D12" s="227"/>
      <c r="E12" s="197" t="s">
        <v>2035</v>
      </c>
      <c r="F12" s="268"/>
      <c r="G12" s="315">
        <f>+K12+O12+R12</f>
        <v>845134</v>
      </c>
      <c r="H12" s="272">
        <v>0</v>
      </c>
      <c r="I12" s="272">
        <v>0</v>
      </c>
      <c r="J12" s="272">
        <v>0</v>
      </c>
      <c r="K12" s="299">
        <f t="shared" si="1"/>
        <v>0</v>
      </c>
      <c r="L12" s="272">
        <v>0</v>
      </c>
      <c r="M12" s="272">
        <v>0</v>
      </c>
      <c r="N12" s="272">
        <v>0</v>
      </c>
      <c r="O12" s="270">
        <f t="shared" si="2"/>
        <v>0</v>
      </c>
      <c r="P12" s="336">
        <v>845134</v>
      </c>
      <c r="Q12" s="298">
        <v>0</v>
      </c>
      <c r="R12" s="269">
        <f t="shared" si="3"/>
        <v>845134</v>
      </c>
      <c r="V12" s="4"/>
    </row>
    <row r="13" spans="1:22" ht="14.25" customHeight="1">
      <c r="B13" s="1">
        <v>41557</v>
      </c>
      <c r="C13" s="441">
        <v>8</v>
      </c>
      <c r="D13" s="227"/>
      <c r="E13" s="197" t="s">
        <v>2036</v>
      </c>
      <c r="F13" s="197"/>
      <c r="G13" s="315">
        <f>+K13+O13+R13</f>
        <v>0</v>
      </c>
      <c r="H13" s="272">
        <v>0</v>
      </c>
      <c r="I13" s="272">
        <v>0</v>
      </c>
      <c r="J13" s="272">
        <v>0</v>
      </c>
      <c r="K13" s="299">
        <f t="shared" si="1"/>
        <v>0</v>
      </c>
      <c r="L13" s="272">
        <v>0</v>
      </c>
      <c r="M13" s="272">
        <v>0</v>
      </c>
      <c r="N13" s="298">
        <v>0</v>
      </c>
      <c r="O13" s="270">
        <f t="shared" si="2"/>
        <v>0</v>
      </c>
      <c r="P13" s="335">
        <v>0</v>
      </c>
      <c r="Q13" s="298">
        <v>0</v>
      </c>
      <c r="R13" s="269">
        <f t="shared" si="3"/>
        <v>0</v>
      </c>
      <c r="V13" s="4"/>
    </row>
    <row r="14" spans="1:22" ht="14.25" customHeight="1">
      <c r="B14" s="1">
        <v>35244</v>
      </c>
      <c r="C14" s="441">
        <v>7</v>
      </c>
      <c r="D14" s="227"/>
      <c r="E14" s="197" t="s">
        <v>2037</v>
      </c>
      <c r="F14" s="268"/>
      <c r="G14" s="315">
        <f t="shared" si="0"/>
        <v>11825224</v>
      </c>
      <c r="H14" s="272">
        <v>0</v>
      </c>
      <c r="I14" s="272">
        <v>0</v>
      </c>
      <c r="J14" s="298">
        <v>8346007</v>
      </c>
      <c r="K14" s="299">
        <f t="shared" si="1"/>
        <v>8346007</v>
      </c>
      <c r="L14" s="272">
        <v>0</v>
      </c>
      <c r="M14" s="272">
        <v>0</v>
      </c>
      <c r="N14" s="298">
        <v>2425708</v>
      </c>
      <c r="O14" s="270">
        <f t="shared" si="2"/>
        <v>2425708</v>
      </c>
      <c r="P14" s="335">
        <v>0</v>
      </c>
      <c r="Q14" s="298">
        <v>1053509</v>
      </c>
      <c r="R14" s="269">
        <f t="shared" si="3"/>
        <v>1053509</v>
      </c>
      <c r="V14" s="4"/>
    </row>
    <row r="15" spans="1:22" ht="14.25" customHeight="1">
      <c r="A15" s="1">
        <v>25940</v>
      </c>
      <c r="B15" s="1">
        <v>12138</v>
      </c>
      <c r="C15" s="441">
        <v>9</v>
      </c>
      <c r="D15" s="227"/>
      <c r="E15" s="197" t="s">
        <v>2038</v>
      </c>
      <c r="F15" s="197"/>
      <c r="G15" s="315">
        <f>+K15+O15+R15</f>
        <v>1990400</v>
      </c>
      <c r="H15" s="298">
        <v>691322</v>
      </c>
      <c r="I15" s="298">
        <v>340480</v>
      </c>
      <c r="J15" s="298">
        <v>518182</v>
      </c>
      <c r="K15" s="299">
        <f t="shared" si="1"/>
        <v>1549984</v>
      </c>
      <c r="L15" s="298">
        <v>196434</v>
      </c>
      <c r="M15" s="298">
        <v>96745</v>
      </c>
      <c r="N15" s="298">
        <v>147237</v>
      </c>
      <c r="O15" s="270">
        <f t="shared" si="2"/>
        <v>440416</v>
      </c>
      <c r="P15" s="335">
        <v>0</v>
      </c>
      <c r="Q15" s="272">
        <v>0</v>
      </c>
      <c r="R15" s="269">
        <f t="shared" si="3"/>
        <v>0</v>
      </c>
      <c r="V15" s="4"/>
    </row>
    <row r="16" spans="1:22" ht="14.25" customHeight="1">
      <c r="C16" s="441"/>
      <c r="D16" s="227"/>
      <c r="E16" s="246" t="s">
        <v>269</v>
      </c>
      <c r="F16" s="329"/>
      <c r="G16" s="337">
        <f t="shared" ref="G16:R16" si="4">SUM(G10:G15)</f>
        <v>18241408</v>
      </c>
      <c r="H16" s="271">
        <f t="shared" si="4"/>
        <v>813635</v>
      </c>
      <c r="I16" s="271">
        <f t="shared" si="4"/>
        <v>702759</v>
      </c>
      <c r="J16" s="271">
        <f t="shared" si="4"/>
        <v>8886963</v>
      </c>
      <c r="K16" s="338">
        <f t="shared" si="4"/>
        <v>10403357</v>
      </c>
      <c r="L16" s="271">
        <f t="shared" si="4"/>
        <v>3269718</v>
      </c>
      <c r="M16" s="271">
        <f t="shared" si="4"/>
        <v>96745</v>
      </c>
      <c r="N16" s="271">
        <f t="shared" si="4"/>
        <v>2572945</v>
      </c>
      <c r="O16" s="271">
        <f t="shared" si="4"/>
        <v>5939408</v>
      </c>
      <c r="P16" s="339">
        <f t="shared" si="4"/>
        <v>845134</v>
      </c>
      <c r="Q16" s="271">
        <f t="shared" si="4"/>
        <v>1053509</v>
      </c>
      <c r="R16" s="271">
        <f t="shared" si="4"/>
        <v>1898643</v>
      </c>
      <c r="V16" s="4"/>
    </row>
    <row r="17" spans="1:22" ht="14.25" customHeight="1">
      <c r="C17" s="441"/>
      <c r="D17" s="227"/>
      <c r="E17" s="197"/>
      <c r="F17" s="268"/>
      <c r="G17" s="315"/>
      <c r="H17" s="269"/>
      <c r="I17" s="269"/>
      <c r="J17" s="269"/>
      <c r="K17" s="299"/>
      <c r="L17" s="269"/>
      <c r="M17" s="269"/>
      <c r="N17" s="269"/>
      <c r="O17" s="270"/>
      <c r="P17" s="340"/>
      <c r="Q17" s="269"/>
      <c r="R17" s="269"/>
      <c r="V17" s="4"/>
    </row>
    <row r="18" spans="1:22" ht="14.25" customHeight="1">
      <c r="C18" s="441"/>
      <c r="D18" s="227"/>
      <c r="E18" s="197"/>
      <c r="F18" s="197"/>
      <c r="G18" s="315"/>
      <c r="H18" s="269"/>
      <c r="I18" s="269"/>
      <c r="J18" s="269"/>
      <c r="K18" s="299"/>
      <c r="L18" s="269"/>
      <c r="M18" s="269"/>
      <c r="N18" s="269"/>
      <c r="O18" s="270"/>
      <c r="P18" s="340"/>
      <c r="Q18" s="269"/>
      <c r="R18" s="269"/>
      <c r="V18" s="4"/>
    </row>
    <row r="19" spans="1:22" ht="14.25" customHeight="1">
      <c r="C19" s="441"/>
      <c r="D19" s="227" t="s">
        <v>264</v>
      </c>
      <c r="E19" s="197" t="s">
        <v>114</v>
      </c>
      <c r="F19" s="197"/>
      <c r="G19" s="315"/>
      <c r="H19" s="269"/>
      <c r="I19" s="269"/>
      <c r="J19" s="269"/>
      <c r="K19" s="299"/>
      <c r="L19" s="269"/>
      <c r="M19" s="269"/>
      <c r="N19" s="269"/>
      <c r="O19" s="270"/>
      <c r="P19" s="340"/>
      <c r="Q19" s="269"/>
      <c r="R19" s="269"/>
      <c r="V19" s="4"/>
    </row>
    <row r="20" spans="1:22" ht="14.25" customHeight="1">
      <c r="A20" s="1">
        <v>11674</v>
      </c>
      <c r="B20" s="1">
        <v>12745</v>
      </c>
      <c r="C20" s="441">
        <v>99</v>
      </c>
      <c r="D20" s="227"/>
      <c r="E20" s="197" t="s">
        <v>2033</v>
      </c>
      <c r="F20" s="197"/>
      <c r="G20" s="315">
        <f t="shared" ref="G20:G24" si="5">+K20+O20+R20</f>
        <v>8475512</v>
      </c>
      <c r="H20" s="298">
        <v>1126035</v>
      </c>
      <c r="I20" s="298">
        <v>2713137</v>
      </c>
      <c r="J20" s="298">
        <v>4636340</v>
      </c>
      <c r="K20" s="299">
        <f t="shared" ref="K20:K25" si="6">SUM(H20:J20)</f>
        <v>8475512</v>
      </c>
      <c r="L20" s="272">
        <v>0</v>
      </c>
      <c r="M20" s="272">
        <v>0</v>
      </c>
      <c r="N20" s="272">
        <v>0</v>
      </c>
      <c r="O20" s="270">
        <f t="shared" ref="O20:O25" si="7">SUM(L20:N20)</f>
        <v>0</v>
      </c>
      <c r="P20" s="335">
        <v>0</v>
      </c>
      <c r="Q20" s="272">
        <v>0</v>
      </c>
      <c r="R20" s="269">
        <f t="shared" ref="R20:R25" si="8">SUM(P20:Q20)</f>
        <v>0</v>
      </c>
      <c r="V20" s="4"/>
    </row>
    <row r="21" spans="1:22" ht="14.25" customHeight="1">
      <c r="A21" s="1">
        <v>11674</v>
      </c>
      <c r="B21" s="1">
        <v>12745</v>
      </c>
      <c r="C21" s="441">
        <v>99</v>
      </c>
      <c r="D21" s="227"/>
      <c r="E21" s="197" t="s">
        <v>2034</v>
      </c>
      <c r="F21" s="268"/>
      <c r="G21" s="315">
        <f t="shared" si="5"/>
        <v>25915950</v>
      </c>
      <c r="H21" s="272">
        <v>0</v>
      </c>
      <c r="I21" s="272">
        <v>0</v>
      </c>
      <c r="J21" s="272">
        <v>0</v>
      </c>
      <c r="K21" s="299">
        <f t="shared" si="6"/>
        <v>0</v>
      </c>
      <c r="L21" s="298">
        <v>25915950</v>
      </c>
      <c r="M21" s="298">
        <v>0</v>
      </c>
      <c r="N21" s="298">
        <v>0</v>
      </c>
      <c r="O21" s="270">
        <f t="shared" si="7"/>
        <v>25915950</v>
      </c>
      <c r="P21" s="335">
        <v>0</v>
      </c>
      <c r="Q21" s="272">
        <v>0</v>
      </c>
      <c r="R21" s="269">
        <f t="shared" si="8"/>
        <v>0</v>
      </c>
      <c r="V21" s="4"/>
    </row>
    <row r="22" spans="1:22" ht="14.25" customHeight="1">
      <c r="A22" s="1">
        <v>11674</v>
      </c>
      <c r="B22" s="1">
        <v>12745</v>
      </c>
      <c r="C22" s="441">
        <v>99</v>
      </c>
      <c r="D22" s="227"/>
      <c r="E22" s="197" t="s">
        <v>2035</v>
      </c>
      <c r="F22" s="268"/>
      <c r="G22" s="315">
        <f t="shared" si="5"/>
        <v>3823659</v>
      </c>
      <c r="H22" s="272">
        <v>0</v>
      </c>
      <c r="I22" s="272">
        <v>0</v>
      </c>
      <c r="J22" s="272">
        <v>0</v>
      </c>
      <c r="K22" s="299">
        <f t="shared" si="6"/>
        <v>0</v>
      </c>
      <c r="L22" s="272">
        <v>0</v>
      </c>
      <c r="M22" s="272">
        <v>0</v>
      </c>
      <c r="N22" s="272">
        <v>0</v>
      </c>
      <c r="O22" s="270">
        <f t="shared" si="7"/>
        <v>0</v>
      </c>
      <c r="P22" s="336">
        <v>3823659</v>
      </c>
      <c r="Q22" s="298">
        <v>0</v>
      </c>
      <c r="R22" s="269">
        <f t="shared" si="8"/>
        <v>3823659</v>
      </c>
      <c r="V22" s="4"/>
    </row>
    <row r="23" spans="1:22" ht="14.25" customHeight="1">
      <c r="B23" s="1">
        <v>41558</v>
      </c>
      <c r="C23" s="441">
        <v>8</v>
      </c>
      <c r="D23" s="227"/>
      <c r="E23" s="197" t="s">
        <v>2036</v>
      </c>
      <c r="F23" s="197"/>
      <c r="G23" s="315">
        <f t="shared" si="5"/>
        <v>0</v>
      </c>
      <c r="H23" s="272">
        <v>0</v>
      </c>
      <c r="I23" s="272">
        <v>0</v>
      </c>
      <c r="J23" s="298">
        <v>0</v>
      </c>
      <c r="K23" s="299">
        <f t="shared" si="6"/>
        <v>0</v>
      </c>
      <c r="L23" s="272">
        <v>0</v>
      </c>
      <c r="M23" s="272">
        <v>0</v>
      </c>
      <c r="N23" s="298">
        <v>0</v>
      </c>
      <c r="O23" s="270">
        <f t="shared" si="7"/>
        <v>0</v>
      </c>
      <c r="P23" s="335">
        <v>0</v>
      </c>
      <c r="Q23" s="298">
        <v>0</v>
      </c>
      <c r="R23" s="269">
        <f t="shared" si="8"/>
        <v>0</v>
      </c>
      <c r="V23" s="4"/>
    </row>
    <row r="24" spans="1:22" ht="14.25" customHeight="1">
      <c r="B24" s="1">
        <v>35245</v>
      </c>
      <c r="C24" s="441">
        <v>7</v>
      </c>
      <c r="D24" s="227"/>
      <c r="E24" s="197" t="s">
        <v>2037</v>
      </c>
      <c r="F24" s="268"/>
      <c r="G24" s="315">
        <f t="shared" si="5"/>
        <v>126034548</v>
      </c>
      <c r="H24" s="272">
        <v>0</v>
      </c>
      <c r="I24" s="272">
        <v>0</v>
      </c>
      <c r="J24" s="298">
        <v>88952663</v>
      </c>
      <c r="K24" s="299">
        <f t="shared" si="6"/>
        <v>88952663</v>
      </c>
      <c r="L24" s="272">
        <v>0</v>
      </c>
      <c r="M24" s="272">
        <v>0</v>
      </c>
      <c r="N24" s="298">
        <v>25853467</v>
      </c>
      <c r="O24" s="270">
        <f t="shared" si="7"/>
        <v>25853467</v>
      </c>
      <c r="P24" s="335">
        <v>0</v>
      </c>
      <c r="Q24" s="298">
        <v>11228418</v>
      </c>
      <c r="R24" s="269">
        <f t="shared" si="8"/>
        <v>11228418</v>
      </c>
      <c r="V24" s="4"/>
    </row>
    <row r="25" spans="1:22" ht="14.25" customHeight="1">
      <c r="A25" s="1">
        <v>25941</v>
      </c>
      <c r="B25" s="1">
        <v>12139</v>
      </c>
      <c r="C25" s="441">
        <v>9</v>
      </c>
      <c r="D25" s="227"/>
      <c r="E25" s="197" t="s">
        <v>2038</v>
      </c>
      <c r="F25" s="197"/>
      <c r="G25" s="315">
        <f>+K25+O25+R25</f>
        <v>30170599</v>
      </c>
      <c r="H25" s="298">
        <v>9440018</v>
      </c>
      <c r="I25" s="298">
        <v>5746909</v>
      </c>
      <c r="J25" s="298">
        <v>8307823</v>
      </c>
      <c r="K25" s="299">
        <f t="shared" si="6"/>
        <v>23494750</v>
      </c>
      <c r="L25" s="298">
        <v>2682307</v>
      </c>
      <c r="M25" s="298">
        <v>1632939</v>
      </c>
      <c r="N25" s="298">
        <v>2360603</v>
      </c>
      <c r="O25" s="270">
        <f t="shared" si="7"/>
        <v>6675849</v>
      </c>
      <c r="P25" s="335">
        <v>0</v>
      </c>
      <c r="Q25" s="272">
        <v>0</v>
      </c>
      <c r="R25" s="269">
        <f t="shared" si="8"/>
        <v>0</v>
      </c>
      <c r="V25" s="4"/>
    </row>
    <row r="26" spans="1:22" ht="14.25" customHeight="1">
      <c r="C26" s="441"/>
      <c r="D26" s="227"/>
      <c r="E26" s="246" t="s">
        <v>269</v>
      </c>
      <c r="F26" s="329"/>
      <c r="G26" s="337">
        <f t="shared" ref="G26:R26" si="9">SUM(G20:G25)</f>
        <v>194420268</v>
      </c>
      <c r="H26" s="271">
        <f t="shared" si="9"/>
        <v>10566053</v>
      </c>
      <c r="I26" s="271">
        <f t="shared" si="9"/>
        <v>8460046</v>
      </c>
      <c r="J26" s="271">
        <f t="shared" si="9"/>
        <v>101896826</v>
      </c>
      <c r="K26" s="338">
        <f t="shared" si="9"/>
        <v>120922925</v>
      </c>
      <c r="L26" s="271">
        <f t="shared" si="9"/>
        <v>28598257</v>
      </c>
      <c r="M26" s="271">
        <f t="shared" si="9"/>
        <v>1632939</v>
      </c>
      <c r="N26" s="271">
        <f t="shared" si="9"/>
        <v>28214070</v>
      </c>
      <c r="O26" s="271">
        <f t="shared" si="9"/>
        <v>58445266</v>
      </c>
      <c r="P26" s="339">
        <f t="shared" si="9"/>
        <v>3823659</v>
      </c>
      <c r="Q26" s="271">
        <f t="shared" si="9"/>
        <v>11228418</v>
      </c>
      <c r="R26" s="271">
        <f t="shared" si="9"/>
        <v>15052077</v>
      </c>
      <c r="V26" s="4"/>
    </row>
    <row r="27" spans="1:22" ht="14.25" customHeight="1">
      <c r="C27" s="441"/>
      <c r="D27" s="227"/>
      <c r="E27" s="197"/>
      <c r="F27" s="197"/>
      <c r="G27" s="315"/>
      <c r="H27" s="269"/>
      <c r="I27" s="269"/>
      <c r="J27" s="269"/>
      <c r="K27" s="299"/>
      <c r="L27" s="269"/>
      <c r="M27" s="269"/>
      <c r="N27" s="269"/>
      <c r="O27" s="270"/>
      <c r="P27" s="340"/>
      <c r="Q27" s="269"/>
      <c r="R27" s="269"/>
      <c r="V27" s="4"/>
    </row>
    <row r="28" spans="1:22" ht="14.25" customHeight="1">
      <c r="C28" s="441"/>
      <c r="D28" s="227"/>
      <c r="E28" s="197"/>
      <c r="F28" s="197"/>
      <c r="G28" s="315"/>
      <c r="H28" s="269"/>
      <c r="I28" s="269"/>
      <c r="J28" s="269"/>
      <c r="K28" s="299"/>
      <c r="L28" s="269"/>
      <c r="M28" s="269"/>
      <c r="N28" s="269"/>
      <c r="O28" s="270"/>
      <c r="P28" s="340"/>
      <c r="Q28" s="269"/>
      <c r="R28" s="269"/>
      <c r="V28" s="4"/>
    </row>
    <row r="29" spans="1:22" ht="14.25" customHeight="1">
      <c r="C29" s="441"/>
      <c r="D29" s="227" t="s">
        <v>265</v>
      </c>
      <c r="E29" s="197" t="s">
        <v>240</v>
      </c>
      <c r="F29" s="197"/>
      <c r="G29" s="315"/>
      <c r="H29" s="269"/>
      <c r="I29" s="269"/>
      <c r="J29" s="269"/>
      <c r="K29" s="299"/>
      <c r="L29" s="269"/>
      <c r="M29" s="269"/>
      <c r="N29" s="269"/>
      <c r="O29" s="270"/>
      <c r="P29" s="340"/>
      <c r="Q29" s="269"/>
      <c r="R29" s="269"/>
      <c r="V29" s="4"/>
    </row>
    <row r="30" spans="1:22" ht="14.25" customHeight="1">
      <c r="A30" s="1">
        <v>11675</v>
      </c>
      <c r="B30" s="1">
        <v>12746</v>
      </c>
      <c r="C30" s="441">
        <v>99</v>
      </c>
      <c r="D30" s="227"/>
      <c r="E30" s="197" t="s">
        <v>2033</v>
      </c>
      <c r="F30" s="197"/>
      <c r="G30" s="315">
        <f>+K30+O30+R30</f>
        <v>1447671</v>
      </c>
      <c r="H30" s="298">
        <v>-202686</v>
      </c>
      <c r="I30" s="298">
        <v>7607</v>
      </c>
      <c r="J30" s="298">
        <v>1642750</v>
      </c>
      <c r="K30" s="299">
        <f>SUM(H30:J30)</f>
        <v>1447671</v>
      </c>
      <c r="L30" s="272">
        <v>0</v>
      </c>
      <c r="M30" s="272">
        <v>0</v>
      </c>
      <c r="N30" s="272">
        <v>0</v>
      </c>
      <c r="O30" s="270">
        <f>SUM(L30:N30)</f>
        <v>0</v>
      </c>
      <c r="P30" s="335">
        <v>0</v>
      </c>
      <c r="Q30" s="272">
        <v>0</v>
      </c>
      <c r="R30" s="269">
        <f>SUM(P30:Q30)</f>
        <v>0</v>
      </c>
      <c r="V30" s="4"/>
    </row>
    <row r="31" spans="1:22" ht="14.25" customHeight="1">
      <c r="A31" s="1">
        <v>11675</v>
      </c>
      <c r="B31" s="1">
        <v>12746</v>
      </c>
      <c r="C31" s="441">
        <v>99</v>
      </c>
      <c r="D31" s="227"/>
      <c r="E31" s="197" t="s">
        <v>2034</v>
      </c>
      <c r="F31" s="268"/>
      <c r="G31" s="315">
        <f t="shared" ref="G31:G32" si="10">+K31+O31+R31</f>
        <v>1016221</v>
      </c>
      <c r="H31" s="272">
        <v>0</v>
      </c>
      <c r="I31" s="272">
        <v>0</v>
      </c>
      <c r="J31" s="272">
        <v>0</v>
      </c>
      <c r="K31" s="299">
        <f t="shared" ref="K31:K32" si="11">SUM(H31:J31)</f>
        <v>0</v>
      </c>
      <c r="L31" s="298">
        <v>1016221</v>
      </c>
      <c r="M31" s="298">
        <v>0</v>
      </c>
      <c r="N31" s="298">
        <v>0</v>
      </c>
      <c r="O31" s="270">
        <f t="shared" ref="O31:O32" si="12">SUM(L31:N31)</f>
        <v>1016221</v>
      </c>
      <c r="P31" s="335">
        <v>0</v>
      </c>
      <c r="Q31" s="272">
        <v>0</v>
      </c>
      <c r="R31" s="269">
        <f t="shared" ref="R31:R32" si="13">SUM(P31:Q31)</f>
        <v>0</v>
      </c>
      <c r="V31" s="4"/>
    </row>
    <row r="32" spans="1:22" ht="14.25" customHeight="1">
      <c r="A32" s="1">
        <v>11675</v>
      </c>
      <c r="B32" s="1">
        <v>12746</v>
      </c>
      <c r="C32" s="441">
        <v>99</v>
      </c>
      <c r="D32" s="227"/>
      <c r="E32" s="197" t="s">
        <v>2035</v>
      </c>
      <c r="F32" s="268"/>
      <c r="G32" s="315">
        <f t="shared" si="10"/>
        <v>12109</v>
      </c>
      <c r="H32" s="272">
        <v>0</v>
      </c>
      <c r="I32" s="272">
        <v>0</v>
      </c>
      <c r="J32" s="272">
        <v>0</v>
      </c>
      <c r="K32" s="299">
        <f t="shared" si="11"/>
        <v>0</v>
      </c>
      <c r="L32" s="272">
        <v>0</v>
      </c>
      <c r="M32" s="272">
        <v>0</v>
      </c>
      <c r="N32" s="272">
        <v>0</v>
      </c>
      <c r="O32" s="270">
        <f t="shared" si="12"/>
        <v>0</v>
      </c>
      <c r="P32" s="336">
        <v>12109</v>
      </c>
      <c r="Q32" s="298">
        <v>0</v>
      </c>
      <c r="R32" s="269">
        <f t="shared" si="13"/>
        <v>12109</v>
      </c>
      <c r="V32" s="4"/>
    </row>
    <row r="33" spans="1:22" ht="14.25" customHeight="1">
      <c r="B33" s="1">
        <v>41559</v>
      </c>
      <c r="C33" s="441">
        <v>8</v>
      </c>
      <c r="D33" s="227"/>
      <c r="E33" s="197" t="s">
        <v>2036</v>
      </c>
      <c r="F33" s="197"/>
      <c r="G33" s="315">
        <f>+K33+O33+R33</f>
        <v>244141</v>
      </c>
      <c r="H33" s="272">
        <v>0</v>
      </c>
      <c r="I33" s="272">
        <v>0</v>
      </c>
      <c r="J33" s="298">
        <v>0</v>
      </c>
      <c r="K33" s="299">
        <f>SUM(H33:J33)</f>
        <v>0</v>
      </c>
      <c r="L33" s="272">
        <v>0</v>
      </c>
      <c r="M33" s="272">
        <v>0</v>
      </c>
      <c r="N33" s="298">
        <v>170352</v>
      </c>
      <c r="O33" s="270">
        <f>SUM(L33:N33)</f>
        <v>170352</v>
      </c>
      <c r="P33" s="335">
        <v>0</v>
      </c>
      <c r="Q33" s="298">
        <v>73789</v>
      </c>
      <c r="R33" s="269">
        <f>SUM(P33:Q33)</f>
        <v>73789</v>
      </c>
      <c r="V33" s="4"/>
    </row>
    <row r="34" spans="1:22" ht="14.25" customHeight="1">
      <c r="B34" s="1">
        <v>35246</v>
      </c>
      <c r="C34" s="441">
        <v>7</v>
      </c>
      <c r="D34" s="227"/>
      <c r="E34" s="197" t="s">
        <v>2037</v>
      </c>
      <c r="F34" s="268"/>
      <c r="G34" s="315">
        <f>+K34+O34+R34</f>
        <v>86261569</v>
      </c>
      <c r="H34" s="272">
        <v>0</v>
      </c>
      <c r="I34" s="272">
        <v>0</v>
      </c>
      <c r="J34" s="298">
        <v>60881690</v>
      </c>
      <c r="K34" s="299">
        <f>SUM(H34:J34)</f>
        <v>60881690</v>
      </c>
      <c r="L34" s="272">
        <v>0</v>
      </c>
      <c r="M34" s="272">
        <v>0</v>
      </c>
      <c r="N34" s="298">
        <v>17694836</v>
      </c>
      <c r="O34" s="270">
        <f>SUM(L34:N34)</f>
        <v>17694836</v>
      </c>
      <c r="P34" s="335">
        <v>0</v>
      </c>
      <c r="Q34" s="298">
        <v>7685043</v>
      </c>
      <c r="R34" s="269">
        <f>SUM(P34:Q34)</f>
        <v>7685043</v>
      </c>
      <c r="V34" s="4"/>
    </row>
    <row r="35" spans="1:22" ht="14.25" customHeight="1">
      <c r="A35" s="1">
        <v>25942</v>
      </c>
      <c r="B35" s="1">
        <v>12140</v>
      </c>
      <c r="C35" s="441">
        <v>9</v>
      </c>
      <c r="D35" s="227"/>
      <c r="E35" s="197" t="s">
        <v>2038</v>
      </c>
      <c r="F35" s="197"/>
      <c r="G35" s="315">
        <f t="shared" ref="G35" si="14">+K35+O35+R35</f>
        <v>5998052</v>
      </c>
      <c r="H35" s="298">
        <v>4431611</v>
      </c>
      <c r="I35" s="298">
        <v>17029</v>
      </c>
      <c r="J35" s="298">
        <v>222223</v>
      </c>
      <c r="K35" s="299">
        <f t="shared" ref="K35" si="15">SUM(H35:J35)</f>
        <v>4670863</v>
      </c>
      <c r="L35" s="298">
        <v>1259207</v>
      </c>
      <c r="M35" s="298">
        <v>4839</v>
      </c>
      <c r="N35" s="298">
        <v>63143</v>
      </c>
      <c r="O35" s="270">
        <f t="shared" ref="O35" si="16">SUM(L35:N35)</f>
        <v>1327189</v>
      </c>
      <c r="P35" s="335">
        <v>0</v>
      </c>
      <c r="Q35" s="272">
        <v>0</v>
      </c>
      <c r="R35" s="269">
        <f t="shared" ref="R35" si="17">SUM(P35:Q35)</f>
        <v>0</v>
      </c>
      <c r="V35" s="4"/>
    </row>
    <row r="36" spans="1:22" ht="14.25" customHeight="1">
      <c r="C36" s="441"/>
      <c r="D36" s="227"/>
      <c r="E36" s="246" t="s">
        <v>269</v>
      </c>
      <c r="F36" s="329"/>
      <c r="G36" s="337">
        <f t="shared" ref="G36:R36" si="18">SUM(G30:G35)</f>
        <v>94979763</v>
      </c>
      <c r="H36" s="271">
        <f t="shared" si="18"/>
        <v>4228925</v>
      </c>
      <c r="I36" s="271">
        <f t="shared" si="18"/>
        <v>24636</v>
      </c>
      <c r="J36" s="271">
        <f t="shared" si="18"/>
        <v>62746663</v>
      </c>
      <c r="K36" s="338">
        <f t="shared" si="18"/>
        <v>67000224</v>
      </c>
      <c r="L36" s="271">
        <f t="shared" si="18"/>
        <v>2275428</v>
      </c>
      <c r="M36" s="271">
        <f t="shared" si="18"/>
        <v>4839</v>
      </c>
      <c r="N36" s="271">
        <f t="shared" si="18"/>
        <v>17928331</v>
      </c>
      <c r="O36" s="271">
        <f t="shared" si="18"/>
        <v>20208598</v>
      </c>
      <c r="P36" s="339">
        <f t="shared" si="18"/>
        <v>12109</v>
      </c>
      <c r="Q36" s="271">
        <f t="shared" si="18"/>
        <v>7758832</v>
      </c>
      <c r="R36" s="271">
        <f t="shared" si="18"/>
        <v>7770941</v>
      </c>
      <c r="V36" s="4"/>
    </row>
    <row r="37" spans="1:22" ht="14.25" customHeight="1">
      <c r="C37" s="441"/>
      <c r="D37" s="227"/>
      <c r="E37" s="197"/>
      <c r="F37" s="197"/>
      <c r="G37" s="315"/>
      <c r="H37" s="269"/>
      <c r="I37" s="269"/>
      <c r="J37" s="269"/>
      <c r="K37" s="299"/>
      <c r="L37" s="269"/>
      <c r="M37" s="269"/>
      <c r="N37" s="269"/>
      <c r="O37" s="270"/>
      <c r="P37" s="340"/>
      <c r="Q37" s="269"/>
      <c r="R37" s="269"/>
      <c r="V37" s="4"/>
    </row>
    <row r="38" spans="1:22" ht="14.25" customHeight="1">
      <c r="C38" s="441"/>
      <c r="D38" s="227"/>
      <c r="E38" s="197"/>
      <c r="F38" s="197"/>
      <c r="G38" s="315"/>
      <c r="H38" s="269"/>
      <c r="I38" s="269"/>
      <c r="J38" s="269"/>
      <c r="K38" s="299"/>
      <c r="L38" s="269"/>
      <c r="M38" s="269"/>
      <c r="N38" s="269"/>
      <c r="O38" s="270"/>
      <c r="P38" s="340"/>
      <c r="Q38" s="269"/>
      <c r="R38" s="269"/>
      <c r="V38" s="4"/>
    </row>
    <row r="39" spans="1:22" ht="14.25" customHeight="1">
      <c r="C39" s="441"/>
      <c r="D39" s="227" t="s">
        <v>266</v>
      </c>
      <c r="E39" s="197" t="s">
        <v>241</v>
      </c>
      <c r="F39" s="197"/>
      <c r="G39" s="315"/>
      <c r="H39" s="269"/>
      <c r="I39" s="269"/>
      <c r="J39" s="269"/>
      <c r="K39" s="299"/>
      <c r="L39" s="269"/>
      <c r="M39" s="269"/>
      <c r="N39" s="269"/>
      <c r="O39" s="270"/>
      <c r="P39" s="340"/>
      <c r="Q39" s="269"/>
      <c r="R39" s="269"/>
      <c r="V39" s="4"/>
    </row>
    <row r="40" spans="1:22" ht="14.25" customHeight="1">
      <c r="A40" s="1">
        <v>11676</v>
      </c>
      <c r="B40" s="1">
        <v>12747</v>
      </c>
      <c r="C40" s="441">
        <v>99</v>
      </c>
      <c r="D40" s="227"/>
      <c r="E40" s="197" t="s">
        <v>2033</v>
      </c>
      <c r="F40" s="197"/>
      <c r="G40" s="315">
        <f t="shared" ref="G40:G45" si="19">+K40+O40+R40</f>
        <v>49929623</v>
      </c>
      <c r="H40" s="298">
        <v>23903607</v>
      </c>
      <c r="I40" s="298">
        <v>10063419</v>
      </c>
      <c r="J40" s="298">
        <v>15962597</v>
      </c>
      <c r="K40" s="299">
        <f>SUM(H40:J40)</f>
        <v>49929623</v>
      </c>
      <c r="L40" s="272">
        <v>0</v>
      </c>
      <c r="M40" s="272">
        <v>0</v>
      </c>
      <c r="N40" s="272">
        <v>0</v>
      </c>
      <c r="O40" s="270">
        <f>SUM(L40:N40)</f>
        <v>0</v>
      </c>
      <c r="P40" s="335">
        <v>0</v>
      </c>
      <c r="Q40" s="272">
        <v>0</v>
      </c>
      <c r="R40" s="269">
        <f>SUM(P40:Q40)</f>
        <v>0</v>
      </c>
      <c r="V40" s="4"/>
    </row>
    <row r="41" spans="1:22" ht="14.25" customHeight="1">
      <c r="A41" s="1">
        <v>11676</v>
      </c>
      <c r="B41" s="1">
        <v>12747</v>
      </c>
      <c r="C41" s="441">
        <v>99</v>
      </c>
      <c r="D41" s="227"/>
      <c r="E41" s="197" t="s">
        <v>2034</v>
      </c>
      <c r="F41" s="268"/>
      <c r="G41" s="315">
        <f t="shared" si="19"/>
        <v>13809549</v>
      </c>
      <c r="H41" s="272">
        <v>0</v>
      </c>
      <c r="I41" s="272">
        <v>0</v>
      </c>
      <c r="J41" s="272">
        <v>0</v>
      </c>
      <c r="K41" s="299">
        <f t="shared" ref="K41:K42" si="20">SUM(H41:J41)</f>
        <v>0</v>
      </c>
      <c r="L41" s="298">
        <v>9284653</v>
      </c>
      <c r="M41" s="298">
        <v>2617616</v>
      </c>
      <c r="N41" s="298">
        <v>1907280</v>
      </c>
      <c r="O41" s="270">
        <f t="shared" ref="O41:O42" si="21">SUM(L41:N41)</f>
        <v>13809549</v>
      </c>
      <c r="P41" s="335">
        <v>0</v>
      </c>
      <c r="Q41" s="272">
        <v>0</v>
      </c>
      <c r="R41" s="269">
        <f t="shared" ref="R41:R42" si="22">SUM(P41:Q41)</f>
        <v>0</v>
      </c>
      <c r="V41" s="4"/>
    </row>
    <row r="42" spans="1:22" ht="14.25" customHeight="1">
      <c r="A42" s="1">
        <v>11676</v>
      </c>
      <c r="B42" s="1">
        <v>12747</v>
      </c>
      <c r="C42" s="441">
        <v>99</v>
      </c>
      <c r="D42" s="227"/>
      <c r="E42" s="197" t="s">
        <v>2035</v>
      </c>
      <c r="F42" s="268"/>
      <c r="G42" s="315">
        <f t="shared" si="19"/>
        <v>4177230</v>
      </c>
      <c r="H42" s="272">
        <v>0</v>
      </c>
      <c r="I42" s="272">
        <v>0</v>
      </c>
      <c r="J42" s="272">
        <v>0</v>
      </c>
      <c r="K42" s="299">
        <f t="shared" si="20"/>
        <v>0</v>
      </c>
      <c r="L42" s="272">
        <v>0</v>
      </c>
      <c r="M42" s="272">
        <v>0</v>
      </c>
      <c r="N42" s="272">
        <v>0</v>
      </c>
      <c r="O42" s="270">
        <f t="shared" si="21"/>
        <v>0</v>
      </c>
      <c r="P42" s="336">
        <v>4177230</v>
      </c>
      <c r="Q42" s="298">
        <v>0</v>
      </c>
      <c r="R42" s="269">
        <f t="shared" si="22"/>
        <v>4177230</v>
      </c>
      <c r="V42" s="4"/>
    </row>
    <row r="43" spans="1:22" ht="14.25" customHeight="1">
      <c r="B43" s="1">
        <v>41560</v>
      </c>
      <c r="C43" s="441">
        <v>8</v>
      </c>
      <c r="D43" s="227"/>
      <c r="E43" s="197" t="s">
        <v>2036</v>
      </c>
      <c r="F43" s="197"/>
      <c r="G43" s="315">
        <f>+K43+O43+R43</f>
        <v>46950</v>
      </c>
      <c r="H43" s="272">
        <v>0</v>
      </c>
      <c r="I43" s="272">
        <v>0</v>
      </c>
      <c r="J43" s="298">
        <v>0</v>
      </c>
      <c r="K43" s="299">
        <f>SUM(H43:J43)</f>
        <v>0</v>
      </c>
      <c r="L43" s="272">
        <v>0</v>
      </c>
      <c r="M43" s="272">
        <v>0</v>
      </c>
      <c r="N43" s="298">
        <v>32760</v>
      </c>
      <c r="O43" s="270">
        <f>SUM(L43:N43)</f>
        <v>32760</v>
      </c>
      <c r="P43" s="335">
        <v>0</v>
      </c>
      <c r="Q43" s="298">
        <v>14190</v>
      </c>
      <c r="R43" s="269">
        <f>SUM(P43:Q43)</f>
        <v>14190</v>
      </c>
      <c r="V43" s="4"/>
    </row>
    <row r="44" spans="1:22" ht="14.25" customHeight="1">
      <c r="B44" s="1">
        <v>35247</v>
      </c>
      <c r="C44" s="441">
        <v>7</v>
      </c>
      <c r="D44" s="227"/>
      <c r="E44" s="197" t="s">
        <v>2037</v>
      </c>
      <c r="F44" s="268"/>
      <c r="G44" s="315">
        <f t="shared" si="19"/>
        <v>7373539</v>
      </c>
      <c r="H44" s="272">
        <v>0</v>
      </c>
      <c r="I44" s="272">
        <v>0</v>
      </c>
      <c r="J44" s="298">
        <v>5204096</v>
      </c>
      <c r="K44" s="299">
        <f>SUM(H44:J44)</f>
        <v>5204096</v>
      </c>
      <c r="L44" s="272">
        <v>0</v>
      </c>
      <c r="M44" s="272">
        <v>0</v>
      </c>
      <c r="N44" s="298">
        <v>1512534</v>
      </c>
      <c r="O44" s="270">
        <f>SUM(L44:N44)</f>
        <v>1512534</v>
      </c>
      <c r="P44" s="335">
        <v>0</v>
      </c>
      <c r="Q44" s="298">
        <v>656909</v>
      </c>
      <c r="R44" s="269">
        <f>SUM(P44:Q44)</f>
        <v>656909</v>
      </c>
      <c r="V44" s="4"/>
    </row>
    <row r="45" spans="1:22" ht="14.25" customHeight="1">
      <c r="A45" s="1">
        <v>25943</v>
      </c>
      <c r="B45" s="1">
        <v>12141</v>
      </c>
      <c r="C45" s="441">
        <v>9</v>
      </c>
      <c r="D45" s="227"/>
      <c r="E45" s="197" t="s">
        <v>2038</v>
      </c>
      <c r="F45" s="197"/>
      <c r="G45" s="315">
        <f t="shared" si="19"/>
        <v>6917623</v>
      </c>
      <c r="H45" s="298">
        <v>1918105</v>
      </c>
      <c r="I45" s="298">
        <v>844448</v>
      </c>
      <c r="J45" s="298">
        <v>2624407</v>
      </c>
      <c r="K45" s="299">
        <f t="shared" ref="K45" si="23">SUM(H45:J45)</f>
        <v>5386960</v>
      </c>
      <c r="L45" s="298">
        <v>545015</v>
      </c>
      <c r="M45" s="298">
        <v>239943</v>
      </c>
      <c r="N45" s="298">
        <v>745705</v>
      </c>
      <c r="O45" s="270">
        <f t="shared" ref="O45" si="24">SUM(L45:N45)</f>
        <v>1530663</v>
      </c>
      <c r="P45" s="335">
        <v>0</v>
      </c>
      <c r="Q45" s="272">
        <v>0</v>
      </c>
      <c r="R45" s="269">
        <f t="shared" ref="R45" si="25">SUM(P45:Q45)</f>
        <v>0</v>
      </c>
      <c r="V45" s="4"/>
    </row>
    <row r="46" spans="1:22" ht="13.65" customHeight="1">
      <c r="C46" s="441"/>
      <c r="D46" s="227"/>
      <c r="E46" s="246" t="s">
        <v>269</v>
      </c>
      <c r="F46" s="329"/>
      <c r="G46" s="337">
        <f t="shared" ref="G46:R46" si="26">SUM(G40:G45)</f>
        <v>82254514</v>
      </c>
      <c r="H46" s="271">
        <f t="shared" si="26"/>
        <v>25821712</v>
      </c>
      <c r="I46" s="271">
        <f t="shared" si="26"/>
        <v>10907867</v>
      </c>
      <c r="J46" s="271">
        <f t="shared" si="26"/>
        <v>23791100</v>
      </c>
      <c r="K46" s="338">
        <f t="shared" si="26"/>
        <v>60520679</v>
      </c>
      <c r="L46" s="271">
        <f t="shared" si="26"/>
        <v>9829668</v>
      </c>
      <c r="M46" s="271">
        <f t="shared" si="26"/>
        <v>2857559</v>
      </c>
      <c r="N46" s="271">
        <f t="shared" si="26"/>
        <v>4198279</v>
      </c>
      <c r="O46" s="271">
        <f t="shared" si="26"/>
        <v>16885506</v>
      </c>
      <c r="P46" s="339">
        <f t="shared" si="26"/>
        <v>4177230</v>
      </c>
      <c r="Q46" s="271">
        <f t="shared" si="26"/>
        <v>671099</v>
      </c>
      <c r="R46" s="271">
        <f t="shared" si="26"/>
        <v>4848329</v>
      </c>
      <c r="V46" s="4"/>
    </row>
    <row r="47" spans="1:22" ht="14.25" customHeight="1">
      <c r="C47" s="441"/>
      <c r="D47" s="227"/>
      <c r="E47" s="197"/>
      <c r="F47" s="197"/>
      <c r="G47" s="315"/>
      <c r="H47" s="269"/>
      <c r="I47" s="269"/>
      <c r="J47" s="269"/>
      <c r="K47" s="299"/>
      <c r="L47" s="269"/>
      <c r="M47" s="269"/>
      <c r="N47" s="269"/>
      <c r="O47" s="270"/>
      <c r="P47" s="340"/>
      <c r="Q47" s="269"/>
      <c r="R47" s="269"/>
      <c r="V47" s="4"/>
    </row>
    <row r="48" spans="1:22" ht="14.25" customHeight="1">
      <c r="C48" s="441"/>
      <c r="D48" s="227"/>
      <c r="E48" s="197"/>
      <c r="F48" s="197"/>
      <c r="G48" s="315"/>
      <c r="H48" s="269"/>
      <c r="I48" s="269"/>
      <c r="J48" s="269"/>
      <c r="K48" s="299"/>
      <c r="L48" s="269"/>
      <c r="M48" s="269"/>
      <c r="N48" s="269"/>
      <c r="O48" s="270"/>
      <c r="P48" s="340"/>
      <c r="Q48" s="269"/>
      <c r="R48" s="269"/>
      <c r="V48" s="4"/>
    </row>
    <row r="49" spans="1:22" ht="14.25" customHeight="1">
      <c r="C49" s="441"/>
      <c r="D49" s="224">
        <v>393000</v>
      </c>
      <c r="E49" s="197" t="s">
        <v>242</v>
      </c>
      <c r="F49" s="197"/>
      <c r="G49" s="315"/>
      <c r="H49" s="269"/>
      <c r="I49" s="269"/>
      <c r="J49" s="269"/>
      <c r="K49" s="299"/>
      <c r="L49" s="269"/>
      <c r="M49" s="269"/>
      <c r="N49" s="269"/>
      <c r="O49" s="270"/>
      <c r="P49" s="340"/>
      <c r="Q49" s="269"/>
      <c r="R49" s="269"/>
      <c r="V49" s="4"/>
    </row>
    <row r="50" spans="1:22" ht="14.25" customHeight="1">
      <c r="A50" s="1">
        <v>11677</v>
      </c>
      <c r="B50" s="1">
        <v>12748</v>
      </c>
      <c r="C50" s="441">
        <v>99</v>
      </c>
      <c r="D50" s="227"/>
      <c r="E50" s="197" t="s">
        <v>2033</v>
      </c>
      <c r="F50" s="197"/>
      <c r="G50" s="315">
        <f t="shared" ref="G50:G55" si="27">+K50+O50+R50</f>
        <v>391830</v>
      </c>
      <c r="H50" s="298">
        <v>980</v>
      </c>
      <c r="I50" s="298">
        <v>1346</v>
      </c>
      <c r="J50" s="298">
        <v>389504</v>
      </c>
      <c r="K50" s="299">
        <f>SUM(H50:J50)</f>
        <v>391830</v>
      </c>
      <c r="L50" s="272">
        <v>0</v>
      </c>
      <c r="M50" s="272">
        <v>0</v>
      </c>
      <c r="N50" s="272">
        <v>0</v>
      </c>
      <c r="O50" s="270">
        <f>SUM(L50:N50)</f>
        <v>0</v>
      </c>
      <c r="P50" s="335">
        <v>0</v>
      </c>
      <c r="Q50" s="272">
        <v>0</v>
      </c>
      <c r="R50" s="269">
        <f>SUM(P50:Q50)</f>
        <v>0</v>
      </c>
      <c r="V50" s="4"/>
    </row>
    <row r="51" spans="1:22" ht="14.25" customHeight="1">
      <c r="A51" s="1">
        <v>11677</v>
      </c>
      <c r="B51" s="1">
        <v>12748</v>
      </c>
      <c r="C51" s="441">
        <v>99</v>
      </c>
      <c r="D51" s="227"/>
      <c r="E51" s="197" t="s">
        <v>2034</v>
      </c>
      <c r="F51" s="268"/>
      <c r="G51" s="315">
        <f t="shared" si="27"/>
        <v>88160</v>
      </c>
      <c r="H51" s="272">
        <v>0</v>
      </c>
      <c r="I51" s="272">
        <v>0</v>
      </c>
      <c r="J51" s="272">
        <v>0</v>
      </c>
      <c r="K51" s="299">
        <f t="shared" ref="K51:K52" si="28">SUM(H51:J51)</f>
        <v>0</v>
      </c>
      <c r="L51" s="298">
        <v>88160</v>
      </c>
      <c r="M51" s="298">
        <v>0</v>
      </c>
      <c r="N51" s="298">
        <v>0</v>
      </c>
      <c r="O51" s="270">
        <f t="shared" ref="O51:O52" si="29">SUM(L51:N51)</f>
        <v>88160</v>
      </c>
      <c r="P51" s="335">
        <v>0</v>
      </c>
      <c r="Q51" s="272">
        <v>0</v>
      </c>
      <c r="R51" s="269">
        <f t="shared" ref="R51:R52" si="30">SUM(P51:Q51)</f>
        <v>0</v>
      </c>
      <c r="V51" s="4"/>
    </row>
    <row r="52" spans="1:22" ht="14.25" customHeight="1">
      <c r="A52" s="1">
        <v>11677</v>
      </c>
      <c r="B52" s="1">
        <v>12748</v>
      </c>
      <c r="C52" s="441">
        <v>99</v>
      </c>
      <c r="D52" s="227"/>
      <c r="E52" s="197" t="s">
        <v>2035</v>
      </c>
      <c r="F52" s="268"/>
      <c r="G52" s="315">
        <f t="shared" si="27"/>
        <v>24642</v>
      </c>
      <c r="H52" s="272">
        <v>0</v>
      </c>
      <c r="I52" s="272">
        <v>0</v>
      </c>
      <c r="J52" s="272">
        <v>0</v>
      </c>
      <c r="K52" s="299">
        <f t="shared" si="28"/>
        <v>0</v>
      </c>
      <c r="L52" s="272">
        <v>0</v>
      </c>
      <c r="M52" s="272">
        <v>0</v>
      </c>
      <c r="N52" s="272">
        <v>0</v>
      </c>
      <c r="O52" s="270">
        <f t="shared" si="29"/>
        <v>0</v>
      </c>
      <c r="P52" s="336">
        <v>24642</v>
      </c>
      <c r="Q52" s="298">
        <v>0</v>
      </c>
      <c r="R52" s="269">
        <f t="shared" si="30"/>
        <v>24642</v>
      </c>
      <c r="V52" s="4"/>
    </row>
    <row r="53" spans="1:22" ht="14.25" customHeight="1">
      <c r="B53" s="1">
        <v>41561</v>
      </c>
      <c r="C53" s="441">
        <v>8</v>
      </c>
      <c r="D53" s="227"/>
      <c r="E53" s="197" t="s">
        <v>2036</v>
      </c>
      <c r="F53" s="197"/>
      <c r="G53" s="315">
        <f>+K53+O53+R53</f>
        <v>0</v>
      </c>
      <c r="H53" s="272">
        <v>0</v>
      </c>
      <c r="I53" s="272">
        <v>0</v>
      </c>
      <c r="J53" s="298">
        <v>0</v>
      </c>
      <c r="K53" s="299">
        <f>SUM(H53:J53)</f>
        <v>0</v>
      </c>
      <c r="L53" s="272">
        <v>0</v>
      </c>
      <c r="M53" s="272">
        <v>0</v>
      </c>
      <c r="N53" s="298">
        <v>0</v>
      </c>
      <c r="O53" s="270">
        <f>SUM(L53:N53)</f>
        <v>0</v>
      </c>
      <c r="P53" s="335">
        <v>0</v>
      </c>
      <c r="Q53" s="298">
        <v>0</v>
      </c>
      <c r="R53" s="269">
        <f>SUM(P53:Q53)</f>
        <v>0</v>
      </c>
      <c r="V53" s="4"/>
    </row>
    <row r="54" spans="1:22" ht="14.25" customHeight="1">
      <c r="B54" s="1">
        <v>35248</v>
      </c>
      <c r="C54" s="441">
        <v>7</v>
      </c>
      <c r="D54" s="227"/>
      <c r="E54" s="197" t="s">
        <v>2037</v>
      </c>
      <c r="F54" s="268"/>
      <c r="G54" s="315">
        <f t="shared" si="27"/>
        <v>0</v>
      </c>
      <c r="H54" s="272">
        <v>0</v>
      </c>
      <c r="I54" s="272">
        <v>0</v>
      </c>
      <c r="J54" s="298">
        <v>0</v>
      </c>
      <c r="K54" s="299">
        <f>SUM(H54:J54)</f>
        <v>0</v>
      </c>
      <c r="L54" s="272">
        <v>0</v>
      </c>
      <c r="M54" s="272">
        <v>0</v>
      </c>
      <c r="N54" s="298">
        <v>0</v>
      </c>
      <c r="O54" s="270">
        <f>SUM(L54:N54)</f>
        <v>0</v>
      </c>
      <c r="P54" s="335">
        <v>0</v>
      </c>
      <c r="Q54" s="298">
        <v>0</v>
      </c>
      <c r="R54" s="269">
        <f>SUM(P54:Q54)</f>
        <v>0</v>
      </c>
      <c r="V54" s="4"/>
    </row>
    <row r="55" spans="1:22" ht="14.25" customHeight="1">
      <c r="A55" s="1">
        <v>25944</v>
      </c>
      <c r="B55" s="1">
        <v>12142</v>
      </c>
      <c r="C55" s="441">
        <v>9</v>
      </c>
      <c r="D55" s="227"/>
      <c r="E55" s="197" t="s">
        <v>2038</v>
      </c>
      <c r="F55" s="197"/>
      <c r="G55" s="315">
        <f t="shared" si="27"/>
        <v>4910771</v>
      </c>
      <c r="H55" s="298">
        <v>255223</v>
      </c>
      <c r="I55" s="298">
        <v>174826</v>
      </c>
      <c r="J55" s="298">
        <v>3394116</v>
      </c>
      <c r="K55" s="299">
        <f t="shared" ref="K55" si="31">SUM(H55:J55)</f>
        <v>3824165</v>
      </c>
      <c r="L55" s="298">
        <v>72520</v>
      </c>
      <c r="M55" s="298">
        <v>49675</v>
      </c>
      <c r="N55" s="298">
        <v>964411</v>
      </c>
      <c r="O55" s="270">
        <f t="shared" ref="O55" si="32">SUM(L55:N55)</f>
        <v>1086606</v>
      </c>
      <c r="P55" s="335">
        <v>0</v>
      </c>
      <c r="Q55" s="272">
        <v>0</v>
      </c>
      <c r="R55" s="269">
        <f t="shared" ref="R55" si="33">SUM(P55:Q55)</f>
        <v>0</v>
      </c>
      <c r="V55" s="4"/>
    </row>
    <row r="56" spans="1:22" ht="14.25" customHeight="1">
      <c r="C56" s="441"/>
      <c r="D56" s="227"/>
      <c r="E56" s="246" t="s">
        <v>269</v>
      </c>
      <c r="F56" s="329"/>
      <c r="G56" s="337">
        <f t="shared" ref="G56:R56" si="34">SUM(G50:G55)</f>
        <v>5415403</v>
      </c>
      <c r="H56" s="271">
        <f t="shared" si="34"/>
        <v>256203</v>
      </c>
      <c r="I56" s="271">
        <f t="shared" si="34"/>
        <v>176172</v>
      </c>
      <c r="J56" s="271">
        <f t="shared" si="34"/>
        <v>3783620</v>
      </c>
      <c r="K56" s="338">
        <f t="shared" si="34"/>
        <v>4215995</v>
      </c>
      <c r="L56" s="271">
        <f t="shared" si="34"/>
        <v>160680</v>
      </c>
      <c r="M56" s="271">
        <f t="shared" si="34"/>
        <v>49675</v>
      </c>
      <c r="N56" s="271">
        <f t="shared" si="34"/>
        <v>964411</v>
      </c>
      <c r="O56" s="271">
        <f t="shared" si="34"/>
        <v>1174766</v>
      </c>
      <c r="P56" s="339">
        <f t="shared" si="34"/>
        <v>24642</v>
      </c>
      <c r="Q56" s="271">
        <f t="shared" si="34"/>
        <v>0</v>
      </c>
      <c r="R56" s="271">
        <f t="shared" si="34"/>
        <v>24642</v>
      </c>
      <c r="V56" s="4"/>
    </row>
    <row r="57" spans="1:22" ht="14.25" customHeight="1">
      <c r="C57" s="441"/>
      <c r="D57" s="227"/>
      <c r="E57" s="197"/>
      <c r="F57" s="197"/>
      <c r="G57" s="315"/>
      <c r="H57" s="269"/>
      <c r="I57" s="269"/>
      <c r="J57" s="269"/>
      <c r="K57" s="299"/>
      <c r="L57" s="269"/>
      <c r="M57" s="269"/>
      <c r="N57" s="269"/>
      <c r="O57" s="270"/>
      <c r="P57" s="340"/>
      <c r="Q57" s="269"/>
      <c r="R57" s="269"/>
      <c r="V57" s="4"/>
    </row>
    <row r="58" spans="1:22" ht="14.25" customHeight="1">
      <c r="C58" s="441"/>
      <c r="D58" s="227"/>
      <c r="E58" s="197"/>
      <c r="F58" s="197"/>
      <c r="G58" s="315"/>
      <c r="H58" s="269"/>
      <c r="I58" s="269"/>
      <c r="J58" s="269"/>
      <c r="K58" s="299"/>
      <c r="L58" s="269"/>
      <c r="M58" s="269"/>
      <c r="N58" s="269"/>
      <c r="O58" s="270"/>
      <c r="P58" s="340"/>
      <c r="Q58" s="269"/>
      <c r="R58" s="269"/>
      <c r="V58" s="4"/>
    </row>
    <row r="59" spans="1:22" ht="14.25" customHeight="1">
      <c r="C59" s="441"/>
      <c r="D59" s="224">
        <v>394000</v>
      </c>
      <c r="E59" s="197" t="s">
        <v>270</v>
      </c>
      <c r="F59" s="197"/>
      <c r="G59" s="315"/>
      <c r="H59" s="269"/>
      <c r="I59" s="269"/>
      <c r="J59" s="269"/>
      <c r="K59" s="299"/>
      <c r="L59" s="269"/>
      <c r="M59" s="269"/>
      <c r="N59" s="269"/>
      <c r="O59" s="270"/>
      <c r="P59" s="340"/>
      <c r="Q59" s="269"/>
      <c r="R59" s="269"/>
      <c r="V59" s="4"/>
    </row>
    <row r="60" spans="1:22" ht="14.25" customHeight="1">
      <c r="A60" s="1">
        <v>11678</v>
      </c>
      <c r="B60" s="1">
        <v>12749</v>
      </c>
      <c r="C60" s="441">
        <v>99</v>
      </c>
      <c r="D60" s="227"/>
      <c r="E60" s="197" t="s">
        <v>2033</v>
      </c>
      <c r="F60" s="197"/>
      <c r="G60" s="315">
        <f t="shared" ref="G60:G65" si="35">+K60+O60+R60</f>
        <v>6045850</v>
      </c>
      <c r="H60" s="298">
        <v>779139</v>
      </c>
      <c r="I60" s="298">
        <v>239198</v>
      </c>
      <c r="J60" s="298">
        <v>5027513</v>
      </c>
      <c r="K60" s="299">
        <f>SUM(H60:J60)</f>
        <v>6045850</v>
      </c>
      <c r="L60" s="272">
        <v>0</v>
      </c>
      <c r="M60" s="272">
        <v>0</v>
      </c>
      <c r="N60" s="272">
        <v>0</v>
      </c>
      <c r="O60" s="270">
        <f>SUM(L60:N60)</f>
        <v>0</v>
      </c>
      <c r="P60" s="335">
        <v>0</v>
      </c>
      <c r="Q60" s="272">
        <v>0</v>
      </c>
      <c r="R60" s="269">
        <f>SUM(P60:Q60)</f>
        <v>0</v>
      </c>
      <c r="V60" s="4"/>
    </row>
    <row r="61" spans="1:22" ht="14.25" customHeight="1">
      <c r="A61" s="1">
        <v>11678</v>
      </c>
      <c r="B61" s="1">
        <v>12749</v>
      </c>
      <c r="C61" s="441">
        <v>99</v>
      </c>
      <c r="D61" s="227"/>
      <c r="E61" s="197" t="s">
        <v>2034</v>
      </c>
      <c r="F61" s="268"/>
      <c r="G61" s="315">
        <f t="shared" si="35"/>
        <v>2821623</v>
      </c>
      <c r="H61" s="272">
        <v>0</v>
      </c>
      <c r="I61" s="272">
        <v>0</v>
      </c>
      <c r="J61" s="272">
        <v>0</v>
      </c>
      <c r="K61" s="299">
        <f t="shared" ref="K61:K62" si="36">SUM(H61:J61)</f>
        <v>0</v>
      </c>
      <c r="L61" s="298">
        <v>1983689</v>
      </c>
      <c r="M61" s="298">
        <v>305106</v>
      </c>
      <c r="N61" s="298">
        <v>532828</v>
      </c>
      <c r="O61" s="270">
        <f t="shared" ref="O61:O62" si="37">SUM(L61:N61)</f>
        <v>2821623</v>
      </c>
      <c r="P61" s="335">
        <v>0</v>
      </c>
      <c r="Q61" s="272">
        <v>0</v>
      </c>
      <c r="R61" s="269">
        <f t="shared" ref="R61:R62" si="38">SUM(P61:Q61)</f>
        <v>0</v>
      </c>
      <c r="V61" s="4"/>
    </row>
    <row r="62" spans="1:22" ht="14.25" customHeight="1">
      <c r="A62" s="1">
        <v>11678</v>
      </c>
      <c r="B62" s="1">
        <v>12749</v>
      </c>
      <c r="C62" s="441">
        <v>99</v>
      </c>
      <c r="D62" s="227"/>
      <c r="E62" s="197" t="s">
        <v>2035</v>
      </c>
      <c r="F62" s="268"/>
      <c r="G62" s="315">
        <f t="shared" si="35"/>
        <v>940569</v>
      </c>
      <c r="H62" s="272">
        <v>0</v>
      </c>
      <c r="I62" s="272">
        <v>0</v>
      </c>
      <c r="J62" s="272">
        <v>0</v>
      </c>
      <c r="K62" s="299">
        <f t="shared" si="36"/>
        <v>0</v>
      </c>
      <c r="L62" s="272">
        <v>0</v>
      </c>
      <c r="M62" s="272">
        <v>0</v>
      </c>
      <c r="N62" s="272">
        <v>0</v>
      </c>
      <c r="O62" s="270">
        <f t="shared" si="37"/>
        <v>0</v>
      </c>
      <c r="P62" s="336">
        <v>940569</v>
      </c>
      <c r="Q62" s="298">
        <v>0</v>
      </c>
      <c r="R62" s="269">
        <f t="shared" si="38"/>
        <v>940569</v>
      </c>
      <c r="V62" s="4"/>
    </row>
    <row r="63" spans="1:22" ht="14.25" customHeight="1">
      <c r="B63" s="1">
        <v>41562</v>
      </c>
      <c r="C63" s="441">
        <v>8</v>
      </c>
      <c r="D63" s="227"/>
      <c r="E63" s="197" t="s">
        <v>2036</v>
      </c>
      <c r="F63" s="197"/>
      <c r="G63" s="315">
        <f>+K63+O63+R63</f>
        <v>5013392</v>
      </c>
      <c r="H63" s="272">
        <v>0</v>
      </c>
      <c r="I63" s="272">
        <v>0</v>
      </c>
      <c r="J63" s="298">
        <v>0</v>
      </c>
      <c r="K63" s="299">
        <f>SUM(H63:J63)</f>
        <v>0</v>
      </c>
      <c r="L63" s="272">
        <v>0</v>
      </c>
      <c r="M63" s="272">
        <v>0</v>
      </c>
      <c r="N63" s="298">
        <v>3498144</v>
      </c>
      <c r="O63" s="270">
        <f>SUM(L63:N63)</f>
        <v>3498144</v>
      </c>
      <c r="P63" s="335">
        <v>0</v>
      </c>
      <c r="Q63" s="298">
        <v>1515248</v>
      </c>
      <c r="R63" s="269">
        <f>SUM(P63:Q63)</f>
        <v>1515248</v>
      </c>
      <c r="V63" s="4"/>
    </row>
    <row r="64" spans="1:22" ht="14.25" customHeight="1">
      <c r="B64" s="1">
        <v>35249</v>
      </c>
      <c r="C64" s="441">
        <v>7</v>
      </c>
      <c r="D64" s="227"/>
      <c r="E64" s="197" t="s">
        <v>2037</v>
      </c>
      <c r="F64" s="268"/>
      <c r="G64" s="315">
        <f t="shared" si="35"/>
        <v>13167071</v>
      </c>
      <c r="H64" s="272">
        <v>0</v>
      </c>
      <c r="I64" s="272">
        <v>0</v>
      </c>
      <c r="J64" s="298">
        <v>9293056</v>
      </c>
      <c r="K64" s="299">
        <f>SUM(H64:J64)</f>
        <v>9293056</v>
      </c>
      <c r="L64" s="272">
        <v>0</v>
      </c>
      <c r="M64" s="272">
        <v>0</v>
      </c>
      <c r="N64" s="298">
        <v>2700961</v>
      </c>
      <c r="O64" s="270">
        <f>SUM(L64:N64)</f>
        <v>2700961</v>
      </c>
      <c r="P64" s="335">
        <v>0</v>
      </c>
      <c r="Q64" s="298">
        <v>1173054</v>
      </c>
      <c r="R64" s="269">
        <f>SUM(P64:Q64)</f>
        <v>1173054</v>
      </c>
      <c r="V64" s="4"/>
    </row>
    <row r="65" spans="1:22" ht="14.25" customHeight="1">
      <c r="A65" s="1">
        <v>25945</v>
      </c>
      <c r="B65" s="1">
        <v>12143</v>
      </c>
      <c r="C65" s="441">
        <v>9</v>
      </c>
      <c r="D65" s="227"/>
      <c r="E65" s="197" t="s">
        <v>2038</v>
      </c>
      <c r="F65" s="197"/>
      <c r="G65" s="315">
        <f t="shared" si="35"/>
        <v>1365613</v>
      </c>
      <c r="H65" s="298">
        <v>9259</v>
      </c>
      <c r="I65" s="298">
        <v>749341</v>
      </c>
      <c r="J65" s="298">
        <v>304844</v>
      </c>
      <c r="K65" s="299">
        <f t="shared" ref="K65" si="39">SUM(H65:J65)</f>
        <v>1063444</v>
      </c>
      <c r="L65" s="298">
        <v>2631</v>
      </c>
      <c r="M65" s="298">
        <v>212919</v>
      </c>
      <c r="N65" s="298">
        <v>86619</v>
      </c>
      <c r="O65" s="270">
        <f t="shared" ref="O65" si="40">SUM(L65:N65)</f>
        <v>302169</v>
      </c>
      <c r="P65" s="335">
        <v>0</v>
      </c>
      <c r="Q65" s="272">
        <v>0</v>
      </c>
      <c r="R65" s="269">
        <f t="shared" ref="R65" si="41">SUM(P65:Q65)</f>
        <v>0</v>
      </c>
      <c r="V65" s="4"/>
    </row>
    <row r="66" spans="1:22" ht="14.25" customHeight="1">
      <c r="C66" s="441"/>
      <c r="D66" s="227"/>
      <c r="E66" s="246" t="s">
        <v>269</v>
      </c>
      <c r="F66" s="329"/>
      <c r="G66" s="337">
        <f t="shared" ref="G66:R66" si="42">SUM(G60:G65)</f>
        <v>29354118</v>
      </c>
      <c r="H66" s="271">
        <f t="shared" si="42"/>
        <v>788398</v>
      </c>
      <c r="I66" s="271">
        <f t="shared" si="42"/>
        <v>988539</v>
      </c>
      <c r="J66" s="271">
        <f t="shared" si="42"/>
        <v>14625413</v>
      </c>
      <c r="K66" s="338">
        <f t="shared" si="42"/>
        <v>16402350</v>
      </c>
      <c r="L66" s="271">
        <f t="shared" si="42"/>
        <v>1986320</v>
      </c>
      <c r="M66" s="271">
        <f t="shared" si="42"/>
        <v>518025</v>
      </c>
      <c r="N66" s="271">
        <f t="shared" si="42"/>
        <v>6818552</v>
      </c>
      <c r="O66" s="271">
        <f t="shared" si="42"/>
        <v>9322897</v>
      </c>
      <c r="P66" s="339">
        <f t="shared" si="42"/>
        <v>940569</v>
      </c>
      <c r="Q66" s="271">
        <f t="shared" si="42"/>
        <v>2688302</v>
      </c>
      <c r="R66" s="271">
        <f t="shared" si="42"/>
        <v>3628871</v>
      </c>
      <c r="V66" s="4"/>
    </row>
    <row r="67" spans="1:22" ht="14.25" customHeight="1">
      <c r="C67" s="441"/>
      <c r="D67" s="227"/>
      <c r="E67" s="197"/>
      <c r="F67" s="197"/>
      <c r="G67" s="315"/>
      <c r="H67" s="269"/>
      <c r="I67" s="269"/>
      <c r="J67" s="269"/>
      <c r="K67" s="299"/>
      <c r="L67" s="269"/>
      <c r="M67" s="269"/>
      <c r="N67" s="269"/>
      <c r="O67" s="270"/>
      <c r="P67" s="340"/>
      <c r="Q67" s="269"/>
      <c r="R67" s="269"/>
      <c r="V67" s="4"/>
    </row>
    <row r="68" spans="1:22" ht="14.25" customHeight="1">
      <c r="C68" s="441"/>
      <c r="D68" s="224">
        <v>394100</v>
      </c>
      <c r="E68" s="197" t="s">
        <v>3736</v>
      </c>
      <c r="F68" s="197"/>
      <c r="G68" s="315"/>
      <c r="H68" s="269"/>
      <c r="I68" s="269"/>
      <c r="J68" s="269"/>
      <c r="K68" s="299"/>
      <c r="L68" s="269"/>
      <c r="M68" s="269"/>
      <c r="N68" s="269"/>
      <c r="O68" s="270"/>
      <c r="P68" s="340"/>
      <c r="Q68" s="269"/>
      <c r="R68" s="269"/>
      <c r="V68" s="4"/>
    </row>
    <row r="69" spans="1:22" ht="14.25" customHeight="1">
      <c r="A69" s="1">
        <v>418096</v>
      </c>
      <c r="B69" s="1">
        <v>418101</v>
      </c>
      <c r="C69" s="441">
        <v>99</v>
      </c>
      <c r="D69" s="227"/>
      <c r="E69" s="197" t="s">
        <v>2033</v>
      </c>
      <c r="F69" s="197"/>
      <c r="G69" s="315">
        <f t="shared" ref="G69:G71" si="43">+K69+O69+R69</f>
        <v>116804</v>
      </c>
      <c r="H69" s="298">
        <v>0</v>
      </c>
      <c r="I69" s="298">
        <v>0</v>
      </c>
      <c r="J69" s="298">
        <v>116804</v>
      </c>
      <c r="K69" s="299">
        <f>SUM(H69:J69)</f>
        <v>116804</v>
      </c>
      <c r="L69" s="272">
        <v>0</v>
      </c>
      <c r="M69" s="272">
        <v>0</v>
      </c>
      <c r="N69" s="272">
        <v>0</v>
      </c>
      <c r="O69" s="270">
        <f>SUM(L69:N69)</f>
        <v>0</v>
      </c>
      <c r="P69" s="335">
        <v>0</v>
      </c>
      <c r="Q69" s="272">
        <v>0</v>
      </c>
      <c r="R69" s="269">
        <f>SUM(P69:Q69)</f>
        <v>0</v>
      </c>
      <c r="V69" s="4"/>
    </row>
    <row r="70" spans="1:22" ht="14.25" customHeight="1">
      <c r="A70" s="1">
        <v>418096</v>
      </c>
      <c r="B70" s="1">
        <v>418101</v>
      </c>
      <c r="C70" s="441">
        <v>99</v>
      </c>
      <c r="D70" s="227"/>
      <c r="E70" s="197" t="s">
        <v>2034</v>
      </c>
      <c r="F70" s="268"/>
      <c r="G70" s="315">
        <f t="shared" si="43"/>
        <v>0</v>
      </c>
      <c r="H70" s="272">
        <v>0</v>
      </c>
      <c r="I70" s="272">
        <v>0</v>
      </c>
      <c r="J70" s="272">
        <v>0</v>
      </c>
      <c r="K70" s="299">
        <f t="shared" ref="K70:K71" si="44">SUM(H70:J70)</f>
        <v>0</v>
      </c>
      <c r="L70" s="298">
        <v>0</v>
      </c>
      <c r="M70" s="298">
        <v>0</v>
      </c>
      <c r="N70" s="298">
        <v>0</v>
      </c>
      <c r="O70" s="270">
        <f t="shared" ref="O70:O71" si="45">SUM(L70:N70)</f>
        <v>0</v>
      </c>
      <c r="P70" s="335">
        <v>0</v>
      </c>
      <c r="Q70" s="272">
        <v>0</v>
      </c>
      <c r="R70" s="269">
        <f t="shared" ref="R70:R71" si="46">SUM(P70:Q70)</f>
        <v>0</v>
      </c>
      <c r="V70" s="4"/>
    </row>
    <row r="71" spans="1:22" ht="14.25" customHeight="1">
      <c r="A71" s="1">
        <v>418096</v>
      </c>
      <c r="B71" s="1">
        <v>418101</v>
      </c>
      <c r="C71" s="441">
        <v>99</v>
      </c>
      <c r="D71" s="227"/>
      <c r="E71" s="197" t="s">
        <v>2035</v>
      </c>
      <c r="F71" s="268"/>
      <c r="G71" s="315">
        <f t="shared" si="43"/>
        <v>0</v>
      </c>
      <c r="H71" s="272">
        <v>0</v>
      </c>
      <c r="I71" s="272">
        <v>0</v>
      </c>
      <c r="J71" s="272">
        <v>0</v>
      </c>
      <c r="K71" s="299">
        <f t="shared" si="44"/>
        <v>0</v>
      </c>
      <c r="L71" s="272">
        <v>0</v>
      </c>
      <c r="M71" s="272">
        <v>0</v>
      </c>
      <c r="N71" s="272">
        <v>0</v>
      </c>
      <c r="O71" s="270">
        <f t="shared" si="45"/>
        <v>0</v>
      </c>
      <c r="P71" s="336">
        <v>0</v>
      </c>
      <c r="Q71" s="298">
        <v>0</v>
      </c>
      <c r="R71" s="269">
        <f t="shared" si="46"/>
        <v>0</v>
      </c>
      <c r="V71" s="4"/>
    </row>
    <row r="72" spans="1:22" ht="14.25" customHeight="1">
      <c r="B72" s="1">
        <v>418103</v>
      </c>
      <c r="C72" s="441">
        <v>8</v>
      </c>
      <c r="D72" s="227"/>
      <c r="E72" s="197" t="s">
        <v>2036</v>
      </c>
      <c r="F72" s="197"/>
      <c r="G72" s="315">
        <f>+K72+O72+R72</f>
        <v>0</v>
      </c>
      <c r="H72" s="272">
        <v>0</v>
      </c>
      <c r="I72" s="272">
        <v>0</v>
      </c>
      <c r="J72" s="298">
        <v>0</v>
      </c>
      <c r="K72" s="299">
        <f>SUM(H72:J72)</f>
        <v>0</v>
      </c>
      <c r="L72" s="272">
        <v>0</v>
      </c>
      <c r="M72" s="272">
        <v>0</v>
      </c>
      <c r="N72" s="298">
        <v>0</v>
      </c>
      <c r="O72" s="270">
        <f>SUM(L72:N72)</f>
        <v>0</v>
      </c>
      <c r="P72" s="335">
        <v>0</v>
      </c>
      <c r="Q72" s="298">
        <v>0</v>
      </c>
      <c r="R72" s="269">
        <f>SUM(P72:Q72)</f>
        <v>0</v>
      </c>
      <c r="V72" s="4"/>
    </row>
    <row r="73" spans="1:22" ht="14.25" customHeight="1">
      <c r="B73" s="1">
        <v>418102</v>
      </c>
      <c r="C73" s="441">
        <v>7</v>
      </c>
      <c r="D73" s="227"/>
      <c r="E73" s="197" t="s">
        <v>2037</v>
      </c>
      <c r="F73" s="268"/>
      <c r="G73" s="315">
        <f t="shared" ref="G73:G74" si="47">+K73+O73+R73</f>
        <v>0</v>
      </c>
      <c r="H73" s="272">
        <v>0</v>
      </c>
      <c r="I73" s="272">
        <v>0</v>
      </c>
      <c r="J73" s="298">
        <v>0</v>
      </c>
      <c r="K73" s="299">
        <f>SUM(H73:J73)</f>
        <v>0</v>
      </c>
      <c r="L73" s="272">
        <v>0</v>
      </c>
      <c r="M73" s="272">
        <v>0</v>
      </c>
      <c r="N73" s="298">
        <v>0</v>
      </c>
      <c r="O73" s="270">
        <f>SUM(L73:N73)</f>
        <v>0</v>
      </c>
      <c r="P73" s="335">
        <v>0</v>
      </c>
      <c r="Q73" s="298">
        <v>0</v>
      </c>
      <c r="R73" s="269">
        <f>SUM(P73:Q73)</f>
        <v>0</v>
      </c>
      <c r="V73" s="4"/>
    </row>
    <row r="74" spans="1:22" ht="14.25" customHeight="1">
      <c r="A74" s="1">
        <v>418099</v>
      </c>
      <c r="B74" s="1">
        <v>418104</v>
      </c>
      <c r="C74" s="441">
        <v>9</v>
      </c>
      <c r="D74" s="227"/>
      <c r="E74" s="197" t="s">
        <v>2038</v>
      </c>
      <c r="F74" s="197"/>
      <c r="G74" s="315">
        <f t="shared" si="47"/>
        <v>0</v>
      </c>
      <c r="H74" s="298">
        <v>0</v>
      </c>
      <c r="I74" s="298">
        <v>0</v>
      </c>
      <c r="J74" s="298">
        <v>0</v>
      </c>
      <c r="K74" s="299">
        <f t="shared" ref="K74" si="48">SUM(H74:J74)</f>
        <v>0</v>
      </c>
      <c r="L74" s="298">
        <v>0</v>
      </c>
      <c r="M74" s="298">
        <v>0</v>
      </c>
      <c r="N74" s="298">
        <v>0</v>
      </c>
      <c r="O74" s="270">
        <f t="shared" ref="O74" si="49">SUM(L74:N74)</f>
        <v>0</v>
      </c>
      <c r="P74" s="335">
        <v>0</v>
      </c>
      <c r="Q74" s="272">
        <v>0</v>
      </c>
      <c r="R74" s="269">
        <f t="shared" ref="R74" si="50">SUM(P74:Q74)</f>
        <v>0</v>
      </c>
      <c r="V74" s="4"/>
    </row>
    <row r="75" spans="1:22" ht="14.25" customHeight="1">
      <c r="C75" s="441"/>
      <c r="D75" s="227"/>
      <c r="E75" s="246" t="s">
        <v>269</v>
      </c>
      <c r="F75" s="329"/>
      <c r="G75" s="337">
        <f t="shared" ref="G75:R75" si="51">SUM(G69:G74)</f>
        <v>116804</v>
      </c>
      <c r="H75" s="271">
        <f t="shared" si="51"/>
        <v>0</v>
      </c>
      <c r="I75" s="271">
        <f t="shared" si="51"/>
        <v>0</v>
      </c>
      <c r="J75" s="271">
        <f t="shared" si="51"/>
        <v>116804</v>
      </c>
      <c r="K75" s="338">
        <f t="shared" si="51"/>
        <v>116804</v>
      </c>
      <c r="L75" s="271">
        <f t="shared" si="51"/>
        <v>0</v>
      </c>
      <c r="M75" s="271">
        <f t="shared" si="51"/>
        <v>0</v>
      </c>
      <c r="N75" s="271">
        <f t="shared" si="51"/>
        <v>0</v>
      </c>
      <c r="O75" s="271">
        <f t="shared" si="51"/>
        <v>0</v>
      </c>
      <c r="P75" s="339">
        <f t="shared" si="51"/>
        <v>0</v>
      </c>
      <c r="Q75" s="271">
        <f t="shared" si="51"/>
        <v>0</v>
      </c>
      <c r="R75" s="271">
        <f t="shared" si="51"/>
        <v>0</v>
      </c>
      <c r="V75" s="4"/>
    </row>
    <row r="76" spans="1:22" ht="14.25" customHeight="1">
      <c r="C76" s="441"/>
      <c r="D76" s="227"/>
      <c r="E76" s="197"/>
      <c r="F76" s="197"/>
      <c r="G76" s="315"/>
      <c r="H76" s="269"/>
      <c r="I76" s="269"/>
      <c r="J76" s="269"/>
      <c r="K76" s="299"/>
      <c r="L76" s="269"/>
      <c r="M76" s="269"/>
      <c r="N76" s="269"/>
      <c r="O76" s="270"/>
      <c r="P76" s="340"/>
      <c r="Q76" s="269"/>
      <c r="R76" s="269"/>
      <c r="V76" s="4"/>
    </row>
    <row r="77" spans="1:22" ht="14.25" customHeight="1">
      <c r="C77" s="441"/>
      <c r="D77" s="227"/>
      <c r="E77" s="197"/>
      <c r="F77" s="197"/>
      <c r="G77" s="315"/>
      <c r="H77" s="269"/>
      <c r="I77" s="269"/>
      <c r="J77" s="269"/>
      <c r="K77" s="299"/>
      <c r="L77" s="269"/>
      <c r="M77" s="269"/>
      <c r="N77" s="269"/>
      <c r="O77" s="270"/>
      <c r="P77" s="340"/>
      <c r="Q77" s="269"/>
      <c r="R77" s="269"/>
      <c r="V77" s="4"/>
    </row>
    <row r="78" spans="1:22" ht="14.25" customHeight="1">
      <c r="C78" s="441"/>
      <c r="D78" s="224">
        <v>395000</v>
      </c>
      <c r="E78" s="197" t="s">
        <v>244</v>
      </c>
      <c r="F78" s="197"/>
      <c r="G78" s="315"/>
      <c r="H78" s="269"/>
      <c r="I78" s="269"/>
      <c r="J78" s="269"/>
      <c r="K78" s="299"/>
      <c r="L78" s="269"/>
      <c r="M78" s="269"/>
      <c r="N78" s="269"/>
      <c r="O78" s="270"/>
      <c r="P78" s="340"/>
      <c r="Q78" s="269"/>
      <c r="R78" s="269"/>
      <c r="V78" s="4"/>
    </row>
    <row r="79" spans="1:22" ht="14.25" customHeight="1">
      <c r="A79" s="1">
        <v>11679</v>
      </c>
      <c r="B79" s="1">
        <v>12750</v>
      </c>
      <c r="C79" s="441">
        <v>99</v>
      </c>
      <c r="D79" s="227"/>
      <c r="E79" s="197" t="s">
        <v>2033</v>
      </c>
      <c r="F79" s="197"/>
      <c r="G79" s="315">
        <f t="shared" ref="G79:G84" si="52">+K79+O79+R79</f>
        <v>1801731</v>
      </c>
      <c r="H79" s="298">
        <v>411291</v>
      </c>
      <c r="I79" s="298">
        <v>13580</v>
      </c>
      <c r="J79" s="298">
        <v>1376860</v>
      </c>
      <c r="K79" s="299">
        <f>SUM(H79:J79)</f>
        <v>1801731</v>
      </c>
      <c r="L79" s="272">
        <v>0</v>
      </c>
      <c r="M79" s="272">
        <v>0</v>
      </c>
      <c r="N79" s="272">
        <v>0</v>
      </c>
      <c r="O79" s="270">
        <f>SUM(L79:N79)</f>
        <v>0</v>
      </c>
      <c r="P79" s="335">
        <v>0</v>
      </c>
      <c r="Q79" s="272">
        <v>0</v>
      </c>
      <c r="R79" s="269">
        <f>SUM(P79:Q79)</f>
        <v>0</v>
      </c>
      <c r="V79" s="4"/>
    </row>
    <row r="80" spans="1:22" ht="14.25" customHeight="1">
      <c r="A80" s="1">
        <v>11679</v>
      </c>
      <c r="B80" s="1">
        <v>12750</v>
      </c>
      <c r="C80" s="441">
        <v>99</v>
      </c>
      <c r="D80" s="227"/>
      <c r="E80" s="197" t="s">
        <v>2034</v>
      </c>
      <c r="F80" s="268"/>
      <c r="G80" s="315">
        <f t="shared" si="52"/>
        <v>159506</v>
      </c>
      <c r="H80" s="272">
        <v>0</v>
      </c>
      <c r="I80" s="272">
        <v>0</v>
      </c>
      <c r="J80" s="272">
        <v>0</v>
      </c>
      <c r="K80" s="299">
        <f t="shared" ref="K80:K81" si="53">SUM(H80:J80)</f>
        <v>0</v>
      </c>
      <c r="L80" s="298">
        <v>64589</v>
      </c>
      <c r="M80" s="298">
        <v>0</v>
      </c>
      <c r="N80" s="298">
        <v>94917</v>
      </c>
      <c r="O80" s="270">
        <f t="shared" ref="O80:O81" si="54">SUM(L80:N80)</f>
        <v>159506</v>
      </c>
      <c r="P80" s="335">
        <v>0</v>
      </c>
      <c r="Q80" s="272">
        <v>0</v>
      </c>
      <c r="R80" s="269">
        <f t="shared" ref="R80:R81" si="55">SUM(P80:Q80)</f>
        <v>0</v>
      </c>
      <c r="V80" s="4"/>
    </row>
    <row r="81" spans="1:22" ht="14.25" customHeight="1">
      <c r="A81" s="1">
        <v>11679</v>
      </c>
      <c r="B81" s="1">
        <v>12750</v>
      </c>
      <c r="C81" s="441">
        <v>99</v>
      </c>
      <c r="D81" s="227"/>
      <c r="E81" s="197" t="s">
        <v>2035</v>
      </c>
      <c r="F81" s="268"/>
      <c r="G81" s="315">
        <f t="shared" si="52"/>
        <v>48404</v>
      </c>
      <c r="H81" s="272">
        <v>0</v>
      </c>
      <c r="I81" s="272">
        <v>0</v>
      </c>
      <c r="J81" s="272">
        <v>0</v>
      </c>
      <c r="K81" s="299">
        <f t="shared" si="53"/>
        <v>0</v>
      </c>
      <c r="L81" s="272">
        <v>0</v>
      </c>
      <c r="M81" s="272">
        <v>0</v>
      </c>
      <c r="N81" s="272">
        <v>0</v>
      </c>
      <c r="O81" s="270">
        <f t="shared" si="54"/>
        <v>0</v>
      </c>
      <c r="P81" s="336">
        <v>48404</v>
      </c>
      <c r="Q81" s="298">
        <v>0</v>
      </c>
      <c r="R81" s="269">
        <f t="shared" si="55"/>
        <v>48404</v>
      </c>
      <c r="V81" s="4"/>
    </row>
    <row r="82" spans="1:22" ht="14.25" customHeight="1">
      <c r="B82" s="1">
        <v>41563</v>
      </c>
      <c r="C82" s="441">
        <v>8</v>
      </c>
      <c r="D82" s="227"/>
      <c r="E82" s="197" t="s">
        <v>2036</v>
      </c>
      <c r="F82" s="197"/>
      <c r="G82" s="315">
        <f>+K82+O82+R82</f>
        <v>205171</v>
      </c>
      <c r="H82" s="272">
        <v>0</v>
      </c>
      <c r="I82" s="272">
        <v>0</v>
      </c>
      <c r="J82" s="298">
        <v>0</v>
      </c>
      <c r="K82" s="299">
        <f>SUM(H82:J82)</f>
        <v>0</v>
      </c>
      <c r="L82" s="272">
        <v>0</v>
      </c>
      <c r="M82" s="272">
        <v>0</v>
      </c>
      <c r="N82" s="298">
        <v>143160</v>
      </c>
      <c r="O82" s="270">
        <f>SUM(L82:N82)</f>
        <v>143160</v>
      </c>
      <c r="P82" s="335">
        <v>0</v>
      </c>
      <c r="Q82" s="298">
        <v>62011</v>
      </c>
      <c r="R82" s="269">
        <f>SUM(P82:Q82)</f>
        <v>62011</v>
      </c>
      <c r="V82" s="4"/>
    </row>
    <row r="83" spans="1:22" ht="14.25" customHeight="1">
      <c r="B83" s="1">
        <v>35250</v>
      </c>
      <c r="C83" s="441">
        <v>7</v>
      </c>
      <c r="D83" s="227"/>
      <c r="E83" s="197" t="s">
        <v>2037</v>
      </c>
      <c r="F83" s="268"/>
      <c r="G83" s="315">
        <f t="shared" si="52"/>
        <v>1568516</v>
      </c>
      <c r="H83" s="272">
        <v>0</v>
      </c>
      <c r="I83" s="272">
        <v>0</v>
      </c>
      <c r="J83" s="298">
        <v>1107027</v>
      </c>
      <c r="K83" s="299">
        <f>SUM(H83:J83)</f>
        <v>1107027</v>
      </c>
      <c r="L83" s="272">
        <v>0</v>
      </c>
      <c r="M83" s="272">
        <v>0</v>
      </c>
      <c r="N83" s="298">
        <v>321750</v>
      </c>
      <c r="O83" s="270">
        <f>SUM(L83:N83)</f>
        <v>321750</v>
      </c>
      <c r="P83" s="335">
        <v>0</v>
      </c>
      <c r="Q83" s="298">
        <v>139739</v>
      </c>
      <c r="R83" s="269">
        <f>SUM(P83:Q83)</f>
        <v>139739</v>
      </c>
      <c r="V83" s="4"/>
    </row>
    <row r="84" spans="1:22" ht="14.25" customHeight="1">
      <c r="A84" s="1">
        <v>25946</v>
      </c>
      <c r="B84" s="1">
        <v>12144</v>
      </c>
      <c r="C84" s="441">
        <v>9</v>
      </c>
      <c r="D84" s="227"/>
      <c r="E84" s="197" t="s">
        <v>2038</v>
      </c>
      <c r="F84" s="197"/>
      <c r="G84" s="315">
        <f t="shared" si="52"/>
        <v>0</v>
      </c>
      <c r="H84" s="298">
        <v>0</v>
      </c>
      <c r="I84" s="298">
        <v>0</v>
      </c>
      <c r="J84" s="298">
        <v>0</v>
      </c>
      <c r="K84" s="299">
        <f t="shared" ref="K84" si="56">SUM(H84:J84)</f>
        <v>0</v>
      </c>
      <c r="L84" s="298">
        <v>0</v>
      </c>
      <c r="M84" s="298">
        <v>0</v>
      </c>
      <c r="N84" s="298">
        <v>0</v>
      </c>
      <c r="O84" s="270">
        <f t="shared" ref="O84" si="57">SUM(L84:N84)</f>
        <v>0</v>
      </c>
      <c r="P84" s="335">
        <v>0</v>
      </c>
      <c r="Q84" s="272">
        <v>0</v>
      </c>
      <c r="R84" s="269">
        <f t="shared" ref="R84" si="58">SUM(P84:Q84)</f>
        <v>0</v>
      </c>
      <c r="V84" s="4"/>
    </row>
    <row r="85" spans="1:22" ht="14.25" customHeight="1">
      <c r="C85" s="441"/>
      <c r="D85" s="227"/>
      <c r="E85" s="246" t="s">
        <v>269</v>
      </c>
      <c r="F85" s="329"/>
      <c r="G85" s="337">
        <f t="shared" ref="G85:R85" si="59">SUM(G79:G84)</f>
        <v>3783328</v>
      </c>
      <c r="H85" s="271">
        <f t="shared" si="59"/>
        <v>411291</v>
      </c>
      <c r="I85" s="271">
        <f t="shared" si="59"/>
        <v>13580</v>
      </c>
      <c r="J85" s="271">
        <f t="shared" si="59"/>
        <v>2483887</v>
      </c>
      <c r="K85" s="338">
        <f t="shared" si="59"/>
        <v>2908758</v>
      </c>
      <c r="L85" s="271">
        <f t="shared" si="59"/>
        <v>64589</v>
      </c>
      <c r="M85" s="271">
        <f t="shared" si="59"/>
        <v>0</v>
      </c>
      <c r="N85" s="271">
        <f t="shared" si="59"/>
        <v>559827</v>
      </c>
      <c r="O85" s="271">
        <f t="shared" si="59"/>
        <v>624416</v>
      </c>
      <c r="P85" s="339">
        <f t="shared" si="59"/>
        <v>48404</v>
      </c>
      <c r="Q85" s="271">
        <f t="shared" si="59"/>
        <v>201750</v>
      </c>
      <c r="R85" s="271">
        <f t="shared" si="59"/>
        <v>250154</v>
      </c>
      <c r="V85" s="4"/>
    </row>
    <row r="86" spans="1:22" ht="14.25" customHeight="1">
      <c r="C86" s="441"/>
      <c r="D86" s="227"/>
      <c r="E86" s="199"/>
      <c r="F86" s="241"/>
      <c r="G86" s="315"/>
      <c r="H86" s="270"/>
      <c r="I86" s="270"/>
      <c r="J86" s="270"/>
      <c r="K86" s="299"/>
      <c r="L86" s="270"/>
      <c r="M86" s="270"/>
      <c r="N86" s="270"/>
      <c r="O86" s="270"/>
      <c r="P86" s="340"/>
      <c r="Q86" s="270"/>
      <c r="R86" s="270"/>
      <c r="V86" s="4"/>
    </row>
    <row r="87" spans="1:22" ht="14.25" customHeight="1">
      <c r="C87" s="441"/>
      <c r="D87" s="227"/>
      <c r="E87" s="197"/>
      <c r="F87" s="197"/>
      <c r="G87" s="315"/>
      <c r="H87" s="269"/>
      <c r="I87" s="269"/>
      <c r="J87" s="269"/>
      <c r="K87" s="299"/>
      <c r="L87" s="269"/>
      <c r="M87" s="269"/>
      <c r="N87" s="269"/>
      <c r="O87" s="270"/>
      <c r="P87" s="340"/>
      <c r="Q87" s="269"/>
      <c r="R87" s="269"/>
      <c r="V87" s="4"/>
    </row>
    <row r="88" spans="1:22" ht="14.25" customHeight="1">
      <c r="C88" s="441"/>
      <c r="D88" s="330" t="s">
        <v>267</v>
      </c>
      <c r="E88" s="197" t="s">
        <v>245</v>
      </c>
      <c r="F88" s="197"/>
      <c r="G88" s="315"/>
      <c r="H88" s="269"/>
      <c r="I88" s="269"/>
      <c r="J88" s="269"/>
      <c r="K88" s="299"/>
      <c r="L88" s="269"/>
      <c r="M88" s="269"/>
      <c r="N88" s="269"/>
      <c r="O88" s="270"/>
      <c r="P88" s="340"/>
      <c r="Q88" s="269"/>
      <c r="R88" s="269"/>
      <c r="V88" s="4"/>
    </row>
    <row r="89" spans="1:22" ht="14.25" customHeight="1">
      <c r="A89" s="1">
        <v>11680</v>
      </c>
      <c r="B89" s="1">
        <v>12751</v>
      </c>
      <c r="C89" s="441">
        <v>99</v>
      </c>
      <c r="D89" s="227"/>
      <c r="E89" s="197" t="s">
        <v>2033</v>
      </c>
      <c r="F89" s="197"/>
      <c r="G89" s="315">
        <f t="shared" ref="G89:G94" si="60">+K89+O89+R89</f>
        <v>31798126</v>
      </c>
      <c r="H89" s="298">
        <v>13859344</v>
      </c>
      <c r="I89" s="298">
        <v>9491081</v>
      </c>
      <c r="J89" s="298">
        <v>8447701</v>
      </c>
      <c r="K89" s="299">
        <f>SUM(H89:J89)</f>
        <v>31798126</v>
      </c>
      <c r="L89" s="272">
        <v>0</v>
      </c>
      <c r="M89" s="272">
        <v>0</v>
      </c>
      <c r="N89" s="272">
        <v>0</v>
      </c>
      <c r="O89" s="270">
        <f>SUM(L89:N89)</f>
        <v>0</v>
      </c>
      <c r="P89" s="335">
        <v>0</v>
      </c>
      <c r="Q89" s="272">
        <v>0</v>
      </c>
      <c r="R89" s="269">
        <f>SUM(P89:Q89)</f>
        <v>0</v>
      </c>
      <c r="V89" s="4"/>
    </row>
    <row r="90" spans="1:22" ht="14.25" customHeight="1">
      <c r="A90" s="1">
        <v>11680</v>
      </c>
      <c r="B90" s="1">
        <v>12751</v>
      </c>
      <c r="C90" s="441">
        <v>99</v>
      </c>
      <c r="D90" s="227"/>
      <c r="E90" s="197" t="s">
        <v>2034</v>
      </c>
      <c r="F90" s="268"/>
      <c r="G90" s="315">
        <f t="shared" si="60"/>
        <v>4156155</v>
      </c>
      <c r="H90" s="272">
        <v>0</v>
      </c>
      <c r="I90" s="272">
        <v>0</v>
      </c>
      <c r="J90" s="272">
        <v>0</v>
      </c>
      <c r="K90" s="299">
        <f t="shared" ref="K90:K91" si="61">SUM(H90:J90)</f>
        <v>0</v>
      </c>
      <c r="L90" s="298">
        <v>2487881</v>
      </c>
      <c r="M90" s="298">
        <v>847685</v>
      </c>
      <c r="N90" s="298">
        <v>820589</v>
      </c>
      <c r="O90" s="270">
        <f t="shared" ref="O90:O91" si="62">SUM(L90:N90)</f>
        <v>4156155</v>
      </c>
      <c r="P90" s="335">
        <v>0</v>
      </c>
      <c r="Q90" s="272">
        <v>0</v>
      </c>
      <c r="R90" s="269">
        <f t="shared" ref="R90:R91" si="63">SUM(P90:Q90)</f>
        <v>0</v>
      </c>
      <c r="V90" s="4"/>
    </row>
    <row r="91" spans="1:22" ht="14.25" customHeight="1">
      <c r="A91" s="1">
        <v>11680</v>
      </c>
      <c r="B91" s="1">
        <v>12751</v>
      </c>
      <c r="C91" s="441">
        <v>99</v>
      </c>
      <c r="D91" s="227"/>
      <c r="E91" s="197" t="s">
        <v>2035</v>
      </c>
      <c r="F91" s="268"/>
      <c r="G91" s="315">
        <f t="shared" si="60"/>
        <v>43834</v>
      </c>
      <c r="H91" s="272">
        <v>0</v>
      </c>
      <c r="I91" s="272">
        <v>0</v>
      </c>
      <c r="J91" s="272">
        <v>0</v>
      </c>
      <c r="K91" s="299">
        <f t="shared" si="61"/>
        <v>0</v>
      </c>
      <c r="L91" s="272">
        <v>0</v>
      </c>
      <c r="M91" s="272">
        <v>0</v>
      </c>
      <c r="N91" s="272">
        <v>0</v>
      </c>
      <c r="O91" s="270">
        <f t="shared" si="62"/>
        <v>0</v>
      </c>
      <c r="P91" s="336">
        <v>43834</v>
      </c>
      <c r="Q91" s="298">
        <v>0</v>
      </c>
      <c r="R91" s="269">
        <f t="shared" si="63"/>
        <v>43834</v>
      </c>
      <c r="V91" s="4"/>
    </row>
    <row r="92" spans="1:22" ht="14.25" customHeight="1">
      <c r="B92" s="1">
        <v>41564</v>
      </c>
      <c r="C92" s="441">
        <v>8</v>
      </c>
      <c r="D92" s="227"/>
      <c r="E92" s="197" t="s">
        <v>2036</v>
      </c>
      <c r="F92" s="197"/>
      <c r="G92" s="315">
        <f>+K92+O92+R92</f>
        <v>0</v>
      </c>
      <c r="H92" s="272">
        <v>0</v>
      </c>
      <c r="I92" s="272">
        <v>0</v>
      </c>
      <c r="J92" s="298">
        <v>0</v>
      </c>
      <c r="K92" s="299">
        <f>SUM(H92:J92)</f>
        <v>0</v>
      </c>
      <c r="L92" s="272">
        <v>0</v>
      </c>
      <c r="M92" s="272">
        <v>0</v>
      </c>
      <c r="N92" s="298">
        <v>0</v>
      </c>
      <c r="O92" s="270">
        <f>SUM(L92:N92)</f>
        <v>0</v>
      </c>
      <c r="P92" s="335">
        <v>0</v>
      </c>
      <c r="Q92" s="298">
        <v>0</v>
      </c>
      <c r="R92" s="269">
        <f>SUM(P92:Q92)</f>
        <v>0</v>
      </c>
      <c r="V92" s="4"/>
    </row>
    <row r="93" spans="1:22" ht="14.25" customHeight="1">
      <c r="B93" s="1">
        <v>35251</v>
      </c>
      <c r="C93" s="441">
        <v>7</v>
      </c>
      <c r="D93" s="227"/>
      <c r="E93" s="197" t="s">
        <v>2037</v>
      </c>
      <c r="F93" s="268"/>
      <c r="G93" s="315">
        <f t="shared" si="60"/>
        <v>528479</v>
      </c>
      <c r="H93" s="272">
        <v>0</v>
      </c>
      <c r="I93" s="272">
        <v>0</v>
      </c>
      <c r="J93" s="298">
        <v>372990</v>
      </c>
      <c r="K93" s="299">
        <f>SUM(H93:J93)</f>
        <v>372990</v>
      </c>
      <c r="L93" s="272">
        <v>0</v>
      </c>
      <c r="M93" s="272">
        <v>0</v>
      </c>
      <c r="N93" s="298">
        <v>108407</v>
      </c>
      <c r="O93" s="270">
        <f>SUM(L93:N93)</f>
        <v>108407</v>
      </c>
      <c r="P93" s="335">
        <v>0</v>
      </c>
      <c r="Q93" s="298">
        <v>47082</v>
      </c>
      <c r="R93" s="269">
        <f>SUM(P93:Q93)</f>
        <v>47082</v>
      </c>
      <c r="V93" s="4"/>
    </row>
    <row r="94" spans="1:22" ht="14.25" customHeight="1">
      <c r="A94" s="1">
        <v>25947</v>
      </c>
      <c r="B94" s="1">
        <v>12145</v>
      </c>
      <c r="C94" s="441">
        <v>9</v>
      </c>
      <c r="D94" s="227"/>
      <c r="E94" s="197" t="s">
        <v>2038</v>
      </c>
      <c r="F94" s="197"/>
      <c r="G94" s="315">
        <f t="shared" si="60"/>
        <v>1498246</v>
      </c>
      <c r="H94" s="298">
        <v>252374</v>
      </c>
      <c r="I94" s="298">
        <v>410182</v>
      </c>
      <c r="J94" s="298">
        <v>504173</v>
      </c>
      <c r="K94" s="299">
        <f t="shared" ref="K94" si="64">SUM(H94:J94)</f>
        <v>1166729</v>
      </c>
      <c r="L94" s="298">
        <v>71710</v>
      </c>
      <c r="M94" s="298">
        <v>116550</v>
      </c>
      <c r="N94" s="298">
        <v>143257</v>
      </c>
      <c r="O94" s="270">
        <f t="shared" ref="O94" si="65">SUM(L94:N94)</f>
        <v>331517</v>
      </c>
      <c r="P94" s="335">
        <v>0</v>
      </c>
      <c r="Q94" s="272">
        <v>0</v>
      </c>
      <c r="R94" s="269">
        <f t="shared" ref="R94" si="66">SUM(P94:Q94)</f>
        <v>0</v>
      </c>
      <c r="V94" s="4"/>
    </row>
    <row r="95" spans="1:22" ht="14.25" customHeight="1">
      <c r="C95" s="441"/>
      <c r="D95" s="227"/>
      <c r="E95" s="246" t="s">
        <v>269</v>
      </c>
      <c r="F95" s="329"/>
      <c r="G95" s="337">
        <f t="shared" ref="G95:R95" si="67">SUM(G89:G94)</f>
        <v>38024840</v>
      </c>
      <c r="H95" s="271">
        <f t="shared" si="67"/>
        <v>14111718</v>
      </c>
      <c r="I95" s="271">
        <f t="shared" si="67"/>
        <v>9901263</v>
      </c>
      <c r="J95" s="271">
        <f t="shared" si="67"/>
        <v>9324864</v>
      </c>
      <c r="K95" s="338">
        <f t="shared" si="67"/>
        <v>33337845</v>
      </c>
      <c r="L95" s="271">
        <f t="shared" si="67"/>
        <v>2559591</v>
      </c>
      <c r="M95" s="271">
        <f t="shared" si="67"/>
        <v>964235</v>
      </c>
      <c r="N95" s="271">
        <f t="shared" si="67"/>
        <v>1072253</v>
      </c>
      <c r="O95" s="271">
        <f t="shared" si="67"/>
        <v>4596079</v>
      </c>
      <c r="P95" s="339">
        <f t="shared" si="67"/>
        <v>43834</v>
      </c>
      <c r="Q95" s="271">
        <f t="shared" si="67"/>
        <v>47082</v>
      </c>
      <c r="R95" s="271">
        <f t="shared" si="67"/>
        <v>90916</v>
      </c>
      <c r="V95" s="4"/>
    </row>
    <row r="96" spans="1:22" ht="14.25" customHeight="1">
      <c r="C96" s="441"/>
      <c r="D96" s="227"/>
      <c r="E96" s="197"/>
      <c r="F96" s="197"/>
      <c r="G96" s="315"/>
      <c r="H96" s="269"/>
      <c r="I96" s="269"/>
      <c r="J96" s="269"/>
      <c r="K96" s="299"/>
      <c r="L96" s="269"/>
      <c r="M96" s="269"/>
      <c r="N96" s="269"/>
      <c r="O96" s="270"/>
      <c r="P96" s="340"/>
      <c r="Q96" s="269"/>
      <c r="R96" s="269"/>
      <c r="V96" s="4"/>
    </row>
    <row r="97" spans="1:22" ht="14.25" customHeight="1">
      <c r="C97" s="441"/>
      <c r="D97" s="227"/>
      <c r="E97" s="197"/>
      <c r="F97" s="197"/>
      <c r="G97" s="315"/>
      <c r="H97" s="269"/>
      <c r="I97" s="269"/>
      <c r="J97" s="269"/>
      <c r="K97" s="299"/>
      <c r="L97" s="269"/>
      <c r="M97" s="269"/>
      <c r="N97" s="269"/>
      <c r="O97" s="270"/>
      <c r="P97" s="340"/>
      <c r="Q97" s="269"/>
      <c r="R97" s="269"/>
      <c r="V97" s="4"/>
    </row>
    <row r="98" spans="1:22" ht="14.25" customHeight="1">
      <c r="C98" s="441"/>
      <c r="D98" s="224" t="s">
        <v>268</v>
      </c>
      <c r="E98" s="197" t="s">
        <v>125</v>
      </c>
      <c r="F98" s="197"/>
      <c r="G98" s="315"/>
      <c r="H98" s="269"/>
      <c r="I98" s="269"/>
      <c r="J98" s="269"/>
      <c r="K98" s="299"/>
      <c r="L98" s="269"/>
      <c r="M98" s="269"/>
      <c r="N98" s="269"/>
      <c r="O98" s="270"/>
      <c r="P98" s="340"/>
      <c r="Q98" s="269"/>
      <c r="R98" s="269"/>
      <c r="V98" s="4"/>
    </row>
    <row r="99" spans="1:22" ht="14.25" customHeight="1">
      <c r="A99" s="1">
        <v>11681</v>
      </c>
      <c r="B99" s="1">
        <v>12752</v>
      </c>
      <c r="C99" s="441">
        <v>99</v>
      </c>
      <c r="D99" s="227"/>
      <c r="E99" s="197" t="s">
        <v>2033</v>
      </c>
      <c r="F99" s="197"/>
      <c r="G99" s="315">
        <f t="shared" ref="G99:G104" si="68">+K99+O99+R99</f>
        <v>48807871</v>
      </c>
      <c r="H99" s="298">
        <v>10464759</v>
      </c>
      <c r="I99" s="298">
        <v>6033019</v>
      </c>
      <c r="J99" s="298">
        <v>32310093</v>
      </c>
      <c r="K99" s="299">
        <f>SUM(H99:J99)</f>
        <v>48807871</v>
      </c>
      <c r="L99" s="272">
        <v>0</v>
      </c>
      <c r="M99" s="272">
        <v>0</v>
      </c>
      <c r="N99" s="272">
        <v>0</v>
      </c>
      <c r="O99" s="270">
        <f>SUM(L99:N99)</f>
        <v>0</v>
      </c>
      <c r="P99" s="335">
        <v>0</v>
      </c>
      <c r="Q99" s="272">
        <v>0</v>
      </c>
      <c r="R99" s="269">
        <f>SUM(P99:Q99)</f>
        <v>0</v>
      </c>
      <c r="V99" s="4"/>
    </row>
    <row r="100" spans="1:22" ht="14.25" customHeight="1">
      <c r="A100" s="1">
        <v>11681</v>
      </c>
      <c r="B100" s="1">
        <v>12752</v>
      </c>
      <c r="C100" s="441">
        <v>99</v>
      </c>
      <c r="D100" s="227"/>
      <c r="E100" s="197" t="s">
        <v>2034</v>
      </c>
      <c r="F100" s="268"/>
      <c r="G100" s="315">
        <f t="shared" si="68"/>
        <v>1082589</v>
      </c>
      <c r="H100" s="272">
        <v>0</v>
      </c>
      <c r="I100" s="272">
        <v>0</v>
      </c>
      <c r="J100" s="272">
        <v>0</v>
      </c>
      <c r="K100" s="299">
        <f t="shared" ref="K100:K101" si="69">SUM(H100:J100)</f>
        <v>0</v>
      </c>
      <c r="L100" s="298">
        <v>797596</v>
      </c>
      <c r="M100" s="298">
        <v>283040</v>
      </c>
      <c r="N100" s="298">
        <v>1953</v>
      </c>
      <c r="O100" s="270">
        <f t="shared" ref="O100:O101" si="70">SUM(L100:N100)</f>
        <v>1082589</v>
      </c>
      <c r="P100" s="335">
        <v>0</v>
      </c>
      <c r="Q100" s="272">
        <v>0</v>
      </c>
      <c r="R100" s="269">
        <f t="shared" ref="R100:R101" si="71">SUM(P100:Q100)</f>
        <v>0</v>
      </c>
      <c r="V100" s="4"/>
    </row>
    <row r="101" spans="1:22" ht="14.25" customHeight="1">
      <c r="A101" s="1">
        <v>11681</v>
      </c>
      <c r="B101" s="1">
        <v>12752</v>
      </c>
      <c r="C101" s="441">
        <v>99</v>
      </c>
      <c r="D101" s="227"/>
      <c r="E101" s="197" t="s">
        <v>2035</v>
      </c>
      <c r="F101" s="268"/>
      <c r="G101" s="315">
        <f t="shared" si="68"/>
        <v>1117627</v>
      </c>
      <c r="H101" s="272">
        <v>0</v>
      </c>
      <c r="I101" s="272">
        <v>0</v>
      </c>
      <c r="J101" s="272">
        <v>0</v>
      </c>
      <c r="K101" s="299">
        <f t="shared" si="69"/>
        <v>0</v>
      </c>
      <c r="L101" s="272">
        <v>0</v>
      </c>
      <c r="M101" s="272">
        <v>0</v>
      </c>
      <c r="N101" s="272">
        <v>0</v>
      </c>
      <c r="O101" s="270">
        <f t="shared" si="70"/>
        <v>0</v>
      </c>
      <c r="P101" s="336">
        <v>1117627</v>
      </c>
      <c r="Q101" s="298">
        <v>0</v>
      </c>
      <c r="R101" s="269">
        <f t="shared" si="71"/>
        <v>1117627</v>
      </c>
      <c r="V101" s="4"/>
    </row>
    <row r="102" spans="1:22" ht="14.25" customHeight="1">
      <c r="B102" s="1">
        <v>41565</v>
      </c>
      <c r="C102" s="441">
        <v>8</v>
      </c>
      <c r="D102" s="227"/>
      <c r="E102" s="197" t="s">
        <v>2036</v>
      </c>
      <c r="F102" s="197"/>
      <c r="G102" s="315">
        <f>+K102+O102+R102</f>
        <v>524369</v>
      </c>
      <c r="H102" s="272">
        <v>0</v>
      </c>
      <c r="I102" s="272">
        <v>0</v>
      </c>
      <c r="J102" s="298">
        <v>0</v>
      </c>
      <c r="K102" s="299">
        <f>SUM(H102:J102)</f>
        <v>0</v>
      </c>
      <c r="L102" s="272">
        <v>0</v>
      </c>
      <c r="M102" s="272">
        <v>0</v>
      </c>
      <c r="N102" s="298">
        <v>365884</v>
      </c>
      <c r="O102" s="270">
        <f>SUM(L102:N102)</f>
        <v>365884</v>
      </c>
      <c r="P102" s="335">
        <v>0</v>
      </c>
      <c r="Q102" s="298">
        <v>158485</v>
      </c>
      <c r="R102" s="269">
        <f>SUM(P102:Q102)</f>
        <v>158485</v>
      </c>
      <c r="V102" s="4"/>
    </row>
    <row r="103" spans="1:22" ht="14.25" customHeight="1">
      <c r="B103" s="1">
        <v>35252</v>
      </c>
      <c r="C103" s="441">
        <v>7</v>
      </c>
      <c r="D103" s="227"/>
      <c r="E103" s="197" t="s">
        <v>2037</v>
      </c>
      <c r="F103" s="268"/>
      <c r="G103" s="315">
        <f t="shared" si="68"/>
        <v>62341275</v>
      </c>
      <c r="H103" s="272">
        <v>0</v>
      </c>
      <c r="I103" s="272">
        <v>0</v>
      </c>
      <c r="J103" s="298">
        <v>43999225</v>
      </c>
      <c r="K103" s="299">
        <f>SUM(H103:J103)</f>
        <v>43999225</v>
      </c>
      <c r="L103" s="272">
        <v>0</v>
      </c>
      <c r="M103" s="272">
        <v>0</v>
      </c>
      <c r="N103" s="298">
        <v>12788066</v>
      </c>
      <c r="O103" s="270">
        <f>SUM(L103:N103)</f>
        <v>12788066</v>
      </c>
      <c r="P103" s="335">
        <v>0</v>
      </c>
      <c r="Q103" s="298">
        <v>5553984</v>
      </c>
      <c r="R103" s="269">
        <f>SUM(P103:Q103)</f>
        <v>5553984</v>
      </c>
      <c r="V103" s="4"/>
    </row>
    <row r="104" spans="1:22" ht="14.25" customHeight="1">
      <c r="A104" s="1">
        <v>25948</v>
      </c>
      <c r="B104" s="1">
        <v>12146</v>
      </c>
      <c r="C104" s="441">
        <v>9</v>
      </c>
      <c r="D104" s="227"/>
      <c r="E104" s="197" t="s">
        <v>2039</v>
      </c>
      <c r="F104" s="197"/>
      <c r="G104" s="315">
        <f t="shared" si="68"/>
        <v>15287620</v>
      </c>
      <c r="H104" s="298">
        <v>7331765</v>
      </c>
      <c r="I104" s="298">
        <v>2908922</v>
      </c>
      <c r="J104" s="298">
        <v>1664242</v>
      </c>
      <c r="K104" s="299">
        <f t="shared" ref="K104" si="72">SUM(H104:J104)</f>
        <v>11904929</v>
      </c>
      <c r="L104" s="298">
        <v>2083263</v>
      </c>
      <c r="M104" s="298">
        <v>826547</v>
      </c>
      <c r="N104" s="298">
        <v>472881</v>
      </c>
      <c r="O104" s="270">
        <f t="shared" ref="O104" si="73">SUM(L104:N104)</f>
        <v>3382691</v>
      </c>
      <c r="P104" s="335">
        <v>0</v>
      </c>
      <c r="Q104" s="272">
        <v>0</v>
      </c>
      <c r="R104" s="269">
        <f t="shared" ref="R104" si="74">SUM(P104:Q104)</f>
        <v>0</v>
      </c>
      <c r="V104" s="4"/>
    </row>
    <row r="105" spans="1:22" ht="14.25" customHeight="1">
      <c r="C105" s="441"/>
      <c r="D105" s="227"/>
      <c r="E105" s="246" t="s">
        <v>269</v>
      </c>
      <c r="F105" s="329"/>
      <c r="G105" s="337">
        <f t="shared" ref="G105:R105" si="75">SUM(G99:G104)</f>
        <v>129161351</v>
      </c>
      <c r="H105" s="271">
        <f t="shared" si="75"/>
        <v>17796524</v>
      </c>
      <c r="I105" s="271">
        <f t="shared" si="75"/>
        <v>8941941</v>
      </c>
      <c r="J105" s="271">
        <f t="shared" si="75"/>
        <v>77973560</v>
      </c>
      <c r="K105" s="338">
        <f t="shared" si="75"/>
        <v>104712025</v>
      </c>
      <c r="L105" s="271">
        <f t="shared" si="75"/>
        <v>2880859</v>
      </c>
      <c r="M105" s="271">
        <f t="shared" si="75"/>
        <v>1109587</v>
      </c>
      <c r="N105" s="271">
        <f t="shared" si="75"/>
        <v>13628784</v>
      </c>
      <c r="O105" s="271">
        <f t="shared" si="75"/>
        <v>17619230</v>
      </c>
      <c r="P105" s="339">
        <f t="shared" si="75"/>
        <v>1117627</v>
      </c>
      <c r="Q105" s="271">
        <f t="shared" si="75"/>
        <v>5712469</v>
      </c>
      <c r="R105" s="271">
        <f t="shared" si="75"/>
        <v>6830096</v>
      </c>
      <c r="V105" s="4"/>
    </row>
    <row r="106" spans="1:22" ht="14.25" customHeight="1">
      <c r="C106" s="441"/>
      <c r="D106" s="227"/>
      <c r="E106" s="197"/>
      <c r="F106" s="197"/>
      <c r="G106" s="315"/>
      <c r="H106" s="269"/>
      <c r="I106" s="269"/>
      <c r="J106" s="269"/>
      <c r="K106" s="299"/>
      <c r="L106" s="269"/>
      <c r="M106" s="269"/>
      <c r="N106" s="269"/>
      <c r="O106" s="270"/>
      <c r="P106" s="340"/>
      <c r="Q106" s="269"/>
      <c r="R106" s="269"/>
      <c r="V106" s="4"/>
    </row>
    <row r="107" spans="1:22" ht="14.25" customHeight="1">
      <c r="C107" s="441"/>
      <c r="D107" s="227"/>
      <c r="E107" s="197"/>
      <c r="F107" s="197"/>
      <c r="G107" s="315"/>
      <c r="H107" s="269"/>
      <c r="I107" s="269"/>
      <c r="J107" s="269"/>
      <c r="K107" s="299"/>
      <c r="L107" s="269"/>
      <c r="M107" s="269"/>
      <c r="N107" s="269"/>
      <c r="O107" s="270"/>
      <c r="P107" s="340"/>
      <c r="Q107" s="269"/>
      <c r="R107" s="269"/>
      <c r="V107" s="4"/>
    </row>
    <row r="108" spans="1:22" ht="14.25" customHeight="1">
      <c r="C108" s="441"/>
      <c r="D108" s="224">
        <v>398000</v>
      </c>
      <c r="E108" s="197" t="s">
        <v>247</v>
      </c>
      <c r="F108" s="197"/>
      <c r="G108" s="315"/>
      <c r="H108" s="269"/>
      <c r="I108" s="269"/>
      <c r="J108" s="269"/>
      <c r="K108" s="299"/>
      <c r="L108" s="269"/>
      <c r="M108" s="269"/>
      <c r="N108" s="269"/>
      <c r="O108" s="270"/>
      <c r="P108" s="340"/>
      <c r="Q108" s="269"/>
      <c r="R108" s="269"/>
      <c r="V108" s="4"/>
    </row>
    <row r="109" spans="1:22" ht="14.25" customHeight="1">
      <c r="A109" s="1">
        <v>11682</v>
      </c>
      <c r="B109" s="1">
        <v>12753</v>
      </c>
      <c r="C109" s="441">
        <v>99</v>
      </c>
      <c r="D109" s="196"/>
      <c r="E109" s="197" t="s">
        <v>2033</v>
      </c>
      <c r="F109" s="197"/>
      <c r="G109" s="315">
        <f t="shared" ref="G109:G114" si="76">+K109+O109+R109</f>
        <v>193351</v>
      </c>
      <c r="H109" s="298">
        <v>0</v>
      </c>
      <c r="I109" s="298">
        <v>6846</v>
      </c>
      <c r="J109" s="298">
        <v>186505</v>
      </c>
      <c r="K109" s="299">
        <f>SUM(H109:J109)</f>
        <v>193351</v>
      </c>
      <c r="L109" s="272">
        <v>0</v>
      </c>
      <c r="M109" s="272">
        <v>0</v>
      </c>
      <c r="N109" s="272">
        <v>0</v>
      </c>
      <c r="O109" s="270">
        <f>SUM(L109:N109)</f>
        <v>0</v>
      </c>
      <c r="P109" s="335">
        <v>0</v>
      </c>
      <c r="Q109" s="272">
        <v>0</v>
      </c>
      <c r="R109" s="269">
        <f>SUM(P109:Q109)</f>
        <v>0</v>
      </c>
      <c r="V109" s="4"/>
    </row>
    <row r="110" spans="1:22" ht="14.25" customHeight="1">
      <c r="A110" s="1">
        <v>11682</v>
      </c>
      <c r="B110" s="1">
        <v>12753</v>
      </c>
      <c r="C110" s="441">
        <v>99</v>
      </c>
      <c r="D110" s="196"/>
      <c r="E110" s="197" t="s">
        <v>2034</v>
      </c>
      <c r="F110" s="268"/>
      <c r="G110" s="315">
        <f t="shared" si="76"/>
        <v>0</v>
      </c>
      <c r="H110" s="272">
        <v>0</v>
      </c>
      <c r="I110" s="272">
        <v>0</v>
      </c>
      <c r="J110" s="272">
        <v>0</v>
      </c>
      <c r="K110" s="299">
        <f t="shared" ref="K110:K111" si="77">SUM(H110:J110)</f>
        <v>0</v>
      </c>
      <c r="L110" s="298">
        <v>0</v>
      </c>
      <c r="M110" s="298">
        <v>0</v>
      </c>
      <c r="N110" s="298">
        <v>0</v>
      </c>
      <c r="O110" s="270">
        <f t="shared" ref="O110:O111" si="78">SUM(L110:N110)</f>
        <v>0</v>
      </c>
      <c r="P110" s="335">
        <v>0</v>
      </c>
      <c r="Q110" s="272">
        <v>0</v>
      </c>
      <c r="R110" s="269">
        <f t="shared" ref="R110:R111" si="79">SUM(P110:Q110)</f>
        <v>0</v>
      </c>
      <c r="V110" s="4"/>
    </row>
    <row r="111" spans="1:22" ht="14.25" customHeight="1">
      <c r="A111" s="1">
        <v>11682</v>
      </c>
      <c r="B111" s="1">
        <v>12753</v>
      </c>
      <c r="C111" s="441">
        <v>99</v>
      </c>
      <c r="D111" s="227"/>
      <c r="E111" s="197" t="s">
        <v>2035</v>
      </c>
      <c r="F111" s="268"/>
      <c r="G111" s="315">
        <f t="shared" si="76"/>
        <v>2367</v>
      </c>
      <c r="H111" s="272">
        <v>0</v>
      </c>
      <c r="I111" s="272">
        <v>0</v>
      </c>
      <c r="J111" s="272">
        <v>0</v>
      </c>
      <c r="K111" s="299">
        <f t="shared" si="77"/>
        <v>0</v>
      </c>
      <c r="L111" s="272">
        <v>0</v>
      </c>
      <c r="M111" s="272">
        <v>0</v>
      </c>
      <c r="N111" s="272">
        <v>0</v>
      </c>
      <c r="O111" s="270">
        <f t="shared" si="78"/>
        <v>0</v>
      </c>
      <c r="P111" s="336">
        <v>2367</v>
      </c>
      <c r="Q111" s="298">
        <v>0</v>
      </c>
      <c r="R111" s="269">
        <f t="shared" si="79"/>
        <v>2367</v>
      </c>
      <c r="V111" s="4"/>
    </row>
    <row r="112" spans="1:22" ht="14.25" customHeight="1">
      <c r="B112" s="1">
        <v>41566</v>
      </c>
      <c r="C112" s="441">
        <v>8</v>
      </c>
      <c r="D112" s="227"/>
      <c r="E112" s="197" t="s">
        <v>2036</v>
      </c>
      <c r="F112" s="197"/>
      <c r="G112" s="315">
        <f>+K112+O112+R112</f>
        <v>0</v>
      </c>
      <c r="H112" s="272">
        <v>0</v>
      </c>
      <c r="I112" s="272">
        <v>0</v>
      </c>
      <c r="J112" s="298">
        <v>0</v>
      </c>
      <c r="K112" s="299">
        <f>SUM(H112:J112)</f>
        <v>0</v>
      </c>
      <c r="L112" s="272">
        <v>0</v>
      </c>
      <c r="M112" s="272">
        <v>0</v>
      </c>
      <c r="N112" s="298">
        <v>0</v>
      </c>
      <c r="O112" s="270">
        <f>SUM(L112:N112)</f>
        <v>0</v>
      </c>
      <c r="P112" s="335">
        <v>0</v>
      </c>
      <c r="Q112" s="298">
        <v>0</v>
      </c>
      <c r="R112" s="269">
        <f>SUM(P112:Q112)</f>
        <v>0</v>
      </c>
      <c r="V112" s="4"/>
    </row>
    <row r="113" spans="1:43" ht="14.25" customHeight="1">
      <c r="A113" s="1">
        <v>11682</v>
      </c>
      <c r="B113" s="1">
        <v>35253</v>
      </c>
      <c r="C113" s="441">
        <v>7</v>
      </c>
      <c r="D113" s="196"/>
      <c r="E113" s="197" t="s">
        <v>2037</v>
      </c>
      <c r="F113" s="268"/>
      <c r="G113" s="315">
        <f t="shared" si="76"/>
        <v>617739</v>
      </c>
      <c r="H113" s="272">
        <v>0</v>
      </c>
      <c r="I113" s="272">
        <v>0</v>
      </c>
      <c r="J113" s="298">
        <v>435988</v>
      </c>
      <c r="K113" s="299">
        <f>SUM(H113:J113)</f>
        <v>435988</v>
      </c>
      <c r="L113" s="272">
        <v>0</v>
      </c>
      <c r="M113" s="272">
        <v>0</v>
      </c>
      <c r="N113" s="298">
        <v>126717</v>
      </c>
      <c r="O113" s="270">
        <f>SUM(L113:N113)</f>
        <v>126717</v>
      </c>
      <c r="P113" s="335">
        <v>0</v>
      </c>
      <c r="Q113" s="298">
        <v>55034</v>
      </c>
      <c r="R113" s="269">
        <f>SUM(P113:Q113)</f>
        <v>55034</v>
      </c>
      <c r="V113" s="4"/>
    </row>
    <row r="114" spans="1:43" ht="14.25" customHeight="1">
      <c r="A114" s="1">
        <v>25949</v>
      </c>
      <c r="B114" s="1">
        <v>12147</v>
      </c>
      <c r="C114" s="441">
        <v>9</v>
      </c>
      <c r="D114" s="196"/>
      <c r="E114" s="197" t="s">
        <v>2039</v>
      </c>
      <c r="F114" s="197"/>
      <c r="G114" s="315">
        <f t="shared" si="76"/>
        <v>8573</v>
      </c>
      <c r="H114" s="298">
        <v>0</v>
      </c>
      <c r="I114" s="298">
        <v>6676</v>
      </c>
      <c r="J114" s="298">
        <v>0</v>
      </c>
      <c r="K114" s="299">
        <f t="shared" ref="K114" si="80">SUM(H114:J114)</f>
        <v>6676</v>
      </c>
      <c r="L114" s="298">
        <v>0</v>
      </c>
      <c r="M114" s="298">
        <v>1897</v>
      </c>
      <c r="N114" s="298">
        <v>0</v>
      </c>
      <c r="O114" s="270">
        <f t="shared" ref="O114" si="81">SUM(L114:N114)</f>
        <v>1897</v>
      </c>
      <c r="P114" s="335">
        <v>0</v>
      </c>
      <c r="Q114" s="272">
        <v>0</v>
      </c>
      <c r="R114" s="269">
        <f t="shared" ref="R114" si="82">SUM(P114:Q114)</f>
        <v>0</v>
      </c>
      <c r="V114" s="4"/>
    </row>
    <row r="115" spans="1:43" ht="14.25" customHeight="1">
      <c r="C115" s="441"/>
      <c r="D115" s="196"/>
      <c r="E115" s="246" t="s">
        <v>269</v>
      </c>
      <c r="F115" s="329"/>
      <c r="G115" s="337">
        <f t="shared" ref="G115:R115" si="83">SUM(G109:G114)</f>
        <v>822030</v>
      </c>
      <c r="H115" s="271">
        <f t="shared" si="83"/>
        <v>0</v>
      </c>
      <c r="I115" s="271">
        <f t="shared" si="83"/>
        <v>13522</v>
      </c>
      <c r="J115" s="271">
        <f t="shared" si="83"/>
        <v>622493</v>
      </c>
      <c r="K115" s="338">
        <f t="shared" si="83"/>
        <v>636015</v>
      </c>
      <c r="L115" s="271">
        <f t="shared" si="83"/>
        <v>0</v>
      </c>
      <c r="M115" s="271">
        <f t="shared" si="83"/>
        <v>1897</v>
      </c>
      <c r="N115" s="271">
        <f t="shared" si="83"/>
        <v>126717</v>
      </c>
      <c r="O115" s="271">
        <f t="shared" si="83"/>
        <v>128614</v>
      </c>
      <c r="P115" s="339">
        <f t="shared" si="83"/>
        <v>2367</v>
      </c>
      <c r="Q115" s="271">
        <f t="shared" si="83"/>
        <v>55034</v>
      </c>
      <c r="R115" s="271">
        <f t="shared" si="83"/>
        <v>57401</v>
      </c>
      <c r="V115" s="4"/>
    </row>
    <row r="116" spans="1:43" ht="14.25" customHeight="1">
      <c r="C116" s="441"/>
      <c r="D116" s="196"/>
      <c r="E116" s="197"/>
      <c r="F116" s="197"/>
      <c r="G116" s="315"/>
      <c r="H116" s="269"/>
      <c r="I116" s="269"/>
      <c r="J116" s="269"/>
      <c r="K116" s="299"/>
      <c r="L116" s="269"/>
      <c r="M116" s="269"/>
      <c r="N116" s="269"/>
      <c r="O116" s="270"/>
      <c r="P116" s="340"/>
      <c r="Q116" s="269"/>
      <c r="R116" s="269"/>
      <c r="V116" s="4"/>
    </row>
    <row r="117" spans="1:43" ht="14.25" customHeight="1">
      <c r="C117" s="441"/>
      <c r="D117" s="196"/>
      <c r="E117" s="246" t="s">
        <v>271</v>
      </c>
      <c r="F117" s="246"/>
      <c r="G117" s="337">
        <f>G16+G26+G36+G46+G56+G66+G75+G85+G95+G105+G115</f>
        <v>596573827</v>
      </c>
      <c r="H117" s="271">
        <f t="shared" ref="H117:R117" si="84">H16+H26+H36+H46+H56+H66+H75+H85+H95+H105+H115</f>
        <v>74794459</v>
      </c>
      <c r="I117" s="271">
        <f t="shared" si="84"/>
        <v>40130325</v>
      </c>
      <c r="J117" s="271">
        <f t="shared" si="84"/>
        <v>306252193</v>
      </c>
      <c r="K117" s="338">
        <f t="shared" si="84"/>
        <v>421176977</v>
      </c>
      <c r="L117" s="271">
        <f t="shared" si="84"/>
        <v>51625110</v>
      </c>
      <c r="M117" s="271">
        <f t="shared" si="84"/>
        <v>7235501</v>
      </c>
      <c r="N117" s="271">
        <f>N16+N26+N36+N46+N56+N66+N75+N85+N95+N105+N115</f>
        <v>76084169</v>
      </c>
      <c r="O117" s="271">
        <f t="shared" si="84"/>
        <v>134944780</v>
      </c>
      <c r="P117" s="339">
        <f t="shared" si="84"/>
        <v>11035575</v>
      </c>
      <c r="Q117" s="271">
        <f t="shared" si="84"/>
        <v>29416495</v>
      </c>
      <c r="R117" s="271">
        <f t="shared" si="84"/>
        <v>40452070</v>
      </c>
      <c r="V117" s="4"/>
    </row>
    <row r="118" spans="1:43" ht="14.25" customHeight="1">
      <c r="C118" s="441"/>
      <c r="D118" s="196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</row>
    <row r="119" spans="1:43" s="70" customFormat="1" ht="15.6">
      <c r="C119" s="197" t="s">
        <v>179</v>
      </c>
      <c r="D119" s="227"/>
      <c r="E119" s="240"/>
      <c r="F119" s="240"/>
      <c r="G119" s="236"/>
      <c r="H119" s="242"/>
      <c r="I119" s="242"/>
      <c r="J119" s="242"/>
      <c r="K119" s="242"/>
      <c r="L119" s="197"/>
      <c r="M119" s="197"/>
      <c r="N119" s="197"/>
      <c r="O119" s="197"/>
      <c r="P119" s="197"/>
      <c r="Q119" s="197"/>
      <c r="R119" s="197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</row>
    <row r="120" spans="1:43" s="70" customFormat="1" ht="15.6">
      <c r="C120" s="441" t="s">
        <v>19</v>
      </c>
      <c r="D120" s="240">
        <v>7</v>
      </c>
      <c r="E120" s="331" t="str">
        <f>+'OR-ALL'!E9</f>
        <v>Elec/Gas North/Oregon 4-Factor</v>
      </c>
      <c r="F120" s="240"/>
      <c r="G120" s="236"/>
      <c r="H120" s="332">
        <f>'OR-ALL'!G30</f>
        <v>1</v>
      </c>
      <c r="I120" s="332"/>
      <c r="J120" s="332">
        <f>'OR-ALL'!H30</f>
        <v>0.70577999999999996</v>
      </c>
      <c r="K120" s="332"/>
      <c r="L120" s="332"/>
      <c r="M120" s="332"/>
      <c r="N120" s="332">
        <f>'OR-ALL'!I30</f>
        <v>0.20513000000000001</v>
      </c>
      <c r="O120" s="332"/>
      <c r="P120" s="332"/>
      <c r="Q120" s="332"/>
      <c r="R120" s="332">
        <f>'OR-ALL'!J30</f>
        <v>8.9090000000000003E-2</v>
      </c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</row>
    <row r="121" spans="1:43" s="70" customFormat="1" ht="15.6">
      <c r="C121" s="441" t="s">
        <v>19</v>
      </c>
      <c r="D121" s="240">
        <v>8</v>
      </c>
      <c r="E121" s="331" t="str">
        <f>+'OR-ALL'!E32</f>
        <v>Gas North/Oregon 4-Factor</v>
      </c>
      <c r="F121" s="240"/>
      <c r="G121" s="236"/>
      <c r="H121" s="332">
        <f>'OR-ALL'!G52</f>
        <v>1</v>
      </c>
      <c r="I121" s="332"/>
      <c r="J121" s="332">
        <f>'OR-ALL'!H52</f>
        <v>0</v>
      </c>
      <c r="K121" s="332"/>
      <c r="L121" s="332"/>
      <c r="M121" s="332"/>
      <c r="N121" s="332">
        <f>'OR-ALL'!I52</f>
        <v>0.69776000000000005</v>
      </c>
      <c r="O121" s="332"/>
      <c r="P121" s="332"/>
      <c r="Q121" s="332"/>
      <c r="R121" s="332">
        <f>'OR-ALL'!J52</f>
        <v>0.30224000000000001</v>
      </c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</row>
    <row r="122" spans="1:43" s="70" customFormat="1" ht="15.6">
      <c r="C122" s="441" t="s">
        <v>19</v>
      </c>
      <c r="D122" s="240">
        <v>9</v>
      </c>
      <c r="E122" s="331" t="str">
        <f>+'OR-ALL'!E56</f>
        <v xml:space="preserve">Elec/Gas North 4-Factor </v>
      </c>
      <c r="F122" s="240"/>
      <c r="G122" s="236"/>
      <c r="H122" s="332">
        <f>'OR-ALL'!G74</f>
        <v>1</v>
      </c>
      <c r="I122" s="332"/>
      <c r="J122" s="332">
        <f>'OR-ALL'!H74</f>
        <v>0.77873999999999999</v>
      </c>
      <c r="K122" s="332"/>
      <c r="L122" s="332"/>
      <c r="M122" s="332"/>
      <c r="N122" s="332">
        <f>'OR-ALL'!I74</f>
        <v>0.22126000000000001</v>
      </c>
      <c r="O122" s="332"/>
      <c r="P122" s="332"/>
      <c r="Q122" s="332"/>
      <c r="R122" s="332">
        <f>'OR-ALL'!J74</f>
        <v>0</v>
      </c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</row>
    <row r="123" spans="1:43" s="70" customFormat="1" ht="15.6">
      <c r="C123" s="441" t="s">
        <v>19</v>
      </c>
      <c r="D123" s="240">
        <v>99</v>
      </c>
      <c r="E123" s="331" t="str">
        <f>+'OR-ALL'!E88</f>
        <v>Not Allocated</v>
      </c>
      <c r="F123" s="240"/>
      <c r="G123" s="236"/>
      <c r="H123" s="332">
        <f>'OR-ALL'!G88</f>
        <v>0</v>
      </c>
      <c r="I123" s="332"/>
      <c r="J123" s="332">
        <f>'OR-ALL'!H88</f>
        <v>0</v>
      </c>
      <c r="K123" s="332"/>
      <c r="L123" s="332"/>
      <c r="M123" s="332"/>
      <c r="N123" s="332">
        <f>'OR-ALL'!I88</f>
        <v>0</v>
      </c>
      <c r="O123" s="332"/>
      <c r="P123" s="332"/>
      <c r="Q123" s="332"/>
      <c r="R123" s="332">
        <f>'OR-ALL'!J88</f>
        <v>0</v>
      </c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</row>
    <row r="124" spans="1:43" ht="14.25" customHeight="1">
      <c r="C124" s="167"/>
      <c r="D124" s="4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43" ht="14.25" customHeight="1">
      <c r="C125" s="167"/>
      <c r="D125" s="41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</sheetData>
  <mergeCells count="3">
    <mergeCell ref="H6:K6"/>
    <mergeCell ref="L6:O6"/>
    <mergeCell ref="P6:R6"/>
  </mergeCells>
  <pageMargins left="0.2" right="0.2" top="0.5" bottom="0.5" header="0.25" footer="0.25"/>
  <pageSetup scale="60" fitToWidth="2" fitToHeight="3" orientation="landscape" horizontalDpi="4294967292" r:id="rId1"/>
  <headerFooter alignWithMargins="0">
    <oddFooter>&amp;CPage &amp;P of &amp;N&amp;RPrint  Date-Time:  &amp;D  &amp;T</oddFooter>
  </headerFooter>
  <rowBreaks count="2" manualBreakCount="2">
    <brk id="47" max="16383" man="1"/>
    <brk id="8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U73"/>
  <sheetViews>
    <sheetView zoomScaleNormal="100" workbookViewId="0">
      <pane xSplit="9" ySplit="7" topLeftCell="J8" activePane="bottomRight" state="frozen"/>
      <selection activeCell="H8" sqref="H8"/>
      <selection pane="topRight" activeCell="H8" sqref="H8"/>
      <selection pane="bottomLeft" activeCell="H8" sqref="H8"/>
      <selection pane="bottomRight" activeCell="G3" sqref="G3"/>
    </sheetView>
  </sheetViews>
  <sheetFormatPr defaultColWidth="9.375" defaultRowHeight="14.25" customHeight="1"/>
  <cols>
    <col min="1" max="1" width="12.125" style="133" customWidth="1"/>
    <col min="2" max="2" width="8.125" style="133" customWidth="1"/>
    <col min="3" max="3" width="12.125" style="133" customWidth="1"/>
    <col min="4" max="4" width="11.5" style="133" customWidth="1"/>
    <col min="5" max="5" width="13.125" style="1" customWidth="1"/>
    <col min="6" max="6" width="11.625" style="1" customWidth="1"/>
    <col min="7" max="7" width="20.5" style="133" customWidth="1"/>
    <col min="8" max="8" width="11.5" style="1" customWidth="1"/>
    <col min="9" max="9" width="18.375" style="1" customWidth="1"/>
    <col min="10" max="17" width="14.875" style="1" customWidth="1"/>
    <col min="18" max="18" width="20.375" style="1" customWidth="1"/>
    <col min="19" max="19" width="20.625" style="1" customWidth="1"/>
    <col min="20" max="20" width="14.875" style="1" customWidth="1"/>
    <col min="21" max="16384" width="9.375" style="1"/>
  </cols>
  <sheetData>
    <row r="1" spans="1:20" ht="14.25" customHeight="1">
      <c r="E1" s="441"/>
      <c r="F1" s="196"/>
      <c r="G1" s="236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0" ht="14.25" customHeight="1">
      <c r="E2" s="200" t="s">
        <v>2029</v>
      </c>
      <c r="F2" s="201"/>
      <c r="G2" s="202"/>
      <c r="H2" s="203"/>
      <c r="I2" s="204" t="s">
        <v>44</v>
      </c>
      <c r="J2" s="197"/>
      <c r="K2" s="197"/>
      <c r="L2" s="197" t="s">
        <v>3</v>
      </c>
      <c r="M2" s="197"/>
      <c r="N2" s="197"/>
      <c r="O2" s="197"/>
      <c r="P2" s="197"/>
      <c r="Q2" s="197"/>
      <c r="R2" s="198"/>
      <c r="S2" s="198"/>
      <c r="T2" s="197"/>
    </row>
    <row r="3" spans="1:20" ht="14.25" customHeight="1">
      <c r="E3" s="324" t="s">
        <v>2040</v>
      </c>
      <c r="F3" s="196"/>
      <c r="G3" s="325"/>
      <c r="H3" s="211"/>
      <c r="I3" s="209" t="str">
        <f>"C-IPL-"&amp;months&amp;rbcalc</f>
        <v>C-IPL-12E</v>
      </c>
      <c r="J3" s="197"/>
      <c r="K3" s="197" t="str">
        <f>IF(LEFT(UPPER(DATA!S2),4)="RATE",DATA!S2,"")</f>
        <v/>
      </c>
      <c r="L3" s="197"/>
      <c r="M3" s="197"/>
      <c r="N3" s="197"/>
      <c r="O3" s="197"/>
      <c r="P3" s="197"/>
      <c r="Q3" s="197"/>
      <c r="R3" s="198"/>
      <c r="S3" s="198"/>
      <c r="T3" s="197"/>
    </row>
    <row r="4" spans="1:20" ht="14.25" customHeight="1">
      <c r="E4" s="210" t="str">
        <f>tp_heading</f>
        <v>For Twelve Months Ended December 31, 2019</v>
      </c>
      <c r="F4" s="198"/>
      <c r="G4" s="325"/>
      <c r="H4" s="211"/>
      <c r="I4" s="247"/>
      <c r="J4" s="198"/>
      <c r="K4" s="198"/>
      <c r="L4" s="198" t="s">
        <v>2091</v>
      </c>
      <c r="M4" s="197"/>
      <c r="N4" s="197"/>
      <c r="O4" s="197"/>
      <c r="P4" s="197"/>
      <c r="Q4" s="197"/>
      <c r="R4" s="197"/>
      <c r="S4" s="197"/>
      <c r="T4" s="197"/>
    </row>
    <row r="5" spans="1:20" ht="14.25" customHeight="1">
      <c r="E5" s="212" t="str">
        <f>rbcalc_heading</f>
        <v>Ending Balance Basis</v>
      </c>
      <c r="F5" s="213"/>
      <c r="G5" s="326"/>
      <c r="H5" s="215"/>
      <c r="I5" s="216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</row>
    <row r="6" spans="1:20" ht="14.25" customHeight="1">
      <c r="E6" s="221"/>
      <c r="F6" s="341"/>
      <c r="G6" s="253"/>
      <c r="H6" s="221"/>
      <c r="I6" s="254"/>
      <c r="J6" s="197" t="s">
        <v>262</v>
      </c>
      <c r="K6" s="197"/>
      <c r="L6" s="197"/>
      <c r="M6" s="197"/>
      <c r="N6" s="197" t="s">
        <v>2041</v>
      </c>
      <c r="O6" s="197"/>
      <c r="P6" s="197"/>
      <c r="Q6" s="197"/>
      <c r="R6" s="477" t="s">
        <v>2042</v>
      </c>
      <c r="S6" s="477"/>
      <c r="T6" s="477"/>
    </row>
    <row r="7" spans="1:20" ht="14.25" customHeight="1">
      <c r="A7" s="133" t="s">
        <v>97</v>
      </c>
      <c r="B7" s="133" t="s">
        <v>97</v>
      </c>
      <c r="C7" s="133" t="s">
        <v>98</v>
      </c>
      <c r="D7" s="133" t="s">
        <v>98</v>
      </c>
      <c r="E7" s="217" t="s">
        <v>96</v>
      </c>
      <c r="F7" s="218" t="s">
        <v>51</v>
      </c>
      <c r="G7" s="327" t="s">
        <v>54</v>
      </c>
      <c r="H7" s="214"/>
      <c r="I7" s="328" t="s">
        <v>61</v>
      </c>
      <c r="J7" s="219" t="s">
        <v>3718</v>
      </c>
      <c r="K7" s="219" t="s">
        <v>3719</v>
      </c>
      <c r="L7" s="219" t="s">
        <v>98</v>
      </c>
      <c r="M7" s="219" t="s">
        <v>61</v>
      </c>
      <c r="N7" s="219" t="s">
        <v>3718</v>
      </c>
      <c r="O7" s="219" t="s">
        <v>3719</v>
      </c>
      <c r="P7" s="219" t="s">
        <v>98</v>
      </c>
      <c r="Q7" s="219" t="s">
        <v>61</v>
      </c>
      <c r="R7" s="219" t="s">
        <v>3720</v>
      </c>
      <c r="S7" s="219" t="s">
        <v>98</v>
      </c>
      <c r="T7" s="219" t="s">
        <v>61</v>
      </c>
    </row>
    <row r="8" spans="1:20" ht="14.25" customHeight="1">
      <c r="E8" s="440"/>
      <c r="F8" s="220"/>
      <c r="G8" s="256"/>
      <c r="H8" s="221"/>
      <c r="I8" s="348"/>
      <c r="J8" s="349"/>
      <c r="K8" s="349"/>
      <c r="L8" s="349"/>
      <c r="M8" s="350"/>
      <c r="N8" s="349"/>
      <c r="O8" s="349"/>
      <c r="P8" s="349"/>
      <c r="Q8" s="350"/>
      <c r="R8" s="349"/>
      <c r="S8" s="349"/>
      <c r="T8" s="349"/>
    </row>
    <row r="9" spans="1:20" ht="14.25" customHeight="1">
      <c r="E9" s="440"/>
      <c r="F9" s="240">
        <v>303000</v>
      </c>
      <c r="G9" s="236" t="s">
        <v>2043</v>
      </c>
      <c r="H9" s="221"/>
      <c r="I9" s="351"/>
      <c r="J9" s="334"/>
      <c r="K9" s="334"/>
      <c r="L9" s="334"/>
      <c r="M9" s="352"/>
      <c r="N9" s="334"/>
      <c r="O9" s="334"/>
      <c r="P9" s="334"/>
      <c r="Q9" s="352"/>
      <c r="R9" s="334"/>
      <c r="S9" s="334"/>
      <c r="T9" s="334"/>
    </row>
    <row r="10" spans="1:20" ht="14.25" customHeight="1">
      <c r="A10" s="133">
        <v>11606</v>
      </c>
      <c r="C10" s="133">
        <v>12678</v>
      </c>
      <c r="E10" s="441">
        <v>99</v>
      </c>
      <c r="F10" s="240"/>
      <c r="G10" s="236" t="s">
        <v>2044</v>
      </c>
      <c r="H10" s="342"/>
      <c r="I10" s="315">
        <f t="shared" ref="I10:I15" si="0">M10+Q10+T10</f>
        <v>10699821</v>
      </c>
      <c r="J10" s="298">
        <v>319716</v>
      </c>
      <c r="K10" s="298">
        <v>0</v>
      </c>
      <c r="L10" s="298">
        <v>10380105</v>
      </c>
      <c r="M10" s="299">
        <f t="shared" ref="M10:M15" si="1">SUM(J10:L10)</f>
        <v>10699821</v>
      </c>
      <c r="N10" s="272">
        <v>0</v>
      </c>
      <c r="O10" s="272">
        <v>0</v>
      </c>
      <c r="P10" s="272">
        <v>0</v>
      </c>
      <c r="Q10" s="270">
        <f t="shared" ref="Q10:Q15" si="2">SUM(N10:P10)</f>
        <v>0</v>
      </c>
      <c r="R10" s="335">
        <v>0</v>
      </c>
      <c r="S10" s="272">
        <v>0</v>
      </c>
      <c r="T10" s="269">
        <f t="shared" ref="T10:T15" si="3">SUM(R10:S10)</f>
        <v>0</v>
      </c>
    </row>
    <row r="11" spans="1:20" ht="14.25" customHeight="1">
      <c r="A11" s="133">
        <v>11606</v>
      </c>
      <c r="C11" s="133">
        <v>12678</v>
      </c>
      <c r="E11" s="441">
        <v>99</v>
      </c>
      <c r="F11" s="240"/>
      <c r="G11" s="236" t="s">
        <v>2045</v>
      </c>
      <c r="H11" s="342"/>
      <c r="I11" s="315">
        <f t="shared" si="0"/>
        <v>1794115</v>
      </c>
      <c r="J11" s="272">
        <v>0</v>
      </c>
      <c r="K11" s="272">
        <v>0</v>
      </c>
      <c r="L11" s="272">
        <v>0</v>
      </c>
      <c r="M11" s="299">
        <f t="shared" si="1"/>
        <v>0</v>
      </c>
      <c r="N11" s="298">
        <v>1021914</v>
      </c>
      <c r="O11" s="298">
        <v>772201</v>
      </c>
      <c r="P11" s="298">
        <v>0</v>
      </c>
      <c r="Q11" s="270">
        <f t="shared" si="2"/>
        <v>1794115</v>
      </c>
      <c r="R11" s="335">
        <v>0</v>
      </c>
      <c r="S11" s="272">
        <v>0</v>
      </c>
      <c r="T11" s="269">
        <f t="shared" si="3"/>
        <v>0</v>
      </c>
    </row>
    <row r="12" spans="1:20" ht="14.25" customHeight="1">
      <c r="A12" s="133">
        <v>11606</v>
      </c>
      <c r="C12" s="133">
        <v>12678</v>
      </c>
      <c r="E12" s="441">
        <v>99</v>
      </c>
      <c r="F12" s="240"/>
      <c r="G12" s="236" t="s">
        <v>2046</v>
      </c>
      <c r="H12" s="268"/>
      <c r="I12" s="315">
        <f t="shared" si="0"/>
        <v>406156</v>
      </c>
      <c r="J12" s="272">
        <v>0</v>
      </c>
      <c r="K12" s="272">
        <v>0</v>
      </c>
      <c r="L12" s="272">
        <v>0</v>
      </c>
      <c r="M12" s="299">
        <f t="shared" si="1"/>
        <v>0</v>
      </c>
      <c r="N12" s="272">
        <v>0</v>
      </c>
      <c r="O12" s="272">
        <v>0</v>
      </c>
      <c r="P12" s="272">
        <v>0</v>
      </c>
      <c r="Q12" s="270">
        <f t="shared" si="2"/>
        <v>0</v>
      </c>
      <c r="R12" s="336">
        <v>406156</v>
      </c>
      <c r="S12" s="298">
        <v>0</v>
      </c>
      <c r="T12" s="269">
        <f t="shared" si="3"/>
        <v>406156</v>
      </c>
    </row>
    <row r="13" spans="1:20" ht="14.25" customHeight="1">
      <c r="C13" s="133">
        <v>41494</v>
      </c>
      <c r="E13" s="441">
        <v>8</v>
      </c>
      <c r="F13" s="240"/>
      <c r="G13" s="236" t="s">
        <v>2047</v>
      </c>
      <c r="H13" s="197"/>
      <c r="I13" s="315">
        <f t="shared" si="0"/>
        <v>0</v>
      </c>
      <c r="J13" s="272">
        <v>0</v>
      </c>
      <c r="K13" s="272">
        <v>0</v>
      </c>
      <c r="L13" s="272">
        <v>0</v>
      </c>
      <c r="M13" s="299">
        <f>SUM(J13:L13)</f>
        <v>0</v>
      </c>
      <c r="N13" s="272">
        <v>0</v>
      </c>
      <c r="O13" s="272">
        <v>0</v>
      </c>
      <c r="P13" s="298">
        <v>0</v>
      </c>
      <c r="Q13" s="270">
        <f>SUM(N13:P13)</f>
        <v>0</v>
      </c>
      <c r="R13" s="335">
        <v>0</v>
      </c>
      <c r="S13" s="298">
        <v>0</v>
      </c>
      <c r="T13" s="269">
        <f>SUM(R13:S13)</f>
        <v>0</v>
      </c>
    </row>
    <row r="14" spans="1:20" ht="14.25" customHeight="1">
      <c r="C14" s="133">
        <v>35181</v>
      </c>
      <c r="E14" s="231">
        <v>7</v>
      </c>
      <c r="F14" s="343"/>
      <c r="G14" s="344" t="s">
        <v>2048</v>
      </c>
      <c r="H14" s="345"/>
      <c r="I14" s="315">
        <f t="shared" si="0"/>
        <v>6222637</v>
      </c>
      <c r="J14" s="272">
        <v>0</v>
      </c>
      <c r="K14" s="272">
        <v>0</v>
      </c>
      <c r="L14" s="298">
        <v>4391813</v>
      </c>
      <c r="M14" s="299">
        <f t="shared" si="1"/>
        <v>4391813</v>
      </c>
      <c r="N14" s="272">
        <v>0</v>
      </c>
      <c r="O14" s="272">
        <v>0</v>
      </c>
      <c r="P14" s="298">
        <v>1276449</v>
      </c>
      <c r="Q14" s="270">
        <f t="shared" si="2"/>
        <v>1276449</v>
      </c>
      <c r="R14" s="335">
        <v>0</v>
      </c>
      <c r="S14" s="298">
        <v>554375</v>
      </c>
      <c r="T14" s="269">
        <f t="shared" si="3"/>
        <v>554375</v>
      </c>
    </row>
    <row r="15" spans="1:20" ht="14.25" customHeight="1">
      <c r="A15" s="133">
        <v>25877</v>
      </c>
      <c r="C15" s="133">
        <v>12071</v>
      </c>
      <c r="E15" s="231">
        <v>9</v>
      </c>
      <c r="F15" s="343"/>
      <c r="G15" s="344" t="s">
        <v>2049</v>
      </c>
      <c r="H15" s="345"/>
      <c r="I15" s="315">
        <f t="shared" si="0"/>
        <v>194058</v>
      </c>
      <c r="J15" s="298">
        <v>0</v>
      </c>
      <c r="K15" s="298">
        <v>0</v>
      </c>
      <c r="L15" s="298">
        <v>151119</v>
      </c>
      <c r="M15" s="299">
        <f t="shared" si="1"/>
        <v>151119</v>
      </c>
      <c r="N15" s="298">
        <v>0</v>
      </c>
      <c r="O15" s="298">
        <v>0</v>
      </c>
      <c r="P15" s="298">
        <v>42939</v>
      </c>
      <c r="Q15" s="270">
        <f t="shared" si="2"/>
        <v>42939</v>
      </c>
      <c r="R15" s="335">
        <v>0</v>
      </c>
      <c r="S15" s="272">
        <v>0</v>
      </c>
      <c r="T15" s="269">
        <f t="shared" si="3"/>
        <v>0</v>
      </c>
    </row>
    <row r="16" spans="1:20" ht="14.25" customHeight="1">
      <c r="E16" s="441"/>
      <c r="F16" s="240"/>
      <c r="G16" s="346" t="s">
        <v>269</v>
      </c>
      <c r="H16" s="329"/>
      <c r="I16" s="337">
        <f t="shared" ref="I16:T16" si="4">SUM(I10:I15)</f>
        <v>19316787</v>
      </c>
      <c r="J16" s="271">
        <f t="shared" si="4"/>
        <v>319716</v>
      </c>
      <c r="K16" s="271">
        <f t="shared" si="4"/>
        <v>0</v>
      </c>
      <c r="L16" s="353">
        <f t="shared" si="4"/>
        <v>14923037</v>
      </c>
      <c r="M16" s="338">
        <f t="shared" si="4"/>
        <v>15242753</v>
      </c>
      <c r="N16" s="271">
        <f t="shared" si="4"/>
        <v>1021914</v>
      </c>
      <c r="O16" s="271">
        <f t="shared" si="4"/>
        <v>772201</v>
      </c>
      <c r="P16" s="271">
        <f t="shared" si="4"/>
        <v>1319388</v>
      </c>
      <c r="Q16" s="338">
        <f t="shared" si="4"/>
        <v>3113503</v>
      </c>
      <c r="R16" s="271">
        <f t="shared" si="4"/>
        <v>406156</v>
      </c>
      <c r="S16" s="271">
        <f t="shared" si="4"/>
        <v>554375</v>
      </c>
      <c r="T16" s="271">
        <f t="shared" si="4"/>
        <v>960531</v>
      </c>
    </row>
    <row r="17" spans="1:20" ht="14.25" customHeight="1">
      <c r="E17" s="440"/>
      <c r="F17" s="347"/>
      <c r="G17" s="256"/>
      <c r="H17" s="221"/>
      <c r="I17" s="354"/>
      <c r="J17" s="355"/>
      <c r="K17" s="355"/>
      <c r="L17" s="355"/>
      <c r="M17" s="356"/>
      <c r="N17" s="355"/>
      <c r="O17" s="355"/>
      <c r="P17" s="355"/>
      <c r="Q17" s="356"/>
      <c r="R17" s="355"/>
      <c r="S17" s="355"/>
      <c r="T17" s="355"/>
    </row>
    <row r="18" spans="1:20" ht="14.25" customHeight="1">
      <c r="E18" s="440"/>
      <c r="F18" s="240">
        <v>303100</v>
      </c>
      <c r="G18" s="236" t="s">
        <v>272</v>
      </c>
      <c r="H18" s="221"/>
      <c r="I18" s="354"/>
      <c r="J18" s="355"/>
      <c r="K18" s="355"/>
      <c r="L18" s="355"/>
      <c r="M18" s="356"/>
      <c r="N18" s="355"/>
      <c r="O18" s="355"/>
      <c r="P18" s="355"/>
      <c r="Q18" s="356"/>
      <c r="R18" s="355"/>
      <c r="S18" s="355"/>
      <c r="T18" s="355"/>
    </row>
    <row r="19" spans="1:20" ht="14.25" customHeight="1">
      <c r="A19" s="133">
        <v>11608</v>
      </c>
      <c r="C19" s="133">
        <v>12679</v>
      </c>
      <c r="E19" s="441">
        <v>99</v>
      </c>
      <c r="F19" s="240"/>
      <c r="G19" s="236" t="s">
        <v>2044</v>
      </c>
      <c r="H19" s="197"/>
      <c r="I19" s="315">
        <f t="shared" ref="I19:I24" si="5">M19+Q19+T19</f>
        <v>13959306</v>
      </c>
      <c r="J19" s="298">
        <v>-81333</v>
      </c>
      <c r="K19" s="298">
        <v>-1000</v>
      </c>
      <c r="L19" s="298">
        <v>14041639</v>
      </c>
      <c r="M19" s="299">
        <f t="shared" ref="M19:M24" si="6">SUM(J19:L19)</f>
        <v>13959306</v>
      </c>
      <c r="N19" s="272">
        <v>0</v>
      </c>
      <c r="O19" s="272">
        <v>0</v>
      </c>
      <c r="P19" s="272">
        <v>0</v>
      </c>
      <c r="Q19" s="270">
        <f t="shared" ref="Q19:Q24" si="7">SUM(N19:P19)</f>
        <v>0</v>
      </c>
      <c r="R19" s="335">
        <v>0</v>
      </c>
      <c r="S19" s="272">
        <v>0</v>
      </c>
      <c r="T19" s="269">
        <f t="shared" ref="T19:T24" si="8">SUM(R19:S19)</f>
        <v>0</v>
      </c>
    </row>
    <row r="20" spans="1:20" ht="14.25" customHeight="1">
      <c r="A20" s="133">
        <v>11608</v>
      </c>
      <c r="C20" s="133">
        <v>12679</v>
      </c>
      <c r="E20" s="441">
        <v>99</v>
      </c>
      <c r="F20" s="240"/>
      <c r="G20" s="236" t="s">
        <v>2045</v>
      </c>
      <c r="H20" s="342"/>
      <c r="I20" s="315">
        <f t="shared" si="5"/>
        <v>0</v>
      </c>
      <c r="J20" s="272">
        <v>0</v>
      </c>
      <c r="K20" s="272">
        <v>0</v>
      </c>
      <c r="L20" s="272">
        <v>0</v>
      </c>
      <c r="M20" s="299">
        <f t="shared" si="6"/>
        <v>0</v>
      </c>
      <c r="N20" s="298">
        <v>0</v>
      </c>
      <c r="O20" s="298">
        <v>0</v>
      </c>
      <c r="P20" s="298">
        <v>0</v>
      </c>
      <c r="Q20" s="270">
        <f t="shared" si="7"/>
        <v>0</v>
      </c>
      <c r="R20" s="335">
        <v>0</v>
      </c>
      <c r="S20" s="272">
        <v>0</v>
      </c>
      <c r="T20" s="269">
        <f t="shared" si="8"/>
        <v>0</v>
      </c>
    </row>
    <row r="21" spans="1:20" ht="14.25" customHeight="1">
      <c r="A21" s="133">
        <v>11608</v>
      </c>
      <c r="C21" s="133">
        <v>12679</v>
      </c>
      <c r="E21" s="441">
        <v>99</v>
      </c>
      <c r="F21" s="240"/>
      <c r="G21" s="236" t="s">
        <v>2046</v>
      </c>
      <c r="H21" s="268"/>
      <c r="I21" s="315">
        <f t="shared" si="5"/>
        <v>0</v>
      </c>
      <c r="J21" s="272">
        <v>0</v>
      </c>
      <c r="K21" s="272">
        <v>0</v>
      </c>
      <c r="L21" s="272">
        <v>0</v>
      </c>
      <c r="M21" s="299">
        <f t="shared" si="6"/>
        <v>0</v>
      </c>
      <c r="N21" s="272">
        <v>0</v>
      </c>
      <c r="O21" s="272">
        <v>0</v>
      </c>
      <c r="P21" s="272">
        <v>0</v>
      </c>
      <c r="Q21" s="270">
        <f t="shared" si="7"/>
        <v>0</v>
      </c>
      <c r="R21" s="336">
        <v>0</v>
      </c>
      <c r="S21" s="298">
        <v>0</v>
      </c>
      <c r="T21" s="269">
        <f t="shared" si="8"/>
        <v>0</v>
      </c>
    </row>
    <row r="22" spans="1:20" ht="14.25" customHeight="1">
      <c r="C22" s="133">
        <v>41495</v>
      </c>
      <c r="E22" s="441">
        <v>8</v>
      </c>
      <c r="F22" s="240"/>
      <c r="G22" s="236" t="s">
        <v>2047</v>
      </c>
      <c r="H22" s="197"/>
      <c r="I22" s="315">
        <f t="shared" si="5"/>
        <v>564045</v>
      </c>
      <c r="J22" s="272">
        <v>0</v>
      </c>
      <c r="K22" s="272">
        <v>0</v>
      </c>
      <c r="L22" s="272">
        <v>0</v>
      </c>
      <c r="M22" s="299">
        <f>SUM(J22:L22)</f>
        <v>0</v>
      </c>
      <c r="N22" s="272">
        <v>0</v>
      </c>
      <c r="O22" s="272">
        <v>0</v>
      </c>
      <c r="P22" s="298">
        <v>393568</v>
      </c>
      <c r="Q22" s="270">
        <f>SUM(N22:P22)</f>
        <v>393568</v>
      </c>
      <c r="R22" s="335">
        <v>0</v>
      </c>
      <c r="S22" s="298">
        <v>170477</v>
      </c>
      <c r="T22" s="269">
        <f>SUM(R22:S22)</f>
        <v>170477</v>
      </c>
    </row>
    <row r="23" spans="1:20" ht="14.25" customHeight="1">
      <c r="C23" s="133">
        <v>35182</v>
      </c>
      <c r="E23" s="441">
        <v>7</v>
      </c>
      <c r="F23" s="240"/>
      <c r="G23" s="236" t="s">
        <v>2048</v>
      </c>
      <c r="H23" s="268"/>
      <c r="I23" s="315">
        <f t="shared" si="5"/>
        <v>117062959</v>
      </c>
      <c r="J23" s="272">
        <v>0</v>
      </c>
      <c r="K23" s="272">
        <v>0</v>
      </c>
      <c r="L23" s="298">
        <v>82620695</v>
      </c>
      <c r="M23" s="299">
        <f t="shared" si="6"/>
        <v>82620695</v>
      </c>
      <c r="N23" s="272">
        <v>0</v>
      </c>
      <c r="O23" s="272">
        <v>0</v>
      </c>
      <c r="P23" s="298">
        <v>24013125</v>
      </c>
      <c r="Q23" s="270">
        <f t="shared" si="7"/>
        <v>24013125</v>
      </c>
      <c r="R23" s="335">
        <v>0</v>
      </c>
      <c r="S23" s="298">
        <v>10429139</v>
      </c>
      <c r="T23" s="269">
        <f t="shared" si="8"/>
        <v>10429139</v>
      </c>
    </row>
    <row r="24" spans="1:20" ht="14.25" customHeight="1">
      <c r="A24" s="133">
        <v>25878</v>
      </c>
      <c r="C24" s="133">
        <v>12073</v>
      </c>
      <c r="E24" s="231">
        <v>9</v>
      </c>
      <c r="F24" s="343"/>
      <c r="G24" s="344" t="s">
        <v>2049</v>
      </c>
      <c r="H24" s="345"/>
      <c r="I24" s="315">
        <f t="shared" si="5"/>
        <v>457172</v>
      </c>
      <c r="J24" s="298">
        <v>-385</v>
      </c>
      <c r="K24" s="298">
        <v>31797</v>
      </c>
      <c r="L24" s="298">
        <v>324602</v>
      </c>
      <c r="M24" s="299">
        <f t="shared" si="6"/>
        <v>356014</v>
      </c>
      <c r="N24" s="298">
        <v>-110</v>
      </c>
      <c r="O24" s="298">
        <v>9035</v>
      </c>
      <c r="P24" s="298">
        <v>92233</v>
      </c>
      <c r="Q24" s="270">
        <f t="shared" si="7"/>
        <v>101158</v>
      </c>
      <c r="R24" s="335">
        <v>0</v>
      </c>
      <c r="S24" s="272">
        <v>0</v>
      </c>
      <c r="T24" s="269">
        <f t="shared" si="8"/>
        <v>0</v>
      </c>
    </row>
    <row r="25" spans="1:20" ht="14.25" customHeight="1">
      <c r="E25" s="441"/>
      <c r="F25" s="240"/>
      <c r="G25" s="346" t="s">
        <v>269</v>
      </c>
      <c r="H25" s="329"/>
      <c r="I25" s="337">
        <f t="shared" ref="I25:T25" si="9">SUM(I19:I24)</f>
        <v>132043482</v>
      </c>
      <c r="J25" s="271">
        <f t="shared" si="9"/>
        <v>-81718</v>
      </c>
      <c r="K25" s="271">
        <f t="shared" si="9"/>
        <v>30797</v>
      </c>
      <c r="L25" s="271">
        <f t="shared" si="9"/>
        <v>96986936</v>
      </c>
      <c r="M25" s="338">
        <f t="shared" si="9"/>
        <v>96936015</v>
      </c>
      <c r="N25" s="271">
        <f t="shared" si="9"/>
        <v>-110</v>
      </c>
      <c r="O25" s="271">
        <f t="shared" si="9"/>
        <v>9035</v>
      </c>
      <c r="P25" s="271">
        <f t="shared" si="9"/>
        <v>24498926</v>
      </c>
      <c r="Q25" s="338">
        <f t="shared" si="9"/>
        <v>24507851</v>
      </c>
      <c r="R25" s="271">
        <f t="shared" si="9"/>
        <v>0</v>
      </c>
      <c r="S25" s="271">
        <f t="shared" si="9"/>
        <v>10599616</v>
      </c>
      <c r="T25" s="271">
        <f t="shared" si="9"/>
        <v>10599616</v>
      </c>
    </row>
    <row r="26" spans="1:20" ht="14.25" customHeight="1">
      <c r="E26" s="441"/>
      <c r="F26" s="240"/>
      <c r="G26" s="236"/>
      <c r="H26" s="268"/>
      <c r="I26" s="315"/>
      <c r="J26" s="269"/>
      <c r="K26" s="269"/>
      <c r="L26" s="269"/>
      <c r="M26" s="299"/>
      <c r="N26" s="269"/>
      <c r="O26" s="269"/>
      <c r="P26" s="269"/>
      <c r="Q26" s="299"/>
      <c r="R26" s="269"/>
      <c r="S26" s="269"/>
      <c r="T26" s="269"/>
    </row>
    <row r="27" spans="1:20" ht="14.25" customHeight="1">
      <c r="E27" s="441"/>
      <c r="F27" s="240">
        <v>303110</v>
      </c>
      <c r="G27" s="236" t="s">
        <v>273</v>
      </c>
      <c r="H27" s="197"/>
      <c r="I27" s="315"/>
      <c r="J27" s="269"/>
      <c r="K27" s="269"/>
      <c r="L27" s="269"/>
      <c r="M27" s="299"/>
      <c r="N27" s="269"/>
      <c r="O27" s="269"/>
      <c r="P27" s="269"/>
      <c r="Q27" s="299"/>
      <c r="R27" s="269"/>
      <c r="S27" s="269"/>
      <c r="T27" s="269"/>
    </row>
    <row r="28" spans="1:20" ht="14.25" customHeight="1">
      <c r="A28" s="133">
        <v>11609</v>
      </c>
      <c r="C28" s="133">
        <v>12680</v>
      </c>
      <c r="E28" s="441">
        <v>99</v>
      </c>
      <c r="F28" s="240"/>
      <c r="G28" s="236" t="s">
        <v>2044</v>
      </c>
      <c r="H28" s="197"/>
      <c r="I28" s="315">
        <f t="shared" ref="I28:I33" si="10">M28+Q28+T28</f>
        <v>0</v>
      </c>
      <c r="J28" s="298">
        <v>0</v>
      </c>
      <c r="K28" s="298">
        <v>0</v>
      </c>
      <c r="L28" s="298">
        <v>0</v>
      </c>
      <c r="M28" s="299">
        <f t="shared" ref="M28:M30" si="11">SUM(J28:L28)</f>
        <v>0</v>
      </c>
      <c r="N28" s="272">
        <v>0</v>
      </c>
      <c r="O28" s="272">
        <v>0</v>
      </c>
      <c r="P28" s="272">
        <v>0</v>
      </c>
      <c r="Q28" s="270">
        <f t="shared" ref="Q28:Q30" si="12">SUM(N28:P28)</f>
        <v>0</v>
      </c>
      <c r="R28" s="335">
        <v>0</v>
      </c>
      <c r="S28" s="272">
        <v>0</v>
      </c>
      <c r="T28" s="269">
        <f t="shared" ref="T28:T30" si="13">SUM(R28:S28)</f>
        <v>0</v>
      </c>
    </row>
    <row r="29" spans="1:20" ht="14.25" customHeight="1">
      <c r="A29" s="133">
        <v>11609</v>
      </c>
      <c r="C29" s="133">
        <v>12680</v>
      </c>
      <c r="E29" s="441">
        <v>99</v>
      </c>
      <c r="F29" s="240"/>
      <c r="G29" s="236" t="s">
        <v>2045</v>
      </c>
      <c r="H29" s="268"/>
      <c r="I29" s="315">
        <f t="shared" si="10"/>
        <v>0</v>
      </c>
      <c r="J29" s="272">
        <v>0</v>
      </c>
      <c r="K29" s="272">
        <v>0</v>
      </c>
      <c r="L29" s="272">
        <v>0</v>
      </c>
      <c r="M29" s="299">
        <f t="shared" si="11"/>
        <v>0</v>
      </c>
      <c r="N29" s="298">
        <v>0</v>
      </c>
      <c r="O29" s="298">
        <v>0</v>
      </c>
      <c r="P29" s="298">
        <v>0</v>
      </c>
      <c r="Q29" s="270">
        <f t="shared" si="12"/>
        <v>0</v>
      </c>
      <c r="R29" s="335">
        <v>0</v>
      </c>
      <c r="S29" s="272">
        <v>0</v>
      </c>
      <c r="T29" s="269">
        <f t="shared" si="13"/>
        <v>0</v>
      </c>
    </row>
    <row r="30" spans="1:20" ht="14.25" customHeight="1">
      <c r="A30" s="133">
        <v>11609</v>
      </c>
      <c r="C30" s="133">
        <v>12680</v>
      </c>
      <c r="E30" s="441">
        <v>99</v>
      </c>
      <c r="F30" s="240"/>
      <c r="G30" s="236" t="s">
        <v>2046</v>
      </c>
      <c r="H30" s="268"/>
      <c r="I30" s="315">
        <f t="shared" si="10"/>
        <v>0</v>
      </c>
      <c r="J30" s="272">
        <v>0</v>
      </c>
      <c r="K30" s="272">
        <v>0</v>
      </c>
      <c r="L30" s="272">
        <v>0</v>
      </c>
      <c r="M30" s="299">
        <f t="shared" si="11"/>
        <v>0</v>
      </c>
      <c r="N30" s="272">
        <v>0</v>
      </c>
      <c r="O30" s="272">
        <v>0</v>
      </c>
      <c r="P30" s="272">
        <v>0</v>
      </c>
      <c r="Q30" s="270">
        <f t="shared" si="12"/>
        <v>0</v>
      </c>
      <c r="R30" s="336">
        <v>0</v>
      </c>
      <c r="S30" s="298">
        <v>0</v>
      </c>
      <c r="T30" s="269">
        <f t="shared" si="13"/>
        <v>0</v>
      </c>
    </row>
    <row r="31" spans="1:20" ht="14.25" customHeight="1">
      <c r="C31" s="133">
        <v>41496</v>
      </c>
      <c r="E31" s="441">
        <v>8</v>
      </c>
      <c r="F31" s="240"/>
      <c r="G31" s="236" t="s">
        <v>2047</v>
      </c>
      <c r="H31" s="197"/>
      <c r="I31" s="315">
        <f t="shared" si="10"/>
        <v>0</v>
      </c>
      <c r="J31" s="272">
        <v>0</v>
      </c>
      <c r="K31" s="272">
        <v>0</v>
      </c>
      <c r="L31" s="272">
        <v>0</v>
      </c>
      <c r="M31" s="299">
        <f>SUM(J31:L31)</f>
        <v>0</v>
      </c>
      <c r="N31" s="272">
        <v>0</v>
      </c>
      <c r="O31" s="272">
        <v>0</v>
      </c>
      <c r="P31" s="298">
        <v>0</v>
      </c>
      <c r="Q31" s="270">
        <f>SUM(N31:P31)</f>
        <v>0</v>
      </c>
      <c r="R31" s="335">
        <v>0</v>
      </c>
      <c r="S31" s="298">
        <v>0</v>
      </c>
      <c r="T31" s="269">
        <f>SUM(R31:S31)</f>
        <v>0</v>
      </c>
    </row>
    <row r="32" spans="1:20" ht="14.25" customHeight="1">
      <c r="C32" s="133">
        <v>35183</v>
      </c>
      <c r="E32" s="441">
        <v>7</v>
      </c>
      <c r="F32" s="240"/>
      <c r="G32" s="344" t="s">
        <v>2048</v>
      </c>
      <c r="H32" s="268"/>
      <c r="I32" s="315">
        <f t="shared" si="10"/>
        <v>206633</v>
      </c>
      <c r="J32" s="272">
        <v>0</v>
      </c>
      <c r="K32" s="272">
        <v>0</v>
      </c>
      <c r="L32" s="298">
        <v>145837</v>
      </c>
      <c r="M32" s="299">
        <f t="shared" ref="M32:M33" si="14">SUM(J32:L32)</f>
        <v>145837</v>
      </c>
      <c r="N32" s="272">
        <v>0</v>
      </c>
      <c r="O32" s="272">
        <v>0</v>
      </c>
      <c r="P32" s="298">
        <v>42387</v>
      </c>
      <c r="Q32" s="270">
        <f t="shared" ref="Q32:Q33" si="15">SUM(N32:P32)</f>
        <v>42387</v>
      </c>
      <c r="R32" s="335">
        <v>0</v>
      </c>
      <c r="S32" s="298">
        <v>18409</v>
      </c>
      <c r="T32" s="269">
        <f t="shared" ref="T32:T33" si="16">SUM(R32:S32)</f>
        <v>18409</v>
      </c>
    </row>
    <row r="33" spans="1:20" ht="14.25" customHeight="1">
      <c r="A33" s="133">
        <v>25879</v>
      </c>
      <c r="C33" s="133">
        <v>12074</v>
      </c>
      <c r="E33" s="441">
        <v>8</v>
      </c>
      <c r="F33" s="240"/>
      <c r="G33" s="344" t="s">
        <v>2049</v>
      </c>
      <c r="H33" s="197"/>
      <c r="I33" s="315">
        <f t="shared" si="10"/>
        <v>0</v>
      </c>
      <c r="J33" s="298">
        <v>0</v>
      </c>
      <c r="K33" s="298">
        <v>0</v>
      </c>
      <c r="L33" s="298">
        <v>0</v>
      </c>
      <c r="M33" s="299">
        <f t="shared" si="14"/>
        <v>0</v>
      </c>
      <c r="N33" s="298">
        <v>0</v>
      </c>
      <c r="O33" s="298">
        <v>0</v>
      </c>
      <c r="P33" s="298">
        <v>0</v>
      </c>
      <c r="Q33" s="270">
        <f t="shared" si="15"/>
        <v>0</v>
      </c>
      <c r="R33" s="335">
        <v>0</v>
      </c>
      <c r="S33" s="272">
        <v>0</v>
      </c>
      <c r="T33" s="269">
        <f t="shared" si="16"/>
        <v>0</v>
      </c>
    </row>
    <row r="34" spans="1:20" ht="14.25" customHeight="1">
      <c r="E34" s="441"/>
      <c r="F34" s="240"/>
      <c r="G34" s="346" t="s">
        <v>269</v>
      </c>
      <c r="H34" s="329"/>
      <c r="I34" s="338">
        <f t="shared" ref="I34:T34" si="17">SUM(I28:I33)</f>
        <v>206633</v>
      </c>
      <c r="J34" s="271">
        <f t="shared" si="17"/>
        <v>0</v>
      </c>
      <c r="K34" s="271">
        <f t="shared" si="17"/>
        <v>0</v>
      </c>
      <c r="L34" s="271">
        <f t="shared" si="17"/>
        <v>145837</v>
      </c>
      <c r="M34" s="338">
        <f t="shared" si="17"/>
        <v>145837</v>
      </c>
      <c r="N34" s="271">
        <f t="shared" si="17"/>
        <v>0</v>
      </c>
      <c r="O34" s="271">
        <f t="shared" si="17"/>
        <v>0</v>
      </c>
      <c r="P34" s="271">
        <f t="shared" si="17"/>
        <v>42387</v>
      </c>
      <c r="Q34" s="338">
        <f t="shared" si="17"/>
        <v>42387</v>
      </c>
      <c r="R34" s="271">
        <f t="shared" si="17"/>
        <v>0</v>
      </c>
      <c r="S34" s="271">
        <f t="shared" si="17"/>
        <v>18409</v>
      </c>
      <c r="T34" s="271">
        <f t="shared" si="17"/>
        <v>18409</v>
      </c>
    </row>
    <row r="35" spans="1:20" ht="14.25" customHeight="1">
      <c r="E35" s="441"/>
      <c r="F35" s="240"/>
      <c r="G35" s="256"/>
      <c r="H35" s="241"/>
      <c r="I35" s="299"/>
      <c r="J35" s="270"/>
      <c r="K35" s="270"/>
      <c r="L35" s="270"/>
      <c r="M35" s="299"/>
      <c r="N35" s="270"/>
      <c r="O35" s="270"/>
      <c r="P35" s="270"/>
      <c r="Q35" s="299"/>
      <c r="R35" s="270"/>
      <c r="S35" s="270"/>
      <c r="T35" s="270"/>
    </row>
    <row r="36" spans="1:20" ht="14.25" customHeight="1">
      <c r="E36" s="441"/>
      <c r="F36" s="240">
        <v>303115</v>
      </c>
      <c r="G36" s="236" t="s">
        <v>273</v>
      </c>
      <c r="H36" s="197"/>
      <c r="I36" s="315"/>
      <c r="J36" s="269"/>
      <c r="K36" s="269"/>
      <c r="L36" s="269"/>
      <c r="M36" s="299"/>
      <c r="N36" s="269"/>
      <c r="O36" s="269"/>
      <c r="P36" s="269"/>
      <c r="Q36" s="299"/>
      <c r="R36" s="269"/>
      <c r="S36" s="269"/>
      <c r="T36" s="269"/>
    </row>
    <row r="37" spans="1:20" ht="14.25" customHeight="1">
      <c r="A37" s="133">
        <v>419866</v>
      </c>
      <c r="C37" s="133">
        <v>419871</v>
      </c>
      <c r="E37" s="441">
        <v>99</v>
      </c>
      <c r="F37" s="240"/>
      <c r="G37" s="236" t="s">
        <v>2044</v>
      </c>
      <c r="H37" s="197"/>
      <c r="I37" s="315">
        <f t="shared" ref="I37:I42" si="18">M37+Q37+T37</f>
        <v>0</v>
      </c>
      <c r="J37" s="298">
        <v>0</v>
      </c>
      <c r="K37" s="298">
        <v>0</v>
      </c>
      <c r="L37" s="298">
        <v>0</v>
      </c>
      <c r="M37" s="299">
        <f t="shared" ref="M37:M39" si="19">SUM(J37:L37)</f>
        <v>0</v>
      </c>
      <c r="N37" s="272">
        <v>0</v>
      </c>
      <c r="O37" s="272">
        <v>0</v>
      </c>
      <c r="P37" s="272">
        <v>0</v>
      </c>
      <c r="Q37" s="270">
        <f t="shared" ref="Q37:Q39" si="20">SUM(N37:P37)</f>
        <v>0</v>
      </c>
      <c r="R37" s="335">
        <v>0</v>
      </c>
      <c r="S37" s="272">
        <v>0</v>
      </c>
      <c r="T37" s="269">
        <f t="shared" ref="T37:T39" si="21">SUM(R37:S37)</f>
        <v>0</v>
      </c>
    </row>
    <row r="38" spans="1:20" ht="14.25" customHeight="1">
      <c r="A38" s="133">
        <v>419866</v>
      </c>
      <c r="C38" s="133">
        <v>419871</v>
      </c>
      <c r="E38" s="441">
        <v>99</v>
      </c>
      <c r="F38" s="240"/>
      <c r="G38" s="236" t="s">
        <v>2045</v>
      </c>
      <c r="H38" s="268"/>
      <c r="I38" s="315">
        <f t="shared" si="18"/>
        <v>0</v>
      </c>
      <c r="J38" s="272">
        <v>0</v>
      </c>
      <c r="K38" s="272">
        <v>0</v>
      </c>
      <c r="L38" s="272">
        <v>0</v>
      </c>
      <c r="M38" s="299">
        <f t="shared" si="19"/>
        <v>0</v>
      </c>
      <c r="N38" s="298">
        <v>0</v>
      </c>
      <c r="O38" s="298">
        <v>0</v>
      </c>
      <c r="P38" s="298">
        <v>0</v>
      </c>
      <c r="Q38" s="270">
        <f t="shared" si="20"/>
        <v>0</v>
      </c>
      <c r="R38" s="335">
        <v>0</v>
      </c>
      <c r="S38" s="272">
        <v>0</v>
      </c>
      <c r="T38" s="269">
        <f t="shared" si="21"/>
        <v>0</v>
      </c>
    </row>
    <row r="39" spans="1:20" ht="14.25" customHeight="1">
      <c r="A39" s="133">
        <v>419866</v>
      </c>
      <c r="C39" s="133">
        <v>419871</v>
      </c>
      <c r="E39" s="441">
        <v>99</v>
      </c>
      <c r="F39" s="240"/>
      <c r="G39" s="236" t="s">
        <v>2046</v>
      </c>
      <c r="H39" s="268"/>
      <c r="I39" s="315">
        <f t="shared" si="18"/>
        <v>0</v>
      </c>
      <c r="J39" s="272">
        <v>0</v>
      </c>
      <c r="K39" s="272">
        <v>0</v>
      </c>
      <c r="L39" s="272">
        <v>0</v>
      </c>
      <c r="M39" s="299">
        <f t="shared" si="19"/>
        <v>0</v>
      </c>
      <c r="N39" s="272">
        <v>0</v>
      </c>
      <c r="O39" s="272">
        <v>0</v>
      </c>
      <c r="P39" s="272">
        <v>0</v>
      </c>
      <c r="Q39" s="270">
        <f t="shared" si="20"/>
        <v>0</v>
      </c>
      <c r="R39" s="336">
        <v>0</v>
      </c>
      <c r="S39" s="298">
        <v>0</v>
      </c>
      <c r="T39" s="269">
        <f t="shared" si="21"/>
        <v>0</v>
      </c>
    </row>
    <row r="40" spans="1:20" ht="14.25" customHeight="1">
      <c r="C40" s="133">
        <v>419873</v>
      </c>
      <c r="E40" s="441">
        <v>8</v>
      </c>
      <c r="F40" s="240"/>
      <c r="G40" s="236" t="s">
        <v>2047</v>
      </c>
      <c r="H40" s="197"/>
      <c r="I40" s="315">
        <f t="shared" si="18"/>
        <v>0</v>
      </c>
      <c r="J40" s="272">
        <v>0</v>
      </c>
      <c r="K40" s="272">
        <v>0</v>
      </c>
      <c r="L40" s="272">
        <v>0</v>
      </c>
      <c r="M40" s="299">
        <f>SUM(J40:L40)</f>
        <v>0</v>
      </c>
      <c r="N40" s="272">
        <v>0</v>
      </c>
      <c r="O40" s="272">
        <v>0</v>
      </c>
      <c r="P40" s="298">
        <v>0</v>
      </c>
      <c r="Q40" s="270">
        <f>SUM(N40:P40)</f>
        <v>0</v>
      </c>
      <c r="R40" s="335">
        <v>0</v>
      </c>
      <c r="S40" s="298">
        <v>0</v>
      </c>
      <c r="T40" s="269">
        <f>SUM(R40:S40)</f>
        <v>0</v>
      </c>
    </row>
    <row r="41" spans="1:20" ht="14.25" customHeight="1">
      <c r="C41" s="133">
        <v>419872</v>
      </c>
      <c r="E41" s="441">
        <v>7</v>
      </c>
      <c r="F41" s="240"/>
      <c r="G41" s="344" t="s">
        <v>2048</v>
      </c>
      <c r="H41" s="268"/>
      <c r="I41" s="315">
        <f t="shared" si="18"/>
        <v>100831204</v>
      </c>
      <c r="J41" s="272">
        <v>0</v>
      </c>
      <c r="K41" s="272">
        <v>0</v>
      </c>
      <c r="L41" s="298">
        <v>71164647</v>
      </c>
      <c r="M41" s="299">
        <f t="shared" ref="M41:M42" si="22">SUM(J41:L41)</f>
        <v>71164647</v>
      </c>
      <c r="N41" s="272">
        <v>0</v>
      </c>
      <c r="O41" s="272">
        <v>0</v>
      </c>
      <c r="P41" s="298">
        <v>20683505</v>
      </c>
      <c r="Q41" s="270">
        <f t="shared" ref="Q41:Q42" si="23">SUM(N41:P41)</f>
        <v>20683505</v>
      </c>
      <c r="R41" s="335">
        <v>0</v>
      </c>
      <c r="S41" s="298">
        <v>8983052</v>
      </c>
      <c r="T41" s="269">
        <f t="shared" ref="T41:T42" si="24">SUM(R41:S41)</f>
        <v>8983052</v>
      </c>
    </row>
    <row r="42" spans="1:20" ht="14.25" customHeight="1">
      <c r="A42" s="133">
        <v>419869</v>
      </c>
      <c r="C42" s="133">
        <v>419874</v>
      </c>
      <c r="E42" s="441">
        <v>8</v>
      </c>
      <c r="F42" s="240"/>
      <c r="G42" s="344" t="s">
        <v>2049</v>
      </c>
      <c r="H42" s="197"/>
      <c r="I42" s="315">
        <f t="shared" si="18"/>
        <v>0</v>
      </c>
      <c r="J42" s="298">
        <v>0</v>
      </c>
      <c r="K42" s="298">
        <v>0</v>
      </c>
      <c r="L42" s="298">
        <v>0</v>
      </c>
      <c r="M42" s="299">
        <f t="shared" si="22"/>
        <v>0</v>
      </c>
      <c r="N42" s="298">
        <v>0</v>
      </c>
      <c r="O42" s="298">
        <v>0</v>
      </c>
      <c r="P42" s="298">
        <v>0</v>
      </c>
      <c r="Q42" s="270">
        <f t="shared" si="23"/>
        <v>0</v>
      </c>
      <c r="R42" s="335">
        <v>0</v>
      </c>
      <c r="S42" s="272">
        <v>0</v>
      </c>
      <c r="T42" s="269">
        <f t="shared" si="24"/>
        <v>0</v>
      </c>
    </row>
    <row r="43" spans="1:20" ht="14.25" customHeight="1">
      <c r="E43" s="441"/>
      <c r="F43" s="240"/>
      <c r="G43" s="346" t="s">
        <v>269</v>
      </c>
      <c r="H43" s="329"/>
      <c r="I43" s="338">
        <f t="shared" ref="I43:T43" si="25">SUM(I37:I42)</f>
        <v>100831204</v>
      </c>
      <c r="J43" s="271">
        <f t="shared" si="25"/>
        <v>0</v>
      </c>
      <c r="K43" s="271">
        <f t="shared" si="25"/>
        <v>0</v>
      </c>
      <c r="L43" s="271">
        <f t="shared" si="25"/>
        <v>71164647</v>
      </c>
      <c r="M43" s="338">
        <f t="shared" si="25"/>
        <v>71164647</v>
      </c>
      <c r="N43" s="271">
        <f t="shared" si="25"/>
        <v>0</v>
      </c>
      <c r="O43" s="271">
        <f t="shared" si="25"/>
        <v>0</v>
      </c>
      <c r="P43" s="271">
        <f t="shared" si="25"/>
        <v>20683505</v>
      </c>
      <c r="Q43" s="338">
        <f t="shared" si="25"/>
        <v>20683505</v>
      </c>
      <c r="R43" s="271">
        <f t="shared" si="25"/>
        <v>0</v>
      </c>
      <c r="S43" s="271">
        <f t="shared" si="25"/>
        <v>8983052</v>
      </c>
      <c r="T43" s="271">
        <f t="shared" si="25"/>
        <v>8983052</v>
      </c>
    </row>
    <row r="44" spans="1:20" ht="14.25" customHeight="1">
      <c r="E44" s="441"/>
      <c r="F44" s="240"/>
      <c r="G44" s="256"/>
      <c r="H44" s="241"/>
      <c r="I44" s="299"/>
      <c r="J44" s="270"/>
      <c r="K44" s="270"/>
      <c r="L44" s="270"/>
      <c r="M44" s="299"/>
      <c r="N44" s="270"/>
      <c r="O44" s="270"/>
      <c r="P44" s="270"/>
      <c r="Q44" s="299"/>
      <c r="R44" s="270"/>
      <c r="S44" s="270"/>
      <c r="T44" s="270"/>
    </row>
    <row r="45" spans="1:20" ht="14.25" customHeight="1">
      <c r="E45" s="450"/>
      <c r="F45" s="240">
        <v>303120</v>
      </c>
      <c r="G45" s="236" t="s">
        <v>3747</v>
      </c>
      <c r="H45" s="197"/>
      <c r="I45" s="315"/>
      <c r="J45" s="269"/>
      <c r="K45" s="269"/>
      <c r="L45" s="269"/>
      <c r="M45" s="299"/>
      <c r="N45" s="269"/>
      <c r="O45" s="269"/>
      <c r="P45" s="269"/>
      <c r="Q45" s="299"/>
      <c r="R45" s="269"/>
      <c r="S45" s="269"/>
      <c r="T45" s="269"/>
    </row>
    <row r="46" spans="1:20" ht="14.25" customHeight="1">
      <c r="A46" s="133">
        <v>432866</v>
      </c>
      <c r="C46" s="133">
        <v>432871</v>
      </c>
      <c r="E46" s="450">
        <v>99</v>
      </c>
      <c r="F46" s="240"/>
      <c r="G46" s="236" t="s">
        <v>2044</v>
      </c>
      <c r="H46" s="197"/>
      <c r="I46" s="315">
        <f t="shared" ref="I46:I51" si="26">M46+Q46+T46</f>
        <v>0</v>
      </c>
      <c r="J46" s="298">
        <v>0</v>
      </c>
      <c r="K46" s="298">
        <v>0</v>
      </c>
      <c r="L46" s="298">
        <v>0</v>
      </c>
      <c r="M46" s="299">
        <f t="shared" ref="M46:M48" si="27">SUM(J46:L46)</f>
        <v>0</v>
      </c>
      <c r="N46" s="272">
        <v>0</v>
      </c>
      <c r="O46" s="272">
        <v>0</v>
      </c>
      <c r="P46" s="272">
        <v>0</v>
      </c>
      <c r="Q46" s="270">
        <f t="shared" ref="Q46:Q48" si="28">SUM(N46:P46)</f>
        <v>0</v>
      </c>
      <c r="R46" s="335">
        <v>0</v>
      </c>
      <c r="S46" s="272">
        <v>0</v>
      </c>
      <c r="T46" s="269">
        <f t="shared" ref="T46:T48" si="29">SUM(R46:S46)</f>
        <v>0</v>
      </c>
    </row>
    <row r="47" spans="1:20" ht="14.25" customHeight="1">
      <c r="A47" s="133">
        <v>432866</v>
      </c>
      <c r="C47" s="133">
        <v>432871</v>
      </c>
      <c r="E47" s="450">
        <v>99</v>
      </c>
      <c r="F47" s="240"/>
      <c r="G47" s="236" t="s">
        <v>2045</v>
      </c>
      <c r="H47" s="268"/>
      <c r="I47" s="315">
        <f t="shared" si="26"/>
        <v>0</v>
      </c>
      <c r="J47" s="272">
        <v>0</v>
      </c>
      <c r="K47" s="272">
        <v>0</v>
      </c>
      <c r="L47" s="272">
        <v>0</v>
      </c>
      <c r="M47" s="299">
        <f t="shared" si="27"/>
        <v>0</v>
      </c>
      <c r="N47" s="298">
        <v>0</v>
      </c>
      <c r="O47" s="298">
        <v>0</v>
      </c>
      <c r="P47" s="298">
        <v>0</v>
      </c>
      <c r="Q47" s="270">
        <f t="shared" si="28"/>
        <v>0</v>
      </c>
      <c r="R47" s="335">
        <v>0</v>
      </c>
      <c r="S47" s="272">
        <v>0</v>
      </c>
      <c r="T47" s="269">
        <f t="shared" si="29"/>
        <v>0</v>
      </c>
    </row>
    <row r="48" spans="1:20" ht="14.25" customHeight="1">
      <c r="A48" s="133">
        <v>432866</v>
      </c>
      <c r="C48" s="133">
        <v>432871</v>
      </c>
      <c r="E48" s="450">
        <v>99</v>
      </c>
      <c r="F48" s="240"/>
      <c r="G48" s="236" t="s">
        <v>2046</v>
      </c>
      <c r="H48" s="268"/>
      <c r="I48" s="315">
        <f t="shared" si="26"/>
        <v>0</v>
      </c>
      <c r="J48" s="272">
        <v>0</v>
      </c>
      <c r="K48" s="272">
        <v>0</v>
      </c>
      <c r="L48" s="272">
        <v>0</v>
      </c>
      <c r="M48" s="299">
        <f t="shared" si="27"/>
        <v>0</v>
      </c>
      <c r="N48" s="272">
        <v>0</v>
      </c>
      <c r="O48" s="272">
        <v>0</v>
      </c>
      <c r="P48" s="272">
        <v>0</v>
      </c>
      <c r="Q48" s="270">
        <f t="shared" si="28"/>
        <v>0</v>
      </c>
      <c r="R48" s="336">
        <v>0</v>
      </c>
      <c r="S48" s="298">
        <v>0</v>
      </c>
      <c r="T48" s="269">
        <f t="shared" si="29"/>
        <v>0</v>
      </c>
    </row>
    <row r="49" spans="1:21" ht="14.25" customHeight="1">
      <c r="C49" s="133">
        <v>432873</v>
      </c>
      <c r="E49" s="450">
        <v>8</v>
      </c>
      <c r="F49" s="240"/>
      <c r="G49" s="236" t="s">
        <v>2047</v>
      </c>
      <c r="H49" s="197"/>
      <c r="I49" s="315">
        <f t="shared" si="26"/>
        <v>0</v>
      </c>
      <c r="J49" s="272">
        <v>0</v>
      </c>
      <c r="K49" s="272">
        <v>0</v>
      </c>
      <c r="L49" s="272">
        <v>0</v>
      </c>
      <c r="M49" s="299">
        <f>SUM(J49:L49)</f>
        <v>0</v>
      </c>
      <c r="N49" s="272">
        <v>0</v>
      </c>
      <c r="O49" s="272">
        <v>0</v>
      </c>
      <c r="P49" s="298">
        <v>0</v>
      </c>
      <c r="Q49" s="270">
        <f>SUM(N49:P49)</f>
        <v>0</v>
      </c>
      <c r="R49" s="335">
        <v>0</v>
      </c>
      <c r="S49" s="298">
        <v>0</v>
      </c>
      <c r="T49" s="269">
        <f>SUM(R49:S49)</f>
        <v>0</v>
      </c>
    </row>
    <row r="50" spans="1:21" ht="14.25" customHeight="1">
      <c r="C50" s="133">
        <v>432872</v>
      </c>
      <c r="E50" s="450">
        <v>7</v>
      </c>
      <c r="F50" s="240"/>
      <c r="G50" s="344" t="s">
        <v>2048</v>
      </c>
      <c r="H50" s="268"/>
      <c r="I50" s="315">
        <f t="shared" si="26"/>
        <v>29062742</v>
      </c>
      <c r="J50" s="272">
        <v>0</v>
      </c>
      <c r="K50" s="272">
        <v>0</v>
      </c>
      <c r="L50" s="298">
        <v>20511902</v>
      </c>
      <c r="M50" s="299">
        <f t="shared" ref="M50:M51" si="30">SUM(J50:L50)</f>
        <v>20511902</v>
      </c>
      <c r="N50" s="272">
        <v>0</v>
      </c>
      <c r="O50" s="272">
        <v>0</v>
      </c>
      <c r="P50" s="298">
        <v>5961640</v>
      </c>
      <c r="Q50" s="270">
        <f t="shared" ref="Q50:Q51" si="31">SUM(N50:P50)</f>
        <v>5961640</v>
      </c>
      <c r="R50" s="335">
        <v>0</v>
      </c>
      <c r="S50" s="298">
        <v>2589200</v>
      </c>
      <c r="T50" s="269">
        <f t="shared" ref="T50:T51" si="32">SUM(R50:S50)</f>
        <v>2589200</v>
      </c>
    </row>
    <row r="51" spans="1:21" ht="14.25" customHeight="1">
      <c r="A51" s="133">
        <v>432869</v>
      </c>
      <c r="C51" s="133">
        <v>432874</v>
      </c>
      <c r="E51" s="450">
        <v>8</v>
      </c>
      <c r="F51" s="240"/>
      <c r="G51" s="344" t="s">
        <v>2049</v>
      </c>
      <c r="H51" s="197"/>
      <c r="I51" s="315">
        <f t="shared" si="26"/>
        <v>0</v>
      </c>
      <c r="J51" s="298">
        <v>0</v>
      </c>
      <c r="K51" s="298">
        <v>0</v>
      </c>
      <c r="L51" s="298">
        <v>0</v>
      </c>
      <c r="M51" s="299">
        <f t="shared" si="30"/>
        <v>0</v>
      </c>
      <c r="N51" s="298">
        <v>0</v>
      </c>
      <c r="O51" s="298">
        <v>0</v>
      </c>
      <c r="P51" s="298">
        <v>0</v>
      </c>
      <c r="Q51" s="270">
        <f t="shared" si="31"/>
        <v>0</v>
      </c>
      <c r="R51" s="335">
        <v>0</v>
      </c>
      <c r="S51" s="272">
        <v>0</v>
      </c>
      <c r="T51" s="269">
        <f t="shared" si="32"/>
        <v>0</v>
      </c>
    </row>
    <row r="52" spans="1:21" ht="14.25" customHeight="1">
      <c r="E52" s="450"/>
      <c r="F52" s="240"/>
      <c r="G52" s="346" t="s">
        <v>269</v>
      </c>
      <c r="H52" s="329"/>
      <c r="I52" s="338">
        <f t="shared" ref="I52:T52" si="33">SUM(I46:I51)</f>
        <v>29062742</v>
      </c>
      <c r="J52" s="271">
        <f t="shared" si="33"/>
        <v>0</v>
      </c>
      <c r="K52" s="271">
        <f t="shared" si="33"/>
        <v>0</v>
      </c>
      <c r="L52" s="271">
        <f t="shared" si="33"/>
        <v>20511902</v>
      </c>
      <c r="M52" s="338">
        <f t="shared" si="33"/>
        <v>20511902</v>
      </c>
      <c r="N52" s="271">
        <f t="shared" si="33"/>
        <v>0</v>
      </c>
      <c r="O52" s="271">
        <f t="shared" si="33"/>
        <v>0</v>
      </c>
      <c r="P52" s="271">
        <f t="shared" si="33"/>
        <v>5961640</v>
      </c>
      <c r="Q52" s="338">
        <f t="shared" si="33"/>
        <v>5961640</v>
      </c>
      <c r="R52" s="271">
        <f t="shared" si="33"/>
        <v>0</v>
      </c>
      <c r="S52" s="271">
        <f t="shared" si="33"/>
        <v>2589200</v>
      </c>
      <c r="T52" s="271">
        <f t="shared" si="33"/>
        <v>2589200</v>
      </c>
    </row>
    <row r="53" spans="1:21" ht="14.25" customHeight="1">
      <c r="E53" s="441"/>
      <c r="F53" s="196"/>
      <c r="G53" s="256"/>
      <c r="H53" s="241"/>
      <c r="I53" s="299"/>
      <c r="J53" s="270"/>
      <c r="K53" s="270"/>
      <c r="L53" s="270"/>
      <c r="M53" s="299"/>
      <c r="N53" s="270"/>
      <c r="O53" s="270"/>
      <c r="P53" s="270"/>
      <c r="Q53" s="299"/>
      <c r="R53" s="270"/>
      <c r="S53" s="270"/>
      <c r="T53" s="270"/>
    </row>
    <row r="54" spans="1:21" ht="14.25" customHeight="1">
      <c r="E54" s="451"/>
      <c r="F54" s="240">
        <v>303121</v>
      </c>
      <c r="G54" s="236" t="s">
        <v>3750</v>
      </c>
      <c r="H54" s="197"/>
      <c r="I54" s="315"/>
      <c r="J54" s="269"/>
      <c r="K54" s="269"/>
      <c r="L54" s="269"/>
      <c r="M54" s="299"/>
      <c r="N54" s="269"/>
      <c r="O54" s="269"/>
      <c r="P54" s="269"/>
      <c r="Q54" s="299"/>
      <c r="R54" s="269"/>
      <c r="S54" s="269"/>
      <c r="T54" s="269"/>
    </row>
    <row r="55" spans="1:21" ht="14.25" customHeight="1">
      <c r="A55" s="133">
        <v>433506</v>
      </c>
      <c r="C55" s="133">
        <v>433511</v>
      </c>
      <c r="E55" s="451">
        <v>99</v>
      </c>
      <c r="F55" s="240"/>
      <c r="G55" s="236" t="s">
        <v>2044</v>
      </c>
      <c r="H55" s="197"/>
      <c r="I55" s="315">
        <f t="shared" ref="I55:I60" si="34">M55+Q55+T55</f>
        <v>776272</v>
      </c>
      <c r="J55" s="298">
        <v>776272</v>
      </c>
      <c r="K55" s="298">
        <v>0</v>
      </c>
      <c r="L55" s="298">
        <v>0</v>
      </c>
      <c r="M55" s="299">
        <f t="shared" ref="M55:M57" si="35">SUM(J55:L55)</f>
        <v>776272</v>
      </c>
      <c r="N55" s="272">
        <v>0</v>
      </c>
      <c r="O55" s="272">
        <v>0</v>
      </c>
      <c r="P55" s="272">
        <v>0</v>
      </c>
      <c r="Q55" s="270">
        <f t="shared" ref="Q55:Q57" si="36">SUM(N55:P55)</f>
        <v>0</v>
      </c>
      <c r="R55" s="335">
        <v>0</v>
      </c>
      <c r="S55" s="272">
        <v>0</v>
      </c>
      <c r="T55" s="269">
        <f t="shared" ref="T55:T57" si="37">SUM(R55:S55)</f>
        <v>0</v>
      </c>
    </row>
    <row r="56" spans="1:21" ht="14.25" customHeight="1">
      <c r="A56" s="133">
        <v>433506</v>
      </c>
      <c r="C56" s="133">
        <v>433511</v>
      </c>
      <c r="E56" s="451">
        <v>99</v>
      </c>
      <c r="F56" s="240"/>
      <c r="G56" s="236" t="s">
        <v>2045</v>
      </c>
      <c r="H56" s="268"/>
      <c r="I56" s="315">
        <f t="shared" si="34"/>
        <v>0</v>
      </c>
      <c r="J56" s="272">
        <v>0</v>
      </c>
      <c r="K56" s="272">
        <v>0</v>
      </c>
      <c r="L56" s="272">
        <v>0</v>
      </c>
      <c r="M56" s="299">
        <f t="shared" si="35"/>
        <v>0</v>
      </c>
      <c r="N56" s="298">
        <v>0</v>
      </c>
      <c r="O56" s="298">
        <v>0</v>
      </c>
      <c r="P56" s="298">
        <v>0</v>
      </c>
      <c r="Q56" s="270">
        <f t="shared" si="36"/>
        <v>0</v>
      </c>
      <c r="R56" s="335">
        <v>0</v>
      </c>
      <c r="S56" s="272">
        <v>0</v>
      </c>
      <c r="T56" s="269">
        <f t="shared" si="37"/>
        <v>0</v>
      </c>
    </row>
    <row r="57" spans="1:21" ht="14.25" customHeight="1">
      <c r="A57" s="133">
        <v>433506</v>
      </c>
      <c r="C57" s="133">
        <v>433511</v>
      </c>
      <c r="E57" s="451">
        <v>99</v>
      </c>
      <c r="F57" s="240"/>
      <c r="G57" s="236" t="s">
        <v>2046</v>
      </c>
      <c r="H57" s="268"/>
      <c r="I57" s="315">
        <f t="shared" si="34"/>
        <v>0</v>
      </c>
      <c r="J57" s="272">
        <v>0</v>
      </c>
      <c r="K57" s="272">
        <v>0</v>
      </c>
      <c r="L57" s="272">
        <v>0</v>
      </c>
      <c r="M57" s="299">
        <f t="shared" si="35"/>
        <v>0</v>
      </c>
      <c r="N57" s="272">
        <v>0</v>
      </c>
      <c r="O57" s="272">
        <v>0</v>
      </c>
      <c r="P57" s="272">
        <v>0</v>
      </c>
      <c r="Q57" s="270">
        <f t="shared" si="36"/>
        <v>0</v>
      </c>
      <c r="R57" s="336">
        <v>0</v>
      </c>
      <c r="S57" s="298">
        <v>0</v>
      </c>
      <c r="T57" s="269">
        <f t="shared" si="37"/>
        <v>0</v>
      </c>
    </row>
    <row r="58" spans="1:21" ht="14.25" customHeight="1">
      <c r="C58" s="133">
        <v>433513</v>
      </c>
      <c r="E58" s="451">
        <v>8</v>
      </c>
      <c r="F58" s="240"/>
      <c r="G58" s="236" t="s">
        <v>2047</v>
      </c>
      <c r="H58" s="197"/>
      <c r="I58" s="315">
        <f t="shared" si="34"/>
        <v>0</v>
      </c>
      <c r="J58" s="272">
        <v>0</v>
      </c>
      <c r="K58" s="272">
        <v>0</v>
      </c>
      <c r="L58" s="272">
        <v>0</v>
      </c>
      <c r="M58" s="299">
        <f>SUM(J58:L58)</f>
        <v>0</v>
      </c>
      <c r="N58" s="272">
        <v>0</v>
      </c>
      <c r="O58" s="272">
        <v>0</v>
      </c>
      <c r="P58" s="298">
        <v>0</v>
      </c>
      <c r="Q58" s="270">
        <f>SUM(N58:P58)</f>
        <v>0</v>
      </c>
      <c r="R58" s="335">
        <v>0</v>
      </c>
      <c r="S58" s="298">
        <v>0</v>
      </c>
      <c r="T58" s="269">
        <f>SUM(R58:S58)</f>
        <v>0</v>
      </c>
    </row>
    <row r="59" spans="1:21" ht="14.25" customHeight="1">
      <c r="C59" s="133">
        <v>433512</v>
      </c>
      <c r="E59" s="451">
        <v>7</v>
      </c>
      <c r="F59" s="240"/>
      <c r="G59" s="344" t="s">
        <v>2048</v>
      </c>
      <c r="H59" s="268"/>
      <c r="I59" s="315">
        <f t="shared" si="34"/>
        <v>1389010</v>
      </c>
      <c r="J59" s="272">
        <v>0</v>
      </c>
      <c r="K59" s="272">
        <v>0</v>
      </c>
      <c r="L59" s="298">
        <v>980335</v>
      </c>
      <c r="M59" s="299">
        <f t="shared" ref="M59:M60" si="38">SUM(J59:L59)</f>
        <v>980335</v>
      </c>
      <c r="N59" s="272">
        <v>0</v>
      </c>
      <c r="O59" s="272">
        <v>0</v>
      </c>
      <c r="P59" s="298">
        <v>284928</v>
      </c>
      <c r="Q59" s="270">
        <f t="shared" ref="Q59:Q60" si="39">SUM(N59:P59)</f>
        <v>284928</v>
      </c>
      <c r="R59" s="335">
        <v>0</v>
      </c>
      <c r="S59" s="298">
        <v>123747</v>
      </c>
      <c r="T59" s="269">
        <f t="shared" ref="T59:T60" si="40">SUM(R59:S59)</f>
        <v>123747</v>
      </c>
    </row>
    <row r="60" spans="1:21" ht="14.25" customHeight="1">
      <c r="A60" s="133">
        <v>433509</v>
      </c>
      <c r="C60" s="133">
        <v>433514</v>
      </c>
      <c r="E60" s="451">
        <v>8</v>
      </c>
      <c r="F60" s="240"/>
      <c r="G60" s="344" t="s">
        <v>2049</v>
      </c>
      <c r="H60" s="197"/>
      <c r="I60" s="315">
        <f t="shared" si="34"/>
        <v>18706179</v>
      </c>
      <c r="J60" s="298">
        <v>14567063</v>
      </c>
      <c r="K60" s="298">
        <v>0</v>
      </c>
      <c r="L60" s="298">
        <v>0</v>
      </c>
      <c r="M60" s="299">
        <f t="shared" si="38"/>
        <v>14567063</v>
      </c>
      <c r="N60" s="298">
        <v>4139116</v>
      </c>
      <c r="O60" s="298">
        <v>0</v>
      </c>
      <c r="P60" s="298">
        <v>0</v>
      </c>
      <c r="Q60" s="270">
        <f t="shared" si="39"/>
        <v>4139116</v>
      </c>
      <c r="R60" s="335">
        <v>0</v>
      </c>
      <c r="S60" s="272">
        <v>0</v>
      </c>
      <c r="T60" s="269">
        <f t="shared" si="40"/>
        <v>0</v>
      </c>
    </row>
    <row r="61" spans="1:21" ht="14.25" customHeight="1">
      <c r="E61" s="451"/>
      <c r="F61" s="240"/>
      <c r="G61" s="346" t="s">
        <v>269</v>
      </c>
      <c r="H61" s="329"/>
      <c r="I61" s="338">
        <f t="shared" ref="I61:T61" si="41">SUM(I55:I60)</f>
        <v>20871461</v>
      </c>
      <c r="J61" s="271">
        <f t="shared" si="41"/>
        <v>15343335</v>
      </c>
      <c r="K61" s="271">
        <f t="shared" si="41"/>
        <v>0</v>
      </c>
      <c r="L61" s="271">
        <f t="shared" si="41"/>
        <v>980335</v>
      </c>
      <c r="M61" s="338">
        <f t="shared" si="41"/>
        <v>16323670</v>
      </c>
      <c r="N61" s="271">
        <f t="shared" si="41"/>
        <v>4139116</v>
      </c>
      <c r="O61" s="271">
        <f t="shared" si="41"/>
        <v>0</v>
      </c>
      <c r="P61" s="271">
        <f t="shared" si="41"/>
        <v>284928</v>
      </c>
      <c r="Q61" s="338">
        <f t="shared" si="41"/>
        <v>4424044</v>
      </c>
      <c r="R61" s="271">
        <f t="shared" si="41"/>
        <v>0</v>
      </c>
      <c r="S61" s="271">
        <f t="shared" si="41"/>
        <v>123747</v>
      </c>
      <c r="T61" s="271">
        <f t="shared" si="41"/>
        <v>123747</v>
      </c>
    </row>
    <row r="62" spans="1:21" ht="14.25" customHeight="1">
      <c r="E62" s="451"/>
      <c r="F62" s="196"/>
      <c r="G62" s="256"/>
      <c r="H62" s="241"/>
      <c r="I62" s="299"/>
      <c r="J62" s="270"/>
      <c r="K62" s="270"/>
      <c r="L62" s="270"/>
      <c r="M62" s="299"/>
      <c r="N62" s="270"/>
      <c r="O62" s="270"/>
      <c r="P62" s="270"/>
      <c r="Q62" s="299"/>
      <c r="R62" s="270"/>
      <c r="S62" s="270"/>
      <c r="T62" s="270"/>
    </row>
    <row r="63" spans="1:21" ht="14.25" customHeight="1">
      <c r="E63" s="451"/>
      <c r="F63" s="196"/>
      <c r="G63" s="256"/>
      <c r="H63" s="241"/>
      <c r="I63" s="299"/>
      <c r="J63" s="270"/>
      <c r="K63" s="270"/>
      <c r="L63" s="270"/>
      <c r="M63" s="299"/>
      <c r="N63" s="270"/>
      <c r="O63" s="270"/>
      <c r="P63" s="270"/>
      <c r="Q63" s="299"/>
      <c r="R63" s="270"/>
      <c r="S63" s="270"/>
      <c r="T63" s="270"/>
    </row>
    <row r="64" spans="1:21" ht="14.25" customHeight="1">
      <c r="E64" s="441"/>
      <c r="F64" s="196"/>
      <c r="G64" s="437" t="s">
        <v>50</v>
      </c>
      <c r="H64" s="438"/>
      <c r="I64" s="338">
        <f>+I43+I34+I25+I16+I52+I61</f>
        <v>302332309</v>
      </c>
      <c r="J64" s="271">
        <f t="shared" ref="J64:T64" si="42">+J43+J34+J25+J16+J52+J61</f>
        <v>15581333</v>
      </c>
      <c r="K64" s="271">
        <f t="shared" si="42"/>
        <v>30797</v>
      </c>
      <c r="L64" s="271">
        <f t="shared" si="42"/>
        <v>204712694</v>
      </c>
      <c r="M64" s="338">
        <f t="shared" si="42"/>
        <v>220324824</v>
      </c>
      <c r="N64" s="271">
        <f t="shared" si="42"/>
        <v>5160920</v>
      </c>
      <c r="O64" s="271">
        <f t="shared" si="42"/>
        <v>781236</v>
      </c>
      <c r="P64" s="271">
        <f t="shared" si="42"/>
        <v>52790774</v>
      </c>
      <c r="Q64" s="338">
        <f t="shared" si="42"/>
        <v>58732930</v>
      </c>
      <c r="R64" s="271">
        <f t="shared" si="42"/>
        <v>406156</v>
      </c>
      <c r="S64" s="271">
        <f t="shared" si="42"/>
        <v>22868399</v>
      </c>
      <c r="T64" s="271">
        <f t="shared" si="42"/>
        <v>23274555</v>
      </c>
      <c r="U64" s="35"/>
    </row>
    <row r="65" spans="5:20" ht="14.25" customHeight="1">
      <c r="E65" s="441"/>
      <c r="F65" s="196"/>
      <c r="G65" s="236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</row>
    <row r="66" spans="5:20" ht="14.25" customHeight="1">
      <c r="E66" s="441"/>
      <c r="F66" s="196"/>
      <c r="G66" s="236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</row>
    <row r="67" spans="5:20" ht="14.25" customHeight="1">
      <c r="E67" s="441"/>
      <c r="F67" s="196"/>
      <c r="G67" s="236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</row>
    <row r="68" spans="5:20" ht="14.25" customHeight="1">
      <c r="E68" s="197" t="s">
        <v>179</v>
      </c>
      <c r="F68" s="227"/>
      <c r="G68" s="240"/>
      <c r="H68" s="240"/>
      <c r="I68" s="236"/>
      <c r="J68" s="242"/>
      <c r="K68" s="242"/>
      <c r="L68" s="242"/>
      <c r="M68" s="242"/>
      <c r="N68" s="197"/>
      <c r="O68" s="197"/>
      <c r="P68" s="197"/>
      <c r="Q68" s="197"/>
      <c r="R68" s="197"/>
      <c r="S68" s="197"/>
      <c r="T68" s="197"/>
    </row>
    <row r="69" spans="5:20" ht="14.25" customHeight="1">
      <c r="E69" s="441" t="s">
        <v>19</v>
      </c>
      <c r="F69" s="240">
        <v>7</v>
      </c>
      <c r="G69" s="331" t="str">
        <f>+'OR-ALL'!E9</f>
        <v>Elec/Gas North/Oregon 4-Factor</v>
      </c>
      <c r="H69" s="240"/>
      <c r="I69" s="236"/>
      <c r="J69" s="332">
        <f>'OR-ALL'!G30</f>
        <v>1</v>
      </c>
      <c r="K69" s="332"/>
      <c r="L69" s="332">
        <f>'OR-ALL'!H30</f>
        <v>0.70577999999999996</v>
      </c>
      <c r="M69" s="332"/>
      <c r="N69" s="332"/>
      <c r="O69" s="332"/>
      <c r="P69" s="332">
        <f>'OR-ALL'!I30</f>
        <v>0.20513000000000001</v>
      </c>
      <c r="Q69" s="332"/>
      <c r="R69" s="332"/>
      <c r="S69" s="332"/>
      <c r="T69" s="332">
        <f>'OR-ALL'!J30</f>
        <v>8.9090000000000003E-2</v>
      </c>
    </row>
    <row r="70" spans="5:20" ht="14.25" customHeight="1">
      <c r="E70" s="441" t="s">
        <v>19</v>
      </c>
      <c r="F70" s="240">
        <v>8</v>
      </c>
      <c r="G70" s="331" t="str">
        <f>+'OR-ALL'!E32</f>
        <v>Gas North/Oregon 4-Factor</v>
      </c>
      <c r="H70" s="240"/>
      <c r="I70" s="236"/>
      <c r="J70" s="332">
        <f>'OR-ALL'!G52</f>
        <v>1</v>
      </c>
      <c r="K70" s="332"/>
      <c r="L70" s="332">
        <f>'OR-ALL'!H52</f>
        <v>0</v>
      </c>
      <c r="M70" s="332"/>
      <c r="N70" s="332"/>
      <c r="O70" s="332"/>
      <c r="P70" s="332">
        <f>'OR-ALL'!I52</f>
        <v>0.69776000000000005</v>
      </c>
      <c r="Q70" s="332"/>
      <c r="R70" s="332"/>
      <c r="S70" s="332"/>
      <c r="T70" s="332">
        <f>'OR-ALL'!J52</f>
        <v>0.30224000000000001</v>
      </c>
    </row>
    <row r="71" spans="5:20" ht="14.25" customHeight="1">
      <c r="E71" s="441" t="s">
        <v>19</v>
      </c>
      <c r="F71" s="240">
        <v>9</v>
      </c>
      <c r="G71" s="331" t="str">
        <f>+'OR-ALL'!E56</f>
        <v xml:space="preserve">Elec/Gas North 4-Factor </v>
      </c>
      <c r="H71" s="240"/>
      <c r="I71" s="236"/>
      <c r="J71" s="332">
        <f>'OR-ALL'!G74</f>
        <v>1</v>
      </c>
      <c r="K71" s="332"/>
      <c r="L71" s="332">
        <f>'OR-ALL'!H74</f>
        <v>0.77873999999999999</v>
      </c>
      <c r="M71" s="332"/>
      <c r="N71" s="332"/>
      <c r="O71" s="332"/>
      <c r="P71" s="332">
        <f>'OR-ALL'!I74</f>
        <v>0.22126000000000001</v>
      </c>
      <c r="Q71" s="332"/>
      <c r="R71" s="332"/>
      <c r="S71" s="332"/>
      <c r="T71" s="332">
        <f>'OR-ALL'!J74</f>
        <v>0</v>
      </c>
    </row>
    <row r="72" spans="5:20" ht="14.25" customHeight="1">
      <c r="E72" s="441" t="s">
        <v>19</v>
      </c>
      <c r="F72" s="240">
        <v>99</v>
      </c>
      <c r="G72" s="331" t="str">
        <f>+'OR-ALL'!E88</f>
        <v>Not Allocated</v>
      </c>
      <c r="H72" s="240"/>
      <c r="I72" s="236"/>
      <c r="J72" s="332">
        <f>'OR-ALL'!G88</f>
        <v>0</v>
      </c>
      <c r="K72" s="332"/>
      <c r="L72" s="332">
        <f>'OR-ALL'!H88</f>
        <v>0</v>
      </c>
      <c r="M72" s="332"/>
      <c r="N72" s="332"/>
      <c r="O72" s="332"/>
      <c r="P72" s="332">
        <f>'OR-ALL'!I88</f>
        <v>0</v>
      </c>
      <c r="Q72" s="332"/>
      <c r="R72" s="332"/>
      <c r="S72" s="332"/>
      <c r="T72" s="332">
        <f>'OR-ALL'!J88</f>
        <v>0</v>
      </c>
    </row>
    <row r="73" spans="5:20" ht="14.25" customHeight="1">
      <c r="E73" s="167"/>
      <c r="F73" s="41"/>
      <c r="G73" s="4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</sheetData>
  <mergeCells count="1">
    <mergeCell ref="R6:T6"/>
  </mergeCells>
  <pageMargins left="0" right="0" top="0.75" bottom="0.75" header="0.5" footer="0.5"/>
  <pageSetup scale="60" orientation="landscape" horizontalDpi="4294967292" r:id="rId1"/>
  <headerFooter alignWithMargins="0">
    <oddFooter>&amp;CPage &amp;P of &amp;N&amp;RPrint Date-Time:  &amp;D  &amp;T</oddFooter>
  </headerFooter>
  <rowBreaks count="1" manualBreakCount="1">
    <brk id="43" min="4" max="1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K65538"/>
  <sheetViews>
    <sheetView zoomScaleNormal="100" workbookViewId="0">
      <selection activeCell="K12" sqref="K12"/>
    </sheetView>
  </sheetViews>
  <sheetFormatPr defaultColWidth="9.375" defaultRowHeight="15.75" customHeight="1"/>
  <cols>
    <col min="1" max="2" width="9.5" style="1" bestFit="1" customWidth="1"/>
    <col min="3" max="3" width="13" style="1" bestFit="1" customWidth="1"/>
    <col min="4" max="4" width="9.875" style="1" customWidth="1"/>
    <col min="5" max="5" width="15.875" style="1" customWidth="1"/>
    <col min="6" max="6" width="16.125" style="1" customWidth="1"/>
    <col min="7" max="7" width="15.875" style="1" customWidth="1"/>
    <col min="8" max="11" width="19.125" style="1" customWidth="1"/>
    <col min="12" max="16" width="15.875" style="1" customWidth="1"/>
    <col min="17" max="16384" width="9.375" style="1"/>
  </cols>
  <sheetData>
    <row r="1" spans="1:20" ht="15.75" customHeight="1">
      <c r="C1" s="441"/>
      <c r="D1" s="240"/>
      <c r="E1" s="197"/>
      <c r="F1" s="198"/>
      <c r="G1" s="198"/>
      <c r="H1" s="197"/>
      <c r="I1" s="242"/>
      <c r="J1" s="242"/>
      <c r="K1" s="242"/>
      <c r="L1" s="40"/>
      <c r="M1" s="40"/>
      <c r="N1" s="40"/>
      <c r="O1" s="40"/>
      <c r="P1" s="40"/>
      <c r="Q1" s="40"/>
      <c r="R1" s="40"/>
      <c r="T1" s="4"/>
    </row>
    <row r="2" spans="1:20" ht="15.75" customHeight="1">
      <c r="C2" s="200" t="s">
        <v>2029</v>
      </c>
      <c r="D2" s="201"/>
      <c r="E2" s="202"/>
      <c r="F2" s="203"/>
      <c r="G2" s="204" t="s">
        <v>44</v>
      </c>
      <c r="H2" s="197"/>
      <c r="I2" s="197"/>
      <c r="J2" s="197" t="s">
        <v>3</v>
      </c>
      <c r="K2" s="197"/>
      <c r="L2" s="40"/>
      <c r="M2" s="40"/>
      <c r="N2" s="40"/>
      <c r="O2" s="40"/>
      <c r="P2" s="40"/>
      <c r="Q2" s="40"/>
      <c r="R2" s="40"/>
      <c r="T2" s="4"/>
    </row>
    <row r="3" spans="1:20" ht="15.75" customHeight="1">
      <c r="C3" s="324" t="s">
        <v>2050</v>
      </c>
      <c r="D3" s="196"/>
      <c r="E3" s="325"/>
      <c r="F3" s="211"/>
      <c r="G3" s="209" t="str">
        <f>"C-DTX-"&amp;months&amp;rbcalc</f>
        <v>C-DTX-12E</v>
      </c>
      <c r="H3" s="198" t="str">
        <f>IF(LEFT(UPPER(DATA!S2),4)="RATE",DATA!S2,"")</f>
        <v/>
      </c>
      <c r="I3" s="197"/>
      <c r="J3" s="198"/>
      <c r="K3" s="197"/>
      <c r="L3" s="40"/>
      <c r="M3" s="40"/>
      <c r="N3" s="40"/>
      <c r="O3" s="40"/>
      <c r="P3" s="40"/>
      <c r="Q3" s="40"/>
      <c r="R3" s="40"/>
      <c r="T3" s="4"/>
    </row>
    <row r="4" spans="1:20" ht="15.75" customHeight="1">
      <c r="C4" s="210" t="str">
        <f>tp_heading</f>
        <v>For Twelve Months Ended December 31, 2019</v>
      </c>
      <c r="D4" s="198"/>
      <c r="E4" s="325"/>
      <c r="F4" s="211"/>
      <c r="G4" s="247"/>
      <c r="H4" s="197"/>
      <c r="I4" s="197"/>
      <c r="J4" s="198" t="s">
        <v>2091</v>
      </c>
      <c r="K4" s="197"/>
      <c r="L4" s="40"/>
      <c r="M4" s="40"/>
      <c r="N4" s="40"/>
      <c r="O4" s="40"/>
      <c r="P4" s="40"/>
      <c r="Q4" s="40"/>
      <c r="R4" s="40"/>
      <c r="T4" s="4"/>
    </row>
    <row r="5" spans="1:20" ht="15.75" customHeight="1">
      <c r="C5" s="212" t="str">
        <f>rbcalc_heading</f>
        <v>Ending Balance Basis</v>
      </c>
      <c r="D5" s="213"/>
      <c r="E5" s="326"/>
      <c r="F5" s="215"/>
      <c r="G5" s="216"/>
      <c r="H5" s="441"/>
      <c r="I5" s="441"/>
      <c r="J5" s="441"/>
      <c r="K5" s="441"/>
      <c r="L5" s="40"/>
      <c r="M5" s="40"/>
      <c r="N5" s="40"/>
      <c r="O5" s="40"/>
      <c r="P5" s="40"/>
      <c r="Q5" s="40"/>
      <c r="R5" s="40"/>
      <c r="T5" s="4"/>
    </row>
    <row r="6" spans="1:20" ht="15.75" customHeight="1">
      <c r="A6" s="25" t="s">
        <v>97</v>
      </c>
      <c r="B6" s="25" t="s">
        <v>98</v>
      </c>
      <c r="C6" s="217" t="s">
        <v>96</v>
      </c>
      <c r="D6" s="218" t="s">
        <v>51</v>
      </c>
      <c r="E6" s="327" t="s">
        <v>54</v>
      </c>
      <c r="F6" s="214"/>
      <c r="G6" s="214"/>
      <c r="H6" s="219" t="s">
        <v>61</v>
      </c>
      <c r="I6" s="219" t="s">
        <v>73</v>
      </c>
      <c r="J6" s="219" t="s">
        <v>2051</v>
      </c>
      <c r="K6" s="219" t="s">
        <v>83</v>
      </c>
      <c r="L6" s="40"/>
      <c r="M6" s="40"/>
      <c r="N6" s="40"/>
      <c r="O6" s="40"/>
      <c r="P6" s="40"/>
      <c r="Q6" s="40"/>
      <c r="R6" s="40"/>
      <c r="T6" s="4"/>
    </row>
    <row r="7" spans="1:20" ht="15.75" customHeight="1">
      <c r="C7" s="441"/>
      <c r="D7" s="196"/>
      <c r="E7" s="198"/>
      <c r="F7" s="198"/>
      <c r="G7" s="198"/>
      <c r="H7" s="197"/>
      <c r="I7" s="197"/>
      <c r="J7" s="197"/>
      <c r="K7" s="198"/>
      <c r="L7" s="40"/>
      <c r="M7" s="40"/>
      <c r="N7" s="40"/>
      <c r="O7" s="40"/>
      <c r="P7" s="40"/>
      <c r="Q7" s="40"/>
      <c r="R7" s="40"/>
      <c r="T7" s="4"/>
    </row>
    <row r="8" spans="1:20" ht="15.75" customHeight="1">
      <c r="C8" s="441"/>
      <c r="D8" s="357"/>
      <c r="E8" s="197" t="s">
        <v>3778</v>
      </c>
      <c r="F8" s="198"/>
      <c r="G8" s="198"/>
      <c r="H8" s="197"/>
      <c r="I8" s="197"/>
      <c r="J8" s="197"/>
      <c r="K8" s="198"/>
      <c r="L8" s="40"/>
      <c r="M8" s="40"/>
      <c r="N8" s="40"/>
      <c r="O8" s="40"/>
      <c r="P8" s="40"/>
      <c r="Q8" s="40"/>
      <c r="R8" s="40"/>
      <c r="T8" s="4"/>
    </row>
    <row r="9" spans="1:20" ht="15.75" customHeight="1">
      <c r="B9" s="1">
        <v>24079</v>
      </c>
      <c r="C9" s="441">
        <v>7</v>
      </c>
      <c r="D9" s="224">
        <v>282900</v>
      </c>
      <c r="E9" s="344" t="s">
        <v>2048</v>
      </c>
      <c r="F9" s="198"/>
      <c r="G9" s="198"/>
      <c r="H9" s="288">
        <f>SUM(I9:K9)</f>
        <v>-86000367</v>
      </c>
      <c r="I9" s="285">
        <v>-60697339</v>
      </c>
      <c r="J9" s="285">
        <v>-17641255</v>
      </c>
      <c r="K9" s="285">
        <v>-7661773</v>
      </c>
      <c r="L9" s="40"/>
      <c r="M9" s="40"/>
      <c r="N9" s="40"/>
      <c r="O9" s="40"/>
      <c r="P9" s="40"/>
      <c r="Q9" s="40"/>
      <c r="R9" s="40"/>
      <c r="T9" s="4"/>
    </row>
    <row r="10" spans="1:20" ht="15.75" customHeight="1">
      <c r="B10" s="1">
        <v>42093</v>
      </c>
      <c r="C10" s="441">
        <v>8</v>
      </c>
      <c r="D10" s="224">
        <v>282900</v>
      </c>
      <c r="E10" s="236" t="s">
        <v>2047</v>
      </c>
      <c r="F10" s="198"/>
      <c r="G10" s="198"/>
      <c r="H10" s="288">
        <f>SUM(I10:K10)</f>
        <v>0</v>
      </c>
      <c r="I10" s="266">
        <v>0</v>
      </c>
      <c r="J10" s="285">
        <v>0</v>
      </c>
      <c r="K10" s="285">
        <v>0</v>
      </c>
      <c r="L10" s="40"/>
      <c r="M10" s="40"/>
      <c r="N10" s="40"/>
      <c r="O10" s="40"/>
      <c r="P10" s="40"/>
      <c r="Q10" s="40"/>
      <c r="R10" s="40"/>
      <c r="T10" s="4"/>
    </row>
    <row r="11" spans="1:20" ht="15.75" customHeight="1">
      <c r="A11" s="1">
        <v>33080</v>
      </c>
      <c r="B11" s="1">
        <v>35127</v>
      </c>
      <c r="C11" s="441">
        <v>9</v>
      </c>
      <c r="D11" s="224">
        <v>282900</v>
      </c>
      <c r="E11" s="344" t="s">
        <v>2049</v>
      </c>
      <c r="F11" s="198"/>
      <c r="G11" s="198"/>
      <c r="H11" s="288">
        <f>SUM(I11:K11)</f>
        <v>-797365</v>
      </c>
      <c r="I11" s="285">
        <v>-620932</v>
      </c>
      <c r="J11" s="285">
        <v>-176433</v>
      </c>
      <c r="K11" s="266">
        <v>0</v>
      </c>
      <c r="L11" s="40"/>
      <c r="M11" s="40"/>
      <c r="N11" s="40"/>
      <c r="O11" s="40"/>
      <c r="P11" s="40"/>
      <c r="Q11" s="40"/>
      <c r="R11" s="40"/>
      <c r="T11" s="4"/>
    </row>
    <row r="12" spans="1:20" ht="15.75" customHeight="1">
      <c r="B12" s="1">
        <v>445272</v>
      </c>
      <c r="C12" s="461">
        <v>7</v>
      </c>
      <c r="D12" s="224">
        <v>282919</v>
      </c>
      <c r="E12" s="197" t="s">
        <v>2048</v>
      </c>
      <c r="F12" s="198"/>
      <c r="G12" s="198"/>
      <c r="H12" s="288">
        <f>SUM(I12:K12)</f>
        <v>-2013214</v>
      </c>
      <c r="I12" s="285">
        <v>-1420886</v>
      </c>
      <c r="J12" s="285">
        <v>-412971</v>
      </c>
      <c r="K12" s="285">
        <v>-179357</v>
      </c>
      <c r="L12" s="40"/>
      <c r="M12" s="40"/>
      <c r="N12" s="40"/>
      <c r="O12" s="40"/>
      <c r="P12" s="40"/>
      <c r="Q12" s="40"/>
      <c r="R12" s="40"/>
      <c r="T12" s="4"/>
    </row>
    <row r="13" spans="1:20" ht="15.75" customHeight="1">
      <c r="B13" s="1">
        <v>274272</v>
      </c>
      <c r="C13" s="441">
        <v>7</v>
      </c>
      <c r="D13" s="224">
        <v>283750</v>
      </c>
      <c r="E13" s="197" t="s">
        <v>2048</v>
      </c>
      <c r="F13" s="198"/>
      <c r="G13" s="198"/>
      <c r="H13" s="288">
        <f>SUM(I13:K13)</f>
        <v>-9345</v>
      </c>
      <c r="I13" s="285">
        <v>-6595</v>
      </c>
      <c r="J13" s="285">
        <v>-1917</v>
      </c>
      <c r="K13" s="285">
        <v>-833</v>
      </c>
      <c r="L13" s="40"/>
      <c r="M13" s="40"/>
      <c r="N13" s="40"/>
      <c r="O13" s="40"/>
      <c r="P13" s="40"/>
      <c r="Q13" s="40"/>
      <c r="R13" s="40"/>
      <c r="T13" s="4"/>
    </row>
    <row r="14" spans="1:20" ht="15.75" customHeight="1">
      <c r="C14" s="441"/>
      <c r="D14" s="441"/>
      <c r="E14" s="197" t="s">
        <v>61</v>
      </c>
      <c r="F14" s="198"/>
      <c r="G14" s="198"/>
      <c r="H14" s="226">
        <f>SUM(H9:H13)</f>
        <v>-88820291</v>
      </c>
      <c r="I14" s="226">
        <f t="shared" ref="I14:K14" si="0">SUM(I9:I13)</f>
        <v>-62745752</v>
      </c>
      <c r="J14" s="226">
        <f t="shared" si="0"/>
        <v>-18232576</v>
      </c>
      <c r="K14" s="457">
        <f t="shared" si="0"/>
        <v>-7841963</v>
      </c>
      <c r="L14" s="40"/>
      <c r="M14" s="40"/>
      <c r="N14" s="40"/>
      <c r="O14" s="40"/>
      <c r="P14" s="40"/>
      <c r="Q14" s="40"/>
      <c r="R14" s="40"/>
      <c r="T14" s="4"/>
    </row>
    <row r="15" spans="1:20" ht="15.75" customHeight="1">
      <c r="C15" s="441"/>
      <c r="D15" s="441"/>
      <c r="E15" s="197"/>
      <c r="F15" s="198"/>
      <c r="G15" s="198"/>
      <c r="H15" s="222"/>
      <c r="I15" s="222"/>
      <c r="J15" s="222"/>
      <c r="K15" s="222"/>
      <c r="L15" s="40"/>
      <c r="M15" s="40"/>
      <c r="N15" s="40"/>
      <c r="O15" s="40"/>
      <c r="P15" s="40"/>
      <c r="Q15" s="40"/>
      <c r="R15" s="40"/>
      <c r="T15" s="4"/>
    </row>
    <row r="16" spans="1:20" ht="15.75" customHeight="1">
      <c r="C16" s="441"/>
      <c r="D16" s="441"/>
      <c r="E16" s="197"/>
      <c r="F16" s="198"/>
      <c r="G16" s="198"/>
      <c r="H16" s="199"/>
      <c r="I16" s="199"/>
      <c r="J16" s="199"/>
      <c r="K16" s="199"/>
      <c r="L16" s="40"/>
      <c r="M16" s="40"/>
      <c r="N16" s="40"/>
      <c r="O16" s="40"/>
      <c r="P16" s="40"/>
      <c r="Q16" s="40"/>
      <c r="R16" s="40"/>
      <c r="T16" s="4"/>
    </row>
    <row r="17" spans="1:37" ht="15.75" customHeight="1">
      <c r="C17" s="441"/>
      <c r="D17" s="196"/>
      <c r="E17" s="197"/>
      <c r="F17" s="197"/>
      <c r="G17" s="197"/>
      <c r="H17" s="197"/>
      <c r="I17" s="197"/>
      <c r="J17" s="197"/>
      <c r="K17" s="197"/>
      <c r="L17" s="40"/>
      <c r="M17" s="40"/>
      <c r="N17" s="40"/>
      <c r="O17" s="40"/>
      <c r="P17" s="40"/>
      <c r="Q17" s="40"/>
      <c r="R17" s="40"/>
      <c r="T17" s="4"/>
    </row>
    <row r="18" spans="1:37" s="70" customFormat="1" ht="15.6">
      <c r="A18" s="1"/>
      <c r="B18" s="1"/>
      <c r="C18" s="197" t="s">
        <v>179</v>
      </c>
      <c r="D18" s="227"/>
      <c r="E18" s="240"/>
      <c r="F18" s="240"/>
      <c r="G18" s="236"/>
      <c r="H18" s="242"/>
      <c r="I18" s="242"/>
      <c r="J18" s="197"/>
      <c r="K18" s="197"/>
      <c r="L18" s="4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</row>
    <row r="19" spans="1:37" s="70" customFormat="1" ht="15.6">
      <c r="A19" s="1"/>
      <c r="B19" s="1"/>
      <c r="C19" s="441" t="s">
        <v>19</v>
      </c>
      <c r="D19" s="240">
        <v>7</v>
      </c>
      <c r="E19" s="331" t="str">
        <f>+'OR-ALL'!E9</f>
        <v>Elec/Gas North/Oregon 4-Factor</v>
      </c>
      <c r="F19" s="240"/>
      <c r="G19" s="236"/>
      <c r="H19" s="332">
        <f>'OR-ALL'!G30</f>
        <v>1</v>
      </c>
      <c r="I19" s="332">
        <f>'OR-ALL'!H30</f>
        <v>0.70577999999999996</v>
      </c>
      <c r="J19" s="332">
        <f>'OR-ALL'!I30</f>
        <v>0.20513000000000001</v>
      </c>
      <c r="K19" s="332">
        <f>'OR-ALL'!J30</f>
        <v>8.9090000000000003E-2</v>
      </c>
      <c r="L19" s="157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spans="1:37" s="70" customFormat="1" ht="15.6">
      <c r="A20" s="1"/>
      <c r="B20" s="1"/>
      <c r="C20" s="441" t="s">
        <v>19</v>
      </c>
      <c r="D20" s="240">
        <v>8</v>
      </c>
      <c r="E20" s="331" t="str">
        <f>+'OR-ALL'!E32</f>
        <v>Gas North/Oregon 4-Factor</v>
      </c>
      <c r="F20" s="240"/>
      <c r="G20" s="236"/>
      <c r="H20" s="332">
        <f>'OR-ALL'!G52</f>
        <v>1</v>
      </c>
      <c r="I20" s="332">
        <f>'OR-ALL'!H52</f>
        <v>0</v>
      </c>
      <c r="J20" s="332">
        <f>'OR-ALL'!I52</f>
        <v>0.69776000000000005</v>
      </c>
      <c r="K20" s="332">
        <f>'OR-ALL'!J52</f>
        <v>0.30224000000000001</v>
      </c>
      <c r="L20" s="157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</row>
    <row r="21" spans="1:37" s="70" customFormat="1" ht="15.6">
      <c r="A21" s="1"/>
      <c r="B21" s="1"/>
      <c r="C21" s="441" t="s">
        <v>19</v>
      </c>
      <c r="D21" s="240">
        <v>9</v>
      </c>
      <c r="E21" s="331" t="str">
        <f>+'OR-ALL'!E56</f>
        <v xml:space="preserve">Elec/Gas North 4-Factor </v>
      </c>
      <c r="F21" s="240"/>
      <c r="G21" s="236"/>
      <c r="H21" s="332">
        <f>'OR-ALL'!G74</f>
        <v>1</v>
      </c>
      <c r="I21" s="332">
        <f>'OR-ALL'!H74</f>
        <v>0.77873999999999999</v>
      </c>
      <c r="J21" s="332">
        <f>'OR-ALL'!I74</f>
        <v>0.22126000000000001</v>
      </c>
      <c r="K21" s="332">
        <f>'OR-ALL'!J74</f>
        <v>0</v>
      </c>
      <c r="L21" s="157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spans="1:37" s="70" customFormat="1" ht="15.6">
      <c r="A22" s="1"/>
      <c r="B22" s="1"/>
      <c r="C22" s="441" t="s">
        <v>19</v>
      </c>
      <c r="D22" s="240">
        <v>99</v>
      </c>
      <c r="E22" s="331" t="str">
        <f>+'OR-ALL'!E88</f>
        <v>Not Allocated</v>
      </c>
      <c r="F22" s="240"/>
      <c r="G22" s="236"/>
      <c r="H22" s="332">
        <f>'OR-ALL'!G88</f>
        <v>0</v>
      </c>
      <c r="I22" s="332">
        <f>'OR-ALL'!H88</f>
        <v>0</v>
      </c>
      <c r="J22" s="332">
        <f>'OR-ALL'!I88</f>
        <v>0</v>
      </c>
      <c r="K22" s="332">
        <f>'OR-ALL'!J88</f>
        <v>0</v>
      </c>
      <c r="L22" s="157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</row>
    <row r="23" spans="1:37" ht="15.75" customHeight="1">
      <c r="C23" s="167"/>
      <c r="D23" s="21"/>
      <c r="E23" s="47"/>
      <c r="F23" s="21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T23" s="4"/>
    </row>
    <row r="24" spans="1:37" ht="15.75" customHeight="1">
      <c r="C24" s="167"/>
      <c r="D24" s="41"/>
      <c r="E24" s="4"/>
      <c r="F24" s="4"/>
      <c r="G24" s="4"/>
      <c r="H24" s="4"/>
      <c r="I24" s="4"/>
      <c r="J24" s="4"/>
      <c r="K24" s="4"/>
      <c r="L24" s="40"/>
      <c r="M24" s="40"/>
      <c r="N24" s="40"/>
      <c r="O24" s="40"/>
      <c r="P24" s="40"/>
      <c r="Q24" s="40"/>
      <c r="R24" s="40"/>
      <c r="T24" s="4"/>
    </row>
    <row r="25" spans="1:37" ht="15.75" customHeight="1">
      <c r="C25" s="167"/>
      <c r="D25" s="21"/>
      <c r="E25" s="47"/>
      <c r="F25" s="21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T25" s="4"/>
    </row>
    <row r="65538" spans="14:14" ht="15.75" customHeight="1">
      <c r="N65538" s="40"/>
    </row>
  </sheetData>
  <pageMargins left="0.75" right="0.75" top="0.75" bottom="1" header="0.5" footer="0.5"/>
  <pageSetup scale="85" orientation="landscape" horizontalDpi="4294967292" r:id="rId1"/>
  <headerFooter alignWithMargins="0">
    <oddFooter>&amp;CPage &amp;P of &amp;N&amp;RPrint Date-Time:  &amp;D 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S25"/>
  <sheetViews>
    <sheetView zoomScaleNormal="100" workbookViewId="0">
      <selection activeCell="D3" sqref="D3"/>
    </sheetView>
  </sheetViews>
  <sheetFormatPr defaultColWidth="9.375" defaultRowHeight="14.25" customHeight="1"/>
  <cols>
    <col min="1" max="1" width="12.125" style="133" customWidth="1"/>
    <col min="2" max="2" width="9.875" style="144" customWidth="1"/>
    <col min="3" max="3" width="9" style="1" customWidth="1"/>
    <col min="4" max="4" width="12.875" style="1" customWidth="1"/>
    <col min="5" max="5" width="14.875" style="1" customWidth="1"/>
    <col min="6" max="6" width="19" style="1" customWidth="1"/>
    <col min="7" max="14" width="14.375" style="1" customWidth="1"/>
    <col min="15" max="15" width="19.375" style="1" customWidth="1"/>
    <col min="16" max="18" width="13.875" style="1" customWidth="1"/>
    <col min="19" max="19" width="19" style="1" customWidth="1"/>
    <col min="20" max="16384" width="9.375" style="1"/>
  </cols>
  <sheetData>
    <row r="1" spans="1:19" ht="14.25" customHeight="1">
      <c r="B1" s="409"/>
      <c r="C1" s="4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9" ht="15.75" customHeight="1">
      <c r="A2" s="1"/>
      <c r="B2" s="410" t="s">
        <v>2029</v>
      </c>
      <c r="C2" s="130"/>
      <c r="D2" s="131"/>
      <c r="E2" s="132"/>
      <c r="F2" s="10" t="s">
        <v>44</v>
      </c>
      <c r="G2" s="4"/>
      <c r="H2" s="4"/>
      <c r="I2" s="4" t="s">
        <v>3</v>
      </c>
      <c r="J2" s="4"/>
      <c r="K2" s="40"/>
      <c r="L2" s="40"/>
      <c r="M2" s="40"/>
      <c r="N2" s="40"/>
      <c r="O2" s="40"/>
      <c r="P2" s="40"/>
      <c r="Q2" s="40"/>
      <c r="S2" s="4"/>
    </row>
    <row r="3" spans="1:19" ht="14.25" customHeight="1">
      <c r="B3" s="411" t="s">
        <v>3722</v>
      </c>
      <c r="C3" s="7"/>
      <c r="D3" s="8"/>
      <c r="E3" s="9"/>
      <c r="F3" s="134" t="str">
        <f>"C-WKC-"&amp;months&amp;rbcalc</f>
        <v>C-WKC-12E</v>
      </c>
      <c r="G3" s="4" t="str">
        <f>IF(LEFT(UPPER(DATA!S2),4)="RATE",DATA!S2,"")</f>
        <v/>
      </c>
      <c r="H3" s="4"/>
      <c r="I3" s="4"/>
      <c r="J3" s="4"/>
      <c r="K3" s="4"/>
      <c r="L3" s="4"/>
      <c r="M3" s="4"/>
      <c r="N3" s="4"/>
      <c r="O3" s="4"/>
    </row>
    <row r="4" spans="1:19" ht="14.25" customHeight="1">
      <c r="B4" s="412" t="str">
        <f>tp_heading</f>
        <v>For Twelve Months Ended December 31, 2019</v>
      </c>
      <c r="C4" s="41"/>
      <c r="E4" s="12"/>
      <c r="G4" s="11" t="s">
        <v>2091</v>
      </c>
      <c r="I4" s="4"/>
      <c r="L4" s="4"/>
      <c r="M4" s="4"/>
      <c r="N4" s="4"/>
      <c r="O4" s="4"/>
    </row>
    <row r="5" spans="1:19" ht="14.25" customHeight="1">
      <c r="B5" s="413" t="str">
        <f>rbcalc_heading</f>
        <v>Ending Balance Basis</v>
      </c>
      <c r="C5" s="15"/>
      <c r="D5" s="16"/>
      <c r="E5" s="17"/>
      <c r="F5" s="18"/>
    </row>
    <row r="6" spans="1:19" ht="14.25" customHeight="1">
      <c r="B6" s="414"/>
      <c r="C6" s="415"/>
      <c r="D6" s="35"/>
      <c r="E6" s="35"/>
      <c r="F6" s="35"/>
      <c r="G6" s="4" t="s">
        <v>3723</v>
      </c>
      <c r="H6" s="4"/>
      <c r="I6" s="4"/>
      <c r="J6" s="4"/>
      <c r="K6" s="416" t="s">
        <v>3724</v>
      </c>
      <c r="M6" s="417" t="s">
        <v>3725</v>
      </c>
      <c r="O6" s="417" t="s">
        <v>3726</v>
      </c>
      <c r="Q6" s="197"/>
      <c r="R6" s="198"/>
    </row>
    <row r="7" spans="1:19" ht="14.25" customHeight="1">
      <c r="A7" s="133" t="s">
        <v>61</v>
      </c>
      <c r="B7" s="418" t="s">
        <v>96</v>
      </c>
      <c r="C7" s="37" t="s">
        <v>51</v>
      </c>
      <c r="D7" s="122" t="s">
        <v>54</v>
      </c>
      <c r="E7" s="16"/>
      <c r="F7" s="121"/>
      <c r="G7" s="121" t="s">
        <v>3727</v>
      </c>
      <c r="H7" s="121" t="s">
        <v>3728</v>
      </c>
      <c r="I7" s="121" t="s">
        <v>62</v>
      </c>
      <c r="J7" s="121" t="s">
        <v>61</v>
      </c>
      <c r="K7" s="419" t="s">
        <v>3727</v>
      </c>
      <c r="L7" s="121" t="s">
        <v>3728</v>
      </c>
      <c r="M7" s="419" t="s">
        <v>3727</v>
      </c>
      <c r="N7" s="121" t="s">
        <v>3728</v>
      </c>
      <c r="O7" s="419" t="s">
        <v>62</v>
      </c>
    </row>
    <row r="8" spans="1:19" ht="14.25" customHeight="1">
      <c r="B8" s="420"/>
      <c r="C8" s="45"/>
      <c r="D8" s="46"/>
      <c r="E8" s="35"/>
      <c r="F8" s="421"/>
      <c r="G8" s="422"/>
      <c r="H8" s="422"/>
      <c r="I8" s="422"/>
      <c r="J8" s="422"/>
      <c r="K8" s="423"/>
      <c r="L8" s="422"/>
      <c r="M8" s="423"/>
      <c r="N8" s="422"/>
      <c r="O8" s="423"/>
    </row>
    <row r="9" spans="1:19" ht="18.45" customHeight="1">
      <c r="A9" s="133">
        <v>218364</v>
      </c>
      <c r="B9" s="420">
        <v>1</v>
      </c>
      <c r="C9" s="21">
        <v>151120</v>
      </c>
      <c r="D9" s="198" t="s">
        <v>3779</v>
      </c>
      <c r="E9" s="35"/>
      <c r="F9" s="424"/>
      <c r="G9" s="428">
        <v>0</v>
      </c>
      <c r="H9" s="427">
        <v>0</v>
      </c>
      <c r="I9" s="427">
        <v>0</v>
      </c>
      <c r="J9" s="427">
        <f t="shared" ref="J9:J16" si="0">SUM(G9:I9)</f>
        <v>0</v>
      </c>
      <c r="K9" s="428">
        <v>0</v>
      </c>
      <c r="L9" s="427">
        <v>0</v>
      </c>
      <c r="M9" s="429">
        <v>0</v>
      </c>
      <c r="N9" s="427">
        <v>0</v>
      </c>
      <c r="O9" s="429">
        <v>0</v>
      </c>
    </row>
    <row r="10" spans="1:19" ht="18.45" customHeight="1">
      <c r="A10" s="133">
        <v>218709</v>
      </c>
      <c r="B10" s="420">
        <v>1</v>
      </c>
      <c r="C10" s="21">
        <v>151210</v>
      </c>
      <c r="D10" s="198" t="s">
        <v>3780</v>
      </c>
      <c r="E10" s="35"/>
      <c r="F10" s="424"/>
      <c r="G10" s="428">
        <v>0</v>
      </c>
      <c r="H10" s="427">
        <v>0</v>
      </c>
      <c r="I10" s="427">
        <v>0</v>
      </c>
      <c r="J10" s="427">
        <f t="shared" si="0"/>
        <v>0</v>
      </c>
      <c r="K10" s="428">
        <v>0</v>
      </c>
      <c r="L10" s="427">
        <v>0</v>
      </c>
      <c r="M10" s="429">
        <v>0</v>
      </c>
      <c r="N10" s="427">
        <v>0</v>
      </c>
      <c r="O10" s="429">
        <v>0</v>
      </c>
    </row>
    <row r="11" spans="1:19" ht="18.45" customHeight="1">
      <c r="A11" s="133">
        <v>218731</v>
      </c>
      <c r="B11" s="420" t="s">
        <v>3729</v>
      </c>
      <c r="C11" s="21">
        <v>154100</v>
      </c>
      <c r="D11" s="198" t="s">
        <v>3781</v>
      </c>
      <c r="E11" s="35"/>
      <c r="F11" s="424"/>
      <c r="G11" s="428">
        <v>0</v>
      </c>
      <c r="H11" s="427">
        <v>0</v>
      </c>
      <c r="I11" s="426">
        <v>3771534</v>
      </c>
      <c r="J11" s="427">
        <f t="shared" si="0"/>
        <v>3771534</v>
      </c>
      <c r="K11" s="428">
        <v>0</v>
      </c>
      <c r="L11" s="427">
        <v>0</v>
      </c>
      <c r="M11" s="429">
        <v>0</v>
      </c>
      <c r="N11" s="427">
        <v>0</v>
      </c>
      <c r="O11" s="425">
        <v>3771534</v>
      </c>
    </row>
    <row r="12" spans="1:19" ht="18.45" customHeight="1">
      <c r="A12" s="133">
        <v>218775</v>
      </c>
      <c r="B12" s="420">
        <v>1</v>
      </c>
      <c r="C12" s="21">
        <v>154300</v>
      </c>
      <c r="D12" s="198" t="s">
        <v>3782</v>
      </c>
      <c r="E12" s="35"/>
      <c r="F12" s="424"/>
      <c r="G12" s="428">
        <v>0</v>
      </c>
      <c r="H12" s="427">
        <v>0</v>
      </c>
      <c r="I12" s="427">
        <v>0</v>
      </c>
      <c r="J12" s="427">
        <f t="shared" si="0"/>
        <v>0</v>
      </c>
      <c r="K12" s="428">
        <v>0</v>
      </c>
      <c r="L12" s="427">
        <v>0</v>
      </c>
      <c r="M12" s="429">
        <v>0</v>
      </c>
      <c r="N12" s="427">
        <v>0</v>
      </c>
      <c r="O12" s="429">
        <v>0</v>
      </c>
    </row>
    <row r="13" spans="1:19" ht="18.45" customHeight="1">
      <c r="A13" s="133">
        <v>218819</v>
      </c>
      <c r="B13" s="420">
        <v>1</v>
      </c>
      <c r="C13" s="21">
        <v>154400</v>
      </c>
      <c r="D13" s="198" t="s">
        <v>3783</v>
      </c>
      <c r="E13" s="35"/>
      <c r="F13" s="424"/>
      <c r="G13" s="428">
        <v>0</v>
      </c>
      <c r="H13" s="427">
        <v>0</v>
      </c>
      <c r="I13" s="427">
        <v>0</v>
      </c>
      <c r="J13" s="427">
        <f t="shared" si="0"/>
        <v>0</v>
      </c>
      <c r="K13" s="428">
        <v>0</v>
      </c>
      <c r="L13" s="427">
        <v>0</v>
      </c>
      <c r="M13" s="429">
        <v>0</v>
      </c>
      <c r="N13" s="427">
        <v>0</v>
      </c>
      <c r="O13" s="429">
        <v>0</v>
      </c>
    </row>
    <row r="14" spans="1:19" ht="18.45" customHeight="1">
      <c r="A14" s="133">
        <v>218863</v>
      </c>
      <c r="B14" s="420" t="s">
        <v>3729</v>
      </c>
      <c r="C14" s="21">
        <v>154500</v>
      </c>
      <c r="D14" s="198" t="s">
        <v>3784</v>
      </c>
      <c r="E14" s="35"/>
      <c r="F14" s="424"/>
      <c r="G14" s="428">
        <v>0</v>
      </c>
      <c r="H14" s="427">
        <v>0</v>
      </c>
      <c r="I14" s="426">
        <v>166</v>
      </c>
      <c r="J14" s="427">
        <f t="shared" si="0"/>
        <v>166</v>
      </c>
      <c r="K14" s="428">
        <v>0</v>
      </c>
      <c r="L14" s="427">
        <v>0</v>
      </c>
      <c r="M14" s="429">
        <v>0</v>
      </c>
      <c r="N14" s="427">
        <v>0</v>
      </c>
      <c r="O14" s="425">
        <v>166</v>
      </c>
    </row>
    <row r="15" spans="1:19" ht="18.45" customHeight="1">
      <c r="A15" s="133">
        <v>218907</v>
      </c>
      <c r="B15" s="420" t="s">
        <v>3729</v>
      </c>
      <c r="C15" s="21">
        <v>154550</v>
      </c>
      <c r="D15" s="198" t="s">
        <v>3785</v>
      </c>
      <c r="E15" s="35"/>
      <c r="F15" s="424"/>
      <c r="G15" s="428">
        <v>0</v>
      </c>
      <c r="H15" s="427">
        <v>0</v>
      </c>
      <c r="I15" s="426">
        <v>0</v>
      </c>
      <c r="J15" s="427">
        <f t="shared" si="0"/>
        <v>0</v>
      </c>
      <c r="K15" s="428">
        <v>0</v>
      </c>
      <c r="L15" s="427">
        <v>0</v>
      </c>
      <c r="M15" s="429">
        <v>0</v>
      </c>
      <c r="N15" s="427">
        <v>0</v>
      </c>
      <c r="O15" s="425">
        <v>0</v>
      </c>
    </row>
    <row r="16" spans="1:19" ht="18.45" customHeight="1">
      <c r="A16" s="133">
        <v>218995</v>
      </c>
      <c r="B16" s="420" t="s">
        <v>3729</v>
      </c>
      <c r="C16" s="21">
        <v>154560</v>
      </c>
      <c r="D16" s="198" t="s">
        <v>3786</v>
      </c>
      <c r="E16" s="35"/>
      <c r="F16" s="424"/>
      <c r="G16" s="428">
        <v>0</v>
      </c>
      <c r="H16" s="427">
        <v>0</v>
      </c>
      <c r="I16" s="426">
        <v>50</v>
      </c>
      <c r="J16" s="427">
        <f t="shared" si="0"/>
        <v>50</v>
      </c>
      <c r="K16" s="428">
        <v>0</v>
      </c>
      <c r="L16" s="427">
        <v>0</v>
      </c>
      <c r="M16" s="429">
        <v>0</v>
      </c>
      <c r="N16" s="427">
        <v>0</v>
      </c>
      <c r="O16" s="425">
        <v>50</v>
      </c>
    </row>
    <row r="17" spans="1:15" ht="18.45" customHeight="1">
      <c r="A17" s="133">
        <v>288883</v>
      </c>
      <c r="B17" s="420">
        <v>99</v>
      </c>
      <c r="C17" s="21">
        <v>163998</v>
      </c>
      <c r="D17" s="198" t="s">
        <v>3787</v>
      </c>
      <c r="E17" s="35"/>
      <c r="F17" s="424"/>
      <c r="G17" s="428">
        <v>0</v>
      </c>
      <c r="H17" s="427">
        <v>0</v>
      </c>
      <c r="I17" s="427">
        <v>0</v>
      </c>
      <c r="J17" s="427">
        <f>SUM(G17:I17)</f>
        <v>0</v>
      </c>
      <c r="K17" s="428">
        <v>0</v>
      </c>
      <c r="L17" s="427">
        <v>0</v>
      </c>
      <c r="M17" s="429">
        <v>0</v>
      </c>
      <c r="N17" s="427">
        <v>0</v>
      </c>
      <c r="O17" s="429">
        <v>0</v>
      </c>
    </row>
    <row r="18" spans="1:15" ht="18.45" customHeight="1">
      <c r="A18" s="133">
        <v>219288</v>
      </c>
      <c r="B18" s="420">
        <v>99</v>
      </c>
      <c r="C18" s="21">
        <v>163999</v>
      </c>
      <c r="D18" s="198" t="s">
        <v>3788</v>
      </c>
      <c r="E18" s="35"/>
      <c r="F18" s="424"/>
      <c r="G18" s="425">
        <v>47602183</v>
      </c>
      <c r="H18" s="426">
        <v>25591967</v>
      </c>
      <c r="I18" s="427">
        <v>0</v>
      </c>
      <c r="J18" s="427">
        <f>SUM(G18:I18)</f>
        <v>73194150</v>
      </c>
      <c r="K18" s="425">
        <v>43296993</v>
      </c>
      <c r="L18" s="439">
        <v>23098203</v>
      </c>
      <c r="M18" s="425">
        <v>4305190</v>
      </c>
      <c r="N18" s="439">
        <v>2493764</v>
      </c>
      <c r="O18" s="429">
        <v>0</v>
      </c>
    </row>
    <row r="19" spans="1:15" ht="14.25" customHeight="1">
      <c r="B19" s="409"/>
      <c r="C19" s="21"/>
      <c r="D19" s="30"/>
      <c r="E19" s="42"/>
      <c r="F19" s="430"/>
      <c r="G19" s="427"/>
      <c r="H19" s="427"/>
      <c r="I19" s="427"/>
      <c r="J19" s="427"/>
      <c r="K19" s="428"/>
      <c r="L19" s="427"/>
      <c r="M19" s="428"/>
      <c r="N19" s="427"/>
      <c r="O19" s="428"/>
    </row>
    <row r="20" spans="1:15" ht="14.25" customHeight="1">
      <c r="B20" s="409"/>
      <c r="C20" s="41"/>
      <c r="D20" s="30" t="s">
        <v>50</v>
      </c>
      <c r="E20" s="30"/>
      <c r="F20" s="30"/>
      <c r="G20" s="432">
        <f t="shared" ref="G20:H20" si="1">SUM(G9:G18)</f>
        <v>47602183</v>
      </c>
      <c r="H20" s="431">
        <f t="shared" si="1"/>
        <v>25591967</v>
      </c>
      <c r="I20" s="431">
        <f t="shared" ref="I20:O20" si="2">SUM(I9:I18)</f>
        <v>3771750</v>
      </c>
      <c r="J20" s="431">
        <f t="shared" si="2"/>
        <v>76965900</v>
      </c>
      <c r="K20" s="432">
        <f t="shared" si="2"/>
        <v>43296993</v>
      </c>
      <c r="L20" s="431">
        <f t="shared" si="2"/>
        <v>23098203</v>
      </c>
      <c r="M20" s="432">
        <f t="shared" si="2"/>
        <v>4305190</v>
      </c>
      <c r="N20" s="431">
        <f t="shared" si="2"/>
        <v>2493764</v>
      </c>
      <c r="O20" s="432">
        <f t="shared" si="2"/>
        <v>3771750</v>
      </c>
    </row>
    <row r="21" spans="1:15" ht="14.25" customHeight="1">
      <c r="B21" s="409"/>
      <c r="C21" s="4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27.6" customHeight="1">
      <c r="B22" s="409"/>
      <c r="C22" s="4" t="s">
        <v>179</v>
      </c>
      <c r="D22" s="4"/>
      <c r="E22" s="4"/>
      <c r="F22" s="4"/>
      <c r="G22" s="4"/>
      <c r="H22" s="433" t="s">
        <v>73</v>
      </c>
      <c r="I22" s="433" t="s">
        <v>3616</v>
      </c>
      <c r="J22" s="433" t="s">
        <v>3617</v>
      </c>
      <c r="L22" s="433" t="s">
        <v>330</v>
      </c>
      <c r="M22" s="434"/>
      <c r="N22" s="433" t="s">
        <v>333</v>
      </c>
      <c r="O22" s="433" t="s">
        <v>83</v>
      </c>
    </row>
    <row r="23" spans="1:15" ht="15" customHeight="1">
      <c r="A23" s="144">
        <v>11553</v>
      </c>
      <c r="C23" s="167"/>
      <c r="D23" s="409" t="s">
        <v>3729</v>
      </c>
      <c r="E23" s="4" t="s">
        <v>3730</v>
      </c>
      <c r="H23" s="165">
        <f>'OR-ALL'!H30</f>
        <v>0.70577999999999996</v>
      </c>
      <c r="I23" s="165">
        <f>'OR-ALL'!I30</f>
        <v>0.20513000000000001</v>
      </c>
      <c r="J23" s="165">
        <f>'OR-ALL'!J30</f>
        <v>8.9090000000000003E-2</v>
      </c>
      <c r="L23" s="435">
        <v>0.30810999999999999</v>
      </c>
      <c r="N23" s="435">
        <v>0.27406999999999998</v>
      </c>
      <c r="O23" s="436">
        <v>1</v>
      </c>
    </row>
    <row r="24" spans="1:15" ht="15" customHeight="1">
      <c r="A24" s="2"/>
      <c r="C24" s="167"/>
      <c r="D24" s="409">
        <v>99</v>
      </c>
      <c r="E24" s="4" t="str">
        <f>'OR-ALL'!E88</f>
        <v>Not Allocated</v>
      </c>
      <c r="H24" s="165"/>
      <c r="I24" s="165"/>
      <c r="J24" s="165"/>
      <c r="L24" s="436"/>
      <c r="O24" s="4"/>
    </row>
    <row r="25" spans="1:15" ht="14.25" customHeight="1">
      <c r="H25" s="434"/>
      <c r="I25" s="434"/>
      <c r="J25" s="434"/>
    </row>
  </sheetData>
  <pageMargins left="0.5" right="0.5" top="1" bottom="1" header="0.5" footer="0.5"/>
  <pageSetup scale="70" orientation="landscape" horizontalDpi="4294967292" r:id="rId1"/>
  <headerFooter alignWithMargins="0">
    <oddFooter>&amp;CPage &amp;P of &amp;N&amp;RPrint Date-Time:  &amp;D 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R16"/>
  <sheetViews>
    <sheetView zoomScaleNormal="100" workbookViewId="0">
      <pane xSplit="5" ySplit="6" topLeftCell="F7" activePane="bottomRight" state="frozen"/>
      <selection activeCell="E130" sqref="E130"/>
      <selection pane="topRight" activeCell="E130" sqref="E130"/>
      <selection pane="bottomLeft" activeCell="E130" sqref="E130"/>
      <selection pane="bottomRight" activeCell="F8" sqref="F8"/>
    </sheetView>
  </sheetViews>
  <sheetFormatPr defaultColWidth="9.375" defaultRowHeight="15.75" customHeight="1"/>
  <cols>
    <col min="1" max="2" width="10.125" style="1" customWidth="1"/>
    <col min="3" max="4" width="17.125" style="1" customWidth="1"/>
    <col min="5" max="5" width="15.125" style="1" customWidth="1"/>
    <col min="6" max="6" width="17" style="1" customWidth="1"/>
    <col min="7" max="7" width="17" style="1" hidden="1" customWidth="1"/>
    <col min="8" max="16384" width="9.375" style="1"/>
  </cols>
  <sheetData>
    <row r="1" spans="1:18" ht="15.75" customHeight="1">
      <c r="A1" s="441"/>
      <c r="B1" s="35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4"/>
      <c r="P1" s="4"/>
      <c r="Q1" s="4"/>
      <c r="R1" s="4"/>
    </row>
    <row r="2" spans="1:18" ht="15.75" customHeight="1">
      <c r="A2" s="200" t="s">
        <v>2029</v>
      </c>
      <c r="B2" s="201"/>
      <c r="C2" s="202"/>
      <c r="D2" s="203"/>
      <c r="E2" s="204" t="s">
        <v>44</v>
      </c>
      <c r="F2" s="197"/>
      <c r="G2" s="197"/>
      <c r="H2" s="197" t="s">
        <v>3</v>
      </c>
      <c r="I2" s="242"/>
      <c r="J2" s="242"/>
      <c r="K2" s="242"/>
      <c r="L2" s="242"/>
      <c r="M2" s="242"/>
      <c r="N2" s="242"/>
      <c r="O2" s="40"/>
      <c r="Q2" s="4"/>
    </row>
    <row r="3" spans="1:18" ht="15.75" customHeight="1">
      <c r="A3" s="205" t="s">
        <v>280</v>
      </c>
      <c r="B3" s="206"/>
      <c r="C3" s="207"/>
      <c r="D3" s="208"/>
      <c r="E3" s="263" t="str">
        <f>"OR-ROR-"&amp;months&amp;rbcalc</f>
        <v>OR-ROR-12E</v>
      </c>
      <c r="F3" s="197"/>
      <c r="G3" s="197"/>
      <c r="H3" s="197"/>
      <c r="I3" s="197"/>
      <c r="J3" s="197"/>
      <c r="K3" s="197"/>
      <c r="L3" s="197"/>
      <c r="M3" s="197"/>
      <c r="N3" s="197"/>
      <c r="O3" s="4"/>
      <c r="P3" s="4"/>
      <c r="Q3" s="4"/>
      <c r="R3" s="4"/>
    </row>
    <row r="4" spans="1:18" ht="15.75" customHeight="1">
      <c r="A4" s="210" t="str">
        <f>tp_heading</f>
        <v>For Twelve Months Ended December 31, 2019</v>
      </c>
      <c r="B4" s="196"/>
      <c r="C4" s="198"/>
      <c r="D4" s="211"/>
      <c r="E4" s="243"/>
      <c r="F4" s="197" t="str">
        <f>IF(LEFT(UPPER(DATA!S2),4)="RATE",DATA!S2,"")</f>
        <v/>
      </c>
      <c r="G4" s="197"/>
      <c r="H4" s="197"/>
      <c r="I4" s="197"/>
      <c r="J4" s="197"/>
      <c r="K4" s="197"/>
      <c r="L4" s="197"/>
      <c r="M4" s="197"/>
      <c r="N4" s="197"/>
      <c r="O4" s="4"/>
      <c r="P4" s="4"/>
      <c r="Q4" s="4"/>
      <c r="R4" s="4"/>
    </row>
    <row r="5" spans="1:18" ht="15.75" customHeight="1">
      <c r="A5" s="212" t="str">
        <f>rbcalc_heading</f>
        <v>Ending Balance Basis</v>
      </c>
      <c r="B5" s="213"/>
      <c r="C5" s="214"/>
      <c r="D5" s="215"/>
      <c r="E5" s="216"/>
      <c r="F5" s="197"/>
      <c r="G5" s="197"/>
      <c r="H5" s="197"/>
      <c r="I5" s="197"/>
      <c r="J5" s="197"/>
      <c r="K5" s="197"/>
      <c r="L5" s="197"/>
      <c r="M5" s="197"/>
      <c r="N5" s="197"/>
      <c r="O5" s="4"/>
      <c r="P5" s="4"/>
      <c r="Q5" s="4"/>
      <c r="R5" s="4"/>
    </row>
    <row r="6" spans="1:18" ht="15.75" customHeight="1">
      <c r="A6" s="217" t="s">
        <v>96</v>
      </c>
      <c r="B6" s="218" t="s">
        <v>51</v>
      </c>
      <c r="C6" s="217" t="s">
        <v>54</v>
      </c>
      <c r="D6" s="214"/>
      <c r="E6" s="214"/>
      <c r="F6" s="219" t="s">
        <v>62</v>
      </c>
      <c r="G6" s="217" t="s">
        <v>63</v>
      </c>
      <c r="H6" s="197"/>
      <c r="I6" s="197"/>
      <c r="J6" s="197"/>
      <c r="K6" s="197"/>
      <c r="L6" s="197"/>
      <c r="M6" s="197"/>
      <c r="N6" s="197"/>
      <c r="O6" s="4"/>
      <c r="P6" s="4"/>
      <c r="Q6" s="4"/>
      <c r="R6" s="4"/>
    </row>
    <row r="7" spans="1:18" ht="15.75" customHeight="1">
      <c r="A7" s="441"/>
      <c r="B7" s="196"/>
      <c r="C7" s="197"/>
      <c r="D7" s="198"/>
      <c r="E7" s="198"/>
      <c r="F7" s="197"/>
      <c r="G7" s="197"/>
      <c r="H7" s="197"/>
      <c r="I7" s="197"/>
      <c r="J7" s="197"/>
      <c r="K7" s="197"/>
      <c r="L7" s="197"/>
      <c r="M7" s="197"/>
      <c r="N7" s="197"/>
      <c r="O7" s="4"/>
      <c r="P7" s="4"/>
      <c r="Q7" s="4"/>
      <c r="R7" s="4"/>
    </row>
    <row r="8" spans="1:18" ht="15.75" customHeight="1">
      <c r="A8" s="252" t="s">
        <v>15</v>
      </c>
      <c r="B8" s="227"/>
      <c r="C8" s="197" t="s">
        <v>3652</v>
      </c>
      <c r="D8" s="198"/>
      <c r="E8" s="198"/>
      <c r="F8" s="223">
        <f>'OR-OPS'!J146</f>
        <v>15262459</v>
      </c>
      <c r="G8" s="197" t="e">
        <f>'OR-OPS'!#REF!</f>
        <v>#REF!</v>
      </c>
      <c r="H8" s="197"/>
      <c r="I8" s="197"/>
      <c r="J8" s="197"/>
      <c r="K8" s="197"/>
      <c r="L8" s="197"/>
      <c r="M8" s="197"/>
      <c r="N8" s="197"/>
      <c r="O8" s="4"/>
      <c r="P8" s="4"/>
      <c r="Q8" s="4"/>
      <c r="R8" s="4"/>
    </row>
    <row r="9" spans="1:18" ht="15.75" customHeight="1">
      <c r="A9" s="441"/>
      <c r="B9" s="196"/>
      <c r="C9" s="197"/>
      <c r="D9" s="197"/>
      <c r="E9" s="197"/>
      <c r="F9" s="223"/>
      <c r="G9" s="197"/>
      <c r="H9" s="197"/>
      <c r="I9" s="197"/>
      <c r="J9" s="197"/>
      <c r="K9" s="197"/>
      <c r="L9" s="197"/>
      <c r="M9" s="197"/>
      <c r="N9" s="197"/>
      <c r="O9" s="4"/>
      <c r="P9" s="4"/>
      <c r="Q9" s="4"/>
      <c r="R9" s="4"/>
    </row>
    <row r="10" spans="1:18" ht="15.75" customHeight="1">
      <c r="A10" s="252" t="s">
        <v>20</v>
      </c>
      <c r="B10" s="227"/>
      <c r="C10" s="197" t="s">
        <v>277</v>
      </c>
      <c r="D10" s="198"/>
      <c r="E10" s="198"/>
      <c r="F10" s="223">
        <f>'OR-APL'!J21</f>
        <v>284364650</v>
      </c>
      <c r="G10" s="197" t="e">
        <f>'OR-APL'!#REF!</f>
        <v>#REF!</v>
      </c>
      <c r="H10" s="197"/>
      <c r="I10" s="197"/>
      <c r="J10" s="197"/>
      <c r="K10" s="197"/>
      <c r="L10" s="197"/>
      <c r="M10" s="197"/>
      <c r="N10" s="197"/>
      <c r="O10" s="4"/>
      <c r="P10" s="4"/>
      <c r="Q10" s="4"/>
      <c r="R10" s="4"/>
    </row>
    <row r="11" spans="1:18" ht="15.75" customHeight="1">
      <c r="A11" s="441"/>
      <c r="B11" s="196"/>
      <c r="C11" s="197"/>
      <c r="D11" s="197"/>
      <c r="E11" s="197"/>
      <c r="F11" s="197"/>
      <c r="G11" s="197" t="e">
        <f>IF(+G10+F10-#REF!=0," "," EROR")</f>
        <v>#REF!</v>
      </c>
      <c r="H11" s="197"/>
      <c r="I11" s="197"/>
      <c r="J11" s="197"/>
      <c r="K11" s="197"/>
      <c r="L11" s="197"/>
      <c r="M11" s="197"/>
      <c r="N11" s="197"/>
      <c r="O11" s="4"/>
      <c r="P11" s="4"/>
      <c r="Q11" s="4"/>
      <c r="R11" s="4"/>
    </row>
    <row r="12" spans="1:18" ht="15.75" customHeight="1" thickBot="1">
      <c r="A12" s="441"/>
      <c r="B12" s="198"/>
      <c r="C12" s="197" t="s">
        <v>281</v>
      </c>
      <c r="D12" s="198"/>
      <c r="E12" s="198"/>
      <c r="F12" s="358">
        <f>F8/F10</f>
        <v>5.3670000000000002E-2</v>
      </c>
      <c r="G12" s="358">
        <v>0</v>
      </c>
      <c r="H12" s="197"/>
      <c r="I12" s="197"/>
      <c r="J12" s="197"/>
      <c r="K12" s="197"/>
      <c r="L12" s="197"/>
      <c r="M12" s="197"/>
      <c r="N12" s="197"/>
      <c r="O12" s="4"/>
      <c r="P12" s="4"/>
      <c r="Q12" s="4"/>
      <c r="R12" s="4"/>
    </row>
    <row r="13" spans="1:18" ht="15.75" customHeight="1" thickTop="1">
      <c r="A13" s="441"/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4"/>
      <c r="P13" s="4"/>
      <c r="Q13" s="4"/>
      <c r="R13" s="4"/>
    </row>
    <row r="14" spans="1:18" ht="15.75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</row>
    <row r="15" spans="1:18" ht="15.75" customHeight="1">
      <c r="A15" s="198"/>
      <c r="B15" s="359"/>
      <c r="C15" s="68" t="s">
        <v>3714</v>
      </c>
      <c r="D15" s="197"/>
      <c r="E15" s="197"/>
      <c r="F15" s="360"/>
      <c r="G15" s="197"/>
      <c r="H15" s="197"/>
      <c r="I15" s="197"/>
      <c r="J15" s="198"/>
      <c r="K15" s="198"/>
      <c r="L15" s="198"/>
      <c r="M15" s="198"/>
      <c r="N15" s="198"/>
    </row>
    <row r="16" spans="1:18" ht="15.75" customHeight="1">
      <c r="A16" s="198"/>
      <c r="B16" s="359"/>
      <c r="C16" s="68" t="s">
        <v>3715</v>
      </c>
      <c r="D16" s="197"/>
      <c r="E16" s="197"/>
      <c r="F16" s="360"/>
      <c r="G16" s="197"/>
      <c r="H16" s="197"/>
      <c r="I16" s="197"/>
      <c r="J16" s="198"/>
      <c r="K16" s="198"/>
      <c r="L16" s="198"/>
      <c r="M16" s="198"/>
      <c r="N16" s="198"/>
    </row>
  </sheetData>
  <phoneticPr fontId="0" type="noConversion"/>
  <pageMargins left="0.25" right="0.25" top="1" bottom="1" header="0.5" footer="0.5"/>
  <pageSetup orientation="landscape" horizontalDpi="4294967292" r:id="rId1"/>
  <headerFooter alignWithMargins="0">
    <oddFooter>&amp;CPage &amp;P of &amp;N&amp;RPrint Date-Time: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140</vt:i4>
      </vt:variant>
    </vt:vector>
  </HeadingPairs>
  <TitlesOfParts>
    <vt:vector size="167" baseType="lpstr">
      <vt:lpstr>DATA</vt:lpstr>
      <vt:lpstr>Alias</vt:lpstr>
      <vt:lpstr>OR-CHK</vt:lpstr>
      <vt:lpstr>OR-CHK-UI</vt:lpstr>
      <vt:lpstr>OR-ALL</vt:lpstr>
      <vt:lpstr>OR-OPS</vt:lpstr>
      <vt:lpstr>OR-495</vt:lpstr>
      <vt:lpstr>OR-804</vt:lpstr>
      <vt:lpstr>OR-805</vt:lpstr>
      <vt:lpstr>OR-808</vt:lpstr>
      <vt:lpstr>OR-908</vt:lpstr>
      <vt:lpstr>OR-INT</vt:lpstr>
      <vt:lpstr>OR-FIT</vt:lpstr>
      <vt:lpstr>OR-SCM</vt:lpstr>
      <vt:lpstr>OR-DTE</vt:lpstr>
      <vt:lpstr>OR-OTX</vt:lpstr>
      <vt:lpstr>OR-PLT</vt:lpstr>
      <vt:lpstr>OR-APL</vt:lpstr>
      <vt:lpstr>OR-DEPX</vt:lpstr>
      <vt:lpstr>OR-AMTX</vt:lpstr>
      <vt:lpstr>OR-ADEP</vt:lpstr>
      <vt:lpstr>OR-AAMT</vt:lpstr>
      <vt:lpstr>C-GPL</vt:lpstr>
      <vt:lpstr>C-IPL</vt:lpstr>
      <vt:lpstr>C-DTX</vt:lpstr>
      <vt:lpstr>C-WKC</vt:lpstr>
      <vt:lpstr>OR-ROR</vt:lpstr>
      <vt:lpstr>Allocators</vt:lpstr>
      <vt:lpstr>btime</vt:lpstr>
      <vt:lpstr>'C-DTX'!C_DTX</vt:lpstr>
      <vt:lpstr>'C-DTX'!C_DTX_Area</vt:lpstr>
      <vt:lpstr>'C-GPL'!C_GPL</vt:lpstr>
      <vt:lpstr>'C-GPL'!C_GPL_Area</vt:lpstr>
      <vt:lpstr>'C-IPL'!C_IPL</vt:lpstr>
      <vt:lpstr>'C-WKC'!C_IPL</vt:lpstr>
      <vt:lpstr>'C-IPL'!C_IPL_Area</vt:lpstr>
      <vt:lpstr>'C-WKC'!C_IPL_Area</vt:lpstr>
      <vt:lpstr>copy_area</vt:lpstr>
      <vt:lpstr>crit_cell</vt:lpstr>
      <vt:lpstr>Criteria</vt:lpstr>
      <vt:lpstr>ctime</vt:lpstr>
      <vt:lpstr>Data</vt:lpstr>
      <vt:lpstr>Down_vars</vt:lpstr>
      <vt:lpstr>'OR-AAMT'!E_ADP</vt:lpstr>
      <vt:lpstr>'OR-ADEP'!E_ADP</vt:lpstr>
      <vt:lpstr>'OR-AMTX'!E_ADP</vt:lpstr>
      <vt:lpstr>'OR-DEPX'!E_ADP</vt:lpstr>
      <vt:lpstr>'OR-ADEP'!E_ADP_Area</vt:lpstr>
      <vt:lpstr>'OR-DEPX'!E_ADP_Area</vt:lpstr>
      <vt:lpstr>'OR-CHK-UI'!E_CHK</vt:lpstr>
      <vt:lpstr>'OR-CHK-UI'!E_CHK_Area</vt:lpstr>
      <vt:lpstr>e_Global_22266</vt:lpstr>
      <vt:lpstr>e_Jurisdiction_9466</vt:lpstr>
      <vt:lpstr>e_JurRollup_9866</vt:lpstr>
      <vt:lpstr>e_ServiceCodeGLJurisdiction_9066</vt:lpstr>
      <vt:lpstr>etime</vt:lpstr>
      <vt:lpstr>extract_area</vt:lpstr>
      <vt:lpstr>Gas_Data_Matrix</vt:lpstr>
      <vt:lpstr>ID_sorted</vt:lpstr>
      <vt:lpstr>INDEX</vt:lpstr>
      <vt:lpstr>INDEX_Area</vt:lpstr>
      <vt:lpstr>l_JurisdictionAllocators_11269</vt:lpstr>
      <vt:lpstr>l_JurRollupAllocators_11266</vt:lpstr>
      <vt:lpstr>l_ResultsofOperationsAverage_5700</vt:lpstr>
      <vt:lpstr>l_ResultsofOperationsImport_22466</vt:lpstr>
      <vt:lpstr>l_ROOOPSAllocated012_19872</vt:lpstr>
      <vt:lpstr>l_ROOOPSAllocated7_42137</vt:lpstr>
      <vt:lpstr>l_ROOOPSAllocated8_33468</vt:lpstr>
      <vt:lpstr>l_ROOOPSAllocated9_19870</vt:lpstr>
      <vt:lpstr>l_ROOOPSAllocatedTotal_36401</vt:lpstr>
      <vt:lpstr>l_ROOOPSDirect012_18466</vt:lpstr>
      <vt:lpstr>l_ROOOPSDirect7_51066</vt:lpstr>
      <vt:lpstr>l_ROOOPSDirect8_51068</vt:lpstr>
      <vt:lpstr>l_ROOOPSDirect9_33470</vt:lpstr>
      <vt:lpstr>l_ROOOPSDirectTotal_36399</vt:lpstr>
      <vt:lpstr>l_ROOOPSTotal_19874</vt:lpstr>
      <vt:lpstr>l_ROOPlantAllocated012_12668</vt:lpstr>
      <vt:lpstr>l_ROOPlantAllocated7_34506</vt:lpstr>
      <vt:lpstr>l_ROOPlantAllocated8_41066</vt:lpstr>
      <vt:lpstr>l_ROOPlantAllocated9_11866</vt:lpstr>
      <vt:lpstr>l_ROOPlantAllocatedTotal_36009</vt:lpstr>
      <vt:lpstr>l_ROOPlantDirect012_11599</vt:lpstr>
      <vt:lpstr>l_ROOPlantDirect012GDAN_67866</vt:lpstr>
      <vt:lpstr>l_ROOPlantDirect7_49066</vt:lpstr>
      <vt:lpstr>l_ROOPlantDirect8_49068</vt:lpstr>
      <vt:lpstr>l_ROOPlantDirect9_25866</vt:lpstr>
      <vt:lpstr>l_ROOPlantDirect9CDAN_66866</vt:lpstr>
      <vt:lpstr>l_ROOPlantDirectTotal_36007</vt:lpstr>
      <vt:lpstr>l_ROOPlantTotal_12182</vt:lpstr>
      <vt:lpstr>l_ROOSupportingDetailAllocated012_16266</vt:lpstr>
      <vt:lpstr>l_ROOSupportingDetailAllocated7_16066</vt:lpstr>
      <vt:lpstr>l_ROOSupportingDetailAllocated8_41282</vt:lpstr>
      <vt:lpstr>l_ROOSupportingDetailAllocated9_33466</vt:lpstr>
      <vt:lpstr>l_ROOSupportingDetailAllocatedTotal_35489</vt:lpstr>
      <vt:lpstr>l_ROOSupportingDetailDirect012_15266</vt:lpstr>
      <vt:lpstr>l_ROOSupportingDetailDirect7_50466</vt:lpstr>
      <vt:lpstr>l_ROOSupportingDetailDirect9_32866</vt:lpstr>
      <vt:lpstr>l_ROOSupportingDetailDirectTotal_35487</vt:lpstr>
      <vt:lpstr>l_ROOSupportingDetailTotal_16466</vt:lpstr>
      <vt:lpstr>l_SystemLevel_22195</vt:lpstr>
      <vt:lpstr>months</vt:lpstr>
      <vt:lpstr>'C-DTX'!Print_Area</vt:lpstr>
      <vt:lpstr>'C-GPL'!Print_Area</vt:lpstr>
      <vt:lpstr>'C-IPL'!Print_Area</vt:lpstr>
      <vt:lpstr>'C-WKC'!Print_Area</vt:lpstr>
      <vt:lpstr>'OR-495'!Print_Area</vt:lpstr>
      <vt:lpstr>'OR-804'!Print_Area</vt:lpstr>
      <vt:lpstr>'OR-805'!Print_Area</vt:lpstr>
      <vt:lpstr>'OR-808'!Print_Area</vt:lpstr>
      <vt:lpstr>'OR-908'!Print_Area</vt:lpstr>
      <vt:lpstr>'OR-AAMT'!Print_Area</vt:lpstr>
      <vt:lpstr>'OR-ADEP'!Print_Area</vt:lpstr>
      <vt:lpstr>'OR-ALL'!Print_Area</vt:lpstr>
      <vt:lpstr>'OR-AMTX'!Print_Area</vt:lpstr>
      <vt:lpstr>'OR-APL'!Print_Area</vt:lpstr>
      <vt:lpstr>'OR-CHK'!Print_Area</vt:lpstr>
      <vt:lpstr>'OR-CHK-UI'!Print_Area</vt:lpstr>
      <vt:lpstr>'OR-DEPX'!Print_Area</vt:lpstr>
      <vt:lpstr>'OR-DTE'!Print_Area</vt:lpstr>
      <vt:lpstr>'OR-FIT'!Print_Area</vt:lpstr>
      <vt:lpstr>'OR-INT'!Print_Area</vt:lpstr>
      <vt:lpstr>'OR-OPS'!Print_Area</vt:lpstr>
      <vt:lpstr>'OR-OTX'!Print_Area</vt:lpstr>
      <vt:lpstr>'OR-PLT'!Print_Area</vt:lpstr>
      <vt:lpstr>'OR-SCM'!Print_Area</vt:lpstr>
      <vt:lpstr>'C-GPL'!Print_Titles</vt:lpstr>
      <vt:lpstr>'C-IPL'!Print_Titles</vt:lpstr>
      <vt:lpstr>'C-WKC'!Print_Titles</vt:lpstr>
      <vt:lpstr>'OR-AAMT'!Print_Titles</vt:lpstr>
      <vt:lpstr>'OR-ADEP'!Print_Titles</vt:lpstr>
      <vt:lpstr>'OR-ALL'!Print_Titles</vt:lpstr>
      <vt:lpstr>'OR-AMTX'!Print_Titles</vt:lpstr>
      <vt:lpstr>'OR-APL'!Print_Titles</vt:lpstr>
      <vt:lpstr>'OR-CHK'!Print_Titles</vt:lpstr>
      <vt:lpstr>'OR-CHK-UI'!Print_Titles</vt:lpstr>
      <vt:lpstr>'OR-DEPX'!Print_Titles</vt:lpstr>
      <vt:lpstr>'OR-OPS'!Print_Titles</vt:lpstr>
      <vt:lpstr>'OR-PLT'!Print_Titles</vt:lpstr>
      <vt:lpstr>rbcalc</vt:lpstr>
      <vt:lpstr>rbcalc_heading</vt:lpstr>
      <vt:lpstr>start</vt:lpstr>
      <vt:lpstr>tp_heading</vt:lpstr>
      <vt:lpstr>UI_Entity_Groups</vt:lpstr>
      <vt:lpstr>UI_Reports</vt:lpstr>
      <vt:lpstr>UI_Scenarios</vt:lpstr>
      <vt:lpstr>'OR-495'!W_804</vt:lpstr>
      <vt:lpstr>W_804</vt:lpstr>
      <vt:lpstr>'OR-495'!W_804_Area</vt:lpstr>
      <vt:lpstr>W_804_Area</vt:lpstr>
      <vt:lpstr>W_805</vt:lpstr>
      <vt:lpstr>W_805_Area</vt:lpstr>
      <vt:lpstr>W_808</vt:lpstr>
      <vt:lpstr>W_808_Area</vt:lpstr>
      <vt:lpstr>W_ALL</vt:lpstr>
      <vt:lpstr>W_ALL_Area</vt:lpstr>
      <vt:lpstr>W_APL</vt:lpstr>
      <vt:lpstr>W_CHK</vt:lpstr>
      <vt:lpstr>W_DTE</vt:lpstr>
      <vt:lpstr>W_DTE_Area</vt:lpstr>
      <vt:lpstr>W_FIT</vt:lpstr>
      <vt:lpstr>W_OPS</vt:lpstr>
      <vt:lpstr>W_OPS_Area</vt:lpstr>
      <vt:lpstr>W_OTX</vt:lpstr>
      <vt:lpstr>W_OTX_Area</vt:lpstr>
      <vt:lpstr>W_PLT</vt:lpstr>
      <vt:lpstr>W_SCM</vt:lpstr>
      <vt:lpstr>W_SCM_Area</vt:lpstr>
    </vt:vector>
  </TitlesOfParts>
  <Company>WWP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 OR</dc:title>
  <dc:creator>CRAIG BERTHOLF</dc:creator>
  <cp:lastModifiedBy>Pluth, Jeanne</cp:lastModifiedBy>
  <cp:lastPrinted>2018-07-11T17:13:58Z</cp:lastPrinted>
  <dcterms:created xsi:type="dcterms:W3CDTF">1999-03-03T21:47:20Z</dcterms:created>
  <dcterms:modified xsi:type="dcterms:W3CDTF">2020-01-31T16:04:40Z</dcterms:modified>
</cp:coreProperties>
</file>